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1"/>
  </bookViews>
  <sheets>
    <sheet name="気づき (3・４)" sheetId="1" r:id="rId1"/>
    <sheet name="No.4" sheetId="2" r:id="rId2"/>
    <sheet name="No.3" sheetId="3" r:id="rId3"/>
    <sheet name="検証オイル６０分No.２" sheetId="4" r:id="rId4"/>
    <sheet name="気づき (2)" sheetId="5" r:id="rId5"/>
    <sheet name="検証（オイル６０分）" sheetId="6" r:id="rId6"/>
    <sheet name="画像" sheetId="7" r:id="rId7"/>
    <sheet name="気づき" sheetId="8" r:id="rId8"/>
    <sheet name="検証終了通貨" sheetId="9" r:id="rId9"/>
    <sheet name="テンプレ" sheetId="10" r:id="rId10"/>
  </sheets>
  <definedNames/>
  <calcPr fullCalcOnLoad="1"/>
</workbook>
</file>

<file path=xl/sharedStrings.xml><?xml version="1.0" encoding="utf-8"?>
<sst xmlns="http://schemas.openxmlformats.org/spreadsheetml/2006/main" count="733" uniqueCount="67">
  <si>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</si>
  <si>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</si>
  <si>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</si>
  <si>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</si>
  <si>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</si>
  <si>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</si>
  <si>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</si>
  <si>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</si>
  <si>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</si>
  <si>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</si>
  <si>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</si>
  <si>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</si>
  <si>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</si>
  <si>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</si>
  <si>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</si>
  <si>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</si>
  <si>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</si>
  <si>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</si>
  <si>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</si>
  <si>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</si>
  <si>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</si>
  <si>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</si>
  <si>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</si>
  <si>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</si>
  <si>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</si>
  <si>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</si>
  <si>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</si>
  <si>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</si>
  <si>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</si>
  <si>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</si>
  <si>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</si>
  <si>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</si>
  <si>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</si>
  <si>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</si>
  <si>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</si>
  <si>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</si>
  <si>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</si>
  <si>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</si>
  <si>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</si>
  <si>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</si>
  <si>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</si>
  <si>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</si>
  <si>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</si>
  <si>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</si>
  <si>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</si>
  <si>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</si>
  <si>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</si>
  <si>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OIL</t>
  </si>
  <si>
    <t>60分</t>
  </si>
  <si>
    <t>週明けGAP</t>
  </si>
  <si>
    <t>s</t>
  </si>
  <si>
    <t>週替わりでのGDで≒28万円弱のマイナス発生があり週末には決済が無難との結論。</t>
  </si>
  <si>
    <t>後100トレード検証してみたい、それ以外には目視での効果的なエントリーポイントの絞り込みを検証予定。</t>
  </si>
  <si>
    <t>オイル</t>
  </si>
  <si>
    <t>ゴールドに近い感じでの値動きながらこちらの方がまだやりやすい感じ。キャンドルサインに素直に従うことでよさそうな感じがしているがもう少し検証が必要のレベル。</t>
  </si>
  <si>
    <t>キャンドルサインに単純に従う</t>
  </si>
  <si>
    <t>・トレーリングストップ（ダウ理論）、マイルールで機動的にトレイルさせる。</t>
  </si>
  <si>
    <t>週明けギャップ</t>
  </si>
  <si>
    <t>翌日ギャップ</t>
  </si>
  <si>
    <t>ギャップは今回も散見されたが相殺と言った感じであった。リアルではSR&amp;Fiboを使うとことになるのでもう少し良い結果を期待している。</t>
  </si>
  <si>
    <t>今回で終える予定であったが追撃で後100トレード検証予定、そこで何か得られるかも知れないので。</t>
  </si>
  <si>
    <t>非常にストレスが溜まった検証であった、相場がノントレンドであったのではないかと考えている。また早めのストップもその一因であったことも事実であるがこれは次への砦なので簡単には変更できない。</t>
  </si>
  <si>
    <t>No.3は今までと同じ検証方法、No.4はBBをベースにNo.3を絞り込みした検証方法。共に今年GW前までの検証が出来た。</t>
  </si>
  <si>
    <t>結果はNo.4の検証結果が上回ったが今回だけかも知れない。トレード回数はNo.3に対して2/3程度となった。No.1は別としてここまでは平均して月利20%程度が出ているがリアルでは２４時間出来ないのでもっと下がる。そうなると勝率でカバーしないとダメと言うことになり、３０分足トレードも視野に入れようかとも考えている。個人的なリアル目標としては月利３０%。</t>
  </si>
  <si>
    <t>オイルは今回で検証を一旦終了して1・2カリキュラム再読と3・4カリキュラム学習に時間を充てたい。5/6は225先物でデモトレ予定ですがこれはアップ出来ないと思います。</t>
  </si>
  <si>
    <t>キャンドルサインによるエントリーはNo.3に準じるがトレードを絞り込む。</t>
  </si>
  <si>
    <t>６０分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</si>
</sst>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8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41" fillId="0" borderId="10" xfId="0" applyFont="1" applyFill="1" applyBorder="1" applyAlignment="1">
      <alignment horizontal="center" vertical="center"/>
    </xf>
    <xf numFmtId="0" fontId="7" fillId="0" borderId="0" xfId="0" applyFont="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6"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6" fillId="6" borderId="10" xfId="0" applyFont="1" applyFill="1" applyBorder="1" applyAlignment="1">
      <alignment horizontal="center" vertical="center" shrinkToFit="1"/>
    </xf>
    <xf numFmtId="0" fontId="36"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6" fillId="34" borderId="17" xfId="0" applyFont="1" applyFill="1" applyBorder="1" applyAlignment="1">
      <alignment horizontal="center" vertical="center" shrinkToFit="1"/>
    </xf>
    <xf numFmtId="0" fontId="36" fillId="34" borderId="10" xfId="0" applyFont="1" applyFill="1" applyBorder="1" applyAlignment="1">
      <alignment horizontal="center" vertical="center" shrinkToFit="1"/>
    </xf>
    <xf numFmtId="0" fontId="36" fillId="35" borderId="15" xfId="0" applyFont="1" applyFill="1" applyBorder="1" applyAlignment="1">
      <alignment horizontal="center" vertical="center" shrinkToFit="1"/>
    </xf>
    <xf numFmtId="0" fontId="36" fillId="35" borderId="18" xfId="0" applyFont="1" applyFill="1" applyBorder="1" applyAlignment="1">
      <alignment horizontal="center" vertical="center" shrinkToFit="1"/>
    </xf>
    <xf numFmtId="0" fontId="36" fillId="35" borderId="19" xfId="0" applyFont="1" applyFill="1" applyBorder="1" applyAlignment="1">
      <alignment horizontal="center" vertical="center" shrinkToFit="1"/>
    </xf>
    <xf numFmtId="0" fontId="36" fillId="35"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6"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1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47" t="s">
        <v>62</v>
      </c>
      <c r="B2" s="48"/>
      <c r="C2" s="48"/>
      <c r="D2" s="48"/>
      <c r="E2" s="48"/>
      <c r="F2" s="48"/>
      <c r="G2" s="48"/>
      <c r="H2" s="48"/>
      <c r="I2" s="48"/>
      <c r="J2" s="48"/>
    </row>
    <row r="3" spans="1:10" ht="13.5">
      <c r="A3" s="48"/>
      <c r="B3" s="48"/>
      <c r="C3" s="48"/>
      <c r="D3" s="48"/>
      <c r="E3" s="48"/>
      <c r="F3" s="48"/>
      <c r="G3" s="48"/>
      <c r="H3" s="48"/>
      <c r="I3" s="48"/>
      <c r="J3" s="48"/>
    </row>
    <row r="4" spans="1:10" ht="13.5">
      <c r="A4" s="48"/>
      <c r="B4" s="48"/>
      <c r="C4" s="48"/>
      <c r="D4" s="48"/>
      <c r="E4" s="48"/>
      <c r="F4" s="48"/>
      <c r="G4" s="48"/>
      <c r="H4" s="48"/>
      <c r="I4" s="48"/>
      <c r="J4" s="48"/>
    </row>
    <row r="5" spans="1:10" ht="13.5">
      <c r="A5" s="48"/>
      <c r="B5" s="48"/>
      <c r="C5" s="48"/>
      <c r="D5" s="48"/>
      <c r="E5" s="48"/>
      <c r="F5" s="48"/>
      <c r="G5" s="48"/>
      <c r="H5" s="48"/>
      <c r="I5" s="48"/>
      <c r="J5" s="48"/>
    </row>
    <row r="6" spans="1:10" ht="13.5">
      <c r="A6" s="48"/>
      <c r="B6" s="48"/>
      <c r="C6" s="48"/>
      <c r="D6" s="48"/>
      <c r="E6" s="48"/>
      <c r="F6" s="48"/>
      <c r="G6" s="48"/>
      <c r="H6" s="48"/>
      <c r="I6" s="48"/>
      <c r="J6" s="48"/>
    </row>
    <row r="7" spans="1:10" ht="13.5">
      <c r="A7" s="48"/>
      <c r="B7" s="48"/>
      <c r="C7" s="48"/>
      <c r="D7" s="48"/>
      <c r="E7" s="48"/>
      <c r="F7" s="48"/>
      <c r="G7" s="48"/>
      <c r="H7" s="48"/>
      <c r="I7" s="48"/>
      <c r="J7" s="48"/>
    </row>
    <row r="8" spans="1:10" ht="13.5">
      <c r="A8" s="48"/>
      <c r="B8" s="48"/>
      <c r="C8" s="48"/>
      <c r="D8" s="48"/>
      <c r="E8" s="48"/>
      <c r="F8" s="48"/>
      <c r="G8" s="48"/>
      <c r="H8" s="48"/>
      <c r="I8" s="48"/>
      <c r="J8" s="48"/>
    </row>
    <row r="9" spans="1:10" ht="13.5">
      <c r="A9" s="48"/>
      <c r="B9" s="48"/>
      <c r="C9" s="48"/>
      <c r="D9" s="48"/>
      <c r="E9" s="48"/>
      <c r="F9" s="48"/>
      <c r="G9" s="48"/>
      <c r="H9" s="48"/>
      <c r="I9" s="48"/>
      <c r="J9" s="48"/>
    </row>
    <row r="10" ht="13.5">
      <c r="A10" t="s">
        <v>50</v>
      </c>
    </row>
    <row r="11" ht="13.5">
      <c r="A11" t="s">
        <v>1</v>
      </c>
    </row>
    <row r="12" spans="1:10" ht="13.5">
      <c r="A12" s="49" t="s">
        <v>63</v>
      </c>
      <c r="B12" s="50"/>
      <c r="C12" s="50"/>
      <c r="D12" s="50"/>
      <c r="E12" s="50"/>
      <c r="F12" s="50"/>
      <c r="G12" s="50"/>
      <c r="H12" s="50"/>
      <c r="I12" s="50"/>
      <c r="J12" s="50"/>
    </row>
    <row r="13" spans="1:10" ht="13.5">
      <c r="A13" s="50"/>
      <c r="B13" s="50"/>
      <c r="C13" s="50"/>
      <c r="D13" s="50"/>
      <c r="E13" s="50"/>
      <c r="F13" s="50"/>
      <c r="G13" s="50"/>
      <c r="H13" s="50"/>
      <c r="I13" s="50"/>
      <c r="J13" s="50"/>
    </row>
    <row r="14" spans="1:10" ht="13.5">
      <c r="A14" s="50"/>
      <c r="B14" s="50"/>
      <c r="C14" s="50"/>
      <c r="D14" s="50"/>
      <c r="E14" s="50"/>
      <c r="F14" s="50"/>
      <c r="G14" s="50"/>
      <c r="H14" s="50"/>
      <c r="I14" s="50"/>
      <c r="J14" s="50"/>
    </row>
    <row r="15" spans="1:10" ht="13.5">
      <c r="A15" s="50"/>
      <c r="B15" s="50"/>
      <c r="C15" s="50"/>
      <c r="D15" s="50"/>
      <c r="E15" s="50"/>
      <c r="F15" s="50"/>
      <c r="G15" s="50"/>
      <c r="H15" s="50"/>
      <c r="I15" s="50"/>
      <c r="J15" s="50"/>
    </row>
    <row r="16" spans="1:10" ht="13.5">
      <c r="A16" s="50"/>
      <c r="B16" s="50"/>
      <c r="C16" s="50"/>
      <c r="D16" s="50"/>
      <c r="E16" s="50"/>
      <c r="F16" s="50"/>
      <c r="G16" s="50"/>
      <c r="H16" s="50"/>
      <c r="I16" s="50"/>
      <c r="J16" s="50"/>
    </row>
    <row r="17" spans="1:10" ht="13.5">
      <c r="A17" s="50"/>
      <c r="B17" s="50"/>
      <c r="C17" s="50"/>
      <c r="D17" s="50"/>
      <c r="E17" s="50"/>
      <c r="F17" s="50"/>
      <c r="G17" s="50"/>
      <c r="H17" s="50"/>
      <c r="I17" s="50"/>
      <c r="J17" s="50"/>
    </row>
    <row r="18" spans="1:10" ht="13.5">
      <c r="A18" s="50"/>
      <c r="B18" s="50"/>
      <c r="C18" s="50"/>
      <c r="D18" s="50"/>
      <c r="E18" s="50"/>
      <c r="F18" s="50"/>
      <c r="G18" s="50"/>
      <c r="H18" s="50"/>
      <c r="I18" s="50"/>
      <c r="J18" s="50"/>
    </row>
    <row r="19" spans="1:10" ht="13.5">
      <c r="A19" s="50"/>
      <c r="B19" s="50"/>
      <c r="C19" s="50"/>
      <c r="D19" s="50"/>
      <c r="E19" s="50"/>
      <c r="F19" s="50"/>
      <c r="G19" s="50"/>
      <c r="H19" s="50"/>
      <c r="I19" s="50"/>
      <c r="J19" s="50"/>
    </row>
    <row r="21" ht="13.5">
      <c r="A21" t="s">
        <v>2</v>
      </c>
    </row>
    <row r="22" spans="1:10" ht="13.5">
      <c r="A22" s="51" t="s">
        <v>64</v>
      </c>
      <c r="B22" s="51"/>
      <c r="C22" s="51"/>
      <c r="D22" s="51"/>
      <c r="E22" s="51"/>
      <c r="F22" s="51"/>
      <c r="G22" s="51"/>
      <c r="H22" s="51"/>
      <c r="I22" s="51"/>
      <c r="J22" s="51"/>
    </row>
    <row r="23" spans="1:10" ht="13.5">
      <c r="A23" s="51"/>
      <c r="B23" s="51"/>
      <c r="C23" s="51"/>
      <c r="D23" s="51"/>
      <c r="E23" s="51"/>
      <c r="F23" s="51"/>
      <c r="G23" s="51"/>
      <c r="H23" s="51"/>
      <c r="I23" s="51"/>
      <c r="J23" s="51"/>
    </row>
    <row r="24" spans="1:10" ht="13.5">
      <c r="A24" s="51"/>
      <c r="B24" s="51"/>
      <c r="C24" s="51"/>
      <c r="D24" s="51"/>
      <c r="E24" s="51"/>
      <c r="F24" s="51"/>
      <c r="G24" s="51"/>
      <c r="H24" s="51"/>
      <c r="I24" s="51"/>
      <c r="J24" s="51"/>
    </row>
    <row r="25" spans="1:10" ht="13.5">
      <c r="A25" s="51"/>
      <c r="B25" s="51"/>
      <c r="C25" s="51"/>
      <c r="D25" s="51"/>
      <c r="E25" s="51"/>
      <c r="F25" s="51"/>
      <c r="G25" s="51"/>
      <c r="H25" s="51"/>
      <c r="I25" s="51"/>
      <c r="J25" s="51"/>
    </row>
    <row r="26" spans="1:10" ht="13.5">
      <c r="A26" s="51"/>
      <c r="B26" s="51"/>
      <c r="C26" s="51"/>
      <c r="D26" s="51"/>
      <c r="E26" s="51"/>
      <c r="F26" s="51"/>
      <c r="G26" s="51"/>
      <c r="H26" s="51"/>
      <c r="I26" s="51"/>
      <c r="J26" s="51"/>
    </row>
    <row r="27" spans="1:10" ht="13.5">
      <c r="A27" s="51"/>
      <c r="B27" s="51"/>
      <c r="C27" s="51"/>
      <c r="D27" s="51"/>
      <c r="E27" s="51"/>
      <c r="F27" s="51"/>
      <c r="G27" s="51"/>
      <c r="H27" s="51"/>
      <c r="I27" s="51"/>
      <c r="J27" s="51"/>
    </row>
    <row r="28" spans="1:10" ht="13.5">
      <c r="A28" s="51"/>
      <c r="B28" s="51"/>
      <c r="C28" s="51"/>
      <c r="D28" s="51"/>
      <c r="E28" s="51"/>
      <c r="F28" s="51"/>
      <c r="G28" s="51"/>
      <c r="H28" s="51"/>
      <c r="I28" s="51"/>
      <c r="J28" s="51"/>
    </row>
    <row r="29" spans="1:10" ht="13.5">
      <c r="A29" s="51"/>
      <c r="B29" s="51"/>
      <c r="C29" s="51"/>
      <c r="D29" s="51"/>
      <c r="E29" s="51"/>
      <c r="F29" s="51"/>
      <c r="G29" s="51"/>
      <c r="H29" s="51"/>
      <c r="I29" s="51"/>
      <c r="J29" s="51"/>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9" sqref="R9:S9"/>
    </sheetView>
  </sheetViews>
  <sheetFormatPr defaultColWidth="9.00390625" defaultRowHeight="13.5"/>
  <cols>
    <col min="1" max="1" width="2.875" style="0" customWidth="1"/>
    <col min="2" max="18" width="6.625" style="0" customWidth="1"/>
    <col min="22" max="22" width="10.875" style="23" bestFit="1" customWidth="1"/>
  </cols>
  <sheetData>
    <row r="2" spans="2:20" ht="13.5">
      <c r="B2" s="52" t="s">
        <v>5</v>
      </c>
      <c r="C2" s="52"/>
      <c r="D2" s="54"/>
      <c r="E2" s="54"/>
      <c r="F2" s="52" t="s">
        <v>6</v>
      </c>
      <c r="G2" s="52"/>
      <c r="H2" s="54" t="s">
        <v>36</v>
      </c>
      <c r="I2" s="54"/>
      <c r="J2" s="52" t="s">
        <v>7</v>
      </c>
      <c r="K2" s="52"/>
      <c r="L2" s="53">
        <f>C9</f>
        <v>1000000</v>
      </c>
      <c r="M2" s="54"/>
      <c r="N2" s="52" t="s">
        <v>8</v>
      </c>
      <c r="O2" s="52"/>
      <c r="P2" s="53" t="e">
        <f>C108+R108</f>
        <v>#VALUE!</v>
      </c>
      <c r="Q2" s="54"/>
      <c r="R2" s="1"/>
      <c r="S2" s="1"/>
      <c r="T2" s="1"/>
    </row>
    <row r="3" spans="2:19" ht="57" customHeight="1">
      <c r="B3" s="52" t="s">
        <v>9</v>
      </c>
      <c r="C3" s="52"/>
      <c r="D3" s="55" t="s">
        <v>38</v>
      </c>
      <c r="E3" s="55"/>
      <c r="F3" s="55"/>
      <c r="G3" s="55"/>
      <c r="H3" s="55"/>
      <c r="I3" s="55"/>
      <c r="J3" s="52" t="s">
        <v>10</v>
      </c>
      <c r="K3" s="52"/>
      <c r="L3" s="55" t="s">
        <v>35</v>
      </c>
      <c r="M3" s="56"/>
      <c r="N3" s="56"/>
      <c r="O3" s="56"/>
      <c r="P3" s="56"/>
      <c r="Q3" s="56"/>
      <c r="R3" s="1"/>
      <c r="S3" s="1"/>
    </row>
    <row r="4" spans="2:20" ht="13.5">
      <c r="B4" s="52" t="s">
        <v>11</v>
      </c>
      <c r="C4" s="52"/>
      <c r="D4" s="57">
        <f>SUM($R$9:$S$993)</f>
        <v>0</v>
      </c>
      <c r="E4" s="57"/>
      <c r="F4" s="52" t="s">
        <v>12</v>
      </c>
      <c r="G4" s="52"/>
      <c r="H4" s="58">
        <f>SUM($T$9:$U$108)</f>
        <v>0</v>
      </c>
      <c r="I4" s="54"/>
      <c r="J4" s="59" t="s">
        <v>13</v>
      </c>
      <c r="K4" s="59"/>
      <c r="L4" s="53">
        <f>MAX($C$9:$D$990)-C9</f>
        <v>0</v>
      </c>
      <c r="M4" s="53"/>
      <c r="N4" s="59" t="s">
        <v>14</v>
      </c>
      <c r="O4" s="59"/>
      <c r="P4" s="57">
        <f>MIN($C$9:$D$990)-C9</f>
        <v>0</v>
      </c>
      <c r="Q4" s="57"/>
      <c r="R4" s="1"/>
      <c r="S4" s="1"/>
      <c r="T4" s="1"/>
    </row>
    <row r="5" spans="2:20" ht="13.5">
      <c r="B5" s="22" t="s">
        <v>15</v>
      </c>
      <c r="C5" s="2">
        <f>COUNTIF($R$9:$R$990,"&gt;0")</f>
        <v>0</v>
      </c>
      <c r="D5" s="21" t="s">
        <v>16</v>
      </c>
      <c r="E5" s="16">
        <f>COUNTIF($R$9:$R$990,"&lt;0")</f>
        <v>0</v>
      </c>
      <c r="F5" s="21" t="s">
        <v>17</v>
      </c>
      <c r="G5" s="2">
        <f>COUNTIF($R$9:$R$990,"=0")</f>
        <v>0</v>
      </c>
      <c r="H5" s="21" t="s">
        <v>18</v>
      </c>
      <c r="I5" s="3" t="e">
        <f>C5/SUM(C5,E5,G5)</f>
        <v>#DIV/0!</v>
      </c>
      <c r="J5" s="60" t="s">
        <v>19</v>
      </c>
      <c r="K5" s="52"/>
      <c r="L5" s="61"/>
      <c r="M5" s="62"/>
      <c r="N5" s="18" t="s">
        <v>20</v>
      </c>
      <c r="O5" s="9"/>
      <c r="P5" s="61"/>
      <c r="Q5" s="6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1" ht="13.5">
      <c r="B8" s="64"/>
      <c r="C8" s="67"/>
      <c r="D8" s="68"/>
      <c r="E8" s="19" t="s">
        <v>28</v>
      </c>
      <c r="F8" s="19" t="s">
        <v>29</v>
      </c>
      <c r="G8" s="19" t="s">
        <v>30</v>
      </c>
      <c r="H8" s="80" t="s">
        <v>31</v>
      </c>
      <c r="I8" s="71"/>
      <c r="J8" s="4" t="s">
        <v>32</v>
      </c>
      <c r="K8" s="81" t="s">
        <v>33</v>
      </c>
      <c r="L8" s="74"/>
      <c r="M8" s="75"/>
      <c r="N8" s="5" t="s">
        <v>28</v>
      </c>
      <c r="O8" s="5" t="s">
        <v>29</v>
      </c>
      <c r="P8" s="82" t="s">
        <v>31</v>
      </c>
      <c r="Q8" s="78"/>
      <c r="R8" s="79" t="s">
        <v>34</v>
      </c>
      <c r="S8" s="79"/>
      <c r="T8" s="79" t="s">
        <v>32</v>
      </c>
      <c r="U8" s="79"/>
    </row>
    <row r="9" spans="2:21" ht="13.5">
      <c r="B9" s="20">
        <v>1</v>
      </c>
      <c r="C9" s="83">
        <v>1000000</v>
      </c>
      <c r="D9" s="83"/>
      <c r="E9" s="20"/>
      <c r="F9" s="8"/>
      <c r="G9" s="20" t="s">
        <v>4</v>
      </c>
      <c r="H9" s="84"/>
      <c r="I9" s="84"/>
      <c r="J9" s="20"/>
      <c r="K9" s="83">
        <f aca="true" t="shared" si="0" ref="K9:K72">IF(F9="","",C9*0.03)</f>
      </c>
      <c r="L9" s="83"/>
      <c r="M9" s="6">
        <f>IF(J9="","",(K9/J9)/1000)</f>
      </c>
      <c r="N9" s="20"/>
      <c r="O9" s="8"/>
      <c r="P9" s="84"/>
      <c r="Q9" s="84"/>
      <c r="R9" s="85">
        <f>IF(O9="","",(IF(G9="売",H9-P9,P9-H9))*M9*100000)</f>
      </c>
      <c r="S9" s="85"/>
      <c r="T9" s="86">
        <f>IF(O9="","",IF(R9&lt;0,J9*(-1),IF(G9="買",(P9-H9)*100,(H9-P9)*100)))</f>
      </c>
      <c r="U9" s="86"/>
    </row>
    <row r="10" spans="2:21" ht="13.5">
      <c r="B10" s="20">
        <v>2</v>
      </c>
      <c r="C10" s="83">
        <f aca="true" t="shared" si="1" ref="C10:C73">IF(R9="","",C9+R9)</f>
      </c>
      <c r="D10" s="83"/>
      <c r="E10" s="20"/>
      <c r="F10" s="8"/>
      <c r="G10" s="20" t="s">
        <v>4</v>
      </c>
      <c r="H10" s="84"/>
      <c r="I10" s="84"/>
      <c r="J10" s="20"/>
      <c r="K10" s="83">
        <f t="shared" si="0"/>
      </c>
      <c r="L10" s="83"/>
      <c r="M10" s="6">
        <f aca="true" t="shared" si="2" ref="M10:M73">IF(J10="","",(K10/J10)/1000)</f>
      </c>
      <c r="N10" s="20"/>
      <c r="O10" s="8"/>
      <c r="P10" s="84"/>
      <c r="Q10" s="84"/>
      <c r="R10" s="85">
        <f aca="true" t="shared" si="3" ref="R10:R73">IF(O10="","",(IF(G10="売",H10-P10,P10-H10))*M10*100000)</f>
      </c>
      <c r="S10" s="85"/>
      <c r="T10" s="86">
        <f aca="true" t="shared" si="4" ref="T10:T73">IF(O10="","",IF(R10&lt;0,J10*(-1),IF(G10="買",(P10-H10)*100,(H10-P10)*100)))</f>
      </c>
      <c r="U10" s="86"/>
    </row>
    <row r="11" spans="2:21" ht="13.5">
      <c r="B11" s="20">
        <v>3</v>
      </c>
      <c r="C11" s="83">
        <f t="shared" si="1"/>
      </c>
      <c r="D11" s="83"/>
      <c r="E11" s="20"/>
      <c r="F11" s="8"/>
      <c r="G11" s="20" t="s">
        <v>4</v>
      </c>
      <c r="H11" s="84"/>
      <c r="I11" s="84"/>
      <c r="J11" s="20"/>
      <c r="K11" s="83">
        <f t="shared" si="0"/>
      </c>
      <c r="L11" s="83"/>
      <c r="M11" s="6">
        <f t="shared" si="2"/>
      </c>
      <c r="N11" s="20"/>
      <c r="O11" s="8"/>
      <c r="P11" s="84"/>
      <c r="Q11" s="84"/>
      <c r="R11" s="85">
        <f t="shared" si="3"/>
      </c>
      <c r="S11" s="85"/>
      <c r="T11" s="86">
        <f t="shared" si="4"/>
      </c>
      <c r="U11" s="86"/>
    </row>
    <row r="12" spans="2:21" ht="13.5">
      <c r="B12" s="20">
        <v>4</v>
      </c>
      <c r="C12" s="83">
        <f t="shared" si="1"/>
      </c>
      <c r="D12" s="83"/>
      <c r="E12" s="20"/>
      <c r="F12" s="8"/>
      <c r="G12" s="20" t="s">
        <v>3</v>
      </c>
      <c r="H12" s="84"/>
      <c r="I12" s="84"/>
      <c r="J12" s="20"/>
      <c r="K12" s="83">
        <f t="shared" si="0"/>
      </c>
      <c r="L12" s="83"/>
      <c r="M12" s="6">
        <f t="shared" si="2"/>
      </c>
      <c r="N12" s="20"/>
      <c r="O12" s="8"/>
      <c r="P12" s="84"/>
      <c r="Q12" s="84"/>
      <c r="R12" s="85">
        <f t="shared" si="3"/>
      </c>
      <c r="S12" s="85"/>
      <c r="T12" s="86">
        <f t="shared" si="4"/>
      </c>
      <c r="U12" s="86"/>
    </row>
    <row r="13" spans="2:21" ht="13.5">
      <c r="B13" s="20">
        <v>5</v>
      </c>
      <c r="C13" s="83">
        <f t="shared" si="1"/>
      </c>
      <c r="D13" s="83"/>
      <c r="E13" s="20"/>
      <c r="F13" s="8"/>
      <c r="G13" s="20" t="s">
        <v>3</v>
      </c>
      <c r="H13" s="84"/>
      <c r="I13" s="84"/>
      <c r="J13" s="20"/>
      <c r="K13" s="83">
        <f t="shared" si="0"/>
      </c>
      <c r="L13" s="83"/>
      <c r="M13" s="6">
        <f t="shared" si="2"/>
      </c>
      <c r="N13" s="20"/>
      <c r="O13" s="8"/>
      <c r="P13" s="84"/>
      <c r="Q13" s="84"/>
      <c r="R13" s="85">
        <f t="shared" si="3"/>
      </c>
      <c r="S13" s="85"/>
      <c r="T13" s="86">
        <f t="shared" si="4"/>
      </c>
      <c r="U13" s="86"/>
    </row>
    <row r="14" spans="2:21" ht="13.5">
      <c r="B14" s="20">
        <v>6</v>
      </c>
      <c r="C14" s="83">
        <f t="shared" si="1"/>
      </c>
      <c r="D14" s="83"/>
      <c r="E14" s="20"/>
      <c r="F14" s="8"/>
      <c r="G14" s="20" t="s">
        <v>4</v>
      </c>
      <c r="H14" s="84"/>
      <c r="I14" s="84"/>
      <c r="J14" s="20"/>
      <c r="K14" s="83">
        <f t="shared" si="0"/>
      </c>
      <c r="L14" s="83"/>
      <c r="M14" s="6">
        <f t="shared" si="2"/>
      </c>
      <c r="N14" s="20"/>
      <c r="O14" s="8"/>
      <c r="P14" s="84"/>
      <c r="Q14" s="84"/>
      <c r="R14" s="85">
        <f t="shared" si="3"/>
      </c>
      <c r="S14" s="85"/>
      <c r="T14" s="86">
        <f t="shared" si="4"/>
      </c>
      <c r="U14" s="86"/>
    </row>
    <row r="15" spans="2:21" ht="13.5">
      <c r="B15" s="20">
        <v>7</v>
      </c>
      <c r="C15" s="83">
        <f t="shared" si="1"/>
      </c>
      <c r="D15" s="83"/>
      <c r="E15" s="20"/>
      <c r="F15" s="8"/>
      <c r="G15" s="20" t="s">
        <v>4</v>
      </c>
      <c r="H15" s="84"/>
      <c r="I15" s="84"/>
      <c r="J15" s="20"/>
      <c r="K15" s="83">
        <f t="shared" si="0"/>
      </c>
      <c r="L15" s="83"/>
      <c r="M15" s="6">
        <f t="shared" si="2"/>
      </c>
      <c r="N15" s="20"/>
      <c r="O15" s="8"/>
      <c r="P15" s="84"/>
      <c r="Q15" s="84"/>
      <c r="R15" s="85">
        <f t="shared" si="3"/>
      </c>
      <c r="S15" s="85"/>
      <c r="T15" s="86">
        <f t="shared" si="4"/>
      </c>
      <c r="U15" s="86"/>
    </row>
    <row r="16" spans="2:21" ht="13.5">
      <c r="B16" s="20">
        <v>8</v>
      </c>
      <c r="C16" s="83">
        <f t="shared" si="1"/>
      </c>
      <c r="D16" s="83"/>
      <c r="E16" s="20"/>
      <c r="F16" s="8"/>
      <c r="G16" s="20" t="s">
        <v>4</v>
      </c>
      <c r="H16" s="84"/>
      <c r="I16" s="84"/>
      <c r="J16" s="20"/>
      <c r="K16" s="83">
        <f t="shared" si="0"/>
      </c>
      <c r="L16" s="83"/>
      <c r="M16" s="6">
        <f t="shared" si="2"/>
      </c>
      <c r="N16" s="20"/>
      <c r="O16" s="8"/>
      <c r="P16" s="84"/>
      <c r="Q16" s="84"/>
      <c r="R16" s="85">
        <f t="shared" si="3"/>
      </c>
      <c r="S16" s="85"/>
      <c r="T16" s="86">
        <f t="shared" si="4"/>
      </c>
      <c r="U16" s="86"/>
    </row>
    <row r="17" spans="2:21" ht="13.5">
      <c r="B17" s="20">
        <v>9</v>
      </c>
      <c r="C17" s="83">
        <f t="shared" si="1"/>
      </c>
      <c r="D17" s="83"/>
      <c r="E17" s="20"/>
      <c r="F17" s="8"/>
      <c r="G17" s="20" t="s">
        <v>4</v>
      </c>
      <c r="H17" s="84"/>
      <c r="I17" s="84"/>
      <c r="J17" s="20"/>
      <c r="K17" s="83">
        <f t="shared" si="0"/>
      </c>
      <c r="L17" s="83"/>
      <c r="M17" s="6">
        <f t="shared" si="2"/>
      </c>
      <c r="N17" s="20"/>
      <c r="O17" s="8"/>
      <c r="P17" s="84"/>
      <c r="Q17" s="84"/>
      <c r="R17" s="85">
        <f t="shared" si="3"/>
      </c>
      <c r="S17" s="85"/>
      <c r="T17" s="86">
        <f t="shared" si="4"/>
      </c>
      <c r="U17" s="86"/>
    </row>
    <row r="18" spans="2:21" ht="13.5">
      <c r="B18" s="20">
        <v>10</v>
      </c>
      <c r="C18" s="83">
        <f t="shared" si="1"/>
      </c>
      <c r="D18" s="83"/>
      <c r="E18" s="20"/>
      <c r="F18" s="8"/>
      <c r="G18" s="20" t="s">
        <v>4</v>
      </c>
      <c r="H18" s="84"/>
      <c r="I18" s="84"/>
      <c r="J18" s="20"/>
      <c r="K18" s="83">
        <f t="shared" si="0"/>
      </c>
      <c r="L18" s="83"/>
      <c r="M18" s="6">
        <f t="shared" si="2"/>
      </c>
      <c r="N18" s="20"/>
      <c r="O18" s="8"/>
      <c r="P18" s="84"/>
      <c r="Q18" s="84"/>
      <c r="R18" s="85">
        <f t="shared" si="3"/>
      </c>
      <c r="S18" s="85"/>
      <c r="T18" s="86">
        <f t="shared" si="4"/>
      </c>
      <c r="U18" s="86"/>
    </row>
    <row r="19" spans="2:21" ht="13.5">
      <c r="B19" s="20">
        <v>11</v>
      </c>
      <c r="C19" s="83">
        <f t="shared" si="1"/>
      </c>
      <c r="D19" s="83"/>
      <c r="E19" s="20"/>
      <c r="F19" s="8"/>
      <c r="G19" s="20" t="s">
        <v>4</v>
      </c>
      <c r="H19" s="84"/>
      <c r="I19" s="84"/>
      <c r="J19" s="20"/>
      <c r="K19" s="83">
        <f t="shared" si="0"/>
      </c>
      <c r="L19" s="83"/>
      <c r="M19" s="6">
        <f t="shared" si="2"/>
      </c>
      <c r="N19" s="20"/>
      <c r="O19" s="8"/>
      <c r="P19" s="84"/>
      <c r="Q19" s="84"/>
      <c r="R19" s="85">
        <f t="shared" si="3"/>
      </c>
      <c r="S19" s="85"/>
      <c r="T19" s="86">
        <f t="shared" si="4"/>
      </c>
      <c r="U19" s="86"/>
    </row>
    <row r="20" spans="2:21" ht="13.5">
      <c r="B20" s="20">
        <v>12</v>
      </c>
      <c r="C20" s="83">
        <f t="shared" si="1"/>
      </c>
      <c r="D20" s="83"/>
      <c r="E20" s="20"/>
      <c r="F20" s="8"/>
      <c r="G20" s="20" t="s">
        <v>4</v>
      </c>
      <c r="H20" s="84"/>
      <c r="I20" s="84"/>
      <c r="J20" s="20"/>
      <c r="K20" s="83">
        <f t="shared" si="0"/>
      </c>
      <c r="L20" s="83"/>
      <c r="M20" s="6">
        <f t="shared" si="2"/>
      </c>
      <c r="N20" s="20"/>
      <c r="O20" s="8"/>
      <c r="P20" s="84"/>
      <c r="Q20" s="84"/>
      <c r="R20" s="85">
        <f t="shared" si="3"/>
      </c>
      <c r="S20" s="85"/>
      <c r="T20" s="86">
        <f t="shared" si="4"/>
      </c>
      <c r="U20" s="86"/>
    </row>
    <row r="21" spans="2:21" ht="13.5">
      <c r="B21" s="20">
        <v>13</v>
      </c>
      <c r="C21" s="83">
        <f t="shared" si="1"/>
      </c>
      <c r="D21" s="83"/>
      <c r="E21" s="20"/>
      <c r="F21" s="8"/>
      <c r="G21" s="20" t="s">
        <v>4</v>
      </c>
      <c r="H21" s="84"/>
      <c r="I21" s="84"/>
      <c r="J21" s="20"/>
      <c r="K21" s="83">
        <f t="shared" si="0"/>
      </c>
      <c r="L21" s="83"/>
      <c r="M21" s="6">
        <f t="shared" si="2"/>
      </c>
      <c r="N21" s="20"/>
      <c r="O21" s="8"/>
      <c r="P21" s="84"/>
      <c r="Q21" s="84"/>
      <c r="R21" s="85">
        <f t="shared" si="3"/>
      </c>
      <c r="S21" s="85"/>
      <c r="T21" s="86">
        <f t="shared" si="4"/>
      </c>
      <c r="U21" s="86"/>
    </row>
    <row r="22" spans="2:21" ht="13.5">
      <c r="B22" s="20">
        <v>14</v>
      </c>
      <c r="C22" s="83">
        <f t="shared" si="1"/>
      </c>
      <c r="D22" s="83"/>
      <c r="E22" s="20"/>
      <c r="F22" s="8"/>
      <c r="G22" s="20" t="s">
        <v>3</v>
      </c>
      <c r="H22" s="84"/>
      <c r="I22" s="84"/>
      <c r="J22" s="20"/>
      <c r="K22" s="83">
        <f t="shared" si="0"/>
      </c>
      <c r="L22" s="83"/>
      <c r="M22" s="6">
        <f t="shared" si="2"/>
      </c>
      <c r="N22" s="20"/>
      <c r="O22" s="8"/>
      <c r="P22" s="84"/>
      <c r="Q22" s="84"/>
      <c r="R22" s="85">
        <f t="shared" si="3"/>
      </c>
      <c r="S22" s="85"/>
      <c r="T22" s="86">
        <f t="shared" si="4"/>
      </c>
      <c r="U22" s="86"/>
    </row>
    <row r="23" spans="2:21" ht="13.5">
      <c r="B23" s="20">
        <v>15</v>
      </c>
      <c r="C23" s="83">
        <f t="shared" si="1"/>
      </c>
      <c r="D23" s="83"/>
      <c r="E23" s="20"/>
      <c r="F23" s="8"/>
      <c r="G23" s="20" t="s">
        <v>4</v>
      </c>
      <c r="H23" s="84"/>
      <c r="I23" s="84"/>
      <c r="J23" s="20"/>
      <c r="K23" s="83">
        <f t="shared" si="0"/>
      </c>
      <c r="L23" s="83"/>
      <c r="M23" s="6">
        <f t="shared" si="2"/>
      </c>
      <c r="N23" s="20"/>
      <c r="O23" s="8"/>
      <c r="P23" s="84"/>
      <c r="Q23" s="84"/>
      <c r="R23" s="85">
        <f t="shared" si="3"/>
      </c>
      <c r="S23" s="85"/>
      <c r="T23" s="86">
        <f t="shared" si="4"/>
      </c>
      <c r="U23" s="86"/>
    </row>
    <row r="24" spans="2:21" ht="13.5">
      <c r="B24" s="20">
        <v>16</v>
      </c>
      <c r="C24" s="83">
        <f t="shared" si="1"/>
      </c>
      <c r="D24" s="83"/>
      <c r="E24" s="20"/>
      <c r="F24" s="8"/>
      <c r="G24" s="20" t="s">
        <v>4</v>
      </c>
      <c r="H24" s="84"/>
      <c r="I24" s="84"/>
      <c r="J24" s="20"/>
      <c r="K24" s="83">
        <f t="shared" si="0"/>
      </c>
      <c r="L24" s="83"/>
      <c r="M24" s="6">
        <f t="shared" si="2"/>
      </c>
      <c r="N24" s="20"/>
      <c r="O24" s="8"/>
      <c r="P24" s="84"/>
      <c r="Q24" s="84"/>
      <c r="R24" s="85">
        <f t="shared" si="3"/>
      </c>
      <c r="S24" s="85"/>
      <c r="T24" s="86">
        <f t="shared" si="4"/>
      </c>
      <c r="U24" s="86"/>
    </row>
    <row r="25" spans="2:21" ht="13.5">
      <c r="B25" s="20">
        <v>17</v>
      </c>
      <c r="C25" s="83">
        <f t="shared" si="1"/>
      </c>
      <c r="D25" s="83"/>
      <c r="E25" s="20"/>
      <c r="F25" s="8"/>
      <c r="G25" s="20" t="s">
        <v>4</v>
      </c>
      <c r="H25" s="84"/>
      <c r="I25" s="84"/>
      <c r="J25" s="20"/>
      <c r="K25" s="83">
        <f t="shared" si="0"/>
      </c>
      <c r="L25" s="83"/>
      <c r="M25" s="6">
        <f t="shared" si="2"/>
      </c>
      <c r="N25" s="20"/>
      <c r="O25" s="8"/>
      <c r="P25" s="84"/>
      <c r="Q25" s="84"/>
      <c r="R25" s="85">
        <f t="shared" si="3"/>
      </c>
      <c r="S25" s="85"/>
      <c r="T25" s="86">
        <f t="shared" si="4"/>
      </c>
      <c r="U25" s="86"/>
    </row>
    <row r="26" spans="2:21" ht="13.5">
      <c r="B26" s="20">
        <v>18</v>
      </c>
      <c r="C26" s="83">
        <f t="shared" si="1"/>
      </c>
      <c r="D26" s="83"/>
      <c r="E26" s="20"/>
      <c r="F26" s="8"/>
      <c r="G26" s="20" t="s">
        <v>4</v>
      </c>
      <c r="H26" s="84"/>
      <c r="I26" s="84"/>
      <c r="J26" s="20"/>
      <c r="K26" s="83">
        <f t="shared" si="0"/>
      </c>
      <c r="L26" s="83"/>
      <c r="M26" s="6">
        <f t="shared" si="2"/>
      </c>
      <c r="N26" s="20"/>
      <c r="O26" s="8"/>
      <c r="P26" s="84"/>
      <c r="Q26" s="84"/>
      <c r="R26" s="85">
        <f t="shared" si="3"/>
      </c>
      <c r="S26" s="85"/>
      <c r="T26" s="86">
        <f t="shared" si="4"/>
      </c>
      <c r="U26" s="86"/>
    </row>
    <row r="27" spans="2:21" ht="13.5">
      <c r="B27" s="20">
        <v>19</v>
      </c>
      <c r="C27" s="83">
        <f t="shared" si="1"/>
      </c>
      <c r="D27" s="83"/>
      <c r="E27" s="20"/>
      <c r="F27" s="8"/>
      <c r="G27" s="20" t="s">
        <v>3</v>
      </c>
      <c r="H27" s="84"/>
      <c r="I27" s="84"/>
      <c r="J27" s="20"/>
      <c r="K27" s="83">
        <f t="shared" si="0"/>
      </c>
      <c r="L27" s="83"/>
      <c r="M27" s="6">
        <f t="shared" si="2"/>
      </c>
      <c r="N27" s="20"/>
      <c r="O27" s="8"/>
      <c r="P27" s="84"/>
      <c r="Q27" s="84"/>
      <c r="R27" s="85">
        <f t="shared" si="3"/>
      </c>
      <c r="S27" s="85"/>
      <c r="T27" s="86">
        <f t="shared" si="4"/>
      </c>
      <c r="U27" s="86"/>
    </row>
    <row r="28" spans="2:21" ht="13.5">
      <c r="B28" s="20">
        <v>20</v>
      </c>
      <c r="C28" s="83">
        <f t="shared" si="1"/>
      </c>
      <c r="D28" s="83"/>
      <c r="E28" s="20"/>
      <c r="F28" s="8"/>
      <c r="G28" s="20" t="s">
        <v>4</v>
      </c>
      <c r="H28" s="84"/>
      <c r="I28" s="84"/>
      <c r="J28" s="20"/>
      <c r="K28" s="83">
        <f t="shared" si="0"/>
      </c>
      <c r="L28" s="83"/>
      <c r="M28" s="6">
        <f t="shared" si="2"/>
      </c>
      <c r="N28" s="20"/>
      <c r="O28" s="8"/>
      <c r="P28" s="84"/>
      <c r="Q28" s="84"/>
      <c r="R28" s="85">
        <f t="shared" si="3"/>
      </c>
      <c r="S28" s="85"/>
      <c r="T28" s="86">
        <f t="shared" si="4"/>
      </c>
      <c r="U28" s="86"/>
    </row>
    <row r="29" spans="2:21" ht="13.5">
      <c r="B29" s="20">
        <v>21</v>
      </c>
      <c r="C29" s="83">
        <f t="shared" si="1"/>
      </c>
      <c r="D29" s="83"/>
      <c r="E29" s="20"/>
      <c r="F29" s="8"/>
      <c r="G29" s="20" t="s">
        <v>3</v>
      </c>
      <c r="H29" s="84"/>
      <c r="I29" s="84"/>
      <c r="J29" s="20"/>
      <c r="K29" s="83">
        <f t="shared" si="0"/>
      </c>
      <c r="L29" s="83"/>
      <c r="M29" s="6">
        <f t="shared" si="2"/>
      </c>
      <c r="N29" s="20"/>
      <c r="O29" s="8"/>
      <c r="P29" s="84"/>
      <c r="Q29" s="84"/>
      <c r="R29" s="85">
        <f t="shared" si="3"/>
      </c>
      <c r="S29" s="85"/>
      <c r="T29" s="86">
        <f t="shared" si="4"/>
      </c>
      <c r="U29" s="86"/>
    </row>
    <row r="30" spans="2:21" ht="13.5">
      <c r="B30" s="20">
        <v>22</v>
      </c>
      <c r="C30" s="83">
        <f t="shared" si="1"/>
      </c>
      <c r="D30" s="83"/>
      <c r="E30" s="20"/>
      <c r="F30" s="8"/>
      <c r="G30" s="20" t="s">
        <v>3</v>
      </c>
      <c r="H30" s="84"/>
      <c r="I30" s="84"/>
      <c r="J30" s="20"/>
      <c r="K30" s="83">
        <f t="shared" si="0"/>
      </c>
      <c r="L30" s="83"/>
      <c r="M30" s="6">
        <f t="shared" si="2"/>
      </c>
      <c r="N30" s="20"/>
      <c r="O30" s="8"/>
      <c r="P30" s="84"/>
      <c r="Q30" s="84"/>
      <c r="R30" s="85">
        <f t="shared" si="3"/>
      </c>
      <c r="S30" s="85"/>
      <c r="T30" s="86">
        <f t="shared" si="4"/>
      </c>
      <c r="U30" s="86"/>
    </row>
    <row r="31" spans="2:21" ht="13.5">
      <c r="B31" s="20">
        <v>23</v>
      </c>
      <c r="C31" s="83">
        <f t="shared" si="1"/>
      </c>
      <c r="D31" s="83"/>
      <c r="E31" s="20"/>
      <c r="F31" s="8"/>
      <c r="G31" s="20" t="s">
        <v>3</v>
      </c>
      <c r="H31" s="84"/>
      <c r="I31" s="84"/>
      <c r="J31" s="20"/>
      <c r="K31" s="83">
        <f t="shared" si="0"/>
      </c>
      <c r="L31" s="83"/>
      <c r="M31" s="6">
        <f t="shared" si="2"/>
      </c>
      <c r="N31" s="20"/>
      <c r="O31" s="8"/>
      <c r="P31" s="84"/>
      <c r="Q31" s="84"/>
      <c r="R31" s="85">
        <f t="shared" si="3"/>
      </c>
      <c r="S31" s="85"/>
      <c r="T31" s="86">
        <f t="shared" si="4"/>
      </c>
      <c r="U31" s="86"/>
    </row>
    <row r="32" spans="2:21" ht="13.5">
      <c r="B32" s="20">
        <v>24</v>
      </c>
      <c r="C32" s="83">
        <f t="shared" si="1"/>
      </c>
      <c r="D32" s="83"/>
      <c r="E32" s="20"/>
      <c r="F32" s="8"/>
      <c r="G32" s="20" t="s">
        <v>3</v>
      </c>
      <c r="H32" s="84"/>
      <c r="I32" s="84"/>
      <c r="J32" s="20"/>
      <c r="K32" s="83">
        <f t="shared" si="0"/>
      </c>
      <c r="L32" s="83"/>
      <c r="M32" s="6">
        <f t="shared" si="2"/>
      </c>
      <c r="N32" s="20"/>
      <c r="O32" s="8"/>
      <c r="P32" s="84"/>
      <c r="Q32" s="84"/>
      <c r="R32" s="85">
        <f t="shared" si="3"/>
      </c>
      <c r="S32" s="85"/>
      <c r="T32" s="86">
        <f t="shared" si="4"/>
      </c>
      <c r="U32" s="86"/>
    </row>
    <row r="33" spans="2:21" ht="13.5">
      <c r="B33" s="20">
        <v>25</v>
      </c>
      <c r="C33" s="83">
        <f t="shared" si="1"/>
      </c>
      <c r="D33" s="83"/>
      <c r="E33" s="20"/>
      <c r="F33" s="8"/>
      <c r="G33" s="20" t="s">
        <v>4</v>
      </c>
      <c r="H33" s="84"/>
      <c r="I33" s="84"/>
      <c r="J33" s="20"/>
      <c r="K33" s="83">
        <f t="shared" si="0"/>
      </c>
      <c r="L33" s="83"/>
      <c r="M33" s="6">
        <f t="shared" si="2"/>
      </c>
      <c r="N33" s="20"/>
      <c r="O33" s="8"/>
      <c r="P33" s="84"/>
      <c r="Q33" s="84"/>
      <c r="R33" s="85">
        <f t="shared" si="3"/>
      </c>
      <c r="S33" s="85"/>
      <c r="T33" s="86">
        <f t="shared" si="4"/>
      </c>
      <c r="U33" s="86"/>
    </row>
    <row r="34" spans="2:21" ht="13.5">
      <c r="B34" s="20">
        <v>26</v>
      </c>
      <c r="C34" s="83">
        <f t="shared" si="1"/>
      </c>
      <c r="D34" s="83"/>
      <c r="E34" s="20"/>
      <c r="F34" s="8"/>
      <c r="G34" s="20" t="s">
        <v>3</v>
      </c>
      <c r="H34" s="84"/>
      <c r="I34" s="84"/>
      <c r="J34" s="20"/>
      <c r="K34" s="83">
        <f t="shared" si="0"/>
      </c>
      <c r="L34" s="83"/>
      <c r="M34" s="6">
        <f t="shared" si="2"/>
      </c>
      <c r="N34" s="20"/>
      <c r="O34" s="8"/>
      <c r="P34" s="84"/>
      <c r="Q34" s="84"/>
      <c r="R34" s="85">
        <f t="shared" si="3"/>
      </c>
      <c r="S34" s="85"/>
      <c r="T34" s="86">
        <f t="shared" si="4"/>
      </c>
      <c r="U34" s="86"/>
    </row>
    <row r="35" spans="2:21" ht="13.5">
      <c r="B35" s="20">
        <v>27</v>
      </c>
      <c r="C35" s="83">
        <f t="shared" si="1"/>
      </c>
      <c r="D35" s="83"/>
      <c r="E35" s="20"/>
      <c r="F35" s="8"/>
      <c r="G35" s="20" t="s">
        <v>3</v>
      </c>
      <c r="H35" s="84"/>
      <c r="I35" s="84"/>
      <c r="J35" s="20"/>
      <c r="K35" s="83">
        <f t="shared" si="0"/>
      </c>
      <c r="L35" s="83"/>
      <c r="M35" s="6">
        <f t="shared" si="2"/>
      </c>
      <c r="N35" s="20"/>
      <c r="O35" s="8"/>
      <c r="P35" s="84"/>
      <c r="Q35" s="84"/>
      <c r="R35" s="85">
        <f t="shared" si="3"/>
      </c>
      <c r="S35" s="85"/>
      <c r="T35" s="86">
        <f t="shared" si="4"/>
      </c>
      <c r="U35" s="86"/>
    </row>
    <row r="36" spans="2:21" ht="13.5">
      <c r="B36" s="20">
        <v>28</v>
      </c>
      <c r="C36" s="83">
        <f t="shared" si="1"/>
      </c>
      <c r="D36" s="83"/>
      <c r="E36" s="20"/>
      <c r="F36" s="8"/>
      <c r="G36" s="20" t="s">
        <v>3</v>
      </c>
      <c r="H36" s="84"/>
      <c r="I36" s="84"/>
      <c r="J36" s="20"/>
      <c r="K36" s="83">
        <f t="shared" si="0"/>
      </c>
      <c r="L36" s="83"/>
      <c r="M36" s="6">
        <f t="shared" si="2"/>
      </c>
      <c r="N36" s="20"/>
      <c r="O36" s="8"/>
      <c r="P36" s="84"/>
      <c r="Q36" s="84"/>
      <c r="R36" s="85">
        <f t="shared" si="3"/>
      </c>
      <c r="S36" s="85"/>
      <c r="T36" s="86">
        <f t="shared" si="4"/>
      </c>
      <c r="U36" s="86"/>
    </row>
    <row r="37" spans="2:21" ht="13.5">
      <c r="B37" s="20">
        <v>29</v>
      </c>
      <c r="C37" s="83">
        <f t="shared" si="1"/>
      </c>
      <c r="D37" s="83"/>
      <c r="E37" s="20"/>
      <c r="F37" s="8"/>
      <c r="G37" s="20" t="s">
        <v>3</v>
      </c>
      <c r="H37" s="84"/>
      <c r="I37" s="84"/>
      <c r="J37" s="20"/>
      <c r="K37" s="83">
        <f t="shared" si="0"/>
      </c>
      <c r="L37" s="83"/>
      <c r="M37" s="6">
        <f t="shared" si="2"/>
      </c>
      <c r="N37" s="20"/>
      <c r="O37" s="8"/>
      <c r="P37" s="84"/>
      <c r="Q37" s="84"/>
      <c r="R37" s="85">
        <f t="shared" si="3"/>
      </c>
      <c r="S37" s="85"/>
      <c r="T37" s="86">
        <f t="shared" si="4"/>
      </c>
      <c r="U37" s="86"/>
    </row>
    <row r="38" spans="2:21" ht="13.5">
      <c r="B38" s="20">
        <v>30</v>
      </c>
      <c r="C38" s="83">
        <f t="shared" si="1"/>
      </c>
      <c r="D38" s="83"/>
      <c r="E38" s="20"/>
      <c r="F38" s="8"/>
      <c r="G38" s="20" t="s">
        <v>4</v>
      </c>
      <c r="H38" s="84"/>
      <c r="I38" s="84"/>
      <c r="J38" s="20"/>
      <c r="K38" s="83">
        <f t="shared" si="0"/>
      </c>
      <c r="L38" s="83"/>
      <c r="M38" s="6">
        <f t="shared" si="2"/>
      </c>
      <c r="N38" s="20"/>
      <c r="O38" s="8"/>
      <c r="P38" s="84"/>
      <c r="Q38" s="84"/>
      <c r="R38" s="85">
        <f t="shared" si="3"/>
      </c>
      <c r="S38" s="85"/>
      <c r="T38" s="86">
        <f t="shared" si="4"/>
      </c>
      <c r="U38" s="86"/>
    </row>
    <row r="39" spans="2:21" ht="13.5">
      <c r="B39" s="20">
        <v>31</v>
      </c>
      <c r="C39" s="83">
        <f t="shared" si="1"/>
      </c>
      <c r="D39" s="83"/>
      <c r="E39" s="20"/>
      <c r="F39" s="8"/>
      <c r="G39" s="20" t="s">
        <v>4</v>
      </c>
      <c r="H39" s="84"/>
      <c r="I39" s="84"/>
      <c r="J39" s="20"/>
      <c r="K39" s="83">
        <f t="shared" si="0"/>
      </c>
      <c r="L39" s="83"/>
      <c r="M39" s="6">
        <f t="shared" si="2"/>
      </c>
      <c r="N39" s="20"/>
      <c r="O39" s="8"/>
      <c r="P39" s="84"/>
      <c r="Q39" s="84"/>
      <c r="R39" s="85">
        <f t="shared" si="3"/>
      </c>
      <c r="S39" s="85"/>
      <c r="T39" s="86">
        <f t="shared" si="4"/>
      </c>
      <c r="U39" s="86"/>
    </row>
    <row r="40" spans="2:21" ht="13.5">
      <c r="B40" s="20">
        <v>32</v>
      </c>
      <c r="C40" s="83">
        <f t="shared" si="1"/>
      </c>
      <c r="D40" s="83"/>
      <c r="E40" s="20"/>
      <c r="F40" s="8"/>
      <c r="G40" s="20" t="s">
        <v>4</v>
      </c>
      <c r="H40" s="84"/>
      <c r="I40" s="84"/>
      <c r="J40" s="20"/>
      <c r="K40" s="83">
        <f t="shared" si="0"/>
      </c>
      <c r="L40" s="83"/>
      <c r="M40" s="6">
        <f t="shared" si="2"/>
      </c>
      <c r="N40" s="20"/>
      <c r="O40" s="8"/>
      <c r="P40" s="84"/>
      <c r="Q40" s="84"/>
      <c r="R40" s="85">
        <f t="shared" si="3"/>
      </c>
      <c r="S40" s="85"/>
      <c r="T40" s="86">
        <f t="shared" si="4"/>
      </c>
      <c r="U40" s="86"/>
    </row>
    <row r="41" spans="2:21" ht="13.5">
      <c r="B41" s="20">
        <v>33</v>
      </c>
      <c r="C41" s="83">
        <f t="shared" si="1"/>
      </c>
      <c r="D41" s="83"/>
      <c r="E41" s="20"/>
      <c r="F41" s="8"/>
      <c r="G41" s="20" t="s">
        <v>3</v>
      </c>
      <c r="H41" s="84"/>
      <c r="I41" s="84"/>
      <c r="J41" s="20"/>
      <c r="K41" s="83">
        <f t="shared" si="0"/>
      </c>
      <c r="L41" s="83"/>
      <c r="M41" s="6">
        <f t="shared" si="2"/>
      </c>
      <c r="N41" s="20"/>
      <c r="O41" s="8"/>
      <c r="P41" s="84"/>
      <c r="Q41" s="84"/>
      <c r="R41" s="85">
        <f t="shared" si="3"/>
      </c>
      <c r="S41" s="85"/>
      <c r="T41" s="86">
        <f t="shared" si="4"/>
      </c>
      <c r="U41" s="86"/>
    </row>
    <row r="42" spans="2:21" ht="13.5">
      <c r="B42" s="20">
        <v>34</v>
      </c>
      <c r="C42" s="83">
        <f t="shared" si="1"/>
      </c>
      <c r="D42" s="83"/>
      <c r="E42" s="20"/>
      <c r="F42" s="8"/>
      <c r="G42" s="20" t="s">
        <v>4</v>
      </c>
      <c r="H42" s="84"/>
      <c r="I42" s="84"/>
      <c r="J42" s="20"/>
      <c r="K42" s="83">
        <f t="shared" si="0"/>
      </c>
      <c r="L42" s="83"/>
      <c r="M42" s="6">
        <f t="shared" si="2"/>
      </c>
      <c r="N42" s="20"/>
      <c r="O42" s="8"/>
      <c r="P42" s="84"/>
      <c r="Q42" s="84"/>
      <c r="R42" s="85">
        <f t="shared" si="3"/>
      </c>
      <c r="S42" s="85"/>
      <c r="T42" s="86">
        <f t="shared" si="4"/>
      </c>
      <c r="U42" s="86"/>
    </row>
    <row r="43" spans="2:21" ht="13.5">
      <c r="B43" s="20">
        <v>35</v>
      </c>
      <c r="C43" s="83">
        <f t="shared" si="1"/>
      </c>
      <c r="D43" s="83"/>
      <c r="E43" s="20"/>
      <c r="F43" s="8"/>
      <c r="G43" s="20" t="s">
        <v>3</v>
      </c>
      <c r="H43" s="84"/>
      <c r="I43" s="84"/>
      <c r="J43" s="20"/>
      <c r="K43" s="83">
        <f t="shared" si="0"/>
      </c>
      <c r="L43" s="83"/>
      <c r="M43" s="6">
        <f t="shared" si="2"/>
      </c>
      <c r="N43" s="20"/>
      <c r="O43" s="8"/>
      <c r="P43" s="84"/>
      <c r="Q43" s="84"/>
      <c r="R43" s="85">
        <f t="shared" si="3"/>
      </c>
      <c r="S43" s="85"/>
      <c r="T43" s="86">
        <f t="shared" si="4"/>
      </c>
      <c r="U43" s="86"/>
    </row>
    <row r="44" spans="2:21" ht="13.5">
      <c r="B44" s="20">
        <v>36</v>
      </c>
      <c r="C44" s="83">
        <f t="shared" si="1"/>
      </c>
      <c r="D44" s="83"/>
      <c r="E44" s="20"/>
      <c r="F44" s="8"/>
      <c r="G44" s="20" t="s">
        <v>4</v>
      </c>
      <c r="H44" s="84"/>
      <c r="I44" s="84"/>
      <c r="J44" s="20"/>
      <c r="K44" s="83">
        <f t="shared" si="0"/>
      </c>
      <c r="L44" s="83"/>
      <c r="M44" s="6">
        <f t="shared" si="2"/>
      </c>
      <c r="N44" s="20"/>
      <c r="O44" s="8"/>
      <c r="P44" s="84"/>
      <c r="Q44" s="84"/>
      <c r="R44" s="85">
        <f t="shared" si="3"/>
      </c>
      <c r="S44" s="85"/>
      <c r="T44" s="86">
        <f t="shared" si="4"/>
      </c>
      <c r="U44" s="86"/>
    </row>
    <row r="45" spans="2:21" ht="13.5">
      <c r="B45" s="20">
        <v>37</v>
      </c>
      <c r="C45" s="83">
        <f t="shared" si="1"/>
      </c>
      <c r="D45" s="83"/>
      <c r="E45" s="20"/>
      <c r="F45" s="8"/>
      <c r="G45" s="20" t="s">
        <v>3</v>
      </c>
      <c r="H45" s="84"/>
      <c r="I45" s="84"/>
      <c r="J45" s="20"/>
      <c r="K45" s="83">
        <f t="shared" si="0"/>
      </c>
      <c r="L45" s="83"/>
      <c r="M45" s="6">
        <f t="shared" si="2"/>
      </c>
      <c r="N45" s="20"/>
      <c r="O45" s="8"/>
      <c r="P45" s="84"/>
      <c r="Q45" s="84"/>
      <c r="R45" s="85">
        <f t="shared" si="3"/>
      </c>
      <c r="S45" s="85"/>
      <c r="T45" s="86">
        <f t="shared" si="4"/>
      </c>
      <c r="U45" s="86"/>
    </row>
    <row r="46" spans="2:21" ht="13.5">
      <c r="B46" s="20">
        <v>38</v>
      </c>
      <c r="C46" s="83">
        <f t="shared" si="1"/>
      </c>
      <c r="D46" s="83"/>
      <c r="E46" s="20"/>
      <c r="F46" s="8"/>
      <c r="G46" s="20" t="s">
        <v>4</v>
      </c>
      <c r="H46" s="84"/>
      <c r="I46" s="84"/>
      <c r="J46" s="20"/>
      <c r="K46" s="83">
        <f t="shared" si="0"/>
      </c>
      <c r="L46" s="83"/>
      <c r="M46" s="6">
        <f t="shared" si="2"/>
      </c>
      <c r="N46" s="20"/>
      <c r="O46" s="8"/>
      <c r="P46" s="84"/>
      <c r="Q46" s="84"/>
      <c r="R46" s="85">
        <f t="shared" si="3"/>
      </c>
      <c r="S46" s="85"/>
      <c r="T46" s="86">
        <f t="shared" si="4"/>
      </c>
      <c r="U46" s="86"/>
    </row>
    <row r="47" spans="2:21" ht="13.5">
      <c r="B47" s="20">
        <v>39</v>
      </c>
      <c r="C47" s="83">
        <f t="shared" si="1"/>
      </c>
      <c r="D47" s="83"/>
      <c r="E47" s="20"/>
      <c r="F47" s="8"/>
      <c r="G47" s="20" t="s">
        <v>4</v>
      </c>
      <c r="H47" s="84"/>
      <c r="I47" s="84"/>
      <c r="J47" s="20"/>
      <c r="K47" s="83">
        <f t="shared" si="0"/>
      </c>
      <c r="L47" s="83"/>
      <c r="M47" s="6">
        <f t="shared" si="2"/>
      </c>
      <c r="N47" s="20"/>
      <c r="O47" s="8"/>
      <c r="P47" s="84"/>
      <c r="Q47" s="84"/>
      <c r="R47" s="85">
        <f t="shared" si="3"/>
      </c>
      <c r="S47" s="85"/>
      <c r="T47" s="86">
        <f t="shared" si="4"/>
      </c>
      <c r="U47" s="86"/>
    </row>
    <row r="48" spans="2:21" ht="13.5">
      <c r="B48" s="20">
        <v>40</v>
      </c>
      <c r="C48" s="83">
        <f t="shared" si="1"/>
      </c>
      <c r="D48" s="83"/>
      <c r="E48" s="20"/>
      <c r="F48" s="8"/>
      <c r="G48" s="20" t="s">
        <v>37</v>
      </c>
      <c r="H48" s="84"/>
      <c r="I48" s="84"/>
      <c r="J48" s="20"/>
      <c r="K48" s="83">
        <f t="shared" si="0"/>
      </c>
      <c r="L48" s="83"/>
      <c r="M48" s="6">
        <f t="shared" si="2"/>
      </c>
      <c r="N48" s="20"/>
      <c r="O48" s="8"/>
      <c r="P48" s="84"/>
      <c r="Q48" s="84"/>
      <c r="R48" s="85">
        <f t="shared" si="3"/>
      </c>
      <c r="S48" s="85"/>
      <c r="T48" s="86">
        <f t="shared" si="4"/>
      </c>
      <c r="U48" s="86"/>
    </row>
    <row r="49" spans="2:21" ht="13.5">
      <c r="B49" s="20">
        <v>41</v>
      </c>
      <c r="C49" s="83">
        <f t="shared" si="1"/>
      </c>
      <c r="D49" s="83"/>
      <c r="E49" s="20"/>
      <c r="F49" s="8"/>
      <c r="G49" s="20" t="s">
        <v>4</v>
      </c>
      <c r="H49" s="84"/>
      <c r="I49" s="84"/>
      <c r="J49" s="20"/>
      <c r="K49" s="83">
        <f t="shared" si="0"/>
      </c>
      <c r="L49" s="83"/>
      <c r="M49" s="6">
        <f t="shared" si="2"/>
      </c>
      <c r="N49" s="20"/>
      <c r="O49" s="8"/>
      <c r="P49" s="84"/>
      <c r="Q49" s="84"/>
      <c r="R49" s="85">
        <f t="shared" si="3"/>
      </c>
      <c r="S49" s="85"/>
      <c r="T49" s="86">
        <f t="shared" si="4"/>
      </c>
      <c r="U49" s="86"/>
    </row>
    <row r="50" spans="2:21" ht="13.5">
      <c r="B50" s="20">
        <v>42</v>
      </c>
      <c r="C50" s="83">
        <f t="shared" si="1"/>
      </c>
      <c r="D50" s="83"/>
      <c r="E50" s="20"/>
      <c r="F50" s="8"/>
      <c r="G50" s="20" t="s">
        <v>4</v>
      </c>
      <c r="H50" s="84"/>
      <c r="I50" s="84"/>
      <c r="J50" s="20"/>
      <c r="K50" s="83">
        <f t="shared" si="0"/>
      </c>
      <c r="L50" s="83"/>
      <c r="M50" s="6">
        <f t="shared" si="2"/>
      </c>
      <c r="N50" s="20"/>
      <c r="O50" s="8"/>
      <c r="P50" s="84"/>
      <c r="Q50" s="84"/>
      <c r="R50" s="85">
        <f t="shared" si="3"/>
      </c>
      <c r="S50" s="85"/>
      <c r="T50" s="86">
        <f t="shared" si="4"/>
      </c>
      <c r="U50" s="86"/>
    </row>
    <row r="51" spans="2:21" ht="13.5">
      <c r="B51" s="20">
        <v>43</v>
      </c>
      <c r="C51" s="83">
        <f t="shared" si="1"/>
      </c>
      <c r="D51" s="83"/>
      <c r="E51" s="20"/>
      <c r="F51" s="8"/>
      <c r="G51" s="20" t="s">
        <v>3</v>
      </c>
      <c r="H51" s="84"/>
      <c r="I51" s="84"/>
      <c r="J51" s="20"/>
      <c r="K51" s="83">
        <f t="shared" si="0"/>
      </c>
      <c r="L51" s="83"/>
      <c r="M51" s="6">
        <f t="shared" si="2"/>
      </c>
      <c r="N51" s="20"/>
      <c r="O51" s="8"/>
      <c r="P51" s="84"/>
      <c r="Q51" s="84"/>
      <c r="R51" s="85">
        <f t="shared" si="3"/>
      </c>
      <c r="S51" s="85"/>
      <c r="T51" s="86">
        <f t="shared" si="4"/>
      </c>
      <c r="U51" s="86"/>
    </row>
    <row r="52" spans="2:21" ht="13.5">
      <c r="B52" s="20">
        <v>44</v>
      </c>
      <c r="C52" s="83">
        <f t="shared" si="1"/>
      </c>
      <c r="D52" s="83"/>
      <c r="E52" s="20"/>
      <c r="F52" s="8"/>
      <c r="G52" s="20" t="s">
        <v>3</v>
      </c>
      <c r="H52" s="84"/>
      <c r="I52" s="84"/>
      <c r="J52" s="20"/>
      <c r="K52" s="83">
        <f t="shared" si="0"/>
      </c>
      <c r="L52" s="83"/>
      <c r="M52" s="6">
        <f t="shared" si="2"/>
      </c>
      <c r="N52" s="20"/>
      <c r="O52" s="8"/>
      <c r="P52" s="84"/>
      <c r="Q52" s="84"/>
      <c r="R52" s="85">
        <f t="shared" si="3"/>
      </c>
      <c r="S52" s="85"/>
      <c r="T52" s="86">
        <f t="shared" si="4"/>
      </c>
      <c r="U52" s="86"/>
    </row>
    <row r="53" spans="2:21" ht="13.5">
      <c r="B53" s="20">
        <v>45</v>
      </c>
      <c r="C53" s="83">
        <f t="shared" si="1"/>
      </c>
      <c r="D53" s="83"/>
      <c r="E53" s="20"/>
      <c r="F53" s="8"/>
      <c r="G53" s="20" t="s">
        <v>4</v>
      </c>
      <c r="H53" s="84"/>
      <c r="I53" s="84"/>
      <c r="J53" s="20"/>
      <c r="K53" s="83">
        <f t="shared" si="0"/>
      </c>
      <c r="L53" s="83"/>
      <c r="M53" s="6">
        <f t="shared" si="2"/>
      </c>
      <c r="N53" s="20"/>
      <c r="O53" s="8"/>
      <c r="P53" s="84"/>
      <c r="Q53" s="84"/>
      <c r="R53" s="85">
        <f t="shared" si="3"/>
      </c>
      <c r="S53" s="85"/>
      <c r="T53" s="86">
        <f t="shared" si="4"/>
      </c>
      <c r="U53" s="86"/>
    </row>
    <row r="54" spans="2:21" ht="13.5">
      <c r="B54" s="20">
        <v>46</v>
      </c>
      <c r="C54" s="83">
        <f t="shared" si="1"/>
      </c>
      <c r="D54" s="83"/>
      <c r="E54" s="20"/>
      <c r="F54" s="8"/>
      <c r="G54" s="20" t="s">
        <v>4</v>
      </c>
      <c r="H54" s="84"/>
      <c r="I54" s="84"/>
      <c r="J54" s="20"/>
      <c r="K54" s="83">
        <f t="shared" si="0"/>
      </c>
      <c r="L54" s="83"/>
      <c r="M54" s="6">
        <f t="shared" si="2"/>
      </c>
      <c r="N54" s="20"/>
      <c r="O54" s="8"/>
      <c r="P54" s="84"/>
      <c r="Q54" s="84"/>
      <c r="R54" s="85">
        <f t="shared" si="3"/>
      </c>
      <c r="S54" s="85"/>
      <c r="T54" s="86">
        <f t="shared" si="4"/>
      </c>
      <c r="U54" s="86"/>
    </row>
    <row r="55" spans="2:21" ht="13.5">
      <c r="B55" s="20">
        <v>47</v>
      </c>
      <c r="C55" s="83">
        <f t="shared" si="1"/>
      </c>
      <c r="D55" s="83"/>
      <c r="E55" s="20"/>
      <c r="F55" s="8"/>
      <c r="G55" s="20" t="s">
        <v>3</v>
      </c>
      <c r="H55" s="84"/>
      <c r="I55" s="84"/>
      <c r="J55" s="20"/>
      <c r="K55" s="83">
        <f t="shared" si="0"/>
      </c>
      <c r="L55" s="83"/>
      <c r="M55" s="6">
        <f t="shared" si="2"/>
      </c>
      <c r="N55" s="20"/>
      <c r="O55" s="8"/>
      <c r="P55" s="84"/>
      <c r="Q55" s="84"/>
      <c r="R55" s="85">
        <f t="shared" si="3"/>
      </c>
      <c r="S55" s="85"/>
      <c r="T55" s="86">
        <f t="shared" si="4"/>
      </c>
      <c r="U55" s="86"/>
    </row>
    <row r="56" spans="2:21" ht="13.5">
      <c r="B56" s="20">
        <v>48</v>
      </c>
      <c r="C56" s="83">
        <f t="shared" si="1"/>
      </c>
      <c r="D56" s="83"/>
      <c r="E56" s="20"/>
      <c r="F56" s="8"/>
      <c r="G56" s="20" t="s">
        <v>3</v>
      </c>
      <c r="H56" s="84"/>
      <c r="I56" s="84"/>
      <c r="J56" s="20"/>
      <c r="K56" s="83">
        <f t="shared" si="0"/>
      </c>
      <c r="L56" s="83"/>
      <c r="M56" s="6">
        <f t="shared" si="2"/>
      </c>
      <c r="N56" s="20"/>
      <c r="O56" s="8"/>
      <c r="P56" s="84"/>
      <c r="Q56" s="84"/>
      <c r="R56" s="85">
        <f t="shared" si="3"/>
      </c>
      <c r="S56" s="85"/>
      <c r="T56" s="86">
        <f t="shared" si="4"/>
      </c>
      <c r="U56" s="86"/>
    </row>
    <row r="57" spans="2:21" ht="13.5">
      <c r="B57" s="20">
        <v>49</v>
      </c>
      <c r="C57" s="83">
        <f t="shared" si="1"/>
      </c>
      <c r="D57" s="83"/>
      <c r="E57" s="20"/>
      <c r="F57" s="8"/>
      <c r="G57" s="20" t="s">
        <v>3</v>
      </c>
      <c r="H57" s="84"/>
      <c r="I57" s="84"/>
      <c r="J57" s="20"/>
      <c r="K57" s="83">
        <f t="shared" si="0"/>
      </c>
      <c r="L57" s="83"/>
      <c r="M57" s="6">
        <f t="shared" si="2"/>
      </c>
      <c r="N57" s="20"/>
      <c r="O57" s="8"/>
      <c r="P57" s="84"/>
      <c r="Q57" s="84"/>
      <c r="R57" s="85">
        <f t="shared" si="3"/>
      </c>
      <c r="S57" s="85"/>
      <c r="T57" s="86">
        <f t="shared" si="4"/>
      </c>
      <c r="U57" s="86"/>
    </row>
    <row r="58" spans="2:21" ht="13.5">
      <c r="B58" s="20">
        <v>50</v>
      </c>
      <c r="C58" s="83">
        <f t="shared" si="1"/>
      </c>
      <c r="D58" s="83"/>
      <c r="E58" s="20"/>
      <c r="F58" s="8"/>
      <c r="G58" s="20" t="s">
        <v>3</v>
      </c>
      <c r="H58" s="84"/>
      <c r="I58" s="84"/>
      <c r="J58" s="20"/>
      <c r="K58" s="83">
        <f t="shared" si="0"/>
      </c>
      <c r="L58" s="83"/>
      <c r="M58" s="6">
        <f t="shared" si="2"/>
      </c>
      <c r="N58" s="20"/>
      <c r="O58" s="8"/>
      <c r="P58" s="84"/>
      <c r="Q58" s="84"/>
      <c r="R58" s="85">
        <f t="shared" si="3"/>
      </c>
      <c r="S58" s="85"/>
      <c r="T58" s="86">
        <f t="shared" si="4"/>
      </c>
      <c r="U58" s="86"/>
    </row>
    <row r="59" spans="2:21" ht="13.5">
      <c r="B59" s="20">
        <v>51</v>
      </c>
      <c r="C59" s="83">
        <f t="shared" si="1"/>
      </c>
      <c r="D59" s="83"/>
      <c r="E59" s="20"/>
      <c r="F59" s="8"/>
      <c r="G59" s="20" t="s">
        <v>3</v>
      </c>
      <c r="H59" s="84"/>
      <c r="I59" s="84"/>
      <c r="J59" s="20"/>
      <c r="K59" s="83">
        <f t="shared" si="0"/>
      </c>
      <c r="L59" s="83"/>
      <c r="M59" s="6">
        <f t="shared" si="2"/>
      </c>
      <c r="N59" s="20"/>
      <c r="O59" s="8"/>
      <c r="P59" s="84"/>
      <c r="Q59" s="84"/>
      <c r="R59" s="85">
        <f t="shared" si="3"/>
      </c>
      <c r="S59" s="85"/>
      <c r="T59" s="86">
        <f t="shared" si="4"/>
      </c>
      <c r="U59" s="86"/>
    </row>
    <row r="60" spans="2:21" ht="13.5">
      <c r="B60" s="20">
        <v>52</v>
      </c>
      <c r="C60" s="83">
        <f t="shared" si="1"/>
      </c>
      <c r="D60" s="83"/>
      <c r="E60" s="20"/>
      <c r="F60" s="8"/>
      <c r="G60" s="20" t="s">
        <v>3</v>
      </c>
      <c r="H60" s="84"/>
      <c r="I60" s="84"/>
      <c r="J60" s="20"/>
      <c r="K60" s="83">
        <f t="shared" si="0"/>
      </c>
      <c r="L60" s="83"/>
      <c r="M60" s="6">
        <f t="shared" si="2"/>
      </c>
      <c r="N60" s="20"/>
      <c r="O60" s="8"/>
      <c r="P60" s="84"/>
      <c r="Q60" s="84"/>
      <c r="R60" s="85">
        <f t="shared" si="3"/>
      </c>
      <c r="S60" s="85"/>
      <c r="T60" s="86">
        <f t="shared" si="4"/>
      </c>
      <c r="U60" s="86"/>
    </row>
    <row r="61" spans="2:21" ht="13.5">
      <c r="B61" s="20">
        <v>53</v>
      </c>
      <c r="C61" s="83">
        <f t="shared" si="1"/>
      </c>
      <c r="D61" s="83"/>
      <c r="E61" s="20"/>
      <c r="F61" s="8"/>
      <c r="G61" s="20" t="s">
        <v>3</v>
      </c>
      <c r="H61" s="84"/>
      <c r="I61" s="84"/>
      <c r="J61" s="20"/>
      <c r="K61" s="83">
        <f t="shared" si="0"/>
      </c>
      <c r="L61" s="83"/>
      <c r="M61" s="6">
        <f t="shared" si="2"/>
      </c>
      <c r="N61" s="20"/>
      <c r="O61" s="8"/>
      <c r="P61" s="84"/>
      <c r="Q61" s="84"/>
      <c r="R61" s="85">
        <f t="shared" si="3"/>
      </c>
      <c r="S61" s="85"/>
      <c r="T61" s="86">
        <f t="shared" si="4"/>
      </c>
      <c r="U61" s="86"/>
    </row>
    <row r="62" spans="2:21" ht="13.5">
      <c r="B62" s="20">
        <v>54</v>
      </c>
      <c r="C62" s="83">
        <f t="shared" si="1"/>
      </c>
      <c r="D62" s="83"/>
      <c r="E62" s="20"/>
      <c r="F62" s="8"/>
      <c r="G62" s="20" t="s">
        <v>3</v>
      </c>
      <c r="H62" s="84"/>
      <c r="I62" s="84"/>
      <c r="J62" s="20"/>
      <c r="K62" s="83">
        <f t="shared" si="0"/>
      </c>
      <c r="L62" s="83"/>
      <c r="M62" s="6">
        <f t="shared" si="2"/>
      </c>
      <c r="N62" s="20"/>
      <c r="O62" s="8"/>
      <c r="P62" s="84"/>
      <c r="Q62" s="84"/>
      <c r="R62" s="85">
        <f t="shared" si="3"/>
      </c>
      <c r="S62" s="85"/>
      <c r="T62" s="86">
        <f t="shared" si="4"/>
      </c>
      <c r="U62" s="86"/>
    </row>
    <row r="63" spans="2:21" ht="13.5">
      <c r="B63" s="20">
        <v>55</v>
      </c>
      <c r="C63" s="83">
        <f t="shared" si="1"/>
      </c>
      <c r="D63" s="83"/>
      <c r="E63" s="20"/>
      <c r="F63" s="8"/>
      <c r="G63" s="20" t="s">
        <v>4</v>
      </c>
      <c r="H63" s="84"/>
      <c r="I63" s="84"/>
      <c r="J63" s="20"/>
      <c r="K63" s="83">
        <f t="shared" si="0"/>
      </c>
      <c r="L63" s="83"/>
      <c r="M63" s="6">
        <f t="shared" si="2"/>
      </c>
      <c r="N63" s="20"/>
      <c r="O63" s="8"/>
      <c r="P63" s="84"/>
      <c r="Q63" s="84"/>
      <c r="R63" s="85">
        <f t="shared" si="3"/>
      </c>
      <c r="S63" s="85"/>
      <c r="T63" s="86">
        <f t="shared" si="4"/>
      </c>
      <c r="U63" s="86"/>
    </row>
    <row r="64" spans="2:21" ht="13.5">
      <c r="B64" s="20">
        <v>56</v>
      </c>
      <c r="C64" s="83">
        <f t="shared" si="1"/>
      </c>
      <c r="D64" s="83"/>
      <c r="E64" s="20"/>
      <c r="F64" s="8"/>
      <c r="G64" s="20" t="s">
        <v>3</v>
      </c>
      <c r="H64" s="84"/>
      <c r="I64" s="84"/>
      <c r="J64" s="20"/>
      <c r="K64" s="83">
        <f t="shared" si="0"/>
      </c>
      <c r="L64" s="83"/>
      <c r="M64" s="6">
        <f t="shared" si="2"/>
      </c>
      <c r="N64" s="20"/>
      <c r="O64" s="8"/>
      <c r="P64" s="84"/>
      <c r="Q64" s="84"/>
      <c r="R64" s="85">
        <f t="shared" si="3"/>
      </c>
      <c r="S64" s="85"/>
      <c r="T64" s="86">
        <f t="shared" si="4"/>
      </c>
      <c r="U64" s="86"/>
    </row>
    <row r="65" spans="2:21" ht="13.5">
      <c r="B65" s="20">
        <v>57</v>
      </c>
      <c r="C65" s="83">
        <f t="shared" si="1"/>
      </c>
      <c r="D65" s="83"/>
      <c r="E65" s="20"/>
      <c r="F65" s="8"/>
      <c r="G65" s="20" t="s">
        <v>3</v>
      </c>
      <c r="H65" s="84"/>
      <c r="I65" s="84"/>
      <c r="J65" s="20"/>
      <c r="K65" s="83">
        <f t="shared" si="0"/>
      </c>
      <c r="L65" s="83"/>
      <c r="M65" s="6">
        <f t="shared" si="2"/>
      </c>
      <c r="N65" s="20"/>
      <c r="O65" s="8"/>
      <c r="P65" s="84"/>
      <c r="Q65" s="84"/>
      <c r="R65" s="85">
        <f t="shared" si="3"/>
      </c>
      <c r="S65" s="85"/>
      <c r="T65" s="86">
        <f t="shared" si="4"/>
      </c>
      <c r="U65" s="86"/>
    </row>
    <row r="66" spans="2:21" ht="13.5">
      <c r="B66" s="20">
        <v>58</v>
      </c>
      <c r="C66" s="83">
        <f t="shared" si="1"/>
      </c>
      <c r="D66" s="83"/>
      <c r="E66" s="20"/>
      <c r="F66" s="8"/>
      <c r="G66" s="20" t="s">
        <v>3</v>
      </c>
      <c r="H66" s="84"/>
      <c r="I66" s="84"/>
      <c r="J66" s="20"/>
      <c r="K66" s="83">
        <f t="shared" si="0"/>
      </c>
      <c r="L66" s="83"/>
      <c r="M66" s="6">
        <f t="shared" si="2"/>
      </c>
      <c r="N66" s="20"/>
      <c r="O66" s="8"/>
      <c r="P66" s="84"/>
      <c r="Q66" s="84"/>
      <c r="R66" s="85">
        <f t="shared" si="3"/>
      </c>
      <c r="S66" s="85"/>
      <c r="T66" s="86">
        <f t="shared" si="4"/>
      </c>
      <c r="U66" s="86"/>
    </row>
    <row r="67" spans="2:21" ht="13.5">
      <c r="B67" s="20">
        <v>59</v>
      </c>
      <c r="C67" s="83">
        <f t="shared" si="1"/>
      </c>
      <c r="D67" s="83"/>
      <c r="E67" s="20"/>
      <c r="F67" s="8"/>
      <c r="G67" s="20" t="s">
        <v>3</v>
      </c>
      <c r="H67" s="84"/>
      <c r="I67" s="84"/>
      <c r="J67" s="20"/>
      <c r="K67" s="83">
        <f t="shared" si="0"/>
      </c>
      <c r="L67" s="83"/>
      <c r="M67" s="6">
        <f t="shared" si="2"/>
      </c>
      <c r="N67" s="20"/>
      <c r="O67" s="8"/>
      <c r="P67" s="84"/>
      <c r="Q67" s="84"/>
      <c r="R67" s="85">
        <f t="shared" si="3"/>
      </c>
      <c r="S67" s="85"/>
      <c r="T67" s="86">
        <f t="shared" si="4"/>
      </c>
      <c r="U67" s="86"/>
    </row>
    <row r="68" spans="2:21" ht="13.5">
      <c r="B68" s="20">
        <v>60</v>
      </c>
      <c r="C68" s="83">
        <f t="shared" si="1"/>
      </c>
      <c r="D68" s="83"/>
      <c r="E68" s="20"/>
      <c r="F68" s="8"/>
      <c r="G68" s="20" t="s">
        <v>4</v>
      </c>
      <c r="H68" s="84"/>
      <c r="I68" s="84"/>
      <c r="J68" s="20"/>
      <c r="K68" s="83">
        <f t="shared" si="0"/>
      </c>
      <c r="L68" s="83"/>
      <c r="M68" s="6">
        <f t="shared" si="2"/>
      </c>
      <c r="N68" s="20"/>
      <c r="O68" s="8"/>
      <c r="P68" s="84"/>
      <c r="Q68" s="84"/>
      <c r="R68" s="85">
        <f t="shared" si="3"/>
      </c>
      <c r="S68" s="85"/>
      <c r="T68" s="86">
        <f t="shared" si="4"/>
      </c>
      <c r="U68" s="86"/>
    </row>
    <row r="69" spans="2:21" ht="13.5">
      <c r="B69" s="20">
        <v>61</v>
      </c>
      <c r="C69" s="83">
        <f t="shared" si="1"/>
      </c>
      <c r="D69" s="83"/>
      <c r="E69" s="20"/>
      <c r="F69" s="8"/>
      <c r="G69" s="20" t="s">
        <v>4</v>
      </c>
      <c r="H69" s="84"/>
      <c r="I69" s="84"/>
      <c r="J69" s="20"/>
      <c r="K69" s="83">
        <f t="shared" si="0"/>
      </c>
      <c r="L69" s="83"/>
      <c r="M69" s="6">
        <f t="shared" si="2"/>
      </c>
      <c r="N69" s="20"/>
      <c r="O69" s="8"/>
      <c r="P69" s="84"/>
      <c r="Q69" s="84"/>
      <c r="R69" s="85">
        <f t="shared" si="3"/>
      </c>
      <c r="S69" s="85"/>
      <c r="T69" s="86">
        <f t="shared" si="4"/>
      </c>
      <c r="U69" s="86"/>
    </row>
    <row r="70" spans="2:21" ht="13.5">
      <c r="B70" s="20">
        <v>62</v>
      </c>
      <c r="C70" s="83">
        <f t="shared" si="1"/>
      </c>
      <c r="D70" s="83"/>
      <c r="E70" s="20"/>
      <c r="F70" s="8"/>
      <c r="G70" s="20" t="s">
        <v>3</v>
      </c>
      <c r="H70" s="84"/>
      <c r="I70" s="84"/>
      <c r="J70" s="20"/>
      <c r="K70" s="83">
        <f t="shared" si="0"/>
      </c>
      <c r="L70" s="83"/>
      <c r="M70" s="6">
        <f t="shared" si="2"/>
      </c>
      <c r="N70" s="20"/>
      <c r="O70" s="8"/>
      <c r="P70" s="84"/>
      <c r="Q70" s="84"/>
      <c r="R70" s="85">
        <f t="shared" si="3"/>
      </c>
      <c r="S70" s="85"/>
      <c r="T70" s="86">
        <f t="shared" si="4"/>
      </c>
      <c r="U70" s="86"/>
    </row>
    <row r="71" spans="2:21" ht="13.5">
      <c r="B71" s="20">
        <v>63</v>
      </c>
      <c r="C71" s="83">
        <f t="shared" si="1"/>
      </c>
      <c r="D71" s="83"/>
      <c r="E71" s="20"/>
      <c r="F71" s="8"/>
      <c r="G71" s="20" t="s">
        <v>4</v>
      </c>
      <c r="H71" s="84"/>
      <c r="I71" s="84"/>
      <c r="J71" s="20"/>
      <c r="K71" s="83">
        <f t="shared" si="0"/>
      </c>
      <c r="L71" s="83"/>
      <c r="M71" s="6">
        <f t="shared" si="2"/>
      </c>
      <c r="N71" s="20"/>
      <c r="O71" s="8"/>
      <c r="P71" s="84"/>
      <c r="Q71" s="84"/>
      <c r="R71" s="85">
        <f t="shared" si="3"/>
      </c>
      <c r="S71" s="85"/>
      <c r="T71" s="86">
        <f t="shared" si="4"/>
      </c>
      <c r="U71" s="86"/>
    </row>
    <row r="72" spans="2:21" ht="13.5">
      <c r="B72" s="20">
        <v>64</v>
      </c>
      <c r="C72" s="83">
        <f t="shared" si="1"/>
      </c>
      <c r="D72" s="83"/>
      <c r="E72" s="20"/>
      <c r="F72" s="8"/>
      <c r="G72" s="20" t="s">
        <v>3</v>
      </c>
      <c r="H72" s="84"/>
      <c r="I72" s="84"/>
      <c r="J72" s="20"/>
      <c r="K72" s="83">
        <f t="shared" si="0"/>
      </c>
      <c r="L72" s="83"/>
      <c r="M72" s="6">
        <f t="shared" si="2"/>
      </c>
      <c r="N72" s="20"/>
      <c r="O72" s="8"/>
      <c r="P72" s="84"/>
      <c r="Q72" s="84"/>
      <c r="R72" s="85">
        <f t="shared" si="3"/>
      </c>
      <c r="S72" s="85"/>
      <c r="T72" s="86">
        <f t="shared" si="4"/>
      </c>
      <c r="U72" s="86"/>
    </row>
    <row r="73" spans="2:21" ht="13.5">
      <c r="B73" s="20">
        <v>65</v>
      </c>
      <c r="C73" s="83">
        <f t="shared" si="1"/>
      </c>
      <c r="D73" s="83"/>
      <c r="E73" s="20"/>
      <c r="F73" s="8"/>
      <c r="G73" s="20" t="s">
        <v>4</v>
      </c>
      <c r="H73" s="84"/>
      <c r="I73" s="84"/>
      <c r="J73" s="20"/>
      <c r="K73" s="83">
        <f aca="true" t="shared" si="5" ref="K73:K108">IF(F73="","",C73*0.03)</f>
      </c>
      <c r="L73" s="83"/>
      <c r="M73" s="6">
        <f t="shared" si="2"/>
      </c>
      <c r="N73" s="20"/>
      <c r="O73" s="8"/>
      <c r="P73" s="84"/>
      <c r="Q73" s="84"/>
      <c r="R73" s="85">
        <f t="shared" si="3"/>
      </c>
      <c r="S73" s="85"/>
      <c r="T73" s="86">
        <f t="shared" si="4"/>
      </c>
      <c r="U73" s="86"/>
    </row>
    <row r="74" spans="2:21" ht="13.5">
      <c r="B74" s="20">
        <v>66</v>
      </c>
      <c r="C74" s="83">
        <f aca="true" t="shared" si="6" ref="C74:C108">IF(R73="","",C73+R73)</f>
      </c>
      <c r="D74" s="83"/>
      <c r="E74" s="20"/>
      <c r="F74" s="8"/>
      <c r="G74" s="20" t="s">
        <v>4</v>
      </c>
      <c r="H74" s="84"/>
      <c r="I74" s="84"/>
      <c r="J74" s="20"/>
      <c r="K74" s="83">
        <f t="shared" si="5"/>
      </c>
      <c r="L74" s="83"/>
      <c r="M74" s="6">
        <f aca="true" t="shared" si="7" ref="M74:M108">IF(J74="","",(K74/J74)/1000)</f>
      </c>
      <c r="N74" s="20"/>
      <c r="O74" s="8"/>
      <c r="P74" s="84"/>
      <c r="Q74" s="84"/>
      <c r="R74" s="85">
        <f aca="true" t="shared" si="8" ref="R74:R108">IF(O74="","",(IF(G74="売",H74-P74,P74-H74))*M74*100000)</f>
      </c>
      <c r="S74" s="85"/>
      <c r="T74" s="86">
        <f aca="true" t="shared" si="9" ref="T74:T108">IF(O74="","",IF(R74&lt;0,J74*(-1),IF(G74="買",(P74-H74)*100,(H74-P74)*100)))</f>
      </c>
      <c r="U74" s="86"/>
    </row>
    <row r="75" spans="2:21" ht="13.5">
      <c r="B75" s="20">
        <v>67</v>
      </c>
      <c r="C75" s="83">
        <f t="shared" si="6"/>
      </c>
      <c r="D75" s="83"/>
      <c r="E75" s="20"/>
      <c r="F75" s="8"/>
      <c r="G75" s="20" t="s">
        <v>3</v>
      </c>
      <c r="H75" s="84"/>
      <c r="I75" s="84"/>
      <c r="J75" s="20"/>
      <c r="K75" s="83">
        <f t="shared" si="5"/>
      </c>
      <c r="L75" s="83"/>
      <c r="M75" s="6">
        <f t="shared" si="7"/>
      </c>
      <c r="N75" s="20"/>
      <c r="O75" s="8"/>
      <c r="P75" s="84"/>
      <c r="Q75" s="84"/>
      <c r="R75" s="85">
        <f t="shared" si="8"/>
      </c>
      <c r="S75" s="85"/>
      <c r="T75" s="86">
        <f t="shared" si="9"/>
      </c>
      <c r="U75" s="86"/>
    </row>
    <row r="76" spans="2:21" ht="13.5">
      <c r="B76" s="20">
        <v>68</v>
      </c>
      <c r="C76" s="83">
        <f t="shared" si="6"/>
      </c>
      <c r="D76" s="83"/>
      <c r="E76" s="20"/>
      <c r="F76" s="8"/>
      <c r="G76" s="20" t="s">
        <v>3</v>
      </c>
      <c r="H76" s="84"/>
      <c r="I76" s="84"/>
      <c r="J76" s="20"/>
      <c r="K76" s="83">
        <f t="shared" si="5"/>
      </c>
      <c r="L76" s="83"/>
      <c r="M76" s="6">
        <f t="shared" si="7"/>
      </c>
      <c r="N76" s="20"/>
      <c r="O76" s="8"/>
      <c r="P76" s="84"/>
      <c r="Q76" s="84"/>
      <c r="R76" s="85">
        <f t="shared" si="8"/>
      </c>
      <c r="S76" s="85"/>
      <c r="T76" s="86">
        <f t="shared" si="9"/>
      </c>
      <c r="U76" s="86"/>
    </row>
    <row r="77" spans="2:21" ht="13.5">
      <c r="B77" s="20">
        <v>69</v>
      </c>
      <c r="C77" s="83">
        <f t="shared" si="6"/>
      </c>
      <c r="D77" s="83"/>
      <c r="E77" s="20"/>
      <c r="F77" s="8"/>
      <c r="G77" s="20" t="s">
        <v>3</v>
      </c>
      <c r="H77" s="84"/>
      <c r="I77" s="84"/>
      <c r="J77" s="20"/>
      <c r="K77" s="83">
        <f t="shared" si="5"/>
      </c>
      <c r="L77" s="83"/>
      <c r="M77" s="6">
        <f t="shared" si="7"/>
      </c>
      <c r="N77" s="20"/>
      <c r="O77" s="8"/>
      <c r="P77" s="84"/>
      <c r="Q77" s="84"/>
      <c r="R77" s="85">
        <f t="shared" si="8"/>
      </c>
      <c r="S77" s="85"/>
      <c r="T77" s="86">
        <f t="shared" si="9"/>
      </c>
      <c r="U77" s="86"/>
    </row>
    <row r="78" spans="2:21" ht="13.5">
      <c r="B78" s="20">
        <v>70</v>
      </c>
      <c r="C78" s="83">
        <f t="shared" si="6"/>
      </c>
      <c r="D78" s="83"/>
      <c r="E78" s="20"/>
      <c r="F78" s="8"/>
      <c r="G78" s="20" t="s">
        <v>4</v>
      </c>
      <c r="H78" s="84"/>
      <c r="I78" s="84"/>
      <c r="J78" s="20"/>
      <c r="K78" s="83">
        <f t="shared" si="5"/>
      </c>
      <c r="L78" s="83"/>
      <c r="M78" s="6">
        <f t="shared" si="7"/>
      </c>
      <c r="N78" s="20"/>
      <c r="O78" s="8"/>
      <c r="P78" s="84"/>
      <c r="Q78" s="84"/>
      <c r="R78" s="85">
        <f t="shared" si="8"/>
      </c>
      <c r="S78" s="85"/>
      <c r="T78" s="86">
        <f t="shared" si="9"/>
      </c>
      <c r="U78" s="86"/>
    </row>
    <row r="79" spans="2:21" ht="13.5">
      <c r="B79" s="20">
        <v>71</v>
      </c>
      <c r="C79" s="83">
        <f t="shared" si="6"/>
      </c>
      <c r="D79" s="83"/>
      <c r="E79" s="20"/>
      <c r="F79" s="8"/>
      <c r="G79" s="20" t="s">
        <v>3</v>
      </c>
      <c r="H79" s="84"/>
      <c r="I79" s="84"/>
      <c r="J79" s="20"/>
      <c r="K79" s="83">
        <f t="shared" si="5"/>
      </c>
      <c r="L79" s="83"/>
      <c r="M79" s="6">
        <f t="shared" si="7"/>
      </c>
      <c r="N79" s="20"/>
      <c r="O79" s="8"/>
      <c r="P79" s="84"/>
      <c r="Q79" s="84"/>
      <c r="R79" s="85">
        <f t="shared" si="8"/>
      </c>
      <c r="S79" s="85"/>
      <c r="T79" s="86">
        <f t="shared" si="9"/>
      </c>
      <c r="U79" s="86"/>
    </row>
    <row r="80" spans="2:21" ht="13.5">
      <c r="B80" s="20">
        <v>72</v>
      </c>
      <c r="C80" s="83">
        <f t="shared" si="6"/>
      </c>
      <c r="D80" s="83"/>
      <c r="E80" s="20"/>
      <c r="F80" s="8"/>
      <c r="G80" s="20" t="s">
        <v>4</v>
      </c>
      <c r="H80" s="84"/>
      <c r="I80" s="84"/>
      <c r="J80" s="20"/>
      <c r="K80" s="83">
        <f t="shared" si="5"/>
      </c>
      <c r="L80" s="83"/>
      <c r="M80" s="6">
        <f t="shared" si="7"/>
      </c>
      <c r="N80" s="20"/>
      <c r="O80" s="8"/>
      <c r="P80" s="84"/>
      <c r="Q80" s="84"/>
      <c r="R80" s="85">
        <f t="shared" si="8"/>
      </c>
      <c r="S80" s="85"/>
      <c r="T80" s="86">
        <f t="shared" si="9"/>
      </c>
      <c r="U80" s="86"/>
    </row>
    <row r="81" spans="2:21" ht="13.5">
      <c r="B81" s="20">
        <v>73</v>
      </c>
      <c r="C81" s="83">
        <f t="shared" si="6"/>
      </c>
      <c r="D81" s="83"/>
      <c r="E81" s="20"/>
      <c r="F81" s="8"/>
      <c r="G81" s="20" t="s">
        <v>3</v>
      </c>
      <c r="H81" s="84"/>
      <c r="I81" s="84"/>
      <c r="J81" s="20"/>
      <c r="K81" s="83">
        <f t="shared" si="5"/>
      </c>
      <c r="L81" s="83"/>
      <c r="M81" s="6">
        <f t="shared" si="7"/>
      </c>
      <c r="N81" s="20"/>
      <c r="O81" s="8"/>
      <c r="P81" s="84"/>
      <c r="Q81" s="84"/>
      <c r="R81" s="85">
        <f t="shared" si="8"/>
      </c>
      <c r="S81" s="85"/>
      <c r="T81" s="86">
        <f t="shared" si="9"/>
      </c>
      <c r="U81" s="86"/>
    </row>
    <row r="82" spans="2:21" ht="13.5">
      <c r="B82" s="20">
        <v>74</v>
      </c>
      <c r="C82" s="83">
        <f t="shared" si="6"/>
      </c>
      <c r="D82" s="83"/>
      <c r="E82" s="20"/>
      <c r="F82" s="8"/>
      <c r="G82" s="20" t="s">
        <v>3</v>
      </c>
      <c r="H82" s="84"/>
      <c r="I82" s="84"/>
      <c r="J82" s="20"/>
      <c r="K82" s="83">
        <f t="shared" si="5"/>
      </c>
      <c r="L82" s="83"/>
      <c r="M82" s="6">
        <f t="shared" si="7"/>
      </c>
      <c r="N82" s="20"/>
      <c r="O82" s="8"/>
      <c r="P82" s="84"/>
      <c r="Q82" s="84"/>
      <c r="R82" s="85">
        <f t="shared" si="8"/>
      </c>
      <c r="S82" s="85"/>
      <c r="T82" s="86">
        <f t="shared" si="9"/>
      </c>
      <c r="U82" s="86"/>
    </row>
    <row r="83" spans="2:21" ht="13.5">
      <c r="B83" s="20">
        <v>75</v>
      </c>
      <c r="C83" s="83">
        <f t="shared" si="6"/>
      </c>
      <c r="D83" s="83"/>
      <c r="E83" s="20"/>
      <c r="F83" s="8"/>
      <c r="G83" s="20" t="s">
        <v>3</v>
      </c>
      <c r="H83" s="84"/>
      <c r="I83" s="84"/>
      <c r="J83" s="20"/>
      <c r="K83" s="83">
        <f t="shared" si="5"/>
      </c>
      <c r="L83" s="83"/>
      <c r="M83" s="6">
        <f t="shared" si="7"/>
      </c>
      <c r="N83" s="20"/>
      <c r="O83" s="8"/>
      <c r="P83" s="84"/>
      <c r="Q83" s="84"/>
      <c r="R83" s="85">
        <f t="shared" si="8"/>
      </c>
      <c r="S83" s="85"/>
      <c r="T83" s="86">
        <f t="shared" si="9"/>
      </c>
      <c r="U83" s="86"/>
    </row>
    <row r="84" spans="2:21" ht="13.5">
      <c r="B84" s="20">
        <v>76</v>
      </c>
      <c r="C84" s="83">
        <f t="shared" si="6"/>
      </c>
      <c r="D84" s="83"/>
      <c r="E84" s="20"/>
      <c r="F84" s="8"/>
      <c r="G84" s="20" t="s">
        <v>3</v>
      </c>
      <c r="H84" s="84"/>
      <c r="I84" s="84"/>
      <c r="J84" s="20"/>
      <c r="K84" s="83">
        <f t="shared" si="5"/>
      </c>
      <c r="L84" s="83"/>
      <c r="M84" s="6">
        <f t="shared" si="7"/>
      </c>
      <c r="N84" s="20"/>
      <c r="O84" s="8"/>
      <c r="P84" s="84"/>
      <c r="Q84" s="84"/>
      <c r="R84" s="85">
        <f t="shared" si="8"/>
      </c>
      <c r="S84" s="85"/>
      <c r="T84" s="86">
        <f t="shared" si="9"/>
      </c>
      <c r="U84" s="86"/>
    </row>
    <row r="85" spans="2:21" ht="13.5">
      <c r="B85" s="20">
        <v>77</v>
      </c>
      <c r="C85" s="83">
        <f t="shared" si="6"/>
      </c>
      <c r="D85" s="83"/>
      <c r="E85" s="20"/>
      <c r="F85" s="8"/>
      <c r="G85" s="20" t="s">
        <v>4</v>
      </c>
      <c r="H85" s="84"/>
      <c r="I85" s="84"/>
      <c r="J85" s="20"/>
      <c r="K85" s="83">
        <f t="shared" si="5"/>
      </c>
      <c r="L85" s="83"/>
      <c r="M85" s="6">
        <f t="shared" si="7"/>
      </c>
      <c r="N85" s="20"/>
      <c r="O85" s="8"/>
      <c r="P85" s="84"/>
      <c r="Q85" s="84"/>
      <c r="R85" s="85">
        <f t="shared" si="8"/>
      </c>
      <c r="S85" s="85"/>
      <c r="T85" s="86">
        <f t="shared" si="9"/>
      </c>
      <c r="U85" s="86"/>
    </row>
    <row r="86" spans="2:21" ht="13.5">
      <c r="B86" s="20">
        <v>78</v>
      </c>
      <c r="C86" s="83">
        <f t="shared" si="6"/>
      </c>
      <c r="D86" s="83"/>
      <c r="E86" s="20"/>
      <c r="F86" s="8"/>
      <c r="G86" s="20" t="s">
        <v>3</v>
      </c>
      <c r="H86" s="84"/>
      <c r="I86" s="84"/>
      <c r="J86" s="20"/>
      <c r="K86" s="83">
        <f t="shared" si="5"/>
      </c>
      <c r="L86" s="83"/>
      <c r="M86" s="6">
        <f t="shared" si="7"/>
      </c>
      <c r="N86" s="20"/>
      <c r="O86" s="8"/>
      <c r="P86" s="84"/>
      <c r="Q86" s="84"/>
      <c r="R86" s="85">
        <f t="shared" si="8"/>
      </c>
      <c r="S86" s="85"/>
      <c r="T86" s="86">
        <f t="shared" si="9"/>
      </c>
      <c r="U86" s="86"/>
    </row>
    <row r="87" spans="2:21" ht="13.5">
      <c r="B87" s="20">
        <v>79</v>
      </c>
      <c r="C87" s="83">
        <f t="shared" si="6"/>
      </c>
      <c r="D87" s="83"/>
      <c r="E87" s="20"/>
      <c r="F87" s="8"/>
      <c r="G87" s="20" t="s">
        <v>4</v>
      </c>
      <c r="H87" s="84"/>
      <c r="I87" s="84"/>
      <c r="J87" s="20"/>
      <c r="K87" s="83">
        <f t="shared" si="5"/>
      </c>
      <c r="L87" s="83"/>
      <c r="M87" s="6">
        <f t="shared" si="7"/>
      </c>
      <c r="N87" s="20"/>
      <c r="O87" s="8"/>
      <c r="P87" s="84"/>
      <c r="Q87" s="84"/>
      <c r="R87" s="85">
        <f t="shared" si="8"/>
      </c>
      <c r="S87" s="85"/>
      <c r="T87" s="86">
        <f t="shared" si="9"/>
      </c>
      <c r="U87" s="86"/>
    </row>
    <row r="88" spans="2:21" ht="13.5">
      <c r="B88" s="20">
        <v>80</v>
      </c>
      <c r="C88" s="83">
        <f t="shared" si="6"/>
      </c>
      <c r="D88" s="83"/>
      <c r="E88" s="20"/>
      <c r="F88" s="8"/>
      <c r="G88" s="20" t="s">
        <v>4</v>
      </c>
      <c r="H88" s="84"/>
      <c r="I88" s="84"/>
      <c r="J88" s="20"/>
      <c r="K88" s="83">
        <f t="shared" si="5"/>
      </c>
      <c r="L88" s="83"/>
      <c r="M88" s="6">
        <f t="shared" si="7"/>
      </c>
      <c r="N88" s="20"/>
      <c r="O88" s="8"/>
      <c r="P88" s="84"/>
      <c r="Q88" s="84"/>
      <c r="R88" s="85">
        <f t="shared" si="8"/>
      </c>
      <c r="S88" s="85"/>
      <c r="T88" s="86">
        <f t="shared" si="9"/>
      </c>
      <c r="U88" s="86"/>
    </row>
    <row r="89" spans="2:21" ht="13.5">
      <c r="B89" s="20">
        <v>81</v>
      </c>
      <c r="C89" s="83">
        <f t="shared" si="6"/>
      </c>
      <c r="D89" s="83"/>
      <c r="E89" s="20"/>
      <c r="F89" s="8"/>
      <c r="G89" s="20" t="s">
        <v>4</v>
      </c>
      <c r="H89" s="84"/>
      <c r="I89" s="84"/>
      <c r="J89" s="20"/>
      <c r="K89" s="83">
        <f t="shared" si="5"/>
      </c>
      <c r="L89" s="83"/>
      <c r="M89" s="6">
        <f t="shared" si="7"/>
      </c>
      <c r="N89" s="20"/>
      <c r="O89" s="8"/>
      <c r="P89" s="84"/>
      <c r="Q89" s="84"/>
      <c r="R89" s="85">
        <f t="shared" si="8"/>
      </c>
      <c r="S89" s="85"/>
      <c r="T89" s="86">
        <f t="shared" si="9"/>
      </c>
      <c r="U89" s="86"/>
    </row>
    <row r="90" spans="2:21" ht="13.5">
      <c r="B90" s="20">
        <v>82</v>
      </c>
      <c r="C90" s="83">
        <f t="shared" si="6"/>
      </c>
      <c r="D90" s="83"/>
      <c r="E90" s="20"/>
      <c r="F90" s="8"/>
      <c r="G90" s="20" t="s">
        <v>4</v>
      </c>
      <c r="H90" s="84"/>
      <c r="I90" s="84"/>
      <c r="J90" s="20"/>
      <c r="K90" s="83">
        <f t="shared" si="5"/>
      </c>
      <c r="L90" s="83"/>
      <c r="M90" s="6">
        <f t="shared" si="7"/>
      </c>
      <c r="N90" s="20"/>
      <c r="O90" s="8"/>
      <c r="P90" s="84"/>
      <c r="Q90" s="84"/>
      <c r="R90" s="85">
        <f t="shared" si="8"/>
      </c>
      <c r="S90" s="85"/>
      <c r="T90" s="86">
        <f t="shared" si="9"/>
      </c>
      <c r="U90" s="86"/>
    </row>
    <row r="91" spans="2:21" ht="13.5">
      <c r="B91" s="20">
        <v>83</v>
      </c>
      <c r="C91" s="83">
        <f t="shared" si="6"/>
      </c>
      <c r="D91" s="83"/>
      <c r="E91" s="20"/>
      <c r="F91" s="8"/>
      <c r="G91" s="20" t="s">
        <v>4</v>
      </c>
      <c r="H91" s="84"/>
      <c r="I91" s="84"/>
      <c r="J91" s="20"/>
      <c r="K91" s="83">
        <f t="shared" si="5"/>
      </c>
      <c r="L91" s="83"/>
      <c r="M91" s="6">
        <f t="shared" si="7"/>
      </c>
      <c r="N91" s="20"/>
      <c r="O91" s="8"/>
      <c r="P91" s="84"/>
      <c r="Q91" s="84"/>
      <c r="R91" s="85">
        <f t="shared" si="8"/>
      </c>
      <c r="S91" s="85"/>
      <c r="T91" s="86">
        <f t="shared" si="9"/>
      </c>
      <c r="U91" s="86"/>
    </row>
    <row r="92" spans="2:21" ht="13.5">
      <c r="B92" s="20">
        <v>84</v>
      </c>
      <c r="C92" s="83">
        <f t="shared" si="6"/>
      </c>
      <c r="D92" s="83"/>
      <c r="E92" s="20"/>
      <c r="F92" s="8"/>
      <c r="G92" s="20" t="s">
        <v>3</v>
      </c>
      <c r="H92" s="84"/>
      <c r="I92" s="84"/>
      <c r="J92" s="20"/>
      <c r="K92" s="83">
        <f t="shared" si="5"/>
      </c>
      <c r="L92" s="83"/>
      <c r="M92" s="6">
        <f t="shared" si="7"/>
      </c>
      <c r="N92" s="20"/>
      <c r="O92" s="8"/>
      <c r="P92" s="84"/>
      <c r="Q92" s="84"/>
      <c r="R92" s="85">
        <f t="shared" si="8"/>
      </c>
      <c r="S92" s="85"/>
      <c r="T92" s="86">
        <f t="shared" si="9"/>
      </c>
      <c r="U92" s="86"/>
    </row>
    <row r="93" spans="2:21" ht="13.5">
      <c r="B93" s="20">
        <v>85</v>
      </c>
      <c r="C93" s="83">
        <f t="shared" si="6"/>
      </c>
      <c r="D93" s="83"/>
      <c r="E93" s="20"/>
      <c r="F93" s="8"/>
      <c r="G93" s="20" t="s">
        <v>4</v>
      </c>
      <c r="H93" s="84"/>
      <c r="I93" s="84"/>
      <c r="J93" s="20"/>
      <c r="K93" s="83">
        <f t="shared" si="5"/>
      </c>
      <c r="L93" s="83"/>
      <c r="M93" s="6">
        <f t="shared" si="7"/>
      </c>
      <c r="N93" s="20"/>
      <c r="O93" s="8"/>
      <c r="P93" s="84"/>
      <c r="Q93" s="84"/>
      <c r="R93" s="85">
        <f t="shared" si="8"/>
      </c>
      <c r="S93" s="85"/>
      <c r="T93" s="86">
        <f t="shared" si="9"/>
      </c>
      <c r="U93" s="86"/>
    </row>
    <row r="94" spans="2:21" ht="13.5">
      <c r="B94" s="20">
        <v>86</v>
      </c>
      <c r="C94" s="83">
        <f t="shared" si="6"/>
      </c>
      <c r="D94" s="83"/>
      <c r="E94" s="20"/>
      <c r="F94" s="8"/>
      <c r="G94" s="20" t="s">
        <v>3</v>
      </c>
      <c r="H94" s="84"/>
      <c r="I94" s="84"/>
      <c r="J94" s="20"/>
      <c r="K94" s="83">
        <f t="shared" si="5"/>
      </c>
      <c r="L94" s="83"/>
      <c r="M94" s="6">
        <f t="shared" si="7"/>
      </c>
      <c r="N94" s="20"/>
      <c r="O94" s="8"/>
      <c r="P94" s="84"/>
      <c r="Q94" s="84"/>
      <c r="R94" s="85">
        <f t="shared" si="8"/>
      </c>
      <c r="S94" s="85"/>
      <c r="T94" s="86">
        <f t="shared" si="9"/>
      </c>
      <c r="U94" s="86"/>
    </row>
    <row r="95" spans="2:21" ht="13.5">
      <c r="B95" s="20">
        <v>87</v>
      </c>
      <c r="C95" s="83">
        <f t="shared" si="6"/>
      </c>
      <c r="D95" s="83"/>
      <c r="E95" s="20"/>
      <c r="F95" s="8"/>
      <c r="G95" s="20" t="s">
        <v>4</v>
      </c>
      <c r="H95" s="84"/>
      <c r="I95" s="84"/>
      <c r="J95" s="20"/>
      <c r="K95" s="83">
        <f t="shared" si="5"/>
      </c>
      <c r="L95" s="83"/>
      <c r="M95" s="6">
        <f t="shared" si="7"/>
      </c>
      <c r="N95" s="20"/>
      <c r="O95" s="8"/>
      <c r="P95" s="84"/>
      <c r="Q95" s="84"/>
      <c r="R95" s="85">
        <f t="shared" si="8"/>
      </c>
      <c r="S95" s="85"/>
      <c r="T95" s="86">
        <f t="shared" si="9"/>
      </c>
      <c r="U95" s="86"/>
    </row>
    <row r="96" spans="2:21" ht="13.5">
      <c r="B96" s="20">
        <v>88</v>
      </c>
      <c r="C96" s="83">
        <f t="shared" si="6"/>
      </c>
      <c r="D96" s="83"/>
      <c r="E96" s="20"/>
      <c r="F96" s="8"/>
      <c r="G96" s="20" t="s">
        <v>3</v>
      </c>
      <c r="H96" s="84"/>
      <c r="I96" s="84"/>
      <c r="J96" s="20"/>
      <c r="K96" s="83">
        <f t="shared" si="5"/>
      </c>
      <c r="L96" s="83"/>
      <c r="M96" s="6">
        <f t="shared" si="7"/>
      </c>
      <c r="N96" s="20"/>
      <c r="O96" s="8"/>
      <c r="P96" s="84"/>
      <c r="Q96" s="84"/>
      <c r="R96" s="85">
        <f t="shared" si="8"/>
      </c>
      <c r="S96" s="85"/>
      <c r="T96" s="86">
        <f t="shared" si="9"/>
      </c>
      <c r="U96" s="86"/>
    </row>
    <row r="97" spans="2:21" ht="13.5">
      <c r="B97" s="20">
        <v>89</v>
      </c>
      <c r="C97" s="83">
        <f t="shared" si="6"/>
      </c>
      <c r="D97" s="83"/>
      <c r="E97" s="20"/>
      <c r="F97" s="8"/>
      <c r="G97" s="20" t="s">
        <v>4</v>
      </c>
      <c r="H97" s="84"/>
      <c r="I97" s="84"/>
      <c r="J97" s="20"/>
      <c r="K97" s="83">
        <f t="shared" si="5"/>
      </c>
      <c r="L97" s="83"/>
      <c r="M97" s="6">
        <f t="shared" si="7"/>
      </c>
      <c r="N97" s="20"/>
      <c r="O97" s="8"/>
      <c r="P97" s="84"/>
      <c r="Q97" s="84"/>
      <c r="R97" s="85">
        <f t="shared" si="8"/>
      </c>
      <c r="S97" s="85"/>
      <c r="T97" s="86">
        <f t="shared" si="9"/>
      </c>
      <c r="U97" s="86"/>
    </row>
    <row r="98" spans="2:21" ht="13.5">
      <c r="B98" s="20">
        <v>90</v>
      </c>
      <c r="C98" s="83">
        <f t="shared" si="6"/>
      </c>
      <c r="D98" s="83"/>
      <c r="E98" s="20"/>
      <c r="F98" s="8"/>
      <c r="G98" s="20" t="s">
        <v>3</v>
      </c>
      <c r="H98" s="84"/>
      <c r="I98" s="84"/>
      <c r="J98" s="20"/>
      <c r="K98" s="83">
        <f t="shared" si="5"/>
      </c>
      <c r="L98" s="83"/>
      <c r="M98" s="6">
        <f t="shared" si="7"/>
      </c>
      <c r="N98" s="20"/>
      <c r="O98" s="8"/>
      <c r="P98" s="84"/>
      <c r="Q98" s="84"/>
      <c r="R98" s="85">
        <f t="shared" si="8"/>
      </c>
      <c r="S98" s="85"/>
      <c r="T98" s="86">
        <f t="shared" si="9"/>
      </c>
      <c r="U98" s="86"/>
    </row>
    <row r="99" spans="2:21" ht="13.5">
      <c r="B99" s="20">
        <v>91</v>
      </c>
      <c r="C99" s="83">
        <f t="shared" si="6"/>
      </c>
      <c r="D99" s="83"/>
      <c r="E99" s="20"/>
      <c r="F99" s="8"/>
      <c r="G99" s="20" t="s">
        <v>4</v>
      </c>
      <c r="H99" s="84"/>
      <c r="I99" s="84"/>
      <c r="J99" s="20"/>
      <c r="K99" s="83">
        <f t="shared" si="5"/>
      </c>
      <c r="L99" s="83"/>
      <c r="M99" s="6">
        <f t="shared" si="7"/>
      </c>
      <c r="N99" s="20"/>
      <c r="O99" s="8"/>
      <c r="P99" s="84"/>
      <c r="Q99" s="84"/>
      <c r="R99" s="85">
        <f t="shared" si="8"/>
      </c>
      <c r="S99" s="85"/>
      <c r="T99" s="86">
        <f t="shared" si="9"/>
      </c>
      <c r="U99" s="86"/>
    </row>
    <row r="100" spans="2:21" ht="13.5">
      <c r="B100" s="20">
        <v>92</v>
      </c>
      <c r="C100" s="83">
        <f t="shared" si="6"/>
      </c>
      <c r="D100" s="83"/>
      <c r="E100" s="20"/>
      <c r="F100" s="8"/>
      <c r="G100" s="20" t="s">
        <v>4</v>
      </c>
      <c r="H100" s="84"/>
      <c r="I100" s="84"/>
      <c r="J100" s="20"/>
      <c r="K100" s="83">
        <f t="shared" si="5"/>
      </c>
      <c r="L100" s="83"/>
      <c r="M100" s="6">
        <f t="shared" si="7"/>
      </c>
      <c r="N100" s="20"/>
      <c r="O100" s="8"/>
      <c r="P100" s="84"/>
      <c r="Q100" s="84"/>
      <c r="R100" s="85">
        <f t="shared" si="8"/>
      </c>
      <c r="S100" s="85"/>
      <c r="T100" s="86">
        <f t="shared" si="9"/>
      </c>
      <c r="U100" s="86"/>
    </row>
    <row r="101" spans="2:21" ht="13.5">
      <c r="B101" s="20">
        <v>93</v>
      </c>
      <c r="C101" s="83">
        <f t="shared" si="6"/>
      </c>
      <c r="D101" s="83"/>
      <c r="E101" s="20"/>
      <c r="F101" s="8"/>
      <c r="G101" s="20" t="s">
        <v>3</v>
      </c>
      <c r="H101" s="84"/>
      <c r="I101" s="84"/>
      <c r="J101" s="20"/>
      <c r="K101" s="83">
        <f t="shared" si="5"/>
      </c>
      <c r="L101" s="83"/>
      <c r="M101" s="6">
        <f t="shared" si="7"/>
      </c>
      <c r="N101" s="20"/>
      <c r="O101" s="8"/>
      <c r="P101" s="84"/>
      <c r="Q101" s="84"/>
      <c r="R101" s="85">
        <f t="shared" si="8"/>
      </c>
      <c r="S101" s="85"/>
      <c r="T101" s="86">
        <f t="shared" si="9"/>
      </c>
      <c r="U101" s="86"/>
    </row>
    <row r="102" spans="2:21" ht="13.5">
      <c r="B102" s="20">
        <v>94</v>
      </c>
      <c r="C102" s="83">
        <f t="shared" si="6"/>
      </c>
      <c r="D102" s="83"/>
      <c r="E102" s="20"/>
      <c r="F102" s="8"/>
      <c r="G102" s="20" t="s">
        <v>3</v>
      </c>
      <c r="H102" s="84"/>
      <c r="I102" s="84"/>
      <c r="J102" s="20"/>
      <c r="K102" s="83">
        <f t="shared" si="5"/>
      </c>
      <c r="L102" s="83"/>
      <c r="M102" s="6">
        <f t="shared" si="7"/>
      </c>
      <c r="N102" s="20"/>
      <c r="O102" s="8"/>
      <c r="P102" s="84"/>
      <c r="Q102" s="84"/>
      <c r="R102" s="85">
        <f t="shared" si="8"/>
      </c>
      <c r="S102" s="85"/>
      <c r="T102" s="86">
        <f t="shared" si="9"/>
      </c>
      <c r="U102" s="86"/>
    </row>
    <row r="103" spans="2:21" ht="13.5">
      <c r="B103" s="20">
        <v>95</v>
      </c>
      <c r="C103" s="83">
        <f t="shared" si="6"/>
      </c>
      <c r="D103" s="83"/>
      <c r="E103" s="20"/>
      <c r="F103" s="8"/>
      <c r="G103" s="20" t="s">
        <v>3</v>
      </c>
      <c r="H103" s="84"/>
      <c r="I103" s="84"/>
      <c r="J103" s="20"/>
      <c r="K103" s="83">
        <f t="shared" si="5"/>
      </c>
      <c r="L103" s="83"/>
      <c r="M103" s="6">
        <f t="shared" si="7"/>
      </c>
      <c r="N103" s="20"/>
      <c r="O103" s="8"/>
      <c r="P103" s="84"/>
      <c r="Q103" s="84"/>
      <c r="R103" s="85">
        <f t="shared" si="8"/>
      </c>
      <c r="S103" s="85"/>
      <c r="T103" s="86">
        <f t="shared" si="9"/>
      </c>
      <c r="U103" s="86"/>
    </row>
    <row r="104" spans="2:21" ht="13.5">
      <c r="B104" s="20">
        <v>96</v>
      </c>
      <c r="C104" s="83">
        <f t="shared" si="6"/>
      </c>
      <c r="D104" s="83"/>
      <c r="E104" s="20"/>
      <c r="F104" s="8"/>
      <c r="G104" s="20" t="s">
        <v>4</v>
      </c>
      <c r="H104" s="84"/>
      <c r="I104" s="84"/>
      <c r="J104" s="20"/>
      <c r="K104" s="83">
        <f t="shared" si="5"/>
      </c>
      <c r="L104" s="83"/>
      <c r="M104" s="6">
        <f t="shared" si="7"/>
      </c>
      <c r="N104" s="20"/>
      <c r="O104" s="8"/>
      <c r="P104" s="84"/>
      <c r="Q104" s="84"/>
      <c r="R104" s="85">
        <f t="shared" si="8"/>
      </c>
      <c r="S104" s="85"/>
      <c r="T104" s="86">
        <f t="shared" si="9"/>
      </c>
      <c r="U104" s="86"/>
    </row>
    <row r="105" spans="2:21" ht="13.5">
      <c r="B105" s="20">
        <v>97</v>
      </c>
      <c r="C105" s="83">
        <f t="shared" si="6"/>
      </c>
      <c r="D105" s="83"/>
      <c r="E105" s="20"/>
      <c r="F105" s="8"/>
      <c r="G105" s="20" t="s">
        <v>3</v>
      </c>
      <c r="H105" s="84"/>
      <c r="I105" s="84"/>
      <c r="J105" s="20"/>
      <c r="K105" s="83">
        <f t="shared" si="5"/>
      </c>
      <c r="L105" s="83"/>
      <c r="M105" s="6">
        <f t="shared" si="7"/>
      </c>
      <c r="N105" s="20"/>
      <c r="O105" s="8"/>
      <c r="P105" s="84"/>
      <c r="Q105" s="84"/>
      <c r="R105" s="85">
        <f t="shared" si="8"/>
      </c>
      <c r="S105" s="85"/>
      <c r="T105" s="86">
        <f t="shared" si="9"/>
      </c>
      <c r="U105" s="86"/>
    </row>
    <row r="106" spans="2:21" ht="13.5">
      <c r="B106" s="20">
        <v>98</v>
      </c>
      <c r="C106" s="83">
        <f t="shared" si="6"/>
      </c>
      <c r="D106" s="83"/>
      <c r="E106" s="20"/>
      <c r="F106" s="8"/>
      <c r="G106" s="20" t="s">
        <v>4</v>
      </c>
      <c r="H106" s="84"/>
      <c r="I106" s="84"/>
      <c r="J106" s="20"/>
      <c r="K106" s="83">
        <f t="shared" si="5"/>
      </c>
      <c r="L106" s="83"/>
      <c r="M106" s="6">
        <f t="shared" si="7"/>
      </c>
      <c r="N106" s="20"/>
      <c r="O106" s="8"/>
      <c r="P106" s="84"/>
      <c r="Q106" s="84"/>
      <c r="R106" s="85">
        <f t="shared" si="8"/>
      </c>
      <c r="S106" s="85"/>
      <c r="T106" s="86">
        <f t="shared" si="9"/>
      </c>
      <c r="U106" s="86"/>
    </row>
    <row r="107" spans="2:21" ht="13.5">
      <c r="B107" s="20">
        <v>99</v>
      </c>
      <c r="C107" s="83">
        <f t="shared" si="6"/>
      </c>
      <c r="D107" s="83"/>
      <c r="E107" s="20"/>
      <c r="F107" s="8"/>
      <c r="G107" s="20" t="s">
        <v>4</v>
      </c>
      <c r="H107" s="84"/>
      <c r="I107" s="84"/>
      <c r="J107" s="20"/>
      <c r="K107" s="83">
        <f t="shared" si="5"/>
      </c>
      <c r="L107" s="83"/>
      <c r="M107" s="6">
        <f t="shared" si="7"/>
      </c>
      <c r="N107" s="20"/>
      <c r="O107" s="8"/>
      <c r="P107" s="84"/>
      <c r="Q107" s="84"/>
      <c r="R107" s="85">
        <f t="shared" si="8"/>
      </c>
      <c r="S107" s="85"/>
      <c r="T107" s="86">
        <f t="shared" si="9"/>
      </c>
      <c r="U107" s="86"/>
    </row>
    <row r="108" spans="2:21" ht="13.5">
      <c r="B108" s="20">
        <v>100</v>
      </c>
      <c r="C108" s="83">
        <f t="shared" si="6"/>
      </c>
      <c r="D108" s="83"/>
      <c r="E108" s="20"/>
      <c r="F108" s="8"/>
      <c r="G108" s="20" t="s">
        <v>3</v>
      </c>
      <c r="H108" s="84"/>
      <c r="I108" s="84"/>
      <c r="J108" s="20"/>
      <c r="K108" s="83">
        <f t="shared" si="5"/>
      </c>
      <c r="L108" s="83"/>
      <c r="M108" s="6">
        <f t="shared" si="7"/>
      </c>
      <c r="N108" s="20"/>
      <c r="O108" s="8"/>
      <c r="P108" s="84"/>
      <c r="Q108" s="84"/>
      <c r="R108" s="85">
        <f t="shared" si="8"/>
      </c>
      <c r="S108" s="85"/>
      <c r="T108" s="86">
        <f t="shared" si="9"/>
      </c>
      <c r="U108" s="8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10" operator="equal" stopIfTrue="1">
      <formula>"買"</formula>
    </cfRule>
    <cfRule type="cellIs" priority="2" dxfId="111" operator="equal" stopIfTrue="1">
      <formula>"売"</formula>
    </cfRule>
  </conditionalFormatting>
  <conditionalFormatting sqref="G9:G11 G14:G45 G47:G108">
    <cfRule type="cellIs" priority="7" dxfId="110" operator="equal" stopIfTrue="1">
      <formula>"買"</formula>
    </cfRule>
    <cfRule type="cellIs" priority="8" dxfId="111" operator="equal" stopIfTrue="1">
      <formula>"売"</formula>
    </cfRule>
  </conditionalFormatting>
  <conditionalFormatting sqref="G12">
    <cfRule type="cellIs" priority="5" dxfId="110" operator="equal" stopIfTrue="1">
      <formula>"買"</formula>
    </cfRule>
    <cfRule type="cellIs" priority="6" dxfId="111" operator="equal" stopIfTrue="1">
      <formula>"売"</formula>
    </cfRule>
  </conditionalFormatting>
  <conditionalFormatting sqref="G13">
    <cfRule type="cellIs" priority="3" dxfId="110" operator="equal" stopIfTrue="1">
      <formula>"買"</formula>
    </cfRule>
    <cfRule type="cellIs" priority="4" dxfId="11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39"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52" t="s">
        <v>5</v>
      </c>
      <c r="C2" s="52"/>
      <c r="D2" s="54" t="s">
        <v>53</v>
      </c>
      <c r="E2" s="54"/>
      <c r="F2" s="52" t="s">
        <v>6</v>
      </c>
      <c r="G2" s="52"/>
      <c r="H2" s="54" t="s">
        <v>66</v>
      </c>
      <c r="I2" s="54"/>
      <c r="J2" s="52" t="s">
        <v>7</v>
      </c>
      <c r="K2" s="52"/>
      <c r="L2" s="53">
        <f>C9</f>
        <v>1000000</v>
      </c>
      <c r="M2" s="54"/>
      <c r="N2" s="52" t="s">
        <v>8</v>
      </c>
      <c r="O2" s="52"/>
      <c r="P2" s="53" t="e">
        <f>C108+R108</f>
        <v>#VALUE!</v>
      </c>
      <c r="Q2" s="54"/>
      <c r="R2" s="1"/>
      <c r="S2" s="1"/>
      <c r="T2" s="1"/>
    </row>
    <row r="3" spans="2:19" ht="57" customHeight="1">
      <c r="B3" s="52" t="s">
        <v>9</v>
      </c>
      <c r="C3" s="52"/>
      <c r="D3" s="55" t="s">
        <v>65</v>
      </c>
      <c r="E3" s="55"/>
      <c r="F3" s="55"/>
      <c r="G3" s="55"/>
      <c r="H3" s="55"/>
      <c r="I3" s="55"/>
      <c r="J3" s="52" t="s">
        <v>10</v>
      </c>
      <c r="K3" s="52"/>
      <c r="L3" s="55" t="s">
        <v>56</v>
      </c>
      <c r="M3" s="56"/>
      <c r="N3" s="56"/>
      <c r="O3" s="56"/>
      <c r="P3" s="56"/>
      <c r="Q3" s="56"/>
      <c r="R3" s="1"/>
      <c r="S3" s="1"/>
    </row>
    <row r="4" spans="2:20" ht="13.5">
      <c r="B4" s="52" t="s">
        <v>11</v>
      </c>
      <c r="C4" s="52"/>
      <c r="D4" s="57">
        <f>SUM($R$9:$S$993)</f>
        <v>348838.1409133831</v>
      </c>
      <c r="E4" s="57"/>
      <c r="F4" s="52" t="s">
        <v>12</v>
      </c>
      <c r="G4" s="52"/>
      <c r="H4" s="58">
        <f>SUM($T$9:$U$108)</f>
        <v>98.99999999999858</v>
      </c>
      <c r="I4" s="54"/>
      <c r="J4" s="59" t="s">
        <v>13</v>
      </c>
      <c r="K4" s="59"/>
      <c r="L4" s="53">
        <f>MAX($C$9:$D$990)-C9</f>
        <v>353111.1234083569</v>
      </c>
      <c r="M4" s="53"/>
      <c r="N4" s="59" t="s">
        <v>14</v>
      </c>
      <c r="O4" s="59"/>
      <c r="P4" s="57">
        <f>MIN($C$9:$D$990)-C9</f>
        <v>0</v>
      </c>
      <c r="Q4" s="57"/>
      <c r="R4" s="1"/>
      <c r="S4" s="1"/>
      <c r="T4" s="1"/>
    </row>
    <row r="5" spans="2:20" ht="13.5">
      <c r="B5" s="44" t="s">
        <v>15</v>
      </c>
      <c r="C5" s="2">
        <f>COUNTIF($R$9:$R$990,"&gt;0")</f>
        <v>26</v>
      </c>
      <c r="D5" s="43" t="s">
        <v>16</v>
      </c>
      <c r="E5" s="16">
        <f>COUNTIF($R$9:$R$990,"&lt;0")</f>
        <v>19</v>
      </c>
      <c r="F5" s="43" t="s">
        <v>17</v>
      </c>
      <c r="G5" s="2">
        <f>COUNTIF($R$9:$R$990,"=0")</f>
        <v>2</v>
      </c>
      <c r="H5" s="43" t="s">
        <v>18</v>
      </c>
      <c r="I5" s="3">
        <f>C5/SUM(C5,E5,G5)</f>
        <v>0.5531914893617021</v>
      </c>
      <c r="J5" s="60" t="s">
        <v>19</v>
      </c>
      <c r="K5" s="52"/>
      <c r="L5" s="61"/>
      <c r="M5" s="62"/>
      <c r="N5" s="18" t="s">
        <v>20</v>
      </c>
      <c r="O5" s="9"/>
      <c r="P5" s="61"/>
      <c r="Q5" s="6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1" ht="13.5">
      <c r="B8" s="64"/>
      <c r="C8" s="67"/>
      <c r="D8" s="68"/>
      <c r="E8" s="19" t="s">
        <v>28</v>
      </c>
      <c r="F8" s="19" t="s">
        <v>29</v>
      </c>
      <c r="G8" s="19" t="s">
        <v>30</v>
      </c>
      <c r="H8" s="80" t="s">
        <v>31</v>
      </c>
      <c r="I8" s="71"/>
      <c r="J8" s="4" t="s">
        <v>32</v>
      </c>
      <c r="K8" s="81" t="s">
        <v>33</v>
      </c>
      <c r="L8" s="74"/>
      <c r="M8" s="75"/>
      <c r="N8" s="5" t="s">
        <v>28</v>
      </c>
      <c r="O8" s="5" t="s">
        <v>29</v>
      </c>
      <c r="P8" s="82" t="s">
        <v>31</v>
      </c>
      <c r="Q8" s="78"/>
      <c r="R8" s="79" t="s">
        <v>34</v>
      </c>
      <c r="S8" s="79"/>
      <c r="T8" s="79" t="s">
        <v>32</v>
      </c>
      <c r="U8" s="79"/>
    </row>
    <row r="9" spans="2:21" ht="13.5">
      <c r="B9" s="45">
        <v>1</v>
      </c>
      <c r="C9" s="83">
        <v>1000000</v>
      </c>
      <c r="D9" s="83"/>
      <c r="E9" s="45">
        <v>2016</v>
      </c>
      <c r="F9" s="8">
        <v>42459</v>
      </c>
      <c r="G9" s="45" t="s">
        <v>4</v>
      </c>
      <c r="H9" s="84">
        <v>38.7</v>
      </c>
      <c r="I9" s="84"/>
      <c r="J9" s="45">
        <v>30</v>
      </c>
      <c r="K9" s="83">
        <f aca="true" t="shared" si="0" ref="K9:K72">IF(F9="","",C9*0.03)</f>
        <v>30000</v>
      </c>
      <c r="L9" s="83"/>
      <c r="M9" s="6">
        <f>IF(J9="","",(K9/J9)/1000)</f>
        <v>1</v>
      </c>
      <c r="N9" s="45">
        <v>2016</v>
      </c>
      <c r="O9" s="8">
        <v>42459</v>
      </c>
      <c r="P9" s="84">
        <v>38.82</v>
      </c>
      <c r="Q9" s="84"/>
      <c r="R9" s="85">
        <f>IF(O9="","",(IF(G9="売",H9-P9,P9-H9))*M9*100000)</f>
        <v>11999.999999999744</v>
      </c>
      <c r="S9" s="85"/>
      <c r="T9" s="86">
        <f>IF(O9="","",IF(R9&lt;0,J9*(-1),IF(G9="買",(P9-H9)*100,(H9-P9)*100)))</f>
        <v>11.999999999999744</v>
      </c>
      <c r="U9" s="86"/>
    </row>
    <row r="10" spans="2:21" ht="13.5">
      <c r="B10" s="45">
        <v>2</v>
      </c>
      <c r="C10" s="83">
        <f aca="true" t="shared" si="1" ref="C10:C73">IF(R9="","",C9+R9)</f>
        <v>1011999.9999999998</v>
      </c>
      <c r="D10" s="83"/>
      <c r="E10" s="45">
        <v>2016</v>
      </c>
      <c r="F10" s="8">
        <v>42459</v>
      </c>
      <c r="G10" s="45" t="s">
        <v>4</v>
      </c>
      <c r="H10" s="84">
        <v>39.21</v>
      </c>
      <c r="I10" s="84"/>
      <c r="J10" s="45">
        <v>54</v>
      </c>
      <c r="K10" s="83">
        <f t="shared" si="0"/>
        <v>30359.999999999993</v>
      </c>
      <c r="L10" s="83"/>
      <c r="M10" s="6">
        <f aca="true" t="shared" si="2" ref="M10:M73">IF(J10="","",(K10/J10)/1000)</f>
        <v>0.5622222222222221</v>
      </c>
      <c r="N10" s="45">
        <v>2016</v>
      </c>
      <c r="O10" s="8">
        <v>42459</v>
      </c>
      <c r="P10" s="84">
        <v>39.25</v>
      </c>
      <c r="Q10" s="84"/>
      <c r="R10" s="85">
        <f aca="true" t="shared" si="3" ref="R10:R73">IF(O10="","",(IF(G10="売",H10-P10,P10-H10))*M10*100000)</f>
        <v>2248.88888888884</v>
      </c>
      <c r="S10" s="85"/>
      <c r="T10" s="86">
        <f aca="true" t="shared" si="4" ref="T10:T73">IF(O10="","",IF(R10&lt;0,J10*(-1),IF(G10="買",(P10-H10)*100,(H10-P10)*100)))</f>
        <v>3.9999999999999147</v>
      </c>
      <c r="U10" s="86"/>
    </row>
    <row r="11" spans="2:21" ht="13.5">
      <c r="B11" s="45">
        <v>3</v>
      </c>
      <c r="C11" s="83">
        <f t="shared" si="1"/>
        <v>1014248.8888888886</v>
      </c>
      <c r="D11" s="83"/>
      <c r="E11" s="45">
        <v>2016</v>
      </c>
      <c r="F11" s="8">
        <v>42459</v>
      </c>
      <c r="G11" s="45" t="s">
        <v>3</v>
      </c>
      <c r="H11" s="84">
        <v>38.22</v>
      </c>
      <c r="I11" s="84"/>
      <c r="J11" s="45">
        <v>21</v>
      </c>
      <c r="K11" s="83">
        <f t="shared" si="0"/>
        <v>30427.46666666666</v>
      </c>
      <c r="L11" s="83"/>
      <c r="M11" s="6">
        <f t="shared" si="2"/>
        <v>1.4489269841269838</v>
      </c>
      <c r="N11" s="45">
        <v>2016</v>
      </c>
      <c r="O11" s="8">
        <v>42460</v>
      </c>
      <c r="P11" s="84">
        <v>37.87</v>
      </c>
      <c r="Q11" s="84"/>
      <c r="R11" s="85">
        <f t="shared" si="3"/>
        <v>50712.444444444634</v>
      </c>
      <c r="S11" s="85"/>
      <c r="T11" s="86">
        <f t="shared" si="4"/>
        <v>35.00000000000014</v>
      </c>
      <c r="U11" s="86"/>
    </row>
    <row r="12" spans="2:21" ht="13.5">
      <c r="B12" s="45">
        <v>4</v>
      </c>
      <c r="C12" s="83">
        <f t="shared" si="1"/>
        <v>1064961.3333333333</v>
      </c>
      <c r="D12" s="83"/>
      <c r="E12" s="45">
        <v>2016</v>
      </c>
      <c r="F12" s="8">
        <v>42460</v>
      </c>
      <c r="G12" s="45" t="s">
        <v>3</v>
      </c>
      <c r="H12" s="84">
        <v>37.6</v>
      </c>
      <c r="I12" s="84"/>
      <c r="J12" s="45">
        <v>42</v>
      </c>
      <c r="K12" s="83">
        <f t="shared" si="0"/>
        <v>31948.839999999997</v>
      </c>
      <c r="L12" s="83"/>
      <c r="M12" s="6">
        <f t="shared" si="2"/>
        <v>0.7606866666666666</v>
      </c>
      <c r="N12" s="45">
        <v>2016</v>
      </c>
      <c r="O12" s="8">
        <v>42460</v>
      </c>
      <c r="P12" s="84">
        <v>37.92</v>
      </c>
      <c r="Q12" s="84"/>
      <c r="R12" s="85">
        <f t="shared" si="3"/>
        <v>-24341.973333333353</v>
      </c>
      <c r="S12" s="85"/>
      <c r="T12" s="86">
        <f t="shared" si="4"/>
        <v>-42</v>
      </c>
      <c r="U12" s="86"/>
    </row>
    <row r="13" spans="2:21" ht="13.5">
      <c r="B13" s="45">
        <v>5</v>
      </c>
      <c r="C13" s="83">
        <f t="shared" si="1"/>
        <v>1040619.3599999999</v>
      </c>
      <c r="D13" s="83"/>
      <c r="E13" s="45">
        <v>2016</v>
      </c>
      <c r="F13" s="8">
        <v>42460</v>
      </c>
      <c r="G13" s="45" t="s">
        <v>4</v>
      </c>
      <c r="H13" s="84">
        <v>38.45</v>
      </c>
      <c r="I13" s="84"/>
      <c r="J13" s="45">
        <v>35</v>
      </c>
      <c r="K13" s="83">
        <f t="shared" si="0"/>
        <v>31218.580799999996</v>
      </c>
      <c r="L13" s="83"/>
      <c r="M13" s="6">
        <f t="shared" si="2"/>
        <v>0.8919594514285714</v>
      </c>
      <c r="N13" s="45">
        <v>2016</v>
      </c>
      <c r="O13" s="8">
        <v>42460</v>
      </c>
      <c r="P13" s="84">
        <v>38.49</v>
      </c>
      <c r="Q13" s="84"/>
      <c r="R13" s="85">
        <f t="shared" si="3"/>
        <v>3567.8378057142095</v>
      </c>
      <c r="S13" s="85"/>
      <c r="T13" s="86">
        <f t="shared" si="4"/>
        <v>3.9999999999999147</v>
      </c>
      <c r="U13" s="86"/>
    </row>
    <row r="14" spans="2:21" ht="13.5">
      <c r="B14" s="45">
        <v>6</v>
      </c>
      <c r="C14" s="83">
        <f t="shared" si="1"/>
        <v>1044187.1978057141</v>
      </c>
      <c r="D14" s="83"/>
      <c r="E14" s="45">
        <v>2016</v>
      </c>
      <c r="F14" s="8">
        <v>42460</v>
      </c>
      <c r="G14" s="45" t="s">
        <v>4</v>
      </c>
      <c r="H14" s="84">
        <v>38.74</v>
      </c>
      <c r="I14" s="84"/>
      <c r="J14" s="45">
        <v>58</v>
      </c>
      <c r="K14" s="83">
        <f t="shared" si="0"/>
        <v>31325.615934171423</v>
      </c>
      <c r="L14" s="83"/>
      <c r="M14" s="6">
        <f t="shared" si="2"/>
        <v>0.5400968264512315</v>
      </c>
      <c r="N14" s="45">
        <v>2016</v>
      </c>
      <c r="O14" s="8">
        <v>42460</v>
      </c>
      <c r="P14" s="84">
        <v>38.19</v>
      </c>
      <c r="Q14" s="84"/>
      <c r="R14" s="85">
        <f t="shared" si="3"/>
        <v>-29705.32545481796</v>
      </c>
      <c r="S14" s="85"/>
      <c r="T14" s="86">
        <f t="shared" si="4"/>
        <v>-58</v>
      </c>
      <c r="U14" s="86"/>
    </row>
    <row r="15" spans="2:21" ht="13.5">
      <c r="B15" s="45">
        <v>7</v>
      </c>
      <c r="C15" s="83">
        <f t="shared" si="1"/>
        <v>1014481.8723508961</v>
      </c>
      <c r="D15" s="83"/>
      <c r="E15" s="45">
        <v>2016</v>
      </c>
      <c r="F15" s="8">
        <v>42461</v>
      </c>
      <c r="G15" s="45" t="s">
        <v>3</v>
      </c>
      <c r="H15" s="84">
        <v>38</v>
      </c>
      <c r="I15" s="84"/>
      <c r="J15" s="45">
        <v>19</v>
      </c>
      <c r="K15" s="83">
        <f t="shared" si="0"/>
        <v>30434.456170526882</v>
      </c>
      <c r="L15" s="83"/>
      <c r="M15" s="6">
        <f t="shared" si="2"/>
        <v>1.6018134826593096</v>
      </c>
      <c r="N15" s="45">
        <v>2016</v>
      </c>
      <c r="O15" s="8">
        <v>42461</v>
      </c>
      <c r="P15" s="84">
        <v>37.87</v>
      </c>
      <c r="Q15" s="84"/>
      <c r="R15" s="85">
        <f t="shared" si="3"/>
        <v>20823.575274571434</v>
      </c>
      <c r="S15" s="85"/>
      <c r="T15" s="86">
        <f t="shared" si="4"/>
        <v>13.000000000000256</v>
      </c>
      <c r="U15" s="86"/>
    </row>
    <row r="16" spans="2:21" ht="13.5">
      <c r="B16" s="45">
        <v>8</v>
      </c>
      <c r="C16" s="83">
        <f t="shared" si="1"/>
        <v>1035305.4476254676</v>
      </c>
      <c r="D16" s="83"/>
      <c r="E16" s="45">
        <v>2016</v>
      </c>
      <c r="F16" s="8">
        <v>42461</v>
      </c>
      <c r="G16" s="45" t="s">
        <v>3</v>
      </c>
      <c r="H16" s="84">
        <v>37.64</v>
      </c>
      <c r="I16" s="84"/>
      <c r="J16" s="45">
        <v>76</v>
      </c>
      <c r="K16" s="83">
        <f t="shared" si="0"/>
        <v>31059.163428764026</v>
      </c>
      <c r="L16" s="83"/>
      <c r="M16" s="6">
        <f t="shared" si="2"/>
        <v>0.408673203010053</v>
      </c>
      <c r="N16" s="45">
        <v>2016</v>
      </c>
      <c r="O16" s="8">
        <v>42461</v>
      </c>
      <c r="P16" s="84">
        <v>37.03</v>
      </c>
      <c r="Q16" s="84"/>
      <c r="R16" s="85">
        <f t="shared" si="3"/>
        <v>24929.06538361321</v>
      </c>
      <c r="S16" s="85"/>
      <c r="T16" s="86">
        <f t="shared" si="4"/>
        <v>60.99999999999994</v>
      </c>
      <c r="U16" s="86"/>
    </row>
    <row r="17" spans="2:21" ht="13.5">
      <c r="B17" s="45">
        <v>9</v>
      </c>
      <c r="C17" s="83">
        <f t="shared" si="1"/>
        <v>1060234.5130090807</v>
      </c>
      <c r="D17" s="83"/>
      <c r="E17" s="45">
        <v>2016</v>
      </c>
      <c r="F17" s="8">
        <v>42461</v>
      </c>
      <c r="G17" s="45" t="s">
        <v>3</v>
      </c>
      <c r="H17" s="84">
        <v>36.62</v>
      </c>
      <c r="I17" s="84"/>
      <c r="J17" s="45">
        <v>55</v>
      </c>
      <c r="K17" s="83">
        <f t="shared" si="0"/>
        <v>31807.03539027242</v>
      </c>
      <c r="L17" s="83"/>
      <c r="M17" s="6">
        <f t="shared" si="2"/>
        <v>0.5783097343685895</v>
      </c>
      <c r="N17" s="45">
        <v>2016</v>
      </c>
      <c r="O17" s="8">
        <v>42464</v>
      </c>
      <c r="P17" s="84">
        <v>36.45</v>
      </c>
      <c r="Q17" s="84"/>
      <c r="R17" s="85">
        <f t="shared" si="3"/>
        <v>9831.265484265708</v>
      </c>
      <c r="S17" s="85"/>
      <c r="T17" s="86">
        <f t="shared" si="4"/>
        <v>16.99999999999946</v>
      </c>
      <c r="U17" s="86"/>
    </row>
    <row r="18" spans="2:21" ht="13.5">
      <c r="B18" s="45">
        <v>10</v>
      </c>
      <c r="C18" s="83">
        <f t="shared" si="1"/>
        <v>1070065.7784933464</v>
      </c>
      <c r="D18" s="83"/>
      <c r="E18" s="45">
        <v>2016</v>
      </c>
      <c r="F18" s="8">
        <v>42464</v>
      </c>
      <c r="G18" s="45" t="s">
        <v>4</v>
      </c>
      <c r="H18" s="84">
        <v>36.79</v>
      </c>
      <c r="I18" s="84"/>
      <c r="J18" s="45">
        <v>28</v>
      </c>
      <c r="K18" s="83">
        <f t="shared" si="0"/>
        <v>32101.97335480039</v>
      </c>
      <c r="L18" s="83"/>
      <c r="M18" s="6">
        <f t="shared" si="2"/>
        <v>1.1464990483857282</v>
      </c>
      <c r="N18" s="45">
        <v>2016</v>
      </c>
      <c r="O18" s="8">
        <v>42464</v>
      </c>
      <c r="P18" s="84">
        <v>36.54</v>
      </c>
      <c r="Q18" s="84"/>
      <c r="R18" s="85">
        <f t="shared" si="3"/>
        <v>-28662.476209643206</v>
      </c>
      <c r="S18" s="85"/>
      <c r="T18" s="86">
        <f t="shared" si="4"/>
        <v>-28</v>
      </c>
      <c r="U18" s="86"/>
    </row>
    <row r="19" spans="2:21" ht="13.5">
      <c r="B19" s="45">
        <v>11</v>
      </c>
      <c r="C19" s="83">
        <f t="shared" si="1"/>
        <v>1041403.3022837032</v>
      </c>
      <c r="D19" s="83"/>
      <c r="E19" s="45">
        <v>2016</v>
      </c>
      <c r="F19" s="8">
        <v>42464</v>
      </c>
      <c r="G19" s="45" t="s">
        <v>3</v>
      </c>
      <c r="H19" s="84">
        <v>36.09</v>
      </c>
      <c r="I19" s="84"/>
      <c r="J19" s="45">
        <v>57</v>
      </c>
      <c r="K19" s="83">
        <f t="shared" si="0"/>
        <v>31242.099068511096</v>
      </c>
      <c r="L19" s="83"/>
      <c r="M19" s="6">
        <f t="shared" si="2"/>
        <v>0.5481070012019491</v>
      </c>
      <c r="N19" s="45">
        <v>2016</v>
      </c>
      <c r="O19" s="8">
        <v>42465</v>
      </c>
      <c r="P19" s="84">
        <v>35.34</v>
      </c>
      <c r="Q19" s="84"/>
      <c r="R19" s="85">
        <f t="shared" si="3"/>
        <v>41108.025090146184</v>
      </c>
      <c r="S19" s="85"/>
      <c r="T19" s="86">
        <f t="shared" si="4"/>
        <v>75</v>
      </c>
      <c r="U19" s="86"/>
    </row>
    <row r="20" spans="2:21" ht="13.5">
      <c r="B20" s="45">
        <v>12</v>
      </c>
      <c r="C20" s="83">
        <f t="shared" si="1"/>
        <v>1082511.3273738495</v>
      </c>
      <c r="D20" s="83"/>
      <c r="E20" s="45">
        <v>2016</v>
      </c>
      <c r="F20" s="8">
        <v>42465</v>
      </c>
      <c r="G20" s="45" t="s">
        <v>4</v>
      </c>
      <c r="H20" s="84">
        <v>36.14</v>
      </c>
      <c r="I20" s="84"/>
      <c r="J20" s="45">
        <v>71</v>
      </c>
      <c r="K20" s="83">
        <f t="shared" si="0"/>
        <v>32475.339821215483</v>
      </c>
      <c r="L20" s="83"/>
      <c r="M20" s="6">
        <f t="shared" si="2"/>
        <v>0.45739915241148565</v>
      </c>
      <c r="N20" s="45">
        <v>2016</v>
      </c>
      <c r="O20" s="8">
        <v>42466</v>
      </c>
      <c r="P20" s="84">
        <v>36.79</v>
      </c>
      <c r="Q20" s="84"/>
      <c r="R20" s="85">
        <f t="shared" si="3"/>
        <v>29730.944906746503</v>
      </c>
      <c r="S20" s="85"/>
      <c r="T20" s="86">
        <f t="shared" si="4"/>
        <v>64.99999999999986</v>
      </c>
      <c r="U20" s="86"/>
    </row>
    <row r="21" spans="2:21" ht="13.5">
      <c r="B21" s="45">
        <v>13</v>
      </c>
      <c r="C21" s="83">
        <f t="shared" si="1"/>
        <v>1112242.272280596</v>
      </c>
      <c r="D21" s="83"/>
      <c r="E21" s="45">
        <v>2016</v>
      </c>
      <c r="F21" s="8">
        <v>42466</v>
      </c>
      <c r="G21" s="45" t="s">
        <v>4</v>
      </c>
      <c r="H21" s="84">
        <v>37.06</v>
      </c>
      <c r="I21" s="84"/>
      <c r="J21" s="45">
        <v>37</v>
      </c>
      <c r="K21" s="83">
        <f t="shared" si="0"/>
        <v>33367.268168417875</v>
      </c>
      <c r="L21" s="83"/>
      <c r="M21" s="6">
        <f t="shared" si="2"/>
        <v>0.9018180586058885</v>
      </c>
      <c r="N21" s="45">
        <v>2016</v>
      </c>
      <c r="O21" s="8">
        <v>42466</v>
      </c>
      <c r="P21" s="84">
        <v>36.8</v>
      </c>
      <c r="Q21" s="84"/>
      <c r="R21" s="85">
        <f t="shared" si="3"/>
        <v>-23447.269523753563</v>
      </c>
      <c r="S21" s="85"/>
      <c r="T21" s="86">
        <f t="shared" si="4"/>
        <v>-37</v>
      </c>
      <c r="U21" s="86"/>
    </row>
    <row r="22" spans="2:21" ht="13.5">
      <c r="B22" s="45">
        <v>14</v>
      </c>
      <c r="C22" s="83">
        <f t="shared" si="1"/>
        <v>1088795.0027568424</v>
      </c>
      <c r="D22" s="83"/>
      <c r="E22" s="45">
        <v>2016</v>
      </c>
      <c r="F22" s="8">
        <v>42466</v>
      </c>
      <c r="G22" s="45" t="s">
        <v>4</v>
      </c>
      <c r="H22" s="84">
        <v>37.48</v>
      </c>
      <c r="I22" s="84"/>
      <c r="J22" s="45">
        <v>89</v>
      </c>
      <c r="K22" s="83">
        <f t="shared" si="0"/>
        <v>32663.85008270527</v>
      </c>
      <c r="L22" s="83"/>
      <c r="M22" s="6">
        <f t="shared" si="2"/>
        <v>0.36700955149107045</v>
      </c>
      <c r="N22" s="45">
        <v>2016</v>
      </c>
      <c r="O22" s="8">
        <v>42466</v>
      </c>
      <c r="P22" s="84">
        <v>37.53</v>
      </c>
      <c r="Q22" s="84"/>
      <c r="R22" s="85">
        <f t="shared" si="3"/>
        <v>1835.0477574555089</v>
      </c>
      <c r="S22" s="85"/>
      <c r="T22" s="86">
        <f t="shared" si="4"/>
        <v>5.000000000000426</v>
      </c>
      <c r="U22" s="86"/>
    </row>
    <row r="23" spans="2:21" ht="13.5">
      <c r="B23" s="45">
        <v>15</v>
      </c>
      <c r="C23" s="83">
        <f t="shared" si="1"/>
        <v>1090630.050514298</v>
      </c>
      <c r="D23" s="83"/>
      <c r="E23" s="45">
        <v>2016</v>
      </c>
      <c r="F23" s="8">
        <v>42466</v>
      </c>
      <c r="G23" s="45" t="s">
        <v>4</v>
      </c>
      <c r="H23" s="84">
        <v>37.83</v>
      </c>
      <c r="I23" s="84"/>
      <c r="J23" s="45">
        <v>27</v>
      </c>
      <c r="K23" s="83">
        <f t="shared" si="0"/>
        <v>32718.90151542894</v>
      </c>
      <c r="L23" s="83"/>
      <c r="M23" s="6">
        <f t="shared" si="2"/>
        <v>1.2118111672381089</v>
      </c>
      <c r="N23" s="45">
        <v>2016</v>
      </c>
      <c r="O23" s="8">
        <v>42467</v>
      </c>
      <c r="P23" s="84">
        <v>38.07</v>
      </c>
      <c r="Q23" s="84"/>
      <c r="R23" s="85">
        <f t="shared" si="3"/>
        <v>29083.468013714853</v>
      </c>
      <c r="S23" s="85"/>
      <c r="T23" s="86">
        <f t="shared" si="4"/>
        <v>24.0000000000002</v>
      </c>
      <c r="U23" s="86"/>
    </row>
    <row r="24" spans="2:21" ht="13.5">
      <c r="B24" s="45">
        <v>16</v>
      </c>
      <c r="C24" s="83">
        <f t="shared" si="1"/>
        <v>1119713.5185280128</v>
      </c>
      <c r="D24" s="83"/>
      <c r="E24" s="45">
        <v>2016</v>
      </c>
      <c r="F24" s="8">
        <v>42467</v>
      </c>
      <c r="G24" s="45" t="s">
        <v>3</v>
      </c>
      <c r="H24" s="84">
        <v>37.62</v>
      </c>
      <c r="I24" s="84"/>
      <c r="J24" s="45">
        <v>27</v>
      </c>
      <c r="K24" s="83">
        <f t="shared" si="0"/>
        <v>33591.405555840385</v>
      </c>
      <c r="L24" s="83"/>
      <c r="M24" s="6">
        <f t="shared" si="2"/>
        <v>1.244126131697792</v>
      </c>
      <c r="N24" s="45">
        <v>2016</v>
      </c>
      <c r="O24" s="8">
        <v>42467</v>
      </c>
      <c r="P24" s="84">
        <v>37.1</v>
      </c>
      <c r="Q24" s="84"/>
      <c r="R24" s="85">
        <f t="shared" si="3"/>
        <v>64694.55884828469</v>
      </c>
      <c r="S24" s="85"/>
      <c r="T24" s="86">
        <f t="shared" si="4"/>
        <v>51.9999999999996</v>
      </c>
      <c r="U24" s="86"/>
    </row>
    <row r="25" spans="2:21" ht="13.5">
      <c r="B25" s="45">
        <v>17</v>
      </c>
      <c r="C25" s="83">
        <f t="shared" si="1"/>
        <v>1184408.0773762974</v>
      </c>
      <c r="D25" s="83"/>
      <c r="E25" s="45">
        <v>2016</v>
      </c>
      <c r="F25" s="8">
        <v>42468</v>
      </c>
      <c r="G25" s="45" t="s">
        <v>4</v>
      </c>
      <c r="H25" s="84">
        <v>37.95</v>
      </c>
      <c r="I25" s="84"/>
      <c r="J25" s="45">
        <v>14</v>
      </c>
      <c r="K25" s="83">
        <f t="shared" si="0"/>
        <v>35532.24232128892</v>
      </c>
      <c r="L25" s="83"/>
      <c r="M25" s="6">
        <f t="shared" si="2"/>
        <v>2.5380173086634943</v>
      </c>
      <c r="N25" s="45">
        <v>2016</v>
      </c>
      <c r="O25" s="8">
        <v>42468</v>
      </c>
      <c r="P25" s="84">
        <v>38</v>
      </c>
      <c r="Q25" s="84"/>
      <c r="R25" s="85">
        <f t="shared" si="3"/>
        <v>12690.086543316751</v>
      </c>
      <c r="S25" s="85"/>
      <c r="T25" s="86">
        <f t="shared" si="4"/>
        <v>4.999999999999716</v>
      </c>
      <c r="U25" s="86"/>
    </row>
    <row r="26" spans="2:21" ht="13.5">
      <c r="B26" s="45">
        <v>18</v>
      </c>
      <c r="C26" s="83">
        <f t="shared" si="1"/>
        <v>1197098.1639196142</v>
      </c>
      <c r="D26" s="83"/>
      <c r="E26" s="45">
        <v>2016</v>
      </c>
      <c r="F26" s="8">
        <v>42468</v>
      </c>
      <c r="G26" s="45" t="s">
        <v>4</v>
      </c>
      <c r="H26" s="84">
        <v>38.35</v>
      </c>
      <c r="I26" s="84"/>
      <c r="J26" s="45">
        <v>43</v>
      </c>
      <c r="K26" s="83">
        <f t="shared" si="0"/>
        <v>35912.94491758842</v>
      </c>
      <c r="L26" s="83"/>
      <c r="M26" s="6">
        <f t="shared" si="2"/>
        <v>0.8351847655253122</v>
      </c>
      <c r="N26" s="45">
        <v>2016</v>
      </c>
      <c r="O26" s="8">
        <v>42468</v>
      </c>
      <c r="P26" s="84">
        <v>39.38</v>
      </c>
      <c r="Q26" s="84"/>
      <c r="R26" s="85">
        <f t="shared" si="3"/>
        <v>86024.03084910725</v>
      </c>
      <c r="S26" s="85"/>
      <c r="T26" s="86">
        <f t="shared" si="4"/>
        <v>103.00000000000011</v>
      </c>
      <c r="U26" s="86"/>
    </row>
    <row r="27" spans="2:21" ht="13.5">
      <c r="B27" s="45">
        <v>19</v>
      </c>
      <c r="C27" s="83">
        <f t="shared" si="1"/>
        <v>1283122.1947687215</v>
      </c>
      <c r="D27" s="83"/>
      <c r="E27" s="45">
        <v>2016</v>
      </c>
      <c r="F27" s="8">
        <v>42471</v>
      </c>
      <c r="G27" s="45" t="s">
        <v>4</v>
      </c>
      <c r="H27" s="84">
        <v>40.16</v>
      </c>
      <c r="I27" s="84"/>
      <c r="J27" s="45">
        <v>86</v>
      </c>
      <c r="K27" s="83">
        <f t="shared" si="0"/>
        <v>38493.665843061644</v>
      </c>
      <c r="L27" s="83"/>
      <c r="M27" s="6">
        <f t="shared" si="2"/>
        <v>0.4476007656169959</v>
      </c>
      <c r="N27" s="45">
        <v>2016</v>
      </c>
      <c r="O27" s="8">
        <v>42471</v>
      </c>
      <c r="P27" s="84">
        <v>40.18</v>
      </c>
      <c r="Q27" s="84"/>
      <c r="R27" s="85">
        <f t="shared" si="3"/>
        <v>895.2015312341318</v>
      </c>
      <c r="S27" s="85"/>
      <c r="T27" s="86">
        <f t="shared" si="4"/>
        <v>2.0000000000003126</v>
      </c>
      <c r="U27" s="86"/>
    </row>
    <row r="28" spans="2:21" ht="13.5">
      <c r="B28" s="45">
        <v>20</v>
      </c>
      <c r="C28" s="83">
        <f t="shared" si="1"/>
        <v>1284017.3962999557</v>
      </c>
      <c r="D28" s="83"/>
      <c r="E28" s="45">
        <v>2016</v>
      </c>
      <c r="F28" s="8">
        <v>42472</v>
      </c>
      <c r="G28" s="45" t="s">
        <v>4</v>
      </c>
      <c r="H28" s="84">
        <v>40.46</v>
      </c>
      <c r="I28" s="84"/>
      <c r="J28" s="45">
        <v>42</v>
      </c>
      <c r="K28" s="83">
        <f t="shared" si="0"/>
        <v>38520.52188899867</v>
      </c>
      <c r="L28" s="83"/>
      <c r="M28" s="6">
        <f t="shared" si="2"/>
        <v>0.9171552830713969</v>
      </c>
      <c r="N28" s="45">
        <v>2016</v>
      </c>
      <c r="O28" s="8">
        <v>42472</v>
      </c>
      <c r="P28" s="84">
        <v>40.7</v>
      </c>
      <c r="Q28" s="84"/>
      <c r="R28" s="85">
        <f t="shared" si="3"/>
        <v>22011.72679371371</v>
      </c>
      <c r="S28" s="85"/>
      <c r="T28" s="86">
        <f t="shared" si="4"/>
        <v>24.0000000000002</v>
      </c>
      <c r="U28" s="86"/>
    </row>
    <row r="29" spans="2:21" ht="13.5">
      <c r="B29" s="45">
        <v>21</v>
      </c>
      <c r="C29" s="83">
        <f t="shared" si="1"/>
        <v>1306029.1230936693</v>
      </c>
      <c r="D29" s="83"/>
      <c r="E29" s="45">
        <v>2016</v>
      </c>
      <c r="F29" s="8">
        <v>42472</v>
      </c>
      <c r="G29" s="45" t="s">
        <v>4</v>
      </c>
      <c r="H29" s="84">
        <v>41.35</v>
      </c>
      <c r="I29" s="84"/>
      <c r="J29" s="45">
        <v>95</v>
      </c>
      <c r="K29" s="83">
        <f t="shared" si="0"/>
        <v>39180.87369281008</v>
      </c>
      <c r="L29" s="83"/>
      <c r="M29" s="6">
        <f t="shared" si="2"/>
        <v>0.41243024939800077</v>
      </c>
      <c r="N29" s="45">
        <v>2016</v>
      </c>
      <c r="O29" s="8">
        <v>42472</v>
      </c>
      <c r="P29" s="84">
        <v>41.91</v>
      </c>
      <c r="Q29" s="84"/>
      <c r="R29" s="85">
        <f t="shared" si="3"/>
        <v>23096.093966287845</v>
      </c>
      <c r="S29" s="85"/>
      <c r="T29" s="86">
        <f t="shared" si="4"/>
        <v>55.99999999999952</v>
      </c>
      <c r="U29" s="86"/>
    </row>
    <row r="30" spans="2:21" ht="13.5">
      <c r="B30" s="45">
        <v>22</v>
      </c>
      <c r="C30" s="83">
        <f t="shared" si="1"/>
        <v>1329125.217059957</v>
      </c>
      <c r="D30" s="83"/>
      <c r="E30" s="45">
        <v>2016</v>
      </c>
      <c r="F30" s="8">
        <v>42473</v>
      </c>
      <c r="G30" s="45" t="s">
        <v>4</v>
      </c>
      <c r="H30" s="84">
        <v>42.25</v>
      </c>
      <c r="I30" s="84"/>
      <c r="J30" s="45">
        <v>103</v>
      </c>
      <c r="K30" s="83">
        <f t="shared" si="0"/>
        <v>39873.75651179871</v>
      </c>
      <c r="L30" s="83"/>
      <c r="M30" s="6">
        <f t="shared" si="2"/>
        <v>0.38712384962911367</v>
      </c>
      <c r="N30" s="45">
        <v>2016</v>
      </c>
      <c r="O30" s="8">
        <v>42473</v>
      </c>
      <c r="P30" s="84">
        <v>41.57</v>
      </c>
      <c r="Q30" s="84"/>
      <c r="R30" s="85">
        <f t="shared" si="3"/>
        <v>-26324.421774779716</v>
      </c>
      <c r="S30" s="85"/>
      <c r="T30" s="86">
        <f t="shared" si="4"/>
        <v>-103</v>
      </c>
      <c r="U30" s="86"/>
    </row>
    <row r="31" spans="2:21" ht="13.5">
      <c r="B31" s="45">
        <v>23</v>
      </c>
      <c r="C31" s="83">
        <f t="shared" si="1"/>
        <v>1302800.7952851774</v>
      </c>
      <c r="D31" s="83"/>
      <c r="E31" s="45">
        <v>2016</v>
      </c>
      <c r="F31" s="8">
        <v>42474</v>
      </c>
      <c r="G31" s="45" t="s">
        <v>3</v>
      </c>
      <c r="H31" s="84">
        <v>41.28</v>
      </c>
      <c r="I31" s="84"/>
      <c r="J31" s="45">
        <v>46</v>
      </c>
      <c r="K31" s="83">
        <f t="shared" si="0"/>
        <v>39084.02385855532</v>
      </c>
      <c r="L31" s="83"/>
      <c r="M31" s="6">
        <f t="shared" si="2"/>
        <v>0.8496526925772896</v>
      </c>
      <c r="N31" s="45">
        <v>2016</v>
      </c>
      <c r="O31" s="8">
        <v>42473</v>
      </c>
      <c r="P31" s="84">
        <v>41.28</v>
      </c>
      <c r="Q31" s="84"/>
      <c r="R31" s="85">
        <f t="shared" si="3"/>
        <v>0</v>
      </c>
      <c r="S31" s="85"/>
      <c r="T31" s="86">
        <f t="shared" si="4"/>
        <v>0</v>
      </c>
      <c r="U31" s="86"/>
    </row>
    <row r="32" spans="2:21" ht="13.5">
      <c r="B32" s="45">
        <v>24</v>
      </c>
      <c r="C32" s="83">
        <f t="shared" si="1"/>
        <v>1302800.7952851774</v>
      </c>
      <c r="D32" s="83"/>
      <c r="E32" s="45">
        <v>2016</v>
      </c>
      <c r="F32" s="8">
        <v>42474</v>
      </c>
      <c r="G32" s="45" t="s">
        <v>3</v>
      </c>
      <c r="H32" s="84">
        <v>41</v>
      </c>
      <c r="I32" s="84"/>
      <c r="J32" s="45">
        <v>29</v>
      </c>
      <c r="K32" s="83">
        <f t="shared" si="0"/>
        <v>39084.02385855532</v>
      </c>
      <c r="L32" s="83"/>
      <c r="M32" s="6">
        <f t="shared" si="2"/>
        <v>1.3477249606398387</v>
      </c>
      <c r="N32" s="45">
        <v>2016</v>
      </c>
      <c r="O32" s="8">
        <v>42474</v>
      </c>
      <c r="P32" s="84">
        <v>41.23</v>
      </c>
      <c r="Q32" s="84"/>
      <c r="R32" s="85">
        <f t="shared" si="3"/>
        <v>-30997.674094715872</v>
      </c>
      <c r="S32" s="85"/>
      <c r="T32" s="86">
        <f t="shared" si="4"/>
        <v>-29</v>
      </c>
      <c r="U32" s="86"/>
    </row>
    <row r="33" spans="2:21" ht="13.5">
      <c r="B33" s="45">
        <v>25</v>
      </c>
      <c r="C33" s="83">
        <f t="shared" si="1"/>
        <v>1271803.1211904616</v>
      </c>
      <c r="D33" s="83"/>
      <c r="E33" s="45">
        <v>2016</v>
      </c>
      <c r="F33" s="8">
        <v>42474</v>
      </c>
      <c r="G33" s="45" t="s">
        <v>4</v>
      </c>
      <c r="H33" s="84">
        <v>41.92</v>
      </c>
      <c r="I33" s="84"/>
      <c r="J33" s="45">
        <v>36</v>
      </c>
      <c r="K33" s="83">
        <f t="shared" si="0"/>
        <v>38154.09363571385</v>
      </c>
      <c r="L33" s="83"/>
      <c r="M33" s="6">
        <f t="shared" si="2"/>
        <v>1.0598359343253847</v>
      </c>
      <c r="N33" s="45">
        <v>2016</v>
      </c>
      <c r="O33" s="8">
        <v>42474</v>
      </c>
      <c r="P33" s="84">
        <v>41.59</v>
      </c>
      <c r="Q33" s="84"/>
      <c r="R33" s="85">
        <f t="shared" si="3"/>
        <v>-34974.58583273752</v>
      </c>
      <c r="S33" s="85"/>
      <c r="T33" s="86">
        <f t="shared" si="4"/>
        <v>-36</v>
      </c>
      <c r="U33" s="86"/>
    </row>
    <row r="34" spans="2:21" ht="13.5">
      <c r="B34" s="45">
        <v>26</v>
      </c>
      <c r="C34" s="83">
        <f t="shared" si="1"/>
        <v>1236828.535357724</v>
      </c>
      <c r="D34" s="83"/>
      <c r="E34" s="46">
        <v>2016</v>
      </c>
      <c r="F34" s="8">
        <v>42475</v>
      </c>
      <c r="G34" s="46" t="s">
        <v>3</v>
      </c>
      <c r="H34" s="84">
        <v>40.9</v>
      </c>
      <c r="I34" s="84"/>
      <c r="J34" s="46">
        <v>75</v>
      </c>
      <c r="K34" s="83">
        <f t="shared" si="0"/>
        <v>37104.85606073172</v>
      </c>
      <c r="L34" s="83"/>
      <c r="M34" s="6">
        <f t="shared" si="2"/>
        <v>0.4947314141430896</v>
      </c>
      <c r="N34" s="46">
        <v>2016</v>
      </c>
      <c r="O34" s="8">
        <v>42475</v>
      </c>
      <c r="P34" s="84">
        <v>40.37</v>
      </c>
      <c r="Q34" s="84"/>
      <c r="R34" s="85">
        <f t="shared" si="3"/>
        <v>26220.7649495838</v>
      </c>
      <c r="S34" s="85"/>
      <c r="T34" s="86">
        <f t="shared" si="4"/>
        <v>53.000000000000114</v>
      </c>
      <c r="U34" s="86"/>
    </row>
    <row r="35" spans="2:21" ht="13.5">
      <c r="B35" s="45">
        <v>27</v>
      </c>
      <c r="C35" s="83">
        <f t="shared" si="1"/>
        <v>1263049.3003073079</v>
      </c>
      <c r="D35" s="83"/>
      <c r="E35" s="46">
        <v>2016</v>
      </c>
      <c r="F35" s="8">
        <v>42478</v>
      </c>
      <c r="G35" s="46" t="s">
        <v>3</v>
      </c>
      <c r="H35" s="84">
        <v>39.48</v>
      </c>
      <c r="I35" s="84"/>
      <c r="J35" s="46">
        <v>47</v>
      </c>
      <c r="K35" s="83">
        <f t="shared" si="0"/>
        <v>37891.479009219234</v>
      </c>
      <c r="L35" s="83"/>
      <c r="M35" s="6">
        <f t="shared" si="2"/>
        <v>0.8062016810472178</v>
      </c>
      <c r="N35" s="46">
        <v>2016</v>
      </c>
      <c r="O35" s="8">
        <v>42478</v>
      </c>
      <c r="P35" s="84">
        <v>39.92</v>
      </c>
      <c r="Q35" s="84"/>
      <c r="R35" s="85">
        <f t="shared" si="3"/>
        <v>-35472.873966077976</v>
      </c>
      <c r="S35" s="85"/>
      <c r="T35" s="86">
        <f t="shared" si="4"/>
        <v>-47</v>
      </c>
      <c r="U35" s="86"/>
    </row>
    <row r="36" spans="2:21" ht="13.5">
      <c r="B36" s="45">
        <v>28</v>
      </c>
      <c r="C36" s="83">
        <f t="shared" si="1"/>
        <v>1227576.4263412298</v>
      </c>
      <c r="D36" s="83"/>
      <c r="E36" s="46">
        <v>2016</v>
      </c>
      <c r="F36" s="8">
        <v>42478</v>
      </c>
      <c r="G36" s="46" t="s">
        <v>4</v>
      </c>
      <c r="H36" s="84">
        <v>40.47</v>
      </c>
      <c r="I36" s="84"/>
      <c r="J36" s="46">
        <v>82</v>
      </c>
      <c r="K36" s="83">
        <f t="shared" si="0"/>
        <v>36827.29279023689</v>
      </c>
      <c r="L36" s="83"/>
      <c r="M36" s="6">
        <f t="shared" si="2"/>
        <v>0.449113326710206</v>
      </c>
      <c r="N36" s="46">
        <v>2016</v>
      </c>
      <c r="O36" s="8">
        <v>42478</v>
      </c>
      <c r="P36" s="84">
        <v>40.16</v>
      </c>
      <c r="Q36" s="84"/>
      <c r="R36" s="85">
        <f t="shared" si="3"/>
        <v>-13922.513128016486</v>
      </c>
      <c r="S36" s="85"/>
      <c r="T36" s="86">
        <f t="shared" si="4"/>
        <v>-82</v>
      </c>
      <c r="U36" s="86"/>
    </row>
    <row r="37" spans="2:21" ht="13.5">
      <c r="B37" s="45">
        <v>29</v>
      </c>
      <c r="C37" s="83">
        <f t="shared" si="1"/>
        <v>1213653.9132132134</v>
      </c>
      <c r="D37" s="83"/>
      <c r="E37" s="46">
        <v>2016</v>
      </c>
      <c r="F37" s="8">
        <v>42478</v>
      </c>
      <c r="G37" s="46" t="s">
        <v>4</v>
      </c>
      <c r="H37" s="84">
        <v>40.53</v>
      </c>
      <c r="I37" s="84"/>
      <c r="J37" s="46">
        <v>76</v>
      </c>
      <c r="K37" s="83">
        <f t="shared" si="0"/>
        <v>36409.6173963964</v>
      </c>
      <c r="L37" s="83"/>
      <c r="M37" s="6">
        <f t="shared" si="2"/>
        <v>0.479073913110479</v>
      </c>
      <c r="N37" s="46">
        <v>2016</v>
      </c>
      <c r="O37" s="8">
        <v>42478</v>
      </c>
      <c r="P37" s="84">
        <v>41.11</v>
      </c>
      <c r="Q37" s="84"/>
      <c r="R37" s="85">
        <f t="shared" si="3"/>
        <v>27786.286960407695</v>
      </c>
      <c r="S37" s="85"/>
      <c r="T37" s="86">
        <f t="shared" si="4"/>
        <v>57.99999999999983</v>
      </c>
      <c r="U37" s="86"/>
    </row>
    <row r="38" spans="2:21" ht="13.5">
      <c r="B38" s="45">
        <v>30</v>
      </c>
      <c r="C38" s="83">
        <f t="shared" si="1"/>
        <v>1241440.200173621</v>
      </c>
      <c r="D38" s="83"/>
      <c r="E38" s="46">
        <v>2016</v>
      </c>
      <c r="F38" s="8">
        <v>42478</v>
      </c>
      <c r="G38" s="46" t="s">
        <v>4</v>
      </c>
      <c r="H38" s="84">
        <v>41.34</v>
      </c>
      <c r="I38" s="84"/>
      <c r="J38" s="46">
        <v>25</v>
      </c>
      <c r="K38" s="83">
        <f t="shared" si="0"/>
        <v>37243.20600520863</v>
      </c>
      <c r="L38" s="83"/>
      <c r="M38" s="6">
        <f t="shared" si="2"/>
        <v>1.4897282402083452</v>
      </c>
      <c r="N38" s="46">
        <v>2016</v>
      </c>
      <c r="O38" s="8">
        <v>42478</v>
      </c>
      <c r="P38" s="84">
        <v>41.32</v>
      </c>
      <c r="Q38" s="84"/>
      <c r="R38" s="85">
        <f t="shared" si="3"/>
        <v>-2979.4564804171564</v>
      </c>
      <c r="S38" s="85"/>
      <c r="T38" s="86">
        <f t="shared" si="4"/>
        <v>-25</v>
      </c>
      <c r="U38" s="86"/>
    </row>
    <row r="39" spans="2:21" ht="13.5">
      <c r="B39" s="45">
        <v>31</v>
      </c>
      <c r="C39" s="83">
        <f t="shared" si="1"/>
        <v>1238460.743693204</v>
      </c>
      <c r="D39" s="83"/>
      <c r="E39" s="45">
        <v>2016</v>
      </c>
      <c r="F39" s="8">
        <v>42479</v>
      </c>
      <c r="G39" s="45" t="s">
        <v>4</v>
      </c>
      <c r="H39" s="84">
        <v>41.57</v>
      </c>
      <c r="I39" s="84"/>
      <c r="J39" s="45">
        <v>35</v>
      </c>
      <c r="K39" s="83">
        <f t="shared" si="0"/>
        <v>37153.82231079612</v>
      </c>
      <c r="L39" s="83"/>
      <c r="M39" s="6">
        <f t="shared" si="2"/>
        <v>1.0615377803084605</v>
      </c>
      <c r="N39" s="45">
        <v>2016</v>
      </c>
      <c r="O39" s="8">
        <v>42479</v>
      </c>
      <c r="P39" s="84">
        <v>41.61</v>
      </c>
      <c r="Q39" s="84"/>
      <c r="R39" s="85">
        <f t="shared" si="3"/>
        <v>4246.151121233752</v>
      </c>
      <c r="S39" s="85"/>
      <c r="T39" s="86">
        <f t="shared" si="4"/>
        <v>3.9999999999999147</v>
      </c>
      <c r="U39" s="86"/>
    </row>
    <row r="40" spans="2:21" ht="13.5">
      <c r="B40" s="45">
        <v>32</v>
      </c>
      <c r="C40" s="83">
        <f t="shared" si="1"/>
        <v>1242706.8948144377</v>
      </c>
      <c r="D40" s="83"/>
      <c r="E40" s="46">
        <v>2016</v>
      </c>
      <c r="F40" s="8">
        <v>42479</v>
      </c>
      <c r="G40" s="46" t="s">
        <v>4</v>
      </c>
      <c r="H40" s="84">
        <v>42.15</v>
      </c>
      <c r="I40" s="84"/>
      <c r="J40" s="46">
        <v>99</v>
      </c>
      <c r="K40" s="83">
        <f t="shared" si="0"/>
        <v>37281.20684443313</v>
      </c>
      <c r="L40" s="83"/>
      <c r="M40" s="6">
        <f t="shared" si="2"/>
        <v>0.37657784691346596</v>
      </c>
      <c r="N40" s="46">
        <v>2016</v>
      </c>
      <c r="O40" s="8">
        <v>42479</v>
      </c>
      <c r="P40" s="84">
        <v>42.36</v>
      </c>
      <c r="Q40" s="84"/>
      <c r="R40" s="85">
        <f t="shared" si="3"/>
        <v>7908.134785182818</v>
      </c>
      <c r="S40" s="85"/>
      <c r="T40" s="86">
        <f t="shared" si="4"/>
        <v>21.000000000000085</v>
      </c>
      <c r="U40" s="86"/>
    </row>
    <row r="41" spans="2:21" ht="13.5">
      <c r="B41" s="45">
        <v>33</v>
      </c>
      <c r="C41" s="83">
        <f t="shared" si="1"/>
        <v>1250615.0295996205</v>
      </c>
      <c r="D41" s="83"/>
      <c r="E41" s="46">
        <v>2016</v>
      </c>
      <c r="F41" s="8">
        <v>42479</v>
      </c>
      <c r="G41" s="46" t="s">
        <v>4</v>
      </c>
      <c r="H41" s="84">
        <v>42.48</v>
      </c>
      <c r="I41" s="84"/>
      <c r="J41" s="46">
        <v>42</v>
      </c>
      <c r="K41" s="83">
        <f t="shared" si="0"/>
        <v>37518.45088798861</v>
      </c>
      <c r="L41" s="83"/>
      <c r="M41" s="6">
        <f t="shared" si="2"/>
        <v>0.8932964497140146</v>
      </c>
      <c r="N41" s="46">
        <v>2016</v>
      </c>
      <c r="O41" s="8">
        <v>42480</v>
      </c>
      <c r="P41" s="84">
        <v>42.27</v>
      </c>
      <c r="Q41" s="84"/>
      <c r="R41" s="85">
        <f t="shared" si="3"/>
        <v>-18759.225443993746</v>
      </c>
      <c r="S41" s="85"/>
      <c r="T41" s="86">
        <f t="shared" si="4"/>
        <v>-42</v>
      </c>
      <c r="U41" s="86"/>
    </row>
    <row r="42" spans="2:21" ht="13.5">
      <c r="B42" s="45">
        <v>34</v>
      </c>
      <c r="C42" s="83">
        <f t="shared" si="1"/>
        <v>1231855.8041556268</v>
      </c>
      <c r="D42" s="83"/>
      <c r="E42" s="46">
        <v>2016</v>
      </c>
      <c r="F42" s="8">
        <v>42480</v>
      </c>
      <c r="G42" s="46" t="s">
        <v>4</v>
      </c>
      <c r="H42" s="84">
        <v>42.36</v>
      </c>
      <c r="I42" s="84"/>
      <c r="J42" s="46">
        <v>95</v>
      </c>
      <c r="K42" s="83">
        <f t="shared" si="0"/>
        <v>36955.6741246688</v>
      </c>
      <c r="L42" s="83"/>
      <c r="M42" s="6">
        <f t="shared" si="2"/>
        <v>0.3890070960491453</v>
      </c>
      <c r="N42" s="46">
        <v>2016</v>
      </c>
      <c r="O42" s="8">
        <v>42481</v>
      </c>
      <c r="P42" s="84">
        <v>43.8</v>
      </c>
      <c r="Q42" s="84"/>
      <c r="R42" s="85">
        <f t="shared" si="3"/>
        <v>56017.02183107683</v>
      </c>
      <c r="S42" s="85"/>
      <c r="T42" s="86">
        <f t="shared" si="4"/>
        <v>143.99999999999977</v>
      </c>
      <c r="U42" s="86"/>
    </row>
    <row r="43" spans="2:21" ht="13.5">
      <c r="B43" s="45">
        <v>35</v>
      </c>
      <c r="C43" s="83">
        <f t="shared" si="1"/>
        <v>1287872.8259867036</v>
      </c>
      <c r="D43" s="83"/>
      <c r="E43" s="46">
        <v>2016</v>
      </c>
      <c r="F43" s="8">
        <v>42480</v>
      </c>
      <c r="G43" s="46" t="s">
        <v>4</v>
      </c>
      <c r="H43" s="84">
        <v>44.02</v>
      </c>
      <c r="I43" s="84"/>
      <c r="J43" s="46">
        <v>30</v>
      </c>
      <c r="K43" s="83">
        <f t="shared" si="0"/>
        <v>38636.184779601106</v>
      </c>
      <c r="L43" s="83"/>
      <c r="M43" s="6">
        <f t="shared" si="2"/>
        <v>1.2878728259867034</v>
      </c>
      <c r="N43" s="46">
        <v>2016</v>
      </c>
      <c r="O43" s="8">
        <v>42481</v>
      </c>
      <c r="P43" s="84">
        <v>44.3</v>
      </c>
      <c r="Q43" s="84"/>
      <c r="R43" s="85">
        <f t="shared" si="3"/>
        <v>36060.43912762692</v>
      </c>
      <c r="S43" s="85"/>
      <c r="T43" s="86">
        <f t="shared" si="4"/>
        <v>27.999999999999403</v>
      </c>
      <c r="U43" s="86"/>
    </row>
    <row r="44" spans="2:21" ht="13.5">
      <c r="B44" s="45">
        <v>36</v>
      </c>
      <c r="C44" s="83">
        <f t="shared" si="1"/>
        <v>1323933.2651143305</v>
      </c>
      <c r="D44" s="83"/>
      <c r="E44" s="46">
        <v>2016</v>
      </c>
      <c r="F44" s="8">
        <v>42481</v>
      </c>
      <c r="G44" s="46" t="s">
        <v>3</v>
      </c>
      <c r="H44" s="84">
        <v>43.26</v>
      </c>
      <c r="I44" s="84"/>
      <c r="J44" s="46">
        <v>39</v>
      </c>
      <c r="K44" s="83">
        <f t="shared" si="0"/>
        <v>39717.99795342991</v>
      </c>
      <c r="L44" s="83"/>
      <c r="M44" s="6">
        <f t="shared" si="2"/>
        <v>1.0184102039341003</v>
      </c>
      <c r="N44" s="46">
        <v>2016</v>
      </c>
      <c r="O44" s="8">
        <v>42481</v>
      </c>
      <c r="P44" s="84">
        <v>43.62</v>
      </c>
      <c r="Q44" s="84"/>
      <c r="R44" s="85">
        <f t="shared" si="3"/>
        <v>-36662.76734162756</v>
      </c>
      <c r="S44" s="85"/>
      <c r="T44" s="86">
        <f t="shared" si="4"/>
        <v>-39</v>
      </c>
      <c r="U44" s="86"/>
    </row>
    <row r="45" spans="2:21" ht="13.5">
      <c r="B45" s="45">
        <v>37</v>
      </c>
      <c r="C45" s="83">
        <f t="shared" si="1"/>
        <v>1287270.497772703</v>
      </c>
      <c r="D45" s="83"/>
      <c r="E45" s="45">
        <v>2016</v>
      </c>
      <c r="F45" s="8">
        <v>42482</v>
      </c>
      <c r="G45" s="45" t="s">
        <v>3</v>
      </c>
      <c r="H45" s="84">
        <v>43.23</v>
      </c>
      <c r="I45" s="84"/>
      <c r="J45" s="45">
        <v>52</v>
      </c>
      <c r="K45" s="83">
        <f t="shared" si="0"/>
        <v>38618.11493318109</v>
      </c>
      <c r="L45" s="83"/>
      <c r="M45" s="6">
        <f t="shared" si="2"/>
        <v>0.7426560564073286</v>
      </c>
      <c r="N45" s="46">
        <v>2016</v>
      </c>
      <c r="O45" s="8">
        <v>42482</v>
      </c>
      <c r="P45" s="84">
        <v>43.36</v>
      </c>
      <c r="Q45" s="84"/>
      <c r="R45" s="85">
        <f t="shared" si="3"/>
        <v>-9654.528733295461</v>
      </c>
      <c r="S45" s="85"/>
      <c r="T45" s="86">
        <f t="shared" si="4"/>
        <v>-52</v>
      </c>
      <c r="U45" s="86"/>
    </row>
    <row r="46" spans="2:21" ht="13.5">
      <c r="B46" s="45">
        <v>38</v>
      </c>
      <c r="C46" s="83">
        <f t="shared" si="1"/>
        <v>1277615.9690394076</v>
      </c>
      <c r="D46" s="83"/>
      <c r="E46" s="45">
        <v>2016</v>
      </c>
      <c r="F46" s="8">
        <v>42482</v>
      </c>
      <c r="G46" s="45" t="s">
        <v>4</v>
      </c>
      <c r="H46" s="84">
        <v>43.82</v>
      </c>
      <c r="I46" s="84"/>
      <c r="J46" s="45">
        <v>49</v>
      </c>
      <c r="K46" s="83">
        <f t="shared" si="0"/>
        <v>38328.47907118223</v>
      </c>
      <c r="L46" s="83"/>
      <c r="M46" s="6">
        <f t="shared" si="2"/>
        <v>0.7822138585955556</v>
      </c>
      <c r="N46" s="45">
        <v>2016</v>
      </c>
      <c r="O46" s="8">
        <v>42482</v>
      </c>
      <c r="P46" s="84">
        <v>43.99</v>
      </c>
      <c r="Q46" s="84"/>
      <c r="R46" s="85">
        <f t="shared" si="3"/>
        <v>13297.635596124579</v>
      </c>
      <c r="S46" s="85"/>
      <c r="T46" s="86">
        <f t="shared" si="4"/>
        <v>17.00000000000017</v>
      </c>
      <c r="U46" s="86"/>
    </row>
    <row r="47" spans="2:21" ht="13.5">
      <c r="B47" s="45">
        <v>39</v>
      </c>
      <c r="C47" s="83">
        <f t="shared" si="1"/>
        <v>1290913.6046355322</v>
      </c>
      <c r="D47" s="83"/>
      <c r="E47" s="45">
        <v>2016</v>
      </c>
      <c r="F47" s="8">
        <v>42485</v>
      </c>
      <c r="G47" s="45" t="s">
        <v>3</v>
      </c>
      <c r="H47" s="84">
        <v>43.36</v>
      </c>
      <c r="I47" s="84"/>
      <c r="J47" s="45">
        <v>23</v>
      </c>
      <c r="K47" s="83">
        <f t="shared" si="0"/>
        <v>38727.40813906596</v>
      </c>
      <c r="L47" s="83"/>
      <c r="M47" s="6">
        <f t="shared" si="2"/>
        <v>1.683800353872433</v>
      </c>
      <c r="N47" s="45">
        <v>2016</v>
      </c>
      <c r="O47" s="8">
        <v>42485</v>
      </c>
      <c r="P47" s="84">
        <v>43.15</v>
      </c>
      <c r="Q47" s="84"/>
      <c r="R47" s="85">
        <f t="shared" si="3"/>
        <v>35359.80743132124</v>
      </c>
      <c r="S47" s="85"/>
      <c r="T47" s="86">
        <f t="shared" si="4"/>
        <v>21.000000000000085</v>
      </c>
      <c r="U47" s="86"/>
    </row>
    <row r="48" spans="2:21" ht="13.5">
      <c r="B48" s="45">
        <v>40</v>
      </c>
      <c r="C48" s="83">
        <f t="shared" si="1"/>
        <v>1326273.4120668536</v>
      </c>
      <c r="D48" s="83"/>
      <c r="E48" s="46">
        <v>2016</v>
      </c>
      <c r="F48" s="8">
        <v>42485</v>
      </c>
      <c r="G48" s="46" t="s">
        <v>3</v>
      </c>
      <c r="H48" s="84">
        <v>43.01</v>
      </c>
      <c r="I48" s="84"/>
      <c r="J48" s="46">
        <v>41</v>
      </c>
      <c r="K48" s="83">
        <f t="shared" si="0"/>
        <v>39788.202362005606</v>
      </c>
      <c r="L48" s="83"/>
      <c r="M48" s="6">
        <f t="shared" si="2"/>
        <v>0.9704439600489172</v>
      </c>
      <c r="N48" s="46">
        <v>2016</v>
      </c>
      <c r="O48" s="8">
        <v>42485</v>
      </c>
      <c r="P48" s="84">
        <v>43.22</v>
      </c>
      <c r="Q48" s="84"/>
      <c r="R48" s="85">
        <f t="shared" si="3"/>
        <v>-20379.323161027343</v>
      </c>
      <c r="S48" s="85"/>
      <c r="T48" s="86">
        <f t="shared" si="4"/>
        <v>-41</v>
      </c>
      <c r="U48" s="86"/>
    </row>
    <row r="49" spans="2:21" ht="13.5">
      <c r="B49" s="45">
        <v>41</v>
      </c>
      <c r="C49" s="83">
        <f t="shared" si="1"/>
        <v>1305894.0889058262</v>
      </c>
      <c r="D49" s="83"/>
      <c r="E49" s="46">
        <v>2016</v>
      </c>
      <c r="F49" s="8">
        <v>42485</v>
      </c>
      <c r="G49" s="46" t="s">
        <v>3</v>
      </c>
      <c r="H49" s="84">
        <v>42.99</v>
      </c>
      <c r="I49" s="84"/>
      <c r="J49" s="46">
        <v>59</v>
      </c>
      <c r="K49" s="83">
        <f t="shared" si="0"/>
        <v>39176.82266717478</v>
      </c>
      <c r="L49" s="83"/>
      <c r="M49" s="6">
        <f t="shared" si="2"/>
        <v>0.6640139435114369</v>
      </c>
      <c r="N49" s="46">
        <v>2016</v>
      </c>
      <c r="O49" s="8">
        <v>42485</v>
      </c>
      <c r="P49" s="84">
        <v>43.26</v>
      </c>
      <c r="Q49" s="84"/>
      <c r="R49" s="85">
        <f t="shared" si="3"/>
        <v>-17928.376474808534</v>
      </c>
      <c r="S49" s="85"/>
      <c r="T49" s="86">
        <f t="shared" si="4"/>
        <v>-59</v>
      </c>
      <c r="U49" s="86"/>
    </row>
    <row r="50" spans="2:21" ht="13.5">
      <c r="B50" s="45">
        <v>42</v>
      </c>
      <c r="C50" s="83">
        <f t="shared" si="1"/>
        <v>1287965.7124310178</v>
      </c>
      <c r="D50" s="83"/>
      <c r="E50" s="46">
        <v>2016</v>
      </c>
      <c r="F50" s="8">
        <v>42485</v>
      </c>
      <c r="G50" s="46" t="s">
        <v>3</v>
      </c>
      <c r="H50" s="84">
        <v>42.75</v>
      </c>
      <c r="I50" s="84"/>
      <c r="J50" s="46">
        <v>60</v>
      </c>
      <c r="K50" s="83">
        <f t="shared" si="0"/>
        <v>38638.97137293053</v>
      </c>
      <c r="L50" s="83"/>
      <c r="M50" s="6">
        <f t="shared" si="2"/>
        <v>0.6439828562155089</v>
      </c>
      <c r="N50" s="46">
        <v>2016</v>
      </c>
      <c r="O50" s="8">
        <v>42485</v>
      </c>
      <c r="P50" s="84">
        <v>42.88</v>
      </c>
      <c r="Q50" s="84"/>
      <c r="R50" s="85">
        <f t="shared" si="3"/>
        <v>-8371.77713080178</v>
      </c>
      <c r="S50" s="85"/>
      <c r="T50" s="86">
        <f t="shared" si="4"/>
        <v>-60</v>
      </c>
      <c r="U50" s="86"/>
    </row>
    <row r="51" spans="2:21" ht="13.5">
      <c r="B51" s="45">
        <v>43</v>
      </c>
      <c r="C51" s="83">
        <f t="shared" si="1"/>
        <v>1279593.935300216</v>
      </c>
      <c r="D51" s="83"/>
      <c r="E51" s="46">
        <v>2016</v>
      </c>
      <c r="F51" s="8">
        <v>42486</v>
      </c>
      <c r="G51" s="46" t="s">
        <v>3</v>
      </c>
      <c r="H51" s="84">
        <v>42.81</v>
      </c>
      <c r="I51" s="84"/>
      <c r="J51" s="46">
        <v>23</v>
      </c>
      <c r="K51" s="83">
        <f t="shared" si="0"/>
        <v>38387.81805900648</v>
      </c>
      <c r="L51" s="83"/>
      <c r="M51" s="6">
        <f t="shared" si="2"/>
        <v>1.6690355677828905</v>
      </c>
      <c r="N51" s="46">
        <v>2016</v>
      </c>
      <c r="O51" s="8">
        <v>42486</v>
      </c>
      <c r="P51" s="84">
        <v>42.96</v>
      </c>
      <c r="Q51" s="84"/>
      <c r="R51" s="85">
        <f t="shared" si="3"/>
        <v>-25035.53351674312</v>
      </c>
      <c r="S51" s="85"/>
      <c r="T51" s="86">
        <f t="shared" si="4"/>
        <v>-23</v>
      </c>
      <c r="U51" s="86"/>
    </row>
    <row r="52" spans="2:21" ht="13.5">
      <c r="B52" s="45">
        <v>44</v>
      </c>
      <c r="C52" s="83">
        <f t="shared" si="1"/>
        <v>1254558.4017834729</v>
      </c>
      <c r="D52" s="83"/>
      <c r="E52" s="46">
        <v>2016</v>
      </c>
      <c r="F52" s="8">
        <v>42486</v>
      </c>
      <c r="G52" s="46" t="s">
        <v>3</v>
      </c>
      <c r="H52" s="84">
        <v>42.66</v>
      </c>
      <c r="I52" s="84"/>
      <c r="J52" s="46">
        <v>46</v>
      </c>
      <c r="K52" s="83">
        <f t="shared" si="0"/>
        <v>37636.752053504184</v>
      </c>
      <c r="L52" s="83"/>
      <c r="M52" s="6">
        <f t="shared" si="2"/>
        <v>0.8181902620326997</v>
      </c>
      <c r="N52" s="46">
        <v>2016</v>
      </c>
      <c r="O52" s="8">
        <v>42486</v>
      </c>
      <c r="P52" s="84">
        <v>43.01</v>
      </c>
      <c r="Q52" s="84"/>
      <c r="R52" s="85">
        <f t="shared" si="3"/>
        <v>-28636.65917114461</v>
      </c>
      <c r="S52" s="85"/>
      <c r="T52" s="86">
        <f t="shared" si="4"/>
        <v>-46</v>
      </c>
      <c r="U52" s="86"/>
    </row>
    <row r="53" spans="2:21" ht="13.5">
      <c r="B53" s="45">
        <v>45</v>
      </c>
      <c r="C53" s="83">
        <f t="shared" si="1"/>
        <v>1225921.7426123281</v>
      </c>
      <c r="D53" s="83"/>
      <c r="E53" s="46">
        <v>2016</v>
      </c>
      <c r="F53" s="8">
        <v>42486</v>
      </c>
      <c r="G53" s="46" t="s">
        <v>4</v>
      </c>
      <c r="H53" s="84">
        <v>43.04</v>
      </c>
      <c r="I53" s="84"/>
      <c r="J53" s="46">
        <v>24</v>
      </c>
      <c r="K53" s="83">
        <f t="shared" si="0"/>
        <v>36777.652278369846</v>
      </c>
      <c r="L53" s="83"/>
      <c r="M53" s="6">
        <f t="shared" si="2"/>
        <v>1.5324021782654103</v>
      </c>
      <c r="N53" s="46">
        <v>2016</v>
      </c>
      <c r="O53" s="8">
        <v>42484</v>
      </c>
      <c r="P53" s="84">
        <v>43.87</v>
      </c>
      <c r="Q53" s="84"/>
      <c r="R53" s="85">
        <f t="shared" si="3"/>
        <v>127189.3807960288</v>
      </c>
      <c r="S53" s="85"/>
      <c r="T53" s="86">
        <f t="shared" si="4"/>
        <v>82.99999999999983</v>
      </c>
      <c r="U53" s="86"/>
    </row>
    <row r="54" spans="2:21" ht="13.5">
      <c r="B54" s="45">
        <v>46</v>
      </c>
      <c r="C54" s="83">
        <f t="shared" si="1"/>
        <v>1353111.123408357</v>
      </c>
      <c r="D54" s="83"/>
      <c r="E54" s="46">
        <v>2016</v>
      </c>
      <c r="F54" s="8">
        <v>42487</v>
      </c>
      <c r="G54" s="46" t="s">
        <v>4</v>
      </c>
      <c r="H54" s="84">
        <v>44.79</v>
      </c>
      <c r="I54" s="84"/>
      <c r="J54" s="46">
        <v>32</v>
      </c>
      <c r="K54" s="83">
        <f t="shared" si="0"/>
        <v>40593.333702250704</v>
      </c>
      <c r="L54" s="83"/>
      <c r="M54" s="6">
        <f t="shared" si="2"/>
        <v>1.2685416781953345</v>
      </c>
      <c r="N54" s="46">
        <v>2016</v>
      </c>
      <c r="O54" s="8">
        <v>42487</v>
      </c>
      <c r="P54" s="84">
        <v>44.79</v>
      </c>
      <c r="Q54" s="84"/>
      <c r="R54" s="85">
        <f t="shared" si="3"/>
        <v>0</v>
      </c>
      <c r="S54" s="85"/>
      <c r="T54" s="86">
        <f t="shared" si="4"/>
        <v>0</v>
      </c>
      <c r="U54" s="86"/>
    </row>
    <row r="55" spans="2:21" ht="13.5">
      <c r="B55" s="45">
        <v>47</v>
      </c>
      <c r="C55" s="83">
        <f t="shared" si="1"/>
        <v>1353111.123408357</v>
      </c>
      <c r="D55" s="83"/>
      <c r="E55" s="46">
        <v>2016</v>
      </c>
      <c r="F55" s="8">
        <v>42488</v>
      </c>
      <c r="G55" s="46" t="s">
        <v>4</v>
      </c>
      <c r="H55" s="84">
        <v>45.28</v>
      </c>
      <c r="I55" s="84"/>
      <c r="J55" s="46">
        <v>38</v>
      </c>
      <c r="K55" s="83">
        <f t="shared" si="0"/>
        <v>40593.333702250704</v>
      </c>
      <c r="L55" s="83"/>
      <c r="M55" s="6">
        <f t="shared" si="2"/>
        <v>1.0682456237434397</v>
      </c>
      <c r="N55" s="46">
        <v>2016</v>
      </c>
      <c r="O55" s="8">
        <v>42488</v>
      </c>
      <c r="P55" s="84">
        <v>45.24</v>
      </c>
      <c r="Q55" s="84"/>
      <c r="R55" s="85">
        <f t="shared" si="3"/>
        <v>-4272.982494973668</v>
      </c>
      <c r="S55" s="85"/>
      <c r="T55" s="86">
        <f t="shared" si="4"/>
        <v>-38</v>
      </c>
      <c r="U55" s="86"/>
    </row>
    <row r="56" spans="2:21" ht="13.5">
      <c r="B56" s="45">
        <v>48</v>
      </c>
      <c r="C56" s="83">
        <f t="shared" si="1"/>
        <v>1348838.1409133833</v>
      </c>
      <c r="D56" s="83"/>
      <c r="E56" s="45"/>
      <c r="F56" s="8"/>
      <c r="G56" s="45" t="s">
        <v>3</v>
      </c>
      <c r="H56" s="84"/>
      <c r="I56" s="84"/>
      <c r="J56" s="45"/>
      <c r="K56" s="83">
        <f t="shared" si="0"/>
      </c>
      <c r="L56" s="83"/>
      <c r="M56" s="6">
        <f t="shared" si="2"/>
      </c>
      <c r="N56" s="45"/>
      <c r="O56" s="8"/>
      <c r="P56" s="84"/>
      <c r="Q56" s="84"/>
      <c r="R56" s="85">
        <f t="shared" si="3"/>
      </c>
      <c r="S56" s="85"/>
      <c r="T56" s="86">
        <f t="shared" si="4"/>
      </c>
      <c r="U56" s="86"/>
    </row>
    <row r="57" spans="2:21" ht="13.5">
      <c r="B57" s="45">
        <v>49</v>
      </c>
      <c r="C57" s="83">
        <f t="shared" si="1"/>
      </c>
      <c r="D57" s="83"/>
      <c r="E57" s="45"/>
      <c r="F57" s="8"/>
      <c r="G57" s="45" t="s">
        <v>3</v>
      </c>
      <c r="H57" s="84"/>
      <c r="I57" s="84"/>
      <c r="J57" s="45"/>
      <c r="K57" s="83">
        <f t="shared" si="0"/>
      </c>
      <c r="L57" s="83"/>
      <c r="M57" s="6">
        <f t="shared" si="2"/>
      </c>
      <c r="N57" s="45"/>
      <c r="O57" s="8"/>
      <c r="P57" s="84"/>
      <c r="Q57" s="84"/>
      <c r="R57" s="85">
        <f t="shared" si="3"/>
      </c>
      <c r="S57" s="85"/>
      <c r="T57" s="86">
        <f t="shared" si="4"/>
      </c>
      <c r="U57" s="86"/>
    </row>
    <row r="58" spans="2:21" ht="13.5">
      <c r="B58" s="45">
        <v>50</v>
      </c>
      <c r="C58" s="83">
        <f t="shared" si="1"/>
      </c>
      <c r="D58" s="83"/>
      <c r="E58" s="45"/>
      <c r="F58" s="8"/>
      <c r="G58" s="45" t="s">
        <v>3</v>
      </c>
      <c r="H58" s="84"/>
      <c r="I58" s="84"/>
      <c r="J58" s="45"/>
      <c r="K58" s="83">
        <f t="shared" si="0"/>
      </c>
      <c r="L58" s="83"/>
      <c r="M58" s="6">
        <f t="shared" si="2"/>
      </c>
      <c r="N58" s="45"/>
      <c r="O58" s="8"/>
      <c r="P58" s="84"/>
      <c r="Q58" s="84"/>
      <c r="R58" s="85">
        <f t="shared" si="3"/>
      </c>
      <c r="S58" s="85"/>
      <c r="T58" s="86">
        <f t="shared" si="4"/>
      </c>
      <c r="U58" s="86"/>
    </row>
    <row r="59" spans="2:21" ht="13.5">
      <c r="B59" s="45">
        <v>51</v>
      </c>
      <c r="C59" s="83">
        <f t="shared" si="1"/>
      </c>
      <c r="D59" s="83"/>
      <c r="E59" s="45"/>
      <c r="F59" s="8"/>
      <c r="G59" s="45" t="s">
        <v>3</v>
      </c>
      <c r="H59" s="84"/>
      <c r="I59" s="84"/>
      <c r="J59" s="45"/>
      <c r="K59" s="83">
        <f t="shared" si="0"/>
      </c>
      <c r="L59" s="83"/>
      <c r="M59" s="6">
        <f t="shared" si="2"/>
      </c>
      <c r="N59" s="45"/>
      <c r="O59" s="8"/>
      <c r="P59" s="84"/>
      <c r="Q59" s="84"/>
      <c r="R59" s="85">
        <f t="shared" si="3"/>
      </c>
      <c r="S59" s="85"/>
      <c r="T59" s="86">
        <f t="shared" si="4"/>
      </c>
      <c r="U59" s="86"/>
    </row>
    <row r="60" spans="2:21" ht="13.5">
      <c r="B60" s="45">
        <v>52</v>
      </c>
      <c r="C60" s="83">
        <f t="shared" si="1"/>
      </c>
      <c r="D60" s="83"/>
      <c r="E60" s="45"/>
      <c r="F60" s="8"/>
      <c r="G60" s="45" t="s">
        <v>3</v>
      </c>
      <c r="H60" s="84"/>
      <c r="I60" s="84"/>
      <c r="J60" s="45"/>
      <c r="K60" s="83">
        <f t="shared" si="0"/>
      </c>
      <c r="L60" s="83"/>
      <c r="M60" s="6">
        <f t="shared" si="2"/>
      </c>
      <c r="N60" s="45"/>
      <c r="O60" s="8"/>
      <c r="P60" s="84"/>
      <c r="Q60" s="84"/>
      <c r="R60" s="85">
        <f t="shared" si="3"/>
      </c>
      <c r="S60" s="85"/>
      <c r="T60" s="86">
        <f t="shared" si="4"/>
      </c>
      <c r="U60" s="86"/>
    </row>
    <row r="61" spans="2:21" ht="13.5">
      <c r="B61" s="45">
        <v>53</v>
      </c>
      <c r="C61" s="83">
        <f t="shared" si="1"/>
      </c>
      <c r="D61" s="83"/>
      <c r="E61" s="45"/>
      <c r="F61" s="8"/>
      <c r="G61" s="45" t="s">
        <v>3</v>
      </c>
      <c r="H61" s="84"/>
      <c r="I61" s="84"/>
      <c r="J61" s="45"/>
      <c r="K61" s="83">
        <f t="shared" si="0"/>
      </c>
      <c r="L61" s="83"/>
      <c r="M61" s="6">
        <f t="shared" si="2"/>
      </c>
      <c r="N61" s="45"/>
      <c r="O61" s="8"/>
      <c r="P61" s="84"/>
      <c r="Q61" s="84"/>
      <c r="R61" s="85">
        <f t="shared" si="3"/>
      </c>
      <c r="S61" s="85"/>
      <c r="T61" s="86">
        <f t="shared" si="4"/>
      </c>
      <c r="U61" s="86"/>
    </row>
    <row r="62" spans="2:21" ht="13.5">
      <c r="B62" s="45">
        <v>54</v>
      </c>
      <c r="C62" s="83">
        <f t="shared" si="1"/>
      </c>
      <c r="D62" s="83"/>
      <c r="E62" s="45"/>
      <c r="F62" s="8"/>
      <c r="G62" s="45" t="s">
        <v>3</v>
      </c>
      <c r="H62" s="84"/>
      <c r="I62" s="84"/>
      <c r="J62" s="45"/>
      <c r="K62" s="83">
        <f t="shared" si="0"/>
      </c>
      <c r="L62" s="83"/>
      <c r="M62" s="6">
        <f t="shared" si="2"/>
      </c>
      <c r="N62" s="45"/>
      <c r="O62" s="8"/>
      <c r="P62" s="84"/>
      <c r="Q62" s="84"/>
      <c r="R62" s="85">
        <f t="shared" si="3"/>
      </c>
      <c r="S62" s="85"/>
      <c r="T62" s="86">
        <f t="shared" si="4"/>
      </c>
      <c r="U62" s="86"/>
    </row>
    <row r="63" spans="2:21" ht="13.5">
      <c r="B63" s="45">
        <v>55</v>
      </c>
      <c r="C63" s="83">
        <f t="shared" si="1"/>
      </c>
      <c r="D63" s="83"/>
      <c r="E63" s="45"/>
      <c r="F63" s="8"/>
      <c r="G63" s="45" t="s">
        <v>4</v>
      </c>
      <c r="H63" s="84"/>
      <c r="I63" s="84"/>
      <c r="J63" s="45"/>
      <c r="K63" s="83">
        <f t="shared" si="0"/>
      </c>
      <c r="L63" s="83"/>
      <c r="M63" s="6">
        <f t="shared" si="2"/>
      </c>
      <c r="N63" s="45"/>
      <c r="O63" s="8"/>
      <c r="P63" s="84"/>
      <c r="Q63" s="84"/>
      <c r="R63" s="85">
        <f t="shared" si="3"/>
      </c>
      <c r="S63" s="85"/>
      <c r="T63" s="86">
        <f t="shared" si="4"/>
      </c>
      <c r="U63" s="86"/>
    </row>
    <row r="64" spans="2:21" ht="13.5">
      <c r="B64" s="45">
        <v>56</v>
      </c>
      <c r="C64" s="83">
        <f t="shared" si="1"/>
      </c>
      <c r="D64" s="83"/>
      <c r="E64" s="45"/>
      <c r="F64" s="8"/>
      <c r="G64" s="45" t="s">
        <v>3</v>
      </c>
      <c r="H64" s="84"/>
      <c r="I64" s="84"/>
      <c r="J64" s="45"/>
      <c r="K64" s="83">
        <f t="shared" si="0"/>
      </c>
      <c r="L64" s="83"/>
      <c r="M64" s="6">
        <f t="shared" si="2"/>
      </c>
      <c r="N64" s="45"/>
      <c r="O64" s="8"/>
      <c r="P64" s="84"/>
      <c r="Q64" s="84"/>
      <c r="R64" s="85">
        <f t="shared" si="3"/>
      </c>
      <c r="S64" s="85"/>
      <c r="T64" s="86">
        <f t="shared" si="4"/>
      </c>
      <c r="U64" s="86"/>
    </row>
    <row r="65" spans="2:21" ht="13.5">
      <c r="B65" s="45">
        <v>57</v>
      </c>
      <c r="C65" s="83">
        <f t="shared" si="1"/>
      </c>
      <c r="D65" s="83"/>
      <c r="E65" s="45"/>
      <c r="F65" s="8"/>
      <c r="G65" s="45" t="s">
        <v>3</v>
      </c>
      <c r="H65" s="84"/>
      <c r="I65" s="84"/>
      <c r="J65" s="45"/>
      <c r="K65" s="83">
        <f t="shared" si="0"/>
      </c>
      <c r="L65" s="83"/>
      <c r="M65" s="6">
        <f t="shared" si="2"/>
      </c>
      <c r="N65" s="45"/>
      <c r="O65" s="8"/>
      <c r="P65" s="84"/>
      <c r="Q65" s="84"/>
      <c r="R65" s="85">
        <f t="shared" si="3"/>
      </c>
      <c r="S65" s="85"/>
      <c r="T65" s="86">
        <f t="shared" si="4"/>
      </c>
      <c r="U65" s="86"/>
    </row>
    <row r="66" spans="2:21" ht="13.5">
      <c r="B66" s="45">
        <v>58</v>
      </c>
      <c r="C66" s="83">
        <f t="shared" si="1"/>
      </c>
      <c r="D66" s="83"/>
      <c r="E66" s="45"/>
      <c r="F66" s="8"/>
      <c r="G66" s="45" t="s">
        <v>3</v>
      </c>
      <c r="H66" s="84"/>
      <c r="I66" s="84"/>
      <c r="J66" s="45"/>
      <c r="K66" s="83">
        <f t="shared" si="0"/>
      </c>
      <c r="L66" s="83"/>
      <c r="M66" s="6">
        <f t="shared" si="2"/>
      </c>
      <c r="N66" s="45"/>
      <c r="O66" s="8"/>
      <c r="P66" s="84"/>
      <c r="Q66" s="84"/>
      <c r="R66" s="85">
        <f t="shared" si="3"/>
      </c>
      <c r="S66" s="85"/>
      <c r="T66" s="86">
        <f t="shared" si="4"/>
      </c>
      <c r="U66" s="86"/>
    </row>
    <row r="67" spans="2:21" ht="13.5">
      <c r="B67" s="45">
        <v>59</v>
      </c>
      <c r="C67" s="83">
        <f t="shared" si="1"/>
      </c>
      <c r="D67" s="83"/>
      <c r="E67" s="45"/>
      <c r="F67" s="8"/>
      <c r="G67" s="45" t="s">
        <v>3</v>
      </c>
      <c r="H67" s="84"/>
      <c r="I67" s="84"/>
      <c r="J67" s="45"/>
      <c r="K67" s="83">
        <f t="shared" si="0"/>
      </c>
      <c r="L67" s="83"/>
      <c r="M67" s="6">
        <f t="shared" si="2"/>
      </c>
      <c r="N67" s="45"/>
      <c r="O67" s="8"/>
      <c r="P67" s="84"/>
      <c r="Q67" s="84"/>
      <c r="R67" s="85">
        <f t="shared" si="3"/>
      </c>
      <c r="S67" s="85"/>
      <c r="T67" s="86">
        <f t="shared" si="4"/>
      </c>
      <c r="U67" s="86"/>
    </row>
    <row r="68" spans="2:21" ht="13.5">
      <c r="B68" s="45">
        <v>60</v>
      </c>
      <c r="C68" s="83">
        <f t="shared" si="1"/>
      </c>
      <c r="D68" s="83"/>
      <c r="E68" s="45"/>
      <c r="F68" s="8"/>
      <c r="G68" s="45" t="s">
        <v>4</v>
      </c>
      <c r="H68" s="84"/>
      <c r="I68" s="84"/>
      <c r="J68" s="45"/>
      <c r="K68" s="83">
        <f t="shared" si="0"/>
      </c>
      <c r="L68" s="83"/>
      <c r="M68" s="6">
        <f t="shared" si="2"/>
      </c>
      <c r="N68" s="45"/>
      <c r="O68" s="8"/>
      <c r="P68" s="84"/>
      <c r="Q68" s="84"/>
      <c r="R68" s="85">
        <f t="shared" si="3"/>
      </c>
      <c r="S68" s="85"/>
      <c r="T68" s="86">
        <f t="shared" si="4"/>
      </c>
      <c r="U68" s="86"/>
    </row>
    <row r="69" spans="2:21" ht="13.5">
      <c r="B69" s="45">
        <v>61</v>
      </c>
      <c r="C69" s="83">
        <f t="shared" si="1"/>
      </c>
      <c r="D69" s="83"/>
      <c r="E69" s="45"/>
      <c r="F69" s="8"/>
      <c r="G69" s="45" t="s">
        <v>4</v>
      </c>
      <c r="H69" s="84"/>
      <c r="I69" s="84"/>
      <c r="J69" s="45"/>
      <c r="K69" s="83">
        <f t="shared" si="0"/>
      </c>
      <c r="L69" s="83"/>
      <c r="M69" s="6">
        <f t="shared" si="2"/>
      </c>
      <c r="N69" s="45"/>
      <c r="O69" s="8"/>
      <c r="P69" s="84"/>
      <c r="Q69" s="84"/>
      <c r="R69" s="85">
        <f t="shared" si="3"/>
      </c>
      <c r="S69" s="85"/>
      <c r="T69" s="86">
        <f t="shared" si="4"/>
      </c>
      <c r="U69" s="86"/>
    </row>
    <row r="70" spans="2:21" ht="13.5">
      <c r="B70" s="45">
        <v>62</v>
      </c>
      <c r="C70" s="83">
        <f t="shared" si="1"/>
      </c>
      <c r="D70" s="83"/>
      <c r="E70" s="45"/>
      <c r="F70" s="8"/>
      <c r="G70" s="45" t="s">
        <v>3</v>
      </c>
      <c r="H70" s="84"/>
      <c r="I70" s="84"/>
      <c r="J70" s="45"/>
      <c r="K70" s="83">
        <f t="shared" si="0"/>
      </c>
      <c r="L70" s="83"/>
      <c r="M70" s="6">
        <f t="shared" si="2"/>
      </c>
      <c r="N70" s="45"/>
      <c r="O70" s="8"/>
      <c r="P70" s="84"/>
      <c r="Q70" s="84"/>
      <c r="R70" s="85">
        <f t="shared" si="3"/>
      </c>
      <c r="S70" s="85"/>
      <c r="T70" s="86">
        <f t="shared" si="4"/>
      </c>
      <c r="U70" s="86"/>
    </row>
    <row r="71" spans="2:21" ht="13.5">
      <c r="B71" s="45">
        <v>63</v>
      </c>
      <c r="C71" s="83">
        <f t="shared" si="1"/>
      </c>
      <c r="D71" s="83"/>
      <c r="E71" s="45"/>
      <c r="F71" s="8"/>
      <c r="G71" s="45" t="s">
        <v>4</v>
      </c>
      <c r="H71" s="84"/>
      <c r="I71" s="84"/>
      <c r="J71" s="45"/>
      <c r="K71" s="83">
        <f t="shared" si="0"/>
      </c>
      <c r="L71" s="83"/>
      <c r="M71" s="6">
        <f t="shared" si="2"/>
      </c>
      <c r="N71" s="45"/>
      <c r="O71" s="8"/>
      <c r="P71" s="84"/>
      <c r="Q71" s="84"/>
      <c r="R71" s="85">
        <f t="shared" si="3"/>
      </c>
      <c r="S71" s="85"/>
      <c r="T71" s="86">
        <f t="shared" si="4"/>
      </c>
      <c r="U71" s="86"/>
    </row>
    <row r="72" spans="2:21" ht="13.5">
      <c r="B72" s="45">
        <v>64</v>
      </c>
      <c r="C72" s="83">
        <f t="shared" si="1"/>
      </c>
      <c r="D72" s="83"/>
      <c r="E72" s="45"/>
      <c r="F72" s="8"/>
      <c r="G72" s="45" t="s">
        <v>3</v>
      </c>
      <c r="H72" s="84"/>
      <c r="I72" s="84"/>
      <c r="J72" s="45"/>
      <c r="K72" s="83">
        <f t="shared" si="0"/>
      </c>
      <c r="L72" s="83"/>
      <c r="M72" s="6">
        <f t="shared" si="2"/>
      </c>
      <c r="N72" s="45"/>
      <c r="O72" s="8"/>
      <c r="P72" s="84"/>
      <c r="Q72" s="84"/>
      <c r="R72" s="85">
        <f t="shared" si="3"/>
      </c>
      <c r="S72" s="85"/>
      <c r="T72" s="86">
        <f t="shared" si="4"/>
      </c>
      <c r="U72" s="86"/>
    </row>
    <row r="73" spans="2:21" ht="13.5">
      <c r="B73" s="45">
        <v>65</v>
      </c>
      <c r="C73" s="83">
        <f t="shared" si="1"/>
      </c>
      <c r="D73" s="83"/>
      <c r="E73" s="45"/>
      <c r="F73" s="8"/>
      <c r="G73" s="45" t="s">
        <v>4</v>
      </c>
      <c r="H73" s="84"/>
      <c r="I73" s="84"/>
      <c r="J73" s="45"/>
      <c r="K73" s="83">
        <f aca="true" t="shared" si="5" ref="K73:K108">IF(F73="","",C73*0.03)</f>
      </c>
      <c r="L73" s="83"/>
      <c r="M73" s="6">
        <f t="shared" si="2"/>
      </c>
      <c r="N73" s="45"/>
      <c r="O73" s="8"/>
      <c r="P73" s="84"/>
      <c r="Q73" s="84"/>
      <c r="R73" s="85">
        <f t="shared" si="3"/>
      </c>
      <c r="S73" s="85"/>
      <c r="T73" s="86">
        <f t="shared" si="4"/>
      </c>
      <c r="U73" s="86"/>
    </row>
    <row r="74" spans="2:21" ht="13.5">
      <c r="B74" s="45">
        <v>66</v>
      </c>
      <c r="C74" s="83">
        <f aca="true" t="shared" si="6" ref="C74:C108">IF(R73="","",C73+R73)</f>
      </c>
      <c r="D74" s="83"/>
      <c r="E74" s="45"/>
      <c r="F74" s="8"/>
      <c r="G74" s="45" t="s">
        <v>4</v>
      </c>
      <c r="H74" s="84"/>
      <c r="I74" s="84"/>
      <c r="J74" s="45"/>
      <c r="K74" s="83">
        <f t="shared" si="5"/>
      </c>
      <c r="L74" s="83"/>
      <c r="M74" s="6">
        <f aca="true" t="shared" si="7" ref="M74:M108">IF(J74="","",(K74/J74)/1000)</f>
      </c>
      <c r="N74" s="45"/>
      <c r="O74" s="8"/>
      <c r="P74" s="84"/>
      <c r="Q74" s="84"/>
      <c r="R74" s="85">
        <f aca="true" t="shared" si="8" ref="R74:R108">IF(O74="","",(IF(G74="売",H74-P74,P74-H74))*M74*100000)</f>
      </c>
      <c r="S74" s="85"/>
      <c r="T74" s="86">
        <f aca="true" t="shared" si="9" ref="T74:T108">IF(O74="","",IF(R74&lt;0,J74*(-1),IF(G74="買",(P74-H74)*100,(H74-P74)*100)))</f>
      </c>
      <c r="U74" s="86"/>
    </row>
    <row r="75" spans="2:21" ht="13.5">
      <c r="B75" s="45">
        <v>67</v>
      </c>
      <c r="C75" s="83">
        <f t="shared" si="6"/>
      </c>
      <c r="D75" s="83"/>
      <c r="E75" s="45"/>
      <c r="F75" s="8"/>
      <c r="G75" s="45" t="s">
        <v>3</v>
      </c>
      <c r="H75" s="84"/>
      <c r="I75" s="84"/>
      <c r="J75" s="45"/>
      <c r="K75" s="83">
        <f t="shared" si="5"/>
      </c>
      <c r="L75" s="83"/>
      <c r="M75" s="6">
        <f t="shared" si="7"/>
      </c>
      <c r="N75" s="45"/>
      <c r="O75" s="8"/>
      <c r="P75" s="84"/>
      <c r="Q75" s="84"/>
      <c r="R75" s="85">
        <f t="shared" si="8"/>
      </c>
      <c r="S75" s="85"/>
      <c r="T75" s="86">
        <f t="shared" si="9"/>
      </c>
      <c r="U75" s="86"/>
    </row>
    <row r="76" spans="2:21" ht="13.5">
      <c r="B76" s="45">
        <v>68</v>
      </c>
      <c r="C76" s="83">
        <f t="shared" si="6"/>
      </c>
      <c r="D76" s="83"/>
      <c r="E76" s="45"/>
      <c r="F76" s="8"/>
      <c r="G76" s="45" t="s">
        <v>3</v>
      </c>
      <c r="H76" s="84"/>
      <c r="I76" s="84"/>
      <c r="J76" s="45"/>
      <c r="K76" s="83">
        <f t="shared" si="5"/>
      </c>
      <c r="L76" s="83"/>
      <c r="M76" s="6">
        <f t="shared" si="7"/>
      </c>
      <c r="N76" s="45"/>
      <c r="O76" s="8"/>
      <c r="P76" s="84"/>
      <c r="Q76" s="84"/>
      <c r="R76" s="85">
        <f t="shared" si="8"/>
      </c>
      <c r="S76" s="85"/>
      <c r="T76" s="86">
        <f t="shared" si="9"/>
      </c>
      <c r="U76" s="86"/>
    </row>
    <row r="77" spans="2:21" ht="13.5">
      <c r="B77" s="45">
        <v>69</v>
      </c>
      <c r="C77" s="83">
        <f t="shared" si="6"/>
      </c>
      <c r="D77" s="83"/>
      <c r="E77" s="45"/>
      <c r="F77" s="8"/>
      <c r="G77" s="45" t="s">
        <v>3</v>
      </c>
      <c r="H77" s="84"/>
      <c r="I77" s="84"/>
      <c r="J77" s="45"/>
      <c r="K77" s="83">
        <f t="shared" si="5"/>
      </c>
      <c r="L77" s="83"/>
      <c r="M77" s="6">
        <f t="shared" si="7"/>
      </c>
      <c r="N77" s="45"/>
      <c r="O77" s="8"/>
      <c r="P77" s="84"/>
      <c r="Q77" s="84"/>
      <c r="R77" s="85">
        <f t="shared" si="8"/>
      </c>
      <c r="S77" s="85"/>
      <c r="T77" s="86">
        <f t="shared" si="9"/>
      </c>
      <c r="U77" s="86"/>
    </row>
    <row r="78" spans="2:21" ht="13.5">
      <c r="B78" s="45">
        <v>70</v>
      </c>
      <c r="C78" s="83">
        <f t="shared" si="6"/>
      </c>
      <c r="D78" s="83"/>
      <c r="E78" s="45"/>
      <c r="F78" s="8"/>
      <c r="G78" s="45" t="s">
        <v>4</v>
      </c>
      <c r="H78" s="84"/>
      <c r="I78" s="84"/>
      <c r="J78" s="45"/>
      <c r="K78" s="83">
        <f t="shared" si="5"/>
      </c>
      <c r="L78" s="83"/>
      <c r="M78" s="6">
        <f t="shared" si="7"/>
      </c>
      <c r="N78" s="45"/>
      <c r="O78" s="8"/>
      <c r="P78" s="84"/>
      <c r="Q78" s="84"/>
      <c r="R78" s="85">
        <f t="shared" si="8"/>
      </c>
      <c r="S78" s="85"/>
      <c r="T78" s="86">
        <f t="shared" si="9"/>
      </c>
      <c r="U78" s="86"/>
    </row>
    <row r="79" spans="2:21" ht="13.5">
      <c r="B79" s="45">
        <v>71</v>
      </c>
      <c r="C79" s="83">
        <f t="shared" si="6"/>
      </c>
      <c r="D79" s="83"/>
      <c r="E79" s="45"/>
      <c r="F79" s="8"/>
      <c r="G79" s="45" t="s">
        <v>3</v>
      </c>
      <c r="H79" s="84"/>
      <c r="I79" s="84"/>
      <c r="J79" s="45"/>
      <c r="K79" s="83">
        <f t="shared" si="5"/>
      </c>
      <c r="L79" s="83"/>
      <c r="M79" s="6">
        <f t="shared" si="7"/>
      </c>
      <c r="N79" s="45"/>
      <c r="O79" s="8"/>
      <c r="P79" s="84"/>
      <c r="Q79" s="84"/>
      <c r="R79" s="85">
        <f t="shared" si="8"/>
      </c>
      <c r="S79" s="85"/>
      <c r="T79" s="86">
        <f t="shared" si="9"/>
      </c>
      <c r="U79" s="86"/>
    </row>
    <row r="80" spans="2:21" ht="13.5">
      <c r="B80" s="45">
        <v>72</v>
      </c>
      <c r="C80" s="83">
        <f t="shared" si="6"/>
      </c>
      <c r="D80" s="83"/>
      <c r="E80" s="45"/>
      <c r="F80" s="8"/>
      <c r="G80" s="45" t="s">
        <v>4</v>
      </c>
      <c r="H80" s="84"/>
      <c r="I80" s="84"/>
      <c r="J80" s="45"/>
      <c r="K80" s="83">
        <f t="shared" si="5"/>
      </c>
      <c r="L80" s="83"/>
      <c r="M80" s="6">
        <f t="shared" si="7"/>
      </c>
      <c r="N80" s="45"/>
      <c r="O80" s="8"/>
      <c r="P80" s="84"/>
      <c r="Q80" s="84"/>
      <c r="R80" s="85">
        <f t="shared" si="8"/>
      </c>
      <c r="S80" s="85"/>
      <c r="T80" s="86">
        <f t="shared" si="9"/>
      </c>
      <c r="U80" s="86"/>
    </row>
    <row r="81" spans="2:21" ht="13.5">
      <c r="B81" s="45">
        <v>73</v>
      </c>
      <c r="C81" s="83">
        <f t="shared" si="6"/>
      </c>
      <c r="D81" s="83"/>
      <c r="E81" s="45"/>
      <c r="F81" s="8"/>
      <c r="G81" s="45" t="s">
        <v>3</v>
      </c>
      <c r="H81" s="84"/>
      <c r="I81" s="84"/>
      <c r="J81" s="45"/>
      <c r="K81" s="83">
        <f t="shared" si="5"/>
      </c>
      <c r="L81" s="83"/>
      <c r="M81" s="6">
        <f t="shared" si="7"/>
      </c>
      <c r="N81" s="45"/>
      <c r="O81" s="8"/>
      <c r="P81" s="84"/>
      <c r="Q81" s="84"/>
      <c r="R81" s="85">
        <f t="shared" si="8"/>
      </c>
      <c r="S81" s="85"/>
      <c r="T81" s="86">
        <f t="shared" si="9"/>
      </c>
      <c r="U81" s="86"/>
    </row>
    <row r="82" spans="2:21" ht="13.5">
      <c r="B82" s="45">
        <v>74</v>
      </c>
      <c r="C82" s="83">
        <f t="shared" si="6"/>
      </c>
      <c r="D82" s="83"/>
      <c r="E82" s="45"/>
      <c r="F82" s="8"/>
      <c r="G82" s="45" t="s">
        <v>3</v>
      </c>
      <c r="H82" s="84"/>
      <c r="I82" s="84"/>
      <c r="J82" s="45"/>
      <c r="K82" s="83">
        <f t="shared" si="5"/>
      </c>
      <c r="L82" s="83"/>
      <c r="M82" s="6">
        <f t="shared" si="7"/>
      </c>
      <c r="N82" s="45"/>
      <c r="O82" s="8"/>
      <c r="P82" s="84"/>
      <c r="Q82" s="84"/>
      <c r="R82" s="85">
        <f t="shared" si="8"/>
      </c>
      <c r="S82" s="85"/>
      <c r="T82" s="86">
        <f t="shared" si="9"/>
      </c>
      <c r="U82" s="86"/>
    </row>
    <row r="83" spans="2:21" ht="13.5">
      <c r="B83" s="45">
        <v>75</v>
      </c>
      <c r="C83" s="83">
        <f t="shared" si="6"/>
      </c>
      <c r="D83" s="83"/>
      <c r="E83" s="45"/>
      <c r="F83" s="8"/>
      <c r="G83" s="45" t="s">
        <v>3</v>
      </c>
      <c r="H83" s="84"/>
      <c r="I83" s="84"/>
      <c r="J83" s="45"/>
      <c r="K83" s="83">
        <f t="shared" si="5"/>
      </c>
      <c r="L83" s="83"/>
      <c r="M83" s="6">
        <f t="shared" si="7"/>
      </c>
      <c r="N83" s="45"/>
      <c r="O83" s="8"/>
      <c r="P83" s="84"/>
      <c r="Q83" s="84"/>
      <c r="R83" s="85">
        <f t="shared" si="8"/>
      </c>
      <c r="S83" s="85"/>
      <c r="T83" s="86">
        <f t="shared" si="9"/>
      </c>
      <c r="U83" s="86"/>
    </row>
    <row r="84" spans="2:21" ht="13.5">
      <c r="B84" s="45">
        <v>76</v>
      </c>
      <c r="C84" s="83">
        <f t="shared" si="6"/>
      </c>
      <c r="D84" s="83"/>
      <c r="E84" s="45"/>
      <c r="F84" s="8"/>
      <c r="G84" s="45" t="s">
        <v>3</v>
      </c>
      <c r="H84" s="84"/>
      <c r="I84" s="84"/>
      <c r="J84" s="45"/>
      <c r="K84" s="83">
        <f t="shared" si="5"/>
      </c>
      <c r="L84" s="83"/>
      <c r="M84" s="6">
        <f t="shared" si="7"/>
      </c>
      <c r="N84" s="45"/>
      <c r="O84" s="8"/>
      <c r="P84" s="84"/>
      <c r="Q84" s="84"/>
      <c r="R84" s="85">
        <f t="shared" si="8"/>
      </c>
      <c r="S84" s="85"/>
      <c r="T84" s="86">
        <f t="shared" si="9"/>
      </c>
      <c r="U84" s="86"/>
    </row>
    <row r="85" spans="2:21" ht="13.5">
      <c r="B85" s="45">
        <v>77</v>
      </c>
      <c r="C85" s="83">
        <f t="shared" si="6"/>
      </c>
      <c r="D85" s="83"/>
      <c r="E85" s="45"/>
      <c r="F85" s="8"/>
      <c r="G85" s="45" t="s">
        <v>4</v>
      </c>
      <c r="H85" s="84"/>
      <c r="I85" s="84"/>
      <c r="J85" s="45"/>
      <c r="K85" s="83">
        <f t="shared" si="5"/>
      </c>
      <c r="L85" s="83"/>
      <c r="M85" s="6">
        <f t="shared" si="7"/>
      </c>
      <c r="N85" s="45"/>
      <c r="O85" s="8"/>
      <c r="P85" s="84"/>
      <c r="Q85" s="84"/>
      <c r="R85" s="85">
        <f t="shared" si="8"/>
      </c>
      <c r="S85" s="85"/>
      <c r="T85" s="86">
        <f t="shared" si="9"/>
      </c>
      <c r="U85" s="86"/>
    </row>
    <row r="86" spans="2:21" ht="13.5">
      <c r="B86" s="45">
        <v>78</v>
      </c>
      <c r="C86" s="83">
        <f t="shared" si="6"/>
      </c>
      <c r="D86" s="83"/>
      <c r="E86" s="45"/>
      <c r="F86" s="8"/>
      <c r="G86" s="45" t="s">
        <v>3</v>
      </c>
      <c r="H86" s="84"/>
      <c r="I86" s="84"/>
      <c r="J86" s="45"/>
      <c r="K86" s="83">
        <f t="shared" si="5"/>
      </c>
      <c r="L86" s="83"/>
      <c r="M86" s="6">
        <f t="shared" si="7"/>
      </c>
      <c r="N86" s="45"/>
      <c r="O86" s="8"/>
      <c r="P86" s="84"/>
      <c r="Q86" s="84"/>
      <c r="R86" s="85">
        <f t="shared" si="8"/>
      </c>
      <c r="S86" s="85"/>
      <c r="T86" s="86">
        <f t="shared" si="9"/>
      </c>
      <c r="U86" s="86"/>
    </row>
    <row r="87" spans="2:21" ht="13.5">
      <c r="B87" s="45">
        <v>79</v>
      </c>
      <c r="C87" s="83">
        <f t="shared" si="6"/>
      </c>
      <c r="D87" s="83"/>
      <c r="E87" s="45"/>
      <c r="F87" s="8"/>
      <c r="G87" s="45" t="s">
        <v>4</v>
      </c>
      <c r="H87" s="84"/>
      <c r="I87" s="84"/>
      <c r="J87" s="45"/>
      <c r="K87" s="83">
        <f t="shared" si="5"/>
      </c>
      <c r="L87" s="83"/>
      <c r="M87" s="6">
        <f t="shared" si="7"/>
      </c>
      <c r="N87" s="45"/>
      <c r="O87" s="8"/>
      <c r="P87" s="84"/>
      <c r="Q87" s="84"/>
      <c r="R87" s="85">
        <f t="shared" si="8"/>
      </c>
      <c r="S87" s="85"/>
      <c r="T87" s="86">
        <f t="shared" si="9"/>
      </c>
      <c r="U87" s="86"/>
    </row>
    <row r="88" spans="2:21" ht="13.5">
      <c r="B88" s="45">
        <v>80</v>
      </c>
      <c r="C88" s="83">
        <f t="shared" si="6"/>
      </c>
      <c r="D88" s="83"/>
      <c r="E88" s="45"/>
      <c r="F88" s="8"/>
      <c r="G88" s="45" t="s">
        <v>4</v>
      </c>
      <c r="H88" s="84"/>
      <c r="I88" s="84"/>
      <c r="J88" s="45"/>
      <c r="K88" s="83">
        <f t="shared" si="5"/>
      </c>
      <c r="L88" s="83"/>
      <c r="M88" s="6">
        <f t="shared" si="7"/>
      </c>
      <c r="N88" s="45"/>
      <c r="O88" s="8"/>
      <c r="P88" s="84"/>
      <c r="Q88" s="84"/>
      <c r="R88" s="85">
        <f t="shared" si="8"/>
      </c>
      <c r="S88" s="85"/>
      <c r="T88" s="86">
        <f t="shared" si="9"/>
      </c>
      <c r="U88" s="86"/>
    </row>
    <row r="89" spans="2:21" ht="13.5">
      <c r="B89" s="45">
        <v>81</v>
      </c>
      <c r="C89" s="83">
        <f t="shared" si="6"/>
      </c>
      <c r="D89" s="83"/>
      <c r="E89" s="45"/>
      <c r="F89" s="8"/>
      <c r="G89" s="45" t="s">
        <v>4</v>
      </c>
      <c r="H89" s="84"/>
      <c r="I89" s="84"/>
      <c r="J89" s="45"/>
      <c r="K89" s="83">
        <f t="shared" si="5"/>
      </c>
      <c r="L89" s="83"/>
      <c r="M89" s="6">
        <f t="shared" si="7"/>
      </c>
      <c r="N89" s="45"/>
      <c r="O89" s="8"/>
      <c r="P89" s="84"/>
      <c r="Q89" s="84"/>
      <c r="R89" s="85">
        <f t="shared" si="8"/>
      </c>
      <c r="S89" s="85"/>
      <c r="T89" s="86">
        <f t="shared" si="9"/>
      </c>
      <c r="U89" s="86"/>
    </row>
    <row r="90" spans="2:21" ht="13.5">
      <c r="B90" s="45">
        <v>82</v>
      </c>
      <c r="C90" s="83">
        <f t="shared" si="6"/>
      </c>
      <c r="D90" s="83"/>
      <c r="E90" s="45"/>
      <c r="F90" s="8"/>
      <c r="G90" s="45" t="s">
        <v>4</v>
      </c>
      <c r="H90" s="84"/>
      <c r="I90" s="84"/>
      <c r="J90" s="45"/>
      <c r="K90" s="83">
        <f t="shared" si="5"/>
      </c>
      <c r="L90" s="83"/>
      <c r="M90" s="6">
        <f t="shared" si="7"/>
      </c>
      <c r="N90" s="45"/>
      <c r="O90" s="8"/>
      <c r="P90" s="84"/>
      <c r="Q90" s="84"/>
      <c r="R90" s="85">
        <f t="shared" si="8"/>
      </c>
      <c r="S90" s="85"/>
      <c r="T90" s="86">
        <f t="shared" si="9"/>
      </c>
      <c r="U90" s="86"/>
    </row>
    <row r="91" spans="2:21" ht="13.5">
      <c r="B91" s="45">
        <v>83</v>
      </c>
      <c r="C91" s="83">
        <f t="shared" si="6"/>
      </c>
      <c r="D91" s="83"/>
      <c r="E91" s="45"/>
      <c r="F91" s="8"/>
      <c r="G91" s="45" t="s">
        <v>4</v>
      </c>
      <c r="H91" s="84"/>
      <c r="I91" s="84"/>
      <c r="J91" s="45"/>
      <c r="K91" s="83">
        <f t="shared" si="5"/>
      </c>
      <c r="L91" s="83"/>
      <c r="M91" s="6">
        <f t="shared" si="7"/>
      </c>
      <c r="N91" s="45"/>
      <c r="O91" s="8"/>
      <c r="P91" s="84"/>
      <c r="Q91" s="84"/>
      <c r="R91" s="85">
        <f t="shared" si="8"/>
      </c>
      <c r="S91" s="85"/>
      <c r="T91" s="86">
        <f t="shared" si="9"/>
      </c>
      <c r="U91" s="86"/>
    </row>
    <row r="92" spans="2:21" ht="13.5">
      <c r="B92" s="45">
        <v>84</v>
      </c>
      <c r="C92" s="83">
        <f t="shared" si="6"/>
      </c>
      <c r="D92" s="83"/>
      <c r="E92" s="45"/>
      <c r="F92" s="8"/>
      <c r="G92" s="45" t="s">
        <v>3</v>
      </c>
      <c r="H92" s="84"/>
      <c r="I92" s="84"/>
      <c r="J92" s="45"/>
      <c r="K92" s="83">
        <f t="shared" si="5"/>
      </c>
      <c r="L92" s="83"/>
      <c r="M92" s="6">
        <f t="shared" si="7"/>
      </c>
      <c r="N92" s="45"/>
      <c r="O92" s="8"/>
      <c r="P92" s="84"/>
      <c r="Q92" s="84"/>
      <c r="R92" s="85">
        <f t="shared" si="8"/>
      </c>
      <c r="S92" s="85"/>
      <c r="T92" s="86">
        <f t="shared" si="9"/>
      </c>
      <c r="U92" s="86"/>
    </row>
    <row r="93" spans="2:21" ht="13.5">
      <c r="B93" s="45">
        <v>85</v>
      </c>
      <c r="C93" s="83">
        <f t="shared" si="6"/>
      </c>
      <c r="D93" s="83"/>
      <c r="E93" s="45"/>
      <c r="F93" s="8"/>
      <c r="G93" s="45" t="s">
        <v>4</v>
      </c>
      <c r="H93" s="84"/>
      <c r="I93" s="84"/>
      <c r="J93" s="45"/>
      <c r="K93" s="83">
        <f t="shared" si="5"/>
      </c>
      <c r="L93" s="83"/>
      <c r="M93" s="6">
        <f t="shared" si="7"/>
      </c>
      <c r="N93" s="45"/>
      <c r="O93" s="8"/>
      <c r="P93" s="84"/>
      <c r="Q93" s="84"/>
      <c r="R93" s="85">
        <f t="shared" si="8"/>
      </c>
      <c r="S93" s="85"/>
      <c r="T93" s="86">
        <f t="shared" si="9"/>
      </c>
      <c r="U93" s="86"/>
    </row>
    <row r="94" spans="2:21" ht="13.5">
      <c r="B94" s="45">
        <v>86</v>
      </c>
      <c r="C94" s="83">
        <f t="shared" si="6"/>
      </c>
      <c r="D94" s="83"/>
      <c r="E94" s="45"/>
      <c r="F94" s="8"/>
      <c r="G94" s="45" t="s">
        <v>3</v>
      </c>
      <c r="H94" s="84"/>
      <c r="I94" s="84"/>
      <c r="J94" s="45"/>
      <c r="K94" s="83">
        <f t="shared" si="5"/>
      </c>
      <c r="L94" s="83"/>
      <c r="M94" s="6">
        <f t="shared" si="7"/>
      </c>
      <c r="N94" s="45"/>
      <c r="O94" s="8"/>
      <c r="P94" s="84"/>
      <c r="Q94" s="84"/>
      <c r="R94" s="85">
        <f t="shared" si="8"/>
      </c>
      <c r="S94" s="85"/>
      <c r="T94" s="86">
        <f t="shared" si="9"/>
      </c>
      <c r="U94" s="86"/>
    </row>
    <row r="95" spans="2:21" ht="13.5">
      <c r="B95" s="45">
        <v>87</v>
      </c>
      <c r="C95" s="83">
        <f t="shared" si="6"/>
      </c>
      <c r="D95" s="83"/>
      <c r="E95" s="45"/>
      <c r="F95" s="8"/>
      <c r="G95" s="45" t="s">
        <v>4</v>
      </c>
      <c r="H95" s="84"/>
      <c r="I95" s="84"/>
      <c r="J95" s="45"/>
      <c r="K95" s="83">
        <f t="shared" si="5"/>
      </c>
      <c r="L95" s="83"/>
      <c r="M95" s="6">
        <f t="shared" si="7"/>
      </c>
      <c r="N95" s="45"/>
      <c r="O95" s="8"/>
      <c r="P95" s="84"/>
      <c r="Q95" s="84"/>
      <c r="R95" s="85">
        <f t="shared" si="8"/>
      </c>
      <c r="S95" s="85"/>
      <c r="T95" s="86">
        <f t="shared" si="9"/>
      </c>
      <c r="U95" s="86"/>
    </row>
    <row r="96" spans="2:21" ht="13.5">
      <c r="B96" s="45">
        <v>88</v>
      </c>
      <c r="C96" s="83">
        <f t="shared" si="6"/>
      </c>
      <c r="D96" s="83"/>
      <c r="E96" s="45"/>
      <c r="F96" s="8"/>
      <c r="G96" s="45" t="s">
        <v>3</v>
      </c>
      <c r="H96" s="84"/>
      <c r="I96" s="84"/>
      <c r="J96" s="45"/>
      <c r="K96" s="83">
        <f t="shared" si="5"/>
      </c>
      <c r="L96" s="83"/>
      <c r="M96" s="6">
        <f t="shared" si="7"/>
      </c>
      <c r="N96" s="45"/>
      <c r="O96" s="8"/>
      <c r="P96" s="84"/>
      <c r="Q96" s="84"/>
      <c r="R96" s="85">
        <f t="shared" si="8"/>
      </c>
      <c r="S96" s="85"/>
      <c r="T96" s="86">
        <f t="shared" si="9"/>
      </c>
      <c r="U96" s="86"/>
    </row>
    <row r="97" spans="2:21" ht="13.5">
      <c r="B97" s="45">
        <v>89</v>
      </c>
      <c r="C97" s="83">
        <f t="shared" si="6"/>
      </c>
      <c r="D97" s="83"/>
      <c r="E97" s="45"/>
      <c r="F97" s="8"/>
      <c r="G97" s="45" t="s">
        <v>4</v>
      </c>
      <c r="H97" s="84"/>
      <c r="I97" s="84"/>
      <c r="J97" s="45"/>
      <c r="K97" s="83">
        <f t="shared" si="5"/>
      </c>
      <c r="L97" s="83"/>
      <c r="M97" s="6">
        <f t="shared" si="7"/>
      </c>
      <c r="N97" s="45"/>
      <c r="O97" s="8"/>
      <c r="P97" s="84"/>
      <c r="Q97" s="84"/>
      <c r="R97" s="85">
        <f t="shared" si="8"/>
      </c>
      <c r="S97" s="85"/>
      <c r="T97" s="86">
        <f t="shared" si="9"/>
      </c>
      <c r="U97" s="86"/>
    </row>
    <row r="98" spans="2:21" ht="13.5">
      <c r="B98" s="45">
        <v>90</v>
      </c>
      <c r="C98" s="83">
        <f t="shared" si="6"/>
      </c>
      <c r="D98" s="83"/>
      <c r="E98" s="45"/>
      <c r="F98" s="8"/>
      <c r="G98" s="45" t="s">
        <v>3</v>
      </c>
      <c r="H98" s="84"/>
      <c r="I98" s="84"/>
      <c r="J98" s="45"/>
      <c r="K98" s="83">
        <f t="shared" si="5"/>
      </c>
      <c r="L98" s="83"/>
      <c r="M98" s="6">
        <f t="shared" si="7"/>
      </c>
      <c r="N98" s="45"/>
      <c r="O98" s="8"/>
      <c r="P98" s="84"/>
      <c r="Q98" s="84"/>
      <c r="R98" s="85">
        <f t="shared" si="8"/>
      </c>
      <c r="S98" s="85"/>
      <c r="T98" s="86">
        <f t="shared" si="9"/>
      </c>
      <c r="U98" s="86"/>
    </row>
    <row r="99" spans="2:21" ht="13.5">
      <c r="B99" s="45">
        <v>91</v>
      </c>
      <c r="C99" s="83">
        <f t="shared" si="6"/>
      </c>
      <c r="D99" s="83"/>
      <c r="E99" s="45"/>
      <c r="F99" s="8"/>
      <c r="G99" s="45" t="s">
        <v>4</v>
      </c>
      <c r="H99" s="84"/>
      <c r="I99" s="84"/>
      <c r="J99" s="45"/>
      <c r="K99" s="83">
        <f t="shared" si="5"/>
      </c>
      <c r="L99" s="83"/>
      <c r="M99" s="6">
        <f t="shared" si="7"/>
      </c>
      <c r="N99" s="45"/>
      <c r="O99" s="8"/>
      <c r="P99" s="84"/>
      <c r="Q99" s="84"/>
      <c r="R99" s="85">
        <f t="shared" si="8"/>
      </c>
      <c r="S99" s="85"/>
      <c r="T99" s="86">
        <f t="shared" si="9"/>
      </c>
      <c r="U99" s="86"/>
    </row>
    <row r="100" spans="2:21" ht="13.5">
      <c r="B100" s="45">
        <v>92</v>
      </c>
      <c r="C100" s="83">
        <f t="shared" si="6"/>
      </c>
      <c r="D100" s="83"/>
      <c r="E100" s="45"/>
      <c r="F100" s="8"/>
      <c r="G100" s="45" t="s">
        <v>4</v>
      </c>
      <c r="H100" s="84"/>
      <c r="I100" s="84"/>
      <c r="J100" s="45"/>
      <c r="K100" s="83">
        <f t="shared" si="5"/>
      </c>
      <c r="L100" s="83"/>
      <c r="M100" s="6">
        <f t="shared" si="7"/>
      </c>
      <c r="N100" s="45"/>
      <c r="O100" s="8"/>
      <c r="P100" s="84"/>
      <c r="Q100" s="84"/>
      <c r="R100" s="85">
        <f t="shared" si="8"/>
      </c>
      <c r="S100" s="85"/>
      <c r="T100" s="86">
        <f t="shared" si="9"/>
      </c>
      <c r="U100" s="86"/>
    </row>
    <row r="101" spans="2:21" ht="13.5">
      <c r="B101" s="45">
        <v>93</v>
      </c>
      <c r="C101" s="83">
        <f t="shared" si="6"/>
      </c>
      <c r="D101" s="83"/>
      <c r="E101" s="45"/>
      <c r="F101" s="8"/>
      <c r="G101" s="45" t="s">
        <v>3</v>
      </c>
      <c r="H101" s="84"/>
      <c r="I101" s="84"/>
      <c r="J101" s="45"/>
      <c r="K101" s="83">
        <f t="shared" si="5"/>
      </c>
      <c r="L101" s="83"/>
      <c r="M101" s="6">
        <f t="shared" si="7"/>
      </c>
      <c r="N101" s="45"/>
      <c r="O101" s="8"/>
      <c r="P101" s="84"/>
      <c r="Q101" s="84"/>
      <c r="R101" s="85">
        <f t="shared" si="8"/>
      </c>
      <c r="S101" s="85"/>
      <c r="T101" s="86">
        <f t="shared" si="9"/>
      </c>
      <c r="U101" s="86"/>
    </row>
    <row r="102" spans="2:21" ht="13.5">
      <c r="B102" s="45">
        <v>94</v>
      </c>
      <c r="C102" s="83">
        <f t="shared" si="6"/>
      </c>
      <c r="D102" s="83"/>
      <c r="E102" s="45"/>
      <c r="F102" s="8"/>
      <c r="G102" s="45" t="s">
        <v>3</v>
      </c>
      <c r="H102" s="84"/>
      <c r="I102" s="84"/>
      <c r="J102" s="45"/>
      <c r="K102" s="83">
        <f t="shared" si="5"/>
      </c>
      <c r="L102" s="83"/>
      <c r="M102" s="6">
        <f t="shared" si="7"/>
      </c>
      <c r="N102" s="45"/>
      <c r="O102" s="8"/>
      <c r="P102" s="84"/>
      <c r="Q102" s="84"/>
      <c r="R102" s="85">
        <f t="shared" si="8"/>
      </c>
      <c r="S102" s="85"/>
      <c r="T102" s="86">
        <f t="shared" si="9"/>
      </c>
      <c r="U102" s="86"/>
    </row>
    <row r="103" spans="2:21" ht="13.5">
      <c r="B103" s="45">
        <v>95</v>
      </c>
      <c r="C103" s="83">
        <f t="shared" si="6"/>
      </c>
      <c r="D103" s="83"/>
      <c r="E103" s="45"/>
      <c r="F103" s="8"/>
      <c r="G103" s="45" t="s">
        <v>3</v>
      </c>
      <c r="H103" s="84"/>
      <c r="I103" s="84"/>
      <c r="J103" s="45"/>
      <c r="K103" s="83">
        <f t="shared" si="5"/>
      </c>
      <c r="L103" s="83"/>
      <c r="M103" s="6">
        <f t="shared" si="7"/>
      </c>
      <c r="N103" s="45"/>
      <c r="O103" s="8"/>
      <c r="P103" s="84"/>
      <c r="Q103" s="84"/>
      <c r="R103" s="85">
        <f t="shared" si="8"/>
      </c>
      <c r="S103" s="85"/>
      <c r="T103" s="86">
        <f t="shared" si="9"/>
      </c>
      <c r="U103" s="86"/>
    </row>
    <row r="104" spans="2:21" ht="13.5">
      <c r="B104" s="45">
        <v>96</v>
      </c>
      <c r="C104" s="83">
        <f t="shared" si="6"/>
      </c>
      <c r="D104" s="83"/>
      <c r="E104" s="45"/>
      <c r="F104" s="8"/>
      <c r="G104" s="45" t="s">
        <v>4</v>
      </c>
      <c r="H104" s="84"/>
      <c r="I104" s="84"/>
      <c r="J104" s="45"/>
      <c r="K104" s="83">
        <f t="shared" si="5"/>
      </c>
      <c r="L104" s="83"/>
      <c r="M104" s="6">
        <f t="shared" si="7"/>
      </c>
      <c r="N104" s="45"/>
      <c r="O104" s="8"/>
      <c r="P104" s="84"/>
      <c r="Q104" s="84"/>
      <c r="R104" s="85">
        <f t="shared" si="8"/>
      </c>
      <c r="S104" s="85"/>
      <c r="T104" s="86">
        <f t="shared" si="9"/>
      </c>
      <c r="U104" s="86"/>
    </row>
    <row r="105" spans="2:21" ht="13.5">
      <c r="B105" s="45">
        <v>97</v>
      </c>
      <c r="C105" s="83">
        <f t="shared" si="6"/>
      </c>
      <c r="D105" s="83"/>
      <c r="E105" s="45"/>
      <c r="F105" s="8"/>
      <c r="G105" s="45" t="s">
        <v>3</v>
      </c>
      <c r="H105" s="84"/>
      <c r="I105" s="84"/>
      <c r="J105" s="45"/>
      <c r="K105" s="83">
        <f t="shared" si="5"/>
      </c>
      <c r="L105" s="83"/>
      <c r="M105" s="6">
        <f t="shared" si="7"/>
      </c>
      <c r="N105" s="45"/>
      <c r="O105" s="8"/>
      <c r="P105" s="84"/>
      <c r="Q105" s="84"/>
      <c r="R105" s="85">
        <f t="shared" si="8"/>
      </c>
      <c r="S105" s="85"/>
      <c r="T105" s="86">
        <f t="shared" si="9"/>
      </c>
      <c r="U105" s="86"/>
    </row>
    <row r="106" spans="2:21" ht="13.5">
      <c r="B106" s="45">
        <v>98</v>
      </c>
      <c r="C106" s="83">
        <f t="shared" si="6"/>
      </c>
      <c r="D106" s="83"/>
      <c r="E106" s="45"/>
      <c r="F106" s="8"/>
      <c r="G106" s="45" t="s">
        <v>4</v>
      </c>
      <c r="H106" s="84"/>
      <c r="I106" s="84"/>
      <c r="J106" s="45"/>
      <c r="K106" s="83">
        <f t="shared" si="5"/>
      </c>
      <c r="L106" s="83"/>
      <c r="M106" s="6">
        <f t="shared" si="7"/>
      </c>
      <c r="N106" s="45"/>
      <c r="O106" s="8"/>
      <c r="P106" s="84"/>
      <c r="Q106" s="84"/>
      <c r="R106" s="85">
        <f t="shared" si="8"/>
      </c>
      <c r="S106" s="85"/>
      <c r="T106" s="86">
        <f t="shared" si="9"/>
      </c>
      <c r="U106" s="86"/>
    </row>
    <row r="107" spans="2:21" ht="13.5">
      <c r="B107" s="45">
        <v>99</v>
      </c>
      <c r="C107" s="83">
        <f t="shared" si="6"/>
      </c>
      <c r="D107" s="83"/>
      <c r="E107" s="45"/>
      <c r="F107" s="8"/>
      <c r="G107" s="45" t="s">
        <v>4</v>
      </c>
      <c r="H107" s="84"/>
      <c r="I107" s="84"/>
      <c r="J107" s="45"/>
      <c r="K107" s="83">
        <f t="shared" si="5"/>
      </c>
      <c r="L107" s="83"/>
      <c r="M107" s="6">
        <f t="shared" si="7"/>
      </c>
      <c r="N107" s="45"/>
      <c r="O107" s="8"/>
      <c r="P107" s="84"/>
      <c r="Q107" s="84"/>
      <c r="R107" s="85">
        <f t="shared" si="8"/>
      </c>
      <c r="S107" s="85"/>
      <c r="T107" s="86">
        <f t="shared" si="9"/>
      </c>
      <c r="U107" s="86"/>
    </row>
    <row r="108" spans="2:21" ht="13.5">
      <c r="B108" s="45">
        <v>100</v>
      </c>
      <c r="C108" s="83">
        <f t="shared" si="6"/>
      </c>
      <c r="D108" s="83"/>
      <c r="E108" s="45"/>
      <c r="F108" s="8"/>
      <c r="G108" s="45" t="s">
        <v>3</v>
      </c>
      <c r="H108" s="84"/>
      <c r="I108" s="84"/>
      <c r="J108" s="45"/>
      <c r="K108" s="83">
        <f t="shared" si="5"/>
      </c>
      <c r="L108" s="83"/>
      <c r="M108" s="6">
        <f t="shared" si="7"/>
      </c>
      <c r="N108" s="45"/>
      <c r="O108" s="8"/>
      <c r="P108" s="84"/>
      <c r="Q108" s="84"/>
      <c r="R108" s="85">
        <f t="shared" si="8"/>
      </c>
      <c r="S108" s="85"/>
      <c r="T108" s="86">
        <f t="shared" si="9"/>
      </c>
      <c r="U108" s="8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73" dxfId="110" operator="equal" stopIfTrue="1">
      <formula>"買"</formula>
    </cfRule>
    <cfRule type="cellIs" priority="74" dxfId="111" operator="equal" stopIfTrue="1">
      <formula>"売"</formula>
    </cfRule>
  </conditionalFormatting>
  <conditionalFormatting sqref="G15 G47 G18:G19 G24:G25 G32:G33 G39 G45 G56:G108">
    <cfRule type="cellIs" priority="79" dxfId="110" operator="equal" stopIfTrue="1">
      <formula>"買"</formula>
    </cfRule>
    <cfRule type="cellIs" priority="80" dxfId="111" operator="equal" stopIfTrue="1">
      <formula>"売"</formula>
    </cfRule>
  </conditionalFormatting>
  <conditionalFormatting sqref="G9">
    <cfRule type="cellIs" priority="71" dxfId="110" operator="equal" stopIfTrue="1">
      <formula>"買"</formula>
    </cfRule>
    <cfRule type="cellIs" priority="72" dxfId="111" operator="equal" stopIfTrue="1">
      <formula>"売"</formula>
    </cfRule>
  </conditionalFormatting>
  <conditionalFormatting sqref="G10">
    <cfRule type="cellIs" priority="69" dxfId="110" operator="equal" stopIfTrue="1">
      <formula>"買"</formula>
    </cfRule>
    <cfRule type="cellIs" priority="70" dxfId="111" operator="equal" stopIfTrue="1">
      <formula>"売"</formula>
    </cfRule>
  </conditionalFormatting>
  <conditionalFormatting sqref="G11">
    <cfRule type="cellIs" priority="67" dxfId="110" operator="equal" stopIfTrue="1">
      <formula>"買"</formula>
    </cfRule>
    <cfRule type="cellIs" priority="68" dxfId="111" operator="equal" stopIfTrue="1">
      <formula>"売"</formula>
    </cfRule>
  </conditionalFormatting>
  <conditionalFormatting sqref="G12">
    <cfRule type="cellIs" priority="65" dxfId="110" operator="equal" stopIfTrue="1">
      <formula>"買"</formula>
    </cfRule>
    <cfRule type="cellIs" priority="66" dxfId="111" operator="equal" stopIfTrue="1">
      <formula>"売"</formula>
    </cfRule>
  </conditionalFormatting>
  <conditionalFormatting sqref="G13">
    <cfRule type="cellIs" priority="63" dxfId="110" operator="equal" stopIfTrue="1">
      <formula>"買"</formula>
    </cfRule>
    <cfRule type="cellIs" priority="64" dxfId="111" operator="equal" stopIfTrue="1">
      <formula>"売"</formula>
    </cfRule>
  </conditionalFormatting>
  <conditionalFormatting sqref="G14">
    <cfRule type="cellIs" priority="61" dxfId="110" operator="equal" stopIfTrue="1">
      <formula>"買"</formula>
    </cfRule>
    <cfRule type="cellIs" priority="62" dxfId="111" operator="equal" stopIfTrue="1">
      <formula>"売"</formula>
    </cfRule>
  </conditionalFormatting>
  <conditionalFormatting sqref="G16">
    <cfRule type="cellIs" priority="59" dxfId="110" operator="equal" stopIfTrue="1">
      <formula>"買"</formula>
    </cfRule>
    <cfRule type="cellIs" priority="60" dxfId="111" operator="equal" stopIfTrue="1">
      <formula>"売"</formula>
    </cfRule>
  </conditionalFormatting>
  <conditionalFormatting sqref="G17">
    <cfRule type="cellIs" priority="57" dxfId="110" operator="equal" stopIfTrue="1">
      <formula>"買"</formula>
    </cfRule>
    <cfRule type="cellIs" priority="58" dxfId="111" operator="equal" stopIfTrue="1">
      <formula>"売"</formula>
    </cfRule>
  </conditionalFormatting>
  <conditionalFormatting sqref="G20">
    <cfRule type="cellIs" priority="55" dxfId="110" operator="equal" stopIfTrue="1">
      <formula>"買"</formula>
    </cfRule>
    <cfRule type="cellIs" priority="56" dxfId="111" operator="equal" stopIfTrue="1">
      <formula>"売"</formula>
    </cfRule>
  </conditionalFormatting>
  <conditionalFormatting sqref="G21">
    <cfRule type="cellIs" priority="53" dxfId="110" operator="equal" stopIfTrue="1">
      <formula>"買"</formula>
    </cfRule>
    <cfRule type="cellIs" priority="54" dxfId="111" operator="equal" stopIfTrue="1">
      <formula>"売"</formula>
    </cfRule>
  </conditionalFormatting>
  <conditionalFormatting sqref="G22">
    <cfRule type="cellIs" priority="51" dxfId="110" operator="equal" stopIfTrue="1">
      <formula>"買"</formula>
    </cfRule>
    <cfRule type="cellIs" priority="52" dxfId="111" operator="equal" stopIfTrue="1">
      <formula>"売"</formula>
    </cfRule>
  </conditionalFormatting>
  <conditionalFormatting sqref="G23">
    <cfRule type="cellIs" priority="49" dxfId="110" operator="equal" stopIfTrue="1">
      <formula>"買"</formula>
    </cfRule>
    <cfRule type="cellIs" priority="50" dxfId="111" operator="equal" stopIfTrue="1">
      <formula>"売"</formula>
    </cfRule>
  </conditionalFormatting>
  <conditionalFormatting sqref="G26">
    <cfRule type="cellIs" priority="47" dxfId="110" operator="equal" stopIfTrue="1">
      <formula>"買"</formula>
    </cfRule>
    <cfRule type="cellIs" priority="48" dxfId="111" operator="equal" stopIfTrue="1">
      <formula>"売"</formula>
    </cfRule>
  </conditionalFormatting>
  <conditionalFormatting sqref="G27">
    <cfRule type="cellIs" priority="45" dxfId="110" operator="equal" stopIfTrue="1">
      <formula>"買"</formula>
    </cfRule>
    <cfRule type="cellIs" priority="46" dxfId="111" operator="equal" stopIfTrue="1">
      <formula>"売"</formula>
    </cfRule>
  </conditionalFormatting>
  <conditionalFormatting sqref="G28">
    <cfRule type="cellIs" priority="43" dxfId="110" operator="equal" stopIfTrue="1">
      <formula>"買"</formula>
    </cfRule>
    <cfRule type="cellIs" priority="44" dxfId="111" operator="equal" stopIfTrue="1">
      <formula>"売"</formula>
    </cfRule>
  </conditionalFormatting>
  <conditionalFormatting sqref="G29">
    <cfRule type="cellIs" priority="41" dxfId="110" operator="equal" stopIfTrue="1">
      <formula>"買"</formula>
    </cfRule>
    <cfRule type="cellIs" priority="42" dxfId="111" operator="equal" stopIfTrue="1">
      <formula>"売"</formula>
    </cfRule>
  </conditionalFormatting>
  <conditionalFormatting sqref="G30">
    <cfRule type="cellIs" priority="39" dxfId="110" operator="equal" stopIfTrue="1">
      <formula>"買"</formula>
    </cfRule>
    <cfRule type="cellIs" priority="40" dxfId="111" operator="equal" stopIfTrue="1">
      <formula>"売"</formula>
    </cfRule>
  </conditionalFormatting>
  <conditionalFormatting sqref="G31">
    <cfRule type="cellIs" priority="37" dxfId="110" operator="equal" stopIfTrue="1">
      <formula>"買"</formula>
    </cfRule>
    <cfRule type="cellIs" priority="38" dxfId="111" operator="equal" stopIfTrue="1">
      <formula>"売"</formula>
    </cfRule>
  </conditionalFormatting>
  <conditionalFormatting sqref="G34">
    <cfRule type="cellIs" priority="35" dxfId="110" operator="equal" stopIfTrue="1">
      <formula>"買"</formula>
    </cfRule>
    <cfRule type="cellIs" priority="36" dxfId="111" operator="equal" stopIfTrue="1">
      <formula>"売"</formula>
    </cfRule>
  </conditionalFormatting>
  <conditionalFormatting sqref="G35">
    <cfRule type="cellIs" priority="33" dxfId="110" operator="equal" stopIfTrue="1">
      <formula>"買"</formula>
    </cfRule>
    <cfRule type="cellIs" priority="34" dxfId="111" operator="equal" stopIfTrue="1">
      <formula>"売"</formula>
    </cfRule>
  </conditionalFormatting>
  <conditionalFormatting sqref="G36">
    <cfRule type="cellIs" priority="31" dxfId="110" operator="equal" stopIfTrue="1">
      <formula>"買"</formula>
    </cfRule>
    <cfRule type="cellIs" priority="32" dxfId="111" operator="equal" stopIfTrue="1">
      <formula>"売"</formula>
    </cfRule>
  </conditionalFormatting>
  <conditionalFormatting sqref="G37">
    <cfRule type="cellIs" priority="29" dxfId="110" operator="equal" stopIfTrue="1">
      <formula>"買"</formula>
    </cfRule>
    <cfRule type="cellIs" priority="30" dxfId="111" operator="equal" stopIfTrue="1">
      <formula>"売"</formula>
    </cfRule>
  </conditionalFormatting>
  <conditionalFormatting sqref="G38">
    <cfRule type="cellIs" priority="27" dxfId="110" operator="equal" stopIfTrue="1">
      <formula>"買"</formula>
    </cfRule>
    <cfRule type="cellIs" priority="28" dxfId="111" operator="equal" stopIfTrue="1">
      <formula>"売"</formula>
    </cfRule>
  </conditionalFormatting>
  <conditionalFormatting sqref="G40">
    <cfRule type="cellIs" priority="25" dxfId="110" operator="equal" stopIfTrue="1">
      <formula>"買"</formula>
    </cfRule>
    <cfRule type="cellIs" priority="26" dxfId="111" operator="equal" stopIfTrue="1">
      <formula>"売"</formula>
    </cfRule>
  </conditionalFormatting>
  <conditionalFormatting sqref="G41">
    <cfRule type="cellIs" priority="23" dxfId="110" operator="equal" stopIfTrue="1">
      <formula>"買"</formula>
    </cfRule>
    <cfRule type="cellIs" priority="24" dxfId="111" operator="equal" stopIfTrue="1">
      <formula>"売"</formula>
    </cfRule>
  </conditionalFormatting>
  <conditionalFormatting sqref="G42">
    <cfRule type="cellIs" priority="21" dxfId="110" operator="equal" stopIfTrue="1">
      <formula>"買"</formula>
    </cfRule>
    <cfRule type="cellIs" priority="22" dxfId="111" operator="equal" stopIfTrue="1">
      <formula>"売"</formula>
    </cfRule>
  </conditionalFormatting>
  <conditionalFormatting sqref="G43">
    <cfRule type="cellIs" priority="19" dxfId="110" operator="equal" stopIfTrue="1">
      <formula>"買"</formula>
    </cfRule>
    <cfRule type="cellIs" priority="20" dxfId="111" operator="equal" stopIfTrue="1">
      <formula>"売"</formula>
    </cfRule>
  </conditionalFormatting>
  <conditionalFormatting sqref="G44">
    <cfRule type="cellIs" priority="17" dxfId="110" operator="equal" stopIfTrue="1">
      <formula>"買"</formula>
    </cfRule>
    <cfRule type="cellIs" priority="18" dxfId="111" operator="equal" stopIfTrue="1">
      <formula>"売"</formula>
    </cfRule>
  </conditionalFormatting>
  <conditionalFormatting sqref="G48">
    <cfRule type="cellIs" priority="15" dxfId="110" operator="equal" stopIfTrue="1">
      <formula>"買"</formula>
    </cfRule>
    <cfRule type="cellIs" priority="16" dxfId="111" operator="equal" stopIfTrue="1">
      <formula>"売"</formula>
    </cfRule>
  </conditionalFormatting>
  <conditionalFormatting sqref="G49">
    <cfRule type="cellIs" priority="13" dxfId="110" operator="equal" stopIfTrue="1">
      <formula>"買"</formula>
    </cfRule>
    <cfRule type="cellIs" priority="14" dxfId="111" operator="equal" stopIfTrue="1">
      <formula>"売"</formula>
    </cfRule>
  </conditionalFormatting>
  <conditionalFormatting sqref="G50">
    <cfRule type="cellIs" priority="11" dxfId="110" operator="equal" stopIfTrue="1">
      <formula>"買"</formula>
    </cfRule>
    <cfRule type="cellIs" priority="12" dxfId="111" operator="equal" stopIfTrue="1">
      <formula>"売"</formula>
    </cfRule>
  </conditionalFormatting>
  <conditionalFormatting sqref="G51">
    <cfRule type="cellIs" priority="9" dxfId="110" operator="equal" stopIfTrue="1">
      <formula>"買"</formula>
    </cfRule>
    <cfRule type="cellIs" priority="10" dxfId="111" operator="equal" stopIfTrue="1">
      <formula>"売"</formula>
    </cfRule>
  </conditionalFormatting>
  <conditionalFormatting sqref="G52">
    <cfRule type="cellIs" priority="7" dxfId="110" operator="equal" stopIfTrue="1">
      <formula>"買"</formula>
    </cfRule>
    <cfRule type="cellIs" priority="8" dxfId="111" operator="equal" stopIfTrue="1">
      <formula>"売"</formula>
    </cfRule>
  </conditionalFormatting>
  <conditionalFormatting sqref="G53">
    <cfRule type="cellIs" priority="5" dxfId="110" operator="equal" stopIfTrue="1">
      <formula>"買"</formula>
    </cfRule>
    <cfRule type="cellIs" priority="6" dxfId="111" operator="equal" stopIfTrue="1">
      <formula>"売"</formula>
    </cfRule>
  </conditionalFormatting>
  <conditionalFormatting sqref="G54">
    <cfRule type="cellIs" priority="3" dxfId="110" operator="equal" stopIfTrue="1">
      <formula>"買"</formula>
    </cfRule>
    <cfRule type="cellIs" priority="4" dxfId="111" operator="equal" stopIfTrue="1">
      <formula>"売"</formula>
    </cfRule>
  </conditionalFormatting>
  <conditionalFormatting sqref="G55">
    <cfRule type="cellIs" priority="1" dxfId="110" operator="equal" stopIfTrue="1">
      <formula>"買"</formula>
    </cfRule>
    <cfRule type="cellIs" priority="2" dxfId="11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63" activePane="bottomLeft" state="frozen"/>
      <selection pane="topLeft" activeCell="A1" sqref="A1"/>
      <selection pane="bottomLeft" activeCell="H2" sqref="H2:I2"/>
    </sheetView>
  </sheetViews>
  <sheetFormatPr defaultColWidth="9.00390625" defaultRowHeight="13.5"/>
  <cols>
    <col min="1" max="1" width="2.875" style="0" customWidth="1"/>
    <col min="2" max="18" width="6.625" style="0" customWidth="1"/>
    <col min="22" max="22" width="10.875" style="23" bestFit="1" customWidth="1"/>
  </cols>
  <sheetData>
    <row r="2" spans="2:20" ht="13.5">
      <c r="B2" s="52" t="s">
        <v>5</v>
      </c>
      <c r="C2" s="52"/>
      <c r="D2" s="54" t="s">
        <v>53</v>
      </c>
      <c r="E2" s="54"/>
      <c r="F2" s="52" t="s">
        <v>6</v>
      </c>
      <c r="G2" s="52"/>
      <c r="H2" s="54" t="s">
        <v>66</v>
      </c>
      <c r="I2" s="54"/>
      <c r="J2" s="52" t="s">
        <v>7</v>
      </c>
      <c r="K2" s="52"/>
      <c r="L2" s="53">
        <f>C9</f>
        <v>1000000</v>
      </c>
      <c r="M2" s="54"/>
      <c r="N2" s="52" t="s">
        <v>8</v>
      </c>
      <c r="O2" s="52"/>
      <c r="P2" s="53" t="e">
        <f>C108+R108</f>
        <v>#VALUE!</v>
      </c>
      <c r="Q2" s="54"/>
      <c r="R2" s="1"/>
      <c r="S2" s="1"/>
      <c r="T2" s="1"/>
    </row>
    <row r="3" spans="2:19" ht="57" customHeight="1">
      <c r="B3" s="52" t="s">
        <v>9</v>
      </c>
      <c r="C3" s="52"/>
      <c r="D3" s="55" t="s">
        <v>55</v>
      </c>
      <c r="E3" s="55"/>
      <c r="F3" s="55"/>
      <c r="G3" s="55"/>
      <c r="H3" s="55"/>
      <c r="I3" s="55"/>
      <c r="J3" s="52" t="s">
        <v>10</v>
      </c>
      <c r="K3" s="52"/>
      <c r="L3" s="55" t="s">
        <v>56</v>
      </c>
      <c r="M3" s="56"/>
      <c r="N3" s="56"/>
      <c r="O3" s="56"/>
      <c r="P3" s="56"/>
      <c r="Q3" s="56"/>
      <c r="R3" s="1"/>
      <c r="S3" s="1"/>
    </row>
    <row r="4" spans="2:20" ht="13.5">
      <c r="B4" s="52" t="s">
        <v>11</v>
      </c>
      <c r="C4" s="52"/>
      <c r="D4" s="57">
        <f>SUM($R$9:$S$993)</f>
        <v>202582.7583830605</v>
      </c>
      <c r="E4" s="57"/>
      <c r="F4" s="52" t="s">
        <v>12</v>
      </c>
      <c r="G4" s="52"/>
      <c r="H4" s="58">
        <f>SUM($T$9:$U$108)</f>
        <v>-572.0000000000005</v>
      </c>
      <c r="I4" s="54"/>
      <c r="J4" s="59" t="s">
        <v>13</v>
      </c>
      <c r="K4" s="59"/>
      <c r="L4" s="53">
        <f>MAX($C$9:$D$990)-C9</f>
        <v>245942.5519567756</v>
      </c>
      <c r="M4" s="53"/>
      <c r="N4" s="59" t="s">
        <v>14</v>
      </c>
      <c r="O4" s="59"/>
      <c r="P4" s="57">
        <f>MIN($C$9:$D$990)-C9</f>
        <v>-36960.70458998135</v>
      </c>
      <c r="Q4" s="57"/>
      <c r="R4" s="1"/>
      <c r="S4" s="1"/>
      <c r="T4" s="1"/>
    </row>
    <row r="5" spans="2:20" ht="13.5">
      <c r="B5" s="44" t="s">
        <v>15</v>
      </c>
      <c r="C5" s="2">
        <f>COUNTIF($R$9:$R$990,"&gt;0")</f>
        <v>32</v>
      </c>
      <c r="D5" s="43" t="s">
        <v>16</v>
      </c>
      <c r="E5" s="16">
        <f>COUNTIF($R$9:$R$990,"&lt;0")</f>
        <v>39</v>
      </c>
      <c r="F5" s="43" t="s">
        <v>17</v>
      </c>
      <c r="G5" s="2">
        <f>COUNTIF($R$9:$R$990,"=0")</f>
        <v>2</v>
      </c>
      <c r="H5" s="43" t="s">
        <v>18</v>
      </c>
      <c r="I5" s="3">
        <f>C5/SUM(C5,E5,G5)</f>
        <v>0.4383561643835616</v>
      </c>
      <c r="J5" s="60" t="s">
        <v>19</v>
      </c>
      <c r="K5" s="52"/>
      <c r="L5" s="61"/>
      <c r="M5" s="62"/>
      <c r="N5" s="18" t="s">
        <v>20</v>
      </c>
      <c r="O5" s="9"/>
      <c r="P5" s="61"/>
      <c r="Q5" s="6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1" ht="13.5">
      <c r="B8" s="64"/>
      <c r="C8" s="67"/>
      <c r="D8" s="68"/>
      <c r="E8" s="19" t="s">
        <v>28</v>
      </c>
      <c r="F8" s="19" t="s">
        <v>29</v>
      </c>
      <c r="G8" s="19" t="s">
        <v>30</v>
      </c>
      <c r="H8" s="80" t="s">
        <v>31</v>
      </c>
      <c r="I8" s="71"/>
      <c r="J8" s="4" t="s">
        <v>32</v>
      </c>
      <c r="K8" s="81" t="s">
        <v>33</v>
      </c>
      <c r="L8" s="74"/>
      <c r="M8" s="75"/>
      <c r="N8" s="5" t="s">
        <v>28</v>
      </c>
      <c r="O8" s="5" t="s">
        <v>29</v>
      </c>
      <c r="P8" s="82" t="s">
        <v>31</v>
      </c>
      <c r="Q8" s="78"/>
      <c r="R8" s="79" t="s">
        <v>34</v>
      </c>
      <c r="S8" s="79"/>
      <c r="T8" s="79" t="s">
        <v>32</v>
      </c>
      <c r="U8" s="79"/>
    </row>
    <row r="9" spans="2:21" ht="13.5">
      <c r="B9" s="45">
        <v>1</v>
      </c>
      <c r="C9" s="83">
        <v>1000000</v>
      </c>
      <c r="D9" s="83"/>
      <c r="E9" s="45">
        <v>2016</v>
      </c>
      <c r="F9" s="8">
        <v>42459</v>
      </c>
      <c r="G9" s="45" t="s">
        <v>4</v>
      </c>
      <c r="H9" s="84">
        <v>38.63</v>
      </c>
      <c r="I9" s="84"/>
      <c r="J9" s="45">
        <v>19</v>
      </c>
      <c r="K9" s="83">
        <f aca="true" t="shared" si="0" ref="K9:K72">IF(F9="","",C9*0.03)</f>
        <v>30000</v>
      </c>
      <c r="L9" s="83"/>
      <c r="M9" s="6">
        <f>IF(J9="","",(K9/J9)/1000)</f>
        <v>1.5789473684210527</v>
      </c>
      <c r="N9" s="45">
        <v>2016</v>
      </c>
      <c r="O9" s="8">
        <v>42459</v>
      </c>
      <c r="P9" s="84">
        <v>38.81</v>
      </c>
      <c r="Q9" s="84"/>
      <c r="R9" s="85">
        <f>IF(O9="","",(IF(G9="売",H9-P9,P9-H9))*M9*100000)</f>
        <v>28421.052631578903</v>
      </c>
      <c r="S9" s="85"/>
      <c r="T9" s="86">
        <f>IF(O9="","",IF(R9&lt;0,J9*(-1),IF(G9="買",(P9-H9)*100,(H9-P9)*100)))</f>
        <v>17.99999999999997</v>
      </c>
      <c r="U9" s="86"/>
    </row>
    <row r="10" spans="2:21" ht="13.5">
      <c r="B10" s="45">
        <v>2</v>
      </c>
      <c r="C10" s="83">
        <f aca="true" t="shared" si="1" ref="C10:C73">IF(R9="","",C9+R9)</f>
        <v>1028421.0526315789</v>
      </c>
      <c r="D10" s="83"/>
      <c r="E10" s="45">
        <v>2016</v>
      </c>
      <c r="F10" s="8">
        <v>42459</v>
      </c>
      <c r="G10" s="45" t="s">
        <v>3</v>
      </c>
      <c r="H10" s="84">
        <v>38.53</v>
      </c>
      <c r="I10" s="84"/>
      <c r="J10" s="45">
        <v>22</v>
      </c>
      <c r="K10" s="83">
        <f t="shared" si="0"/>
        <v>30852.631578947367</v>
      </c>
      <c r="L10" s="83"/>
      <c r="M10" s="6">
        <f aca="true" t="shared" si="2" ref="M10:M73">IF(J10="","",(K10/J10)/1000)</f>
        <v>1.4023923444976076</v>
      </c>
      <c r="N10" s="45">
        <v>2016</v>
      </c>
      <c r="O10" s="8">
        <v>42459</v>
      </c>
      <c r="P10" s="84">
        <v>38.68</v>
      </c>
      <c r="Q10" s="84"/>
      <c r="R10" s="85">
        <f aca="true" t="shared" si="3" ref="R10:R73">IF(O10="","",(IF(G10="売",H10-P10,P10-H10))*M10*100000)</f>
        <v>-21035.885167463915</v>
      </c>
      <c r="S10" s="85"/>
      <c r="T10" s="86">
        <f aca="true" t="shared" si="4" ref="T10:T73">IF(O10="","",IF(R10&lt;0,J10*(-1),IF(G10="買",(P10-H10)*100,(H10-P10)*100)))</f>
        <v>-22</v>
      </c>
      <c r="U10" s="86"/>
    </row>
    <row r="11" spans="2:21" ht="13.5">
      <c r="B11" s="45">
        <v>3</v>
      </c>
      <c r="C11" s="83">
        <f t="shared" si="1"/>
        <v>1007385.167464115</v>
      </c>
      <c r="D11" s="83"/>
      <c r="E11" s="45">
        <v>2016</v>
      </c>
      <c r="F11" s="8">
        <v>42459</v>
      </c>
      <c r="G11" s="45" t="s">
        <v>4</v>
      </c>
      <c r="H11" s="84">
        <v>38.7</v>
      </c>
      <c r="I11" s="84"/>
      <c r="J11" s="45">
        <v>30</v>
      </c>
      <c r="K11" s="83">
        <f t="shared" si="0"/>
        <v>30221.555023923447</v>
      </c>
      <c r="L11" s="83"/>
      <c r="M11" s="6">
        <f t="shared" si="2"/>
        <v>1.007385167464115</v>
      </c>
      <c r="N11" s="45">
        <v>2016</v>
      </c>
      <c r="O11" s="8">
        <v>42459</v>
      </c>
      <c r="P11" s="84">
        <v>38.82</v>
      </c>
      <c r="Q11" s="84"/>
      <c r="R11" s="85">
        <f t="shared" si="3"/>
        <v>12088.622009569122</v>
      </c>
      <c r="S11" s="85"/>
      <c r="T11" s="86">
        <f t="shared" si="4"/>
        <v>11.999999999999744</v>
      </c>
      <c r="U11" s="86"/>
    </row>
    <row r="12" spans="2:21" ht="13.5">
      <c r="B12" s="45">
        <v>4</v>
      </c>
      <c r="C12" s="83">
        <f t="shared" si="1"/>
        <v>1019473.789473684</v>
      </c>
      <c r="D12" s="83"/>
      <c r="E12" s="45">
        <v>2016</v>
      </c>
      <c r="F12" s="8">
        <v>42459</v>
      </c>
      <c r="G12" s="45" t="s">
        <v>4</v>
      </c>
      <c r="H12" s="84">
        <v>39.21</v>
      </c>
      <c r="I12" s="84"/>
      <c r="J12" s="45">
        <v>54</v>
      </c>
      <c r="K12" s="83">
        <f t="shared" si="0"/>
        <v>30584.21368421052</v>
      </c>
      <c r="L12" s="83"/>
      <c r="M12" s="6">
        <f t="shared" si="2"/>
        <v>0.5663743274853801</v>
      </c>
      <c r="N12" s="45">
        <v>2016</v>
      </c>
      <c r="O12" s="8">
        <v>42459</v>
      </c>
      <c r="P12" s="84">
        <v>39.25</v>
      </c>
      <c r="Q12" s="84"/>
      <c r="R12" s="85">
        <f t="shared" si="3"/>
        <v>2265.497309941472</v>
      </c>
      <c r="S12" s="85"/>
      <c r="T12" s="86">
        <f t="shared" si="4"/>
        <v>3.9999999999999147</v>
      </c>
      <c r="U12" s="86"/>
    </row>
    <row r="13" spans="2:21" ht="13.5">
      <c r="B13" s="45">
        <v>5</v>
      </c>
      <c r="C13" s="83">
        <f t="shared" si="1"/>
        <v>1021739.2867836255</v>
      </c>
      <c r="D13" s="83"/>
      <c r="E13" s="45">
        <v>2016</v>
      </c>
      <c r="F13" s="8">
        <v>42459</v>
      </c>
      <c r="G13" s="45" t="s">
        <v>3</v>
      </c>
      <c r="H13" s="84">
        <v>38.34</v>
      </c>
      <c r="I13" s="84"/>
      <c r="J13" s="45">
        <v>113</v>
      </c>
      <c r="K13" s="83">
        <f t="shared" si="0"/>
        <v>30652.178603508764</v>
      </c>
      <c r="L13" s="83"/>
      <c r="M13" s="6">
        <f t="shared" si="2"/>
        <v>0.27125821773016606</v>
      </c>
      <c r="N13" s="45">
        <v>2016</v>
      </c>
      <c r="O13" s="8">
        <v>42459</v>
      </c>
      <c r="P13" s="84">
        <v>38.36</v>
      </c>
      <c r="Q13" s="84"/>
      <c r="R13" s="85">
        <f t="shared" si="3"/>
        <v>-542.5164354602242</v>
      </c>
      <c r="S13" s="85"/>
      <c r="T13" s="86">
        <f t="shared" si="4"/>
        <v>-113</v>
      </c>
      <c r="U13" s="86"/>
    </row>
    <row r="14" spans="2:21" ht="13.5">
      <c r="B14" s="45">
        <v>6</v>
      </c>
      <c r="C14" s="83">
        <f t="shared" si="1"/>
        <v>1021196.7703481653</v>
      </c>
      <c r="D14" s="83"/>
      <c r="E14" s="45">
        <v>2016</v>
      </c>
      <c r="F14" s="8">
        <v>42459</v>
      </c>
      <c r="G14" s="45" t="s">
        <v>3</v>
      </c>
      <c r="H14" s="84">
        <v>38.22</v>
      </c>
      <c r="I14" s="84"/>
      <c r="J14" s="45">
        <v>21</v>
      </c>
      <c r="K14" s="83">
        <f t="shared" si="0"/>
        <v>30635.903110444957</v>
      </c>
      <c r="L14" s="83"/>
      <c r="M14" s="6">
        <f t="shared" si="2"/>
        <v>1.4588525290688075</v>
      </c>
      <c r="N14" s="45">
        <v>2016</v>
      </c>
      <c r="O14" s="8">
        <v>42460</v>
      </c>
      <c r="P14" s="84">
        <v>37.87</v>
      </c>
      <c r="Q14" s="84"/>
      <c r="R14" s="85">
        <f t="shared" si="3"/>
        <v>51059.838517408476</v>
      </c>
      <c r="S14" s="85"/>
      <c r="T14" s="86">
        <f t="shared" si="4"/>
        <v>35.00000000000014</v>
      </c>
      <c r="U14" s="86"/>
    </row>
    <row r="15" spans="2:21" ht="13.5">
      <c r="B15" s="45">
        <v>7</v>
      </c>
      <c r="C15" s="83">
        <f t="shared" si="1"/>
        <v>1072256.6088655738</v>
      </c>
      <c r="D15" s="83"/>
      <c r="E15" s="45">
        <v>2016</v>
      </c>
      <c r="F15" s="8">
        <v>42460</v>
      </c>
      <c r="G15" s="45" t="s">
        <v>3</v>
      </c>
      <c r="H15" s="84">
        <v>37.6</v>
      </c>
      <c r="I15" s="84"/>
      <c r="J15" s="45">
        <v>42</v>
      </c>
      <c r="K15" s="83">
        <f t="shared" si="0"/>
        <v>32167.69826596721</v>
      </c>
      <c r="L15" s="83"/>
      <c r="M15" s="6">
        <f t="shared" si="2"/>
        <v>0.765897577761124</v>
      </c>
      <c r="N15" s="45">
        <v>2016</v>
      </c>
      <c r="O15" s="8">
        <v>42460</v>
      </c>
      <c r="P15" s="84">
        <v>37.92</v>
      </c>
      <c r="Q15" s="84"/>
      <c r="R15" s="85">
        <f t="shared" si="3"/>
        <v>-24508.72248835599</v>
      </c>
      <c r="S15" s="85"/>
      <c r="T15" s="86">
        <f t="shared" si="4"/>
        <v>-42</v>
      </c>
      <c r="U15" s="86"/>
    </row>
    <row r="16" spans="2:21" ht="13.5">
      <c r="B16" s="45">
        <v>8</v>
      </c>
      <c r="C16" s="83">
        <f t="shared" si="1"/>
        <v>1047747.8863772178</v>
      </c>
      <c r="D16" s="83"/>
      <c r="E16" s="45">
        <v>2016</v>
      </c>
      <c r="F16" s="8">
        <v>42460</v>
      </c>
      <c r="G16" s="45" t="s">
        <v>4</v>
      </c>
      <c r="H16" s="84">
        <v>38.03</v>
      </c>
      <c r="I16" s="84"/>
      <c r="J16" s="45">
        <v>33</v>
      </c>
      <c r="K16" s="83">
        <f t="shared" si="0"/>
        <v>31432.436591316535</v>
      </c>
      <c r="L16" s="83"/>
      <c r="M16" s="6">
        <f t="shared" si="2"/>
        <v>0.9524980785247436</v>
      </c>
      <c r="N16" s="45">
        <v>2016</v>
      </c>
      <c r="O16" s="8">
        <v>42460</v>
      </c>
      <c r="P16" s="84">
        <v>38.13</v>
      </c>
      <c r="Q16" s="84"/>
      <c r="R16" s="85">
        <f t="shared" si="3"/>
        <v>9524.980785247571</v>
      </c>
      <c r="S16" s="85"/>
      <c r="T16" s="86">
        <f t="shared" si="4"/>
        <v>10.000000000000142</v>
      </c>
      <c r="U16" s="86"/>
    </row>
    <row r="17" spans="2:21" ht="13.5">
      <c r="B17" s="45">
        <v>9</v>
      </c>
      <c r="C17" s="83">
        <f t="shared" si="1"/>
        <v>1057272.8671624654</v>
      </c>
      <c r="D17" s="83"/>
      <c r="E17" s="45">
        <v>2016</v>
      </c>
      <c r="F17" s="8">
        <v>42460</v>
      </c>
      <c r="G17" s="45" t="s">
        <v>4</v>
      </c>
      <c r="H17" s="84">
        <v>38.7</v>
      </c>
      <c r="I17" s="84"/>
      <c r="J17" s="45">
        <v>93</v>
      </c>
      <c r="K17" s="83">
        <f t="shared" si="0"/>
        <v>31718.186014873958</v>
      </c>
      <c r="L17" s="83"/>
      <c r="M17" s="6">
        <f t="shared" si="2"/>
        <v>0.34105576360079526</v>
      </c>
      <c r="N17" s="45">
        <v>2016</v>
      </c>
      <c r="O17" s="8">
        <v>42460</v>
      </c>
      <c r="P17" s="84">
        <v>38.49</v>
      </c>
      <c r="Q17" s="84"/>
      <c r="R17" s="85">
        <f t="shared" si="3"/>
        <v>-7162.17103561673</v>
      </c>
      <c r="S17" s="85"/>
      <c r="T17" s="86">
        <f t="shared" si="4"/>
        <v>-93</v>
      </c>
      <c r="U17" s="86"/>
    </row>
    <row r="18" spans="2:21" ht="13.5">
      <c r="B18" s="45">
        <v>10</v>
      </c>
      <c r="C18" s="83">
        <f t="shared" si="1"/>
        <v>1050110.6961268487</v>
      </c>
      <c r="D18" s="83"/>
      <c r="E18" s="45">
        <v>2016</v>
      </c>
      <c r="F18" s="8">
        <v>42460</v>
      </c>
      <c r="G18" s="45" t="s">
        <v>4</v>
      </c>
      <c r="H18" s="84">
        <v>38.74</v>
      </c>
      <c r="I18" s="84"/>
      <c r="J18" s="45">
        <v>58</v>
      </c>
      <c r="K18" s="83">
        <f t="shared" si="0"/>
        <v>31503.32088380546</v>
      </c>
      <c r="L18" s="83"/>
      <c r="M18" s="6">
        <f t="shared" si="2"/>
        <v>0.5431607048931976</v>
      </c>
      <c r="N18" s="45">
        <v>2016</v>
      </c>
      <c r="O18" s="8">
        <v>42460</v>
      </c>
      <c r="P18" s="84">
        <v>38.19</v>
      </c>
      <c r="Q18" s="84"/>
      <c r="R18" s="85">
        <f t="shared" si="3"/>
        <v>-29873.838769126098</v>
      </c>
      <c r="S18" s="85"/>
      <c r="T18" s="86">
        <f t="shared" si="4"/>
        <v>-58</v>
      </c>
      <c r="U18" s="86"/>
    </row>
    <row r="19" spans="2:21" ht="13.5">
      <c r="B19" s="45">
        <v>11</v>
      </c>
      <c r="C19" s="83">
        <f t="shared" si="1"/>
        <v>1020236.8573577226</v>
      </c>
      <c r="D19" s="83"/>
      <c r="E19" s="45">
        <v>2016</v>
      </c>
      <c r="F19" s="8">
        <v>42460</v>
      </c>
      <c r="G19" s="45" t="s">
        <v>3</v>
      </c>
      <c r="H19" s="84">
        <v>38.14</v>
      </c>
      <c r="I19" s="84"/>
      <c r="J19" s="45">
        <v>24</v>
      </c>
      <c r="K19" s="83">
        <f t="shared" si="0"/>
        <v>30607.105720731677</v>
      </c>
      <c r="L19" s="83"/>
      <c r="M19" s="6">
        <f t="shared" si="2"/>
        <v>1.275296071697153</v>
      </c>
      <c r="N19" s="45">
        <v>2016</v>
      </c>
      <c r="O19" s="8">
        <v>42461</v>
      </c>
      <c r="P19" s="84">
        <v>38.33</v>
      </c>
      <c r="Q19" s="84"/>
      <c r="R19" s="85">
        <f t="shared" si="3"/>
        <v>-24230.62536224562</v>
      </c>
      <c r="S19" s="85"/>
      <c r="T19" s="86">
        <f t="shared" si="4"/>
        <v>-24</v>
      </c>
      <c r="U19" s="86"/>
    </row>
    <row r="20" spans="2:21" ht="13.5">
      <c r="B20" s="45">
        <v>12</v>
      </c>
      <c r="C20" s="83">
        <f t="shared" si="1"/>
        <v>996006.231995477</v>
      </c>
      <c r="D20" s="83"/>
      <c r="E20" s="45">
        <v>2016</v>
      </c>
      <c r="F20" s="8">
        <v>42461</v>
      </c>
      <c r="G20" s="45" t="s">
        <v>3</v>
      </c>
      <c r="H20" s="84">
        <v>38.02</v>
      </c>
      <c r="I20" s="84"/>
      <c r="J20" s="45">
        <v>36</v>
      </c>
      <c r="K20" s="83">
        <f t="shared" si="0"/>
        <v>29880.18695986431</v>
      </c>
      <c r="L20" s="83"/>
      <c r="M20" s="6">
        <f t="shared" si="2"/>
        <v>0.8300051933295641</v>
      </c>
      <c r="N20" s="45">
        <v>2016</v>
      </c>
      <c r="O20" s="8">
        <v>42461</v>
      </c>
      <c r="P20" s="84">
        <v>37.87</v>
      </c>
      <c r="Q20" s="84"/>
      <c r="R20" s="85">
        <f t="shared" si="3"/>
        <v>12450.077899943934</v>
      </c>
      <c r="S20" s="85"/>
      <c r="T20" s="86">
        <f t="shared" si="4"/>
        <v>15.000000000000568</v>
      </c>
      <c r="U20" s="86"/>
    </row>
    <row r="21" spans="2:21" ht="13.5">
      <c r="B21" s="45">
        <v>13</v>
      </c>
      <c r="C21" s="83">
        <f t="shared" si="1"/>
        <v>1008456.3098954209</v>
      </c>
      <c r="D21" s="83"/>
      <c r="E21" s="45">
        <v>2016</v>
      </c>
      <c r="F21" s="8">
        <v>42461</v>
      </c>
      <c r="G21" s="45" t="s">
        <v>4</v>
      </c>
      <c r="H21" s="84">
        <v>38.17</v>
      </c>
      <c r="I21" s="84"/>
      <c r="J21" s="45">
        <v>37</v>
      </c>
      <c r="K21" s="83">
        <f t="shared" si="0"/>
        <v>30253.689296862627</v>
      </c>
      <c r="L21" s="83"/>
      <c r="M21" s="6">
        <f t="shared" si="2"/>
        <v>0.8176672782935845</v>
      </c>
      <c r="N21" s="45">
        <v>2016</v>
      </c>
      <c r="O21" s="8">
        <v>42461</v>
      </c>
      <c r="P21" s="84">
        <v>37.95</v>
      </c>
      <c r="Q21" s="84"/>
      <c r="R21" s="85">
        <f t="shared" si="3"/>
        <v>-17988.680122458765</v>
      </c>
      <c r="S21" s="85"/>
      <c r="T21" s="86">
        <f t="shared" si="4"/>
        <v>-37</v>
      </c>
      <c r="U21" s="86"/>
    </row>
    <row r="22" spans="2:21" ht="13.5">
      <c r="B22" s="45">
        <v>14</v>
      </c>
      <c r="C22" s="83">
        <f t="shared" si="1"/>
        <v>990467.6297729622</v>
      </c>
      <c r="D22" s="83"/>
      <c r="E22" s="45">
        <v>2016</v>
      </c>
      <c r="F22" s="8">
        <v>42461</v>
      </c>
      <c r="G22" s="45" t="s">
        <v>4</v>
      </c>
      <c r="H22" s="84">
        <v>38.29</v>
      </c>
      <c r="I22" s="84"/>
      <c r="J22" s="45">
        <v>39</v>
      </c>
      <c r="K22" s="83">
        <f t="shared" si="0"/>
        <v>29714.028893188864</v>
      </c>
      <c r="L22" s="83"/>
      <c r="M22" s="6">
        <f t="shared" si="2"/>
        <v>0.7618981767484324</v>
      </c>
      <c r="N22" s="45">
        <v>2016</v>
      </c>
      <c r="O22" s="8">
        <v>42461</v>
      </c>
      <c r="P22" s="84">
        <v>37.93</v>
      </c>
      <c r="Q22" s="84"/>
      <c r="R22" s="85">
        <f t="shared" si="3"/>
        <v>-27428.334362943522</v>
      </c>
      <c r="S22" s="85"/>
      <c r="T22" s="86">
        <f t="shared" si="4"/>
        <v>-39</v>
      </c>
      <c r="U22" s="86"/>
    </row>
    <row r="23" spans="2:21" ht="13.5">
      <c r="B23" s="45">
        <v>15</v>
      </c>
      <c r="C23" s="83">
        <f t="shared" si="1"/>
        <v>963039.2954100186</v>
      </c>
      <c r="D23" s="83"/>
      <c r="E23" s="45">
        <v>2016</v>
      </c>
      <c r="F23" s="8">
        <v>42461</v>
      </c>
      <c r="G23" s="45" t="s">
        <v>3</v>
      </c>
      <c r="H23" s="84">
        <v>37.64</v>
      </c>
      <c r="I23" s="84"/>
      <c r="J23" s="45">
        <v>76</v>
      </c>
      <c r="K23" s="83">
        <f t="shared" si="0"/>
        <v>28891.17886230056</v>
      </c>
      <c r="L23" s="83"/>
      <c r="M23" s="6">
        <f t="shared" si="2"/>
        <v>0.3801470902934284</v>
      </c>
      <c r="N23" s="45">
        <v>2016</v>
      </c>
      <c r="O23" s="8">
        <v>42461</v>
      </c>
      <c r="P23" s="84">
        <v>37.03</v>
      </c>
      <c r="Q23" s="84"/>
      <c r="R23" s="85">
        <f t="shared" si="3"/>
        <v>23188.97250789911</v>
      </c>
      <c r="S23" s="85"/>
      <c r="T23" s="86">
        <f t="shared" si="4"/>
        <v>60.99999999999994</v>
      </c>
      <c r="U23" s="86"/>
    </row>
    <row r="24" spans="2:21" ht="13.5">
      <c r="B24" s="45">
        <v>16</v>
      </c>
      <c r="C24" s="83">
        <f t="shared" si="1"/>
        <v>986228.2679179178</v>
      </c>
      <c r="D24" s="83"/>
      <c r="E24" s="45">
        <v>2016</v>
      </c>
      <c r="F24" s="8">
        <v>42461</v>
      </c>
      <c r="G24" s="45" t="s">
        <v>3</v>
      </c>
      <c r="H24" s="84">
        <v>36.62</v>
      </c>
      <c r="I24" s="84"/>
      <c r="J24" s="45">
        <v>55</v>
      </c>
      <c r="K24" s="83">
        <f t="shared" si="0"/>
        <v>29586.848037537533</v>
      </c>
      <c r="L24" s="83"/>
      <c r="M24" s="6">
        <f t="shared" si="2"/>
        <v>0.5379426915915915</v>
      </c>
      <c r="N24" s="45">
        <v>2016</v>
      </c>
      <c r="O24" s="8">
        <v>42464</v>
      </c>
      <c r="P24" s="84">
        <v>36.45</v>
      </c>
      <c r="Q24" s="84"/>
      <c r="R24" s="85">
        <f t="shared" si="3"/>
        <v>9145.025757056765</v>
      </c>
      <c r="S24" s="85"/>
      <c r="T24" s="86">
        <f t="shared" si="4"/>
        <v>16.99999999999946</v>
      </c>
      <c r="U24" s="86"/>
    </row>
    <row r="25" spans="2:21" ht="13.5">
      <c r="B25" s="45">
        <v>17</v>
      </c>
      <c r="C25" s="83">
        <f t="shared" si="1"/>
        <v>995373.2936749746</v>
      </c>
      <c r="D25" s="83"/>
      <c r="E25" s="45">
        <v>2016</v>
      </c>
      <c r="F25" s="8">
        <v>42464</v>
      </c>
      <c r="G25" s="45" t="s">
        <v>4</v>
      </c>
      <c r="H25" s="84">
        <v>36.61</v>
      </c>
      <c r="I25" s="84"/>
      <c r="J25" s="45">
        <v>35</v>
      </c>
      <c r="K25" s="83">
        <f t="shared" si="0"/>
        <v>29861.198810249236</v>
      </c>
      <c r="L25" s="83"/>
      <c r="M25" s="6">
        <f t="shared" si="2"/>
        <v>0.8531771088642639</v>
      </c>
      <c r="N25" s="45">
        <v>2016</v>
      </c>
      <c r="O25" s="8">
        <v>42464</v>
      </c>
      <c r="P25" s="84">
        <v>36.65</v>
      </c>
      <c r="Q25" s="84"/>
      <c r="R25" s="85">
        <f t="shared" si="3"/>
        <v>3412.708435456983</v>
      </c>
      <c r="S25" s="85"/>
      <c r="T25" s="86">
        <f t="shared" si="4"/>
        <v>3.9999999999999147</v>
      </c>
      <c r="U25" s="86"/>
    </row>
    <row r="26" spans="2:21" ht="13.5">
      <c r="B26" s="45">
        <v>18</v>
      </c>
      <c r="C26" s="83">
        <f t="shared" si="1"/>
        <v>998786.0021104316</v>
      </c>
      <c r="D26" s="83"/>
      <c r="E26" s="45">
        <v>2016</v>
      </c>
      <c r="F26" s="8">
        <v>42464</v>
      </c>
      <c r="G26" s="45" t="s">
        <v>4</v>
      </c>
      <c r="H26" s="84">
        <v>37.18</v>
      </c>
      <c r="I26" s="84"/>
      <c r="J26" s="45">
        <v>75</v>
      </c>
      <c r="K26" s="83">
        <f t="shared" si="0"/>
        <v>29963.580063312944</v>
      </c>
      <c r="L26" s="83"/>
      <c r="M26" s="6">
        <f t="shared" si="2"/>
        <v>0.3995144008441726</v>
      </c>
      <c r="N26" s="45">
        <v>2016</v>
      </c>
      <c r="O26" s="8">
        <v>42464</v>
      </c>
      <c r="P26" s="84">
        <v>36.59</v>
      </c>
      <c r="Q26" s="84"/>
      <c r="R26" s="85">
        <f t="shared" si="3"/>
        <v>-23571.349649806038</v>
      </c>
      <c r="S26" s="85"/>
      <c r="T26" s="86">
        <f t="shared" si="4"/>
        <v>-75</v>
      </c>
      <c r="U26" s="86"/>
    </row>
    <row r="27" spans="2:21" ht="13.5">
      <c r="B27" s="45">
        <v>19</v>
      </c>
      <c r="C27" s="83">
        <f t="shared" si="1"/>
        <v>975214.6524606255</v>
      </c>
      <c r="D27" s="83"/>
      <c r="E27" s="45">
        <v>2016</v>
      </c>
      <c r="F27" s="8">
        <v>42464</v>
      </c>
      <c r="G27" s="45" t="s">
        <v>3</v>
      </c>
      <c r="H27" s="84">
        <v>36.4</v>
      </c>
      <c r="I27" s="84"/>
      <c r="J27" s="45">
        <v>39</v>
      </c>
      <c r="K27" s="83">
        <f t="shared" si="0"/>
        <v>29256.439573818763</v>
      </c>
      <c r="L27" s="83"/>
      <c r="M27" s="6">
        <f t="shared" si="2"/>
        <v>0.7501651172774042</v>
      </c>
      <c r="N27" s="45">
        <v>2016</v>
      </c>
      <c r="O27" s="8">
        <v>42465</v>
      </c>
      <c r="P27" s="84">
        <v>35.34</v>
      </c>
      <c r="Q27" s="84"/>
      <c r="R27" s="85">
        <f t="shared" si="3"/>
        <v>79517.50243140449</v>
      </c>
      <c r="S27" s="85"/>
      <c r="T27" s="86">
        <f t="shared" si="4"/>
        <v>105.99999999999952</v>
      </c>
      <c r="U27" s="86"/>
    </row>
    <row r="28" spans="2:21" ht="13.5">
      <c r="B28" s="45">
        <v>20</v>
      </c>
      <c r="C28" s="83">
        <f t="shared" si="1"/>
        <v>1054732.15489203</v>
      </c>
      <c r="D28" s="83"/>
      <c r="E28" s="45">
        <v>2016</v>
      </c>
      <c r="F28" s="8">
        <v>42465</v>
      </c>
      <c r="G28" s="45" t="s">
        <v>4</v>
      </c>
      <c r="H28" s="84">
        <v>35.55</v>
      </c>
      <c r="I28" s="84"/>
      <c r="J28" s="45">
        <v>31</v>
      </c>
      <c r="K28" s="83">
        <f t="shared" si="0"/>
        <v>31641.964646760898</v>
      </c>
      <c r="L28" s="83"/>
      <c r="M28" s="6">
        <f t="shared" si="2"/>
        <v>1.020708536992287</v>
      </c>
      <c r="N28" s="45">
        <v>2016</v>
      </c>
      <c r="O28" s="8">
        <v>42465</v>
      </c>
      <c r="P28" s="84">
        <v>35.44</v>
      </c>
      <c r="Q28" s="84"/>
      <c r="R28" s="85">
        <f t="shared" si="3"/>
        <v>-11227.7939069151</v>
      </c>
      <c r="S28" s="85"/>
      <c r="T28" s="86">
        <f t="shared" si="4"/>
        <v>-31</v>
      </c>
      <c r="U28" s="86"/>
    </row>
    <row r="29" spans="2:21" ht="13.5">
      <c r="B29" s="45">
        <v>21</v>
      </c>
      <c r="C29" s="83">
        <f t="shared" si="1"/>
        <v>1043504.3609851148</v>
      </c>
      <c r="D29" s="83"/>
      <c r="E29" s="45">
        <v>2016</v>
      </c>
      <c r="F29" s="8">
        <v>42465</v>
      </c>
      <c r="G29" s="45" t="s">
        <v>3</v>
      </c>
      <c r="H29" s="84">
        <v>35.41</v>
      </c>
      <c r="I29" s="84"/>
      <c r="J29" s="45">
        <v>19</v>
      </c>
      <c r="K29" s="83">
        <f t="shared" si="0"/>
        <v>31305.130829553444</v>
      </c>
      <c r="L29" s="83"/>
      <c r="M29" s="6">
        <f t="shared" si="2"/>
        <v>1.647638464713339</v>
      </c>
      <c r="N29" s="45">
        <v>2016</v>
      </c>
      <c r="O29" s="8">
        <v>42465</v>
      </c>
      <c r="P29" s="84">
        <v>35.57</v>
      </c>
      <c r="Q29" s="84"/>
      <c r="R29" s="85">
        <f t="shared" si="3"/>
        <v>-26362.215435414033</v>
      </c>
      <c r="S29" s="85"/>
      <c r="T29" s="86">
        <f t="shared" si="4"/>
        <v>-19</v>
      </c>
      <c r="U29" s="86"/>
    </row>
    <row r="30" spans="2:21" ht="13.5">
      <c r="B30" s="45">
        <v>22</v>
      </c>
      <c r="C30" s="83">
        <f t="shared" si="1"/>
        <v>1017142.1455497008</v>
      </c>
      <c r="D30" s="83"/>
      <c r="E30" s="45">
        <v>2016</v>
      </c>
      <c r="F30" s="8">
        <v>42465</v>
      </c>
      <c r="G30" s="45" t="s">
        <v>4</v>
      </c>
      <c r="H30" s="84">
        <v>35.64</v>
      </c>
      <c r="I30" s="84"/>
      <c r="J30" s="45">
        <v>44</v>
      </c>
      <c r="K30" s="83">
        <f t="shared" si="0"/>
        <v>30514.264366491025</v>
      </c>
      <c r="L30" s="83"/>
      <c r="M30" s="6">
        <f t="shared" si="2"/>
        <v>0.6935060083293415</v>
      </c>
      <c r="N30" s="45">
        <v>2016</v>
      </c>
      <c r="O30" s="8">
        <v>42465</v>
      </c>
      <c r="P30" s="84">
        <v>35.39</v>
      </c>
      <c r="Q30" s="84"/>
      <c r="R30" s="85">
        <f t="shared" si="3"/>
        <v>-17337.65020823354</v>
      </c>
      <c r="S30" s="85"/>
      <c r="T30" s="86">
        <f t="shared" si="4"/>
        <v>-44</v>
      </c>
      <c r="U30" s="86"/>
    </row>
    <row r="31" spans="2:21" ht="13.5">
      <c r="B31" s="45">
        <v>23</v>
      </c>
      <c r="C31" s="83">
        <f t="shared" si="1"/>
        <v>999804.4953414673</v>
      </c>
      <c r="D31" s="83"/>
      <c r="E31" s="45">
        <v>2016</v>
      </c>
      <c r="F31" s="8">
        <v>42465</v>
      </c>
      <c r="G31" s="45" t="s">
        <v>4</v>
      </c>
      <c r="H31" s="84">
        <v>35.65</v>
      </c>
      <c r="I31" s="84"/>
      <c r="J31" s="45">
        <v>37</v>
      </c>
      <c r="K31" s="83">
        <f t="shared" si="0"/>
        <v>29994.13486024402</v>
      </c>
      <c r="L31" s="83"/>
      <c r="M31" s="6">
        <f t="shared" si="2"/>
        <v>0.8106522935201086</v>
      </c>
      <c r="N31" s="45">
        <v>2016</v>
      </c>
      <c r="O31" s="8">
        <v>42465</v>
      </c>
      <c r="P31" s="84">
        <v>35.31</v>
      </c>
      <c r="Q31" s="84"/>
      <c r="R31" s="85">
        <f t="shared" si="3"/>
        <v>-27562.177979683394</v>
      </c>
      <c r="S31" s="85"/>
      <c r="T31" s="86">
        <f t="shared" si="4"/>
        <v>-37</v>
      </c>
      <c r="U31" s="86"/>
    </row>
    <row r="32" spans="2:21" ht="13.5">
      <c r="B32" s="45">
        <v>24</v>
      </c>
      <c r="C32" s="83">
        <f t="shared" si="1"/>
        <v>972242.3173617839</v>
      </c>
      <c r="D32" s="83"/>
      <c r="E32" s="45">
        <v>2016</v>
      </c>
      <c r="F32" s="8">
        <v>42465</v>
      </c>
      <c r="G32" s="45" t="s">
        <v>4</v>
      </c>
      <c r="H32" s="84">
        <v>36.14</v>
      </c>
      <c r="I32" s="84"/>
      <c r="J32" s="45">
        <v>71</v>
      </c>
      <c r="K32" s="83">
        <f t="shared" si="0"/>
        <v>29167.26952085352</v>
      </c>
      <c r="L32" s="83"/>
      <c r="M32" s="6">
        <f t="shared" si="2"/>
        <v>0.41080661296976784</v>
      </c>
      <c r="N32" s="45">
        <v>2016</v>
      </c>
      <c r="O32" s="8">
        <v>42466</v>
      </c>
      <c r="P32" s="84">
        <v>36.79</v>
      </c>
      <c r="Q32" s="84"/>
      <c r="R32" s="85">
        <f t="shared" si="3"/>
        <v>26702.429843034854</v>
      </c>
      <c r="S32" s="85"/>
      <c r="T32" s="86">
        <f t="shared" si="4"/>
        <v>64.99999999999986</v>
      </c>
      <c r="U32" s="86"/>
    </row>
    <row r="33" spans="2:21" ht="13.5">
      <c r="B33" s="45">
        <v>25</v>
      </c>
      <c r="C33" s="83">
        <f t="shared" si="1"/>
        <v>998944.7472048188</v>
      </c>
      <c r="D33" s="83"/>
      <c r="E33" s="45">
        <v>2016</v>
      </c>
      <c r="F33" s="8">
        <v>42466</v>
      </c>
      <c r="G33" s="45" t="s">
        <v>4</v>
      </c>
      <c r="H33" s="84">
        <v>37.06</v>
      </c>
      <c r="I33" s="84"/>
      <c r="J33" s="45">
        <v>37</v>
      </c>
      <c r="K33" s="83">
        <f t="shared" si="0"/>
        <v>29968.342416144562</v>
      </c>
      <c r="L33" s="83"/>
      <c r="M33" s="6">
        <f t="shared" si="2"/>
        <v>0.8099552004363395</v>
      </c>
      <c r="N33" s="45">
        <v>2016</v>
      </c>
      <c r="O33" s="8">
        <v>42466</v>
      </c>
      <c r="P33" s="84">
        <v>36.8</v>
      </c>
      <c r="Q33" s="84"/>
      <c r="R33" s="85">
        <f t="shared" si="3"/>
        <v>-21058.835211345242</v>
      </c>
      <c r="S33" s="85"/>
      <c r="T33" s="86">
        <f t="shared" si="4"/>
        <v>-37</v>
      </c>
      <c r="U33" s="86"/>
    </row>
    <row r="34" spans="2:21" ht="13.5">
      <c r="B34" s="45">
        <v>26</v>
      </c>
      <c r="C34" s="83">
        <f t="shared" si="1"/>
        <v>977885.9119934735</v>
      </c>
      <c r="D34" s="83"/>
      <c r="E34" s="45">
        <v>2016</v>
      </c>
      <c r="F34" s="8">
        <v>42466</v>
      </c>
      <c r="G34" s="45" t="s">
        <v>4</v>
      </c>
      <c r="H34" s="84">
        <v>37.48</v>
      </c>
      <c r="I34" s="84"/>
      <c r="J34" s="45">
        <v>89</v>
      </c>
      <c r="K34" s="83">
        <f t="shared" si="0"/>
        <v>29336.577359804203</v>
      </c>
      <c r="L34" s="83"/>
      <c r="M34" s="6">
        <f t="shared" si="2"/>
        <v>0.32962446471690116</v>
      </c>
      <c r="N34" s="45">
        <v>2016</v>
      </c>
      <c r="O34" s="8">
        <v>42466</v>
      </c>
      <c r="P34" s="84">
        <v>37.53</v>
      </c>
      <c r="Q34" s="84"/>
      <c r="R34" s="85">
        <f t="shared" si="3"/>
        <v>1648.1223235846464</v>
      </c>
      <c r="S34" s="85"/>
      <c r="T34" s="86">
        <f t="shared" si="4"/>
        <v>5.000000000000426</v>
      </c>
      <c r="U34" s="86"/>
    </row>
    <row r="35" spans="2:21" ht="13.5">
      <c r="B35" s="45">
        <v>27</v>
      </c>
      <c r="C35" s="83">
        <f t="shared" si="1"/>
        <v>979534.0343170582</v>
      </c>
      <c r="D35" s="83"/>
      <c r="E35" s="45">
        <v>2016</v>
      </c>
      <c r="F35" s="8">
        <v>42466</v>
      </c>
      <c r="G35" s="45" t="s">
        <v>4</v>
      </c>
      <c r="H35" s="84">
        <v>37.83</v>
      </c>
      <c r="I35" s="84"/>
      <c r="J35" s="45">
        <v>27</v>
      </c>
      <c r="K35" s="83">
        <f t="shared" si="0"/>
        <v>29386.021029511743</v>
      </c>
      <c r="L35" s="83"/>
      <c r="M35" s="6">
        <f t="shared" si="2"/>
        <v>1.0883711492411758</v>
      </c>
      <c r="N35" s="45">
        <v>2016</v>
      </c>
      <c r="O35" s="8">
        <v>42467</v>
      </c>
      <c r="P35" s="84">
        <v>38.07</v>
      </c>
      <c r="Q35" s="84"/>
      <c r="R35" s="85">
        <f t="shared" si="3"/>
        <v>26120.907581788437</v>
      </c>
      <c r="S35" s="85"/>
      <c r="T35" s="86">
        <f t="shared" si="4"/>
        <v>24.0000000000002</v>
      </c>
      <c r="U35" s="86"/>
    </row>
    <row r="36" spans="2:21" ht="13.5">
      <c r="B36" s="45">
        <v>28</v>
      </c>
      <c r="C36" s="83">
        <f t="shared" si="1"/>
        <v>1005654.9418988466</v>
      </c>
      <c r="D36" s="83"/>
      <c r="E36" s="45">
        <v>2016</v>
      </c>
      <c r="F36" s="8">
        <v>42467</v>
      </c>
      <c r="G36" s="45" t="s">
        <v>3</v>
      </c>
      <c r="H36" s="84">
        <v>37.58</v>
      </c>
      <c r="I36" s="84"/>
      <c r="J36" s="45">
        <v>34</v>
      </c>
      <c r="K36" s="83">
        <f t="shared" si="0"/>
        <v>30169.6482569654</v>
      </c>
      <c r="L36" s="83"/>
      <c r="M36" s="6">
        <f t="shared" si="2"/>
        <v>0.8873425957931</v>
      </c>
      <c r="N36" s="45">
        <v>2016</v>
      </c>
      <c r="O36" s="8">
        <v>42467</v>
      </c>
      <c r="P36" s="84">
        <v>37.1</v>
      </c>
      <c r="Q36" s="84"/>
      <c r="R36" s="85">
        <f t="shared" si="3"/>
        <v>42592.44459806853</v>
      </c>
      <c r="S36" s="85"/>
      <c r="T36" s="86">
        <f t="shared" si="4"/>
        <v>47.99999999999969</v>
      </c>
      <c r="U36" s="86"/>
    </row>
    <row r="37" spans="2:21" ht="13.5">
      <c r="B37" s="45">
        <v>29</v>
      </c>
      <c r="C37" s="83">
        <f t="shared" si="1"/>
        <v>1048247.3864969151</v>
      </c>
      <c r="D37" s="83"/>
      <c r="E37" s="45">
        <v>2016</v>
      </c>
      <c r="F37" s="8">
        <v>42467</v>
      </c>
      <c r="G37" s="45" t="s">
        <v>4</v>
      </c>
      <c r="H37" s="84">
        <v>37.33</v>
      </c>
      <c r="I37" s="84"/>
      <c r="J37" s="45">
        <v>55</v>
      </c>
      <c r="K37" s="83">
        <f t="shared" si="0"/>
        <v>31447.421594907453</v>
      </c>
      <c r="L37" s="83"/>
      <c r="M37" s="6">
        <f t="shared" si="2"/>
        <v>0.5717713017255901</v>
      </c>
      <c r="N37" s="45">
        <v>2016</v>
      </c>
      <c r="O37" s="8">
        <v>42468</v>
      </c>
      <c r="P37" s="84">
        <v>38</v>
      </c>
      <c r="Q37" s="84"/>
      <c r="R37" s="85">
        <f t="shared" si="3"/>
        <v>38308.67721561463</v>
      </c>
      <c r="S37" s="85"/>
      <c r="T37" s="86">
        <f t="shared" si="4"/>
        <v>67.00000000000017</v>
      </c>
      <c r="U37" s="86"/>
    </row>
    <row r="38" spans="2:21" ht="13.5">
      <c r="B38" s="45">
        <v>30</v>
      </c>
      <c r="C38" s="83">
        <f t="shared" si="1"/>
        <v>1086556.0637125298</v>
      </c>
      <c r="D38" s="83"/>
      <c r="E38" s="45">
        <v>2016</v>
      </c>
      <c r="F38" s="8">
        <v>42468</v>
      </c>
      <c r="G38" s="45" t="s">
        <v>4</v>
      </c>
      <c r="H38" s="84">
        <v>38.35</v>
      </c>
      <c r="I38" s="84"/>
      <c r="J38" s="45">
        <v>43</v>
      </c>
      <c r="K38" s="83">
        <f t="shared" si="0"/>
        <v>32596.681911375894</v>
      </c>
      <c r="L38" s="83"/>
      <c r="M38" s="6">
        <f t="shared" si="2"/>
        <v>0.7580623700319975</v>
      </c>
      <c r="N38" s="45">
        <v>2016</v>
      </c>
      <c r="O38" s="8">
        <v>42468</v>
      </c>
      <c r="P38" s="84">
        <v>39.38</v>
      </c>
      <c r="Q38" s="84"/>
      <c r="R38" s="85">
        <f t="shared" si="3"/>
        <v>78080.42411329583</v>
      </c>
      <c r="S38" s="85"/>
      <c r="T38" s="86">
        <f t="shared" si="4"/>
        <v>103.00000000000011</v>
      </c>
      <c r="U38" s="86"/>
    </row>
    <row r="39" spans="2:21" ht="13.5">
      <c r="B39" s="45">
        <v>31</v>
      </c>
      <c r="C39" s="83">
        <f t="shared" si="1"/>
        <v>1164636.4878258256</v>
      </c>
      <c r="D39" s="83"/>
      <c r="E39" s="45">
        <v>2016</v>
      </c>
      <c r="F39" s="8">
        <v>42471</v>
      </c>
      <c r="G39" s="45" t="s">
        <v>4</v>
      </c>
      <c r="H39" s="84">
        <v>40.16</v>
      </c>
      <c r="I39" s="84"/>
      <c r="J39" s="45">
        <v>86</v>
      </c>
      <c r="K39" s="83">
        <f t="shared" si="0"/>
        <v>34939.09463477477</v>
      </c>
      <c r="L39" s="83"/>
      <c r="M39" s="6">
        <f t="shared" si="2"/>
        <v>0.4062685422648229</v>
      </c>
      <c r="N39" s="45">
        <v>2016</v>
      </c>
      <c r="O39" s="8">
        <v>42471</v>
      </c>
      <c r="P39" s="84">
        <v>40.18</v>
      </c>
      <c r="Q39" s="84"/>
      <c r="R39" s="85">
        <f t="shared" si="3"/>
        <v>812.5370845297728</v>
      </c>
      <c r="S39" s="85"/>
      <c r="T39" s="86">
        <f t="shared" si="4"/>
        <v>2.0000000000003126</v>
      </c>
      <c r="U39" s="86"/>
    </row>
    <row r="40" spans="2:21" ht="13.5">
      <c r="B40" s="45">
        <v>32</v>
      </c>
      <c r="C40" s="83">
        <f t="shared" si="1"/>
        <v>1165449.0249103555</v>
      </c>
      <c r="D40" s="83"/>
      <c r="E40" s="45">
        <v>2016</v>
      </c>
      <c r="F40" s="8">
        <v>42472</v>
      </c>
      <c r="G40" s="45" t="s">
        <v>4</v>
      </c>
      <c r="H40" s="84">
        <v>40.46</v>
      </c>
      <c r="I40" s="84"/>
      <c r="J40" s="45">
        <v>42</v>
      </c>
      <c r="K40" s="83">
        <f t="shared" si="0"/>
        <v>34963.47074731066</v>
      </c>
      <c r="L40" s="83"/>
      <c r="M40" s="6">
        <f t="shared" si="2"/>
        <v>0.8324635892216824</v>
      </c>
      <c r="N40" s="45">
        <v>2016</v>
      </c>
      <c r="O40" s="8">
        <v>42472</v>
      </c>
      <c r="P40" s="84">
        <v>40.7</v>
      </c>
      <c r="Q40" s="84"/>
      <c r="R40" s="85">
        <f t="shared" si="3"/>
        <v>19979.126141320543</v>
      </c>
      <c r="S40" s="85"/>
      <c r="T40" s="86">
        <f t="shared" si="4"/>
        <v>24.0000000000002</v>
      </c>
      <c r="U40" s="86"/>
    </row>
    <row r="41" spans="2:21" ht="13.5">
      <c r="B41" s="45">
        <v>33</v>
      </c>
      <c r="C41" s="83">
        <f t="shared" si="1"/>
        <v>1185428.151051676</v>
      </c>
      <c r="D41" s="83"/>
      <c r="E41" s="45">
        <v>2016</v>
      </c>
      <c r="F41" s="8">
        <v>42472</v>
      </c>
      <c r="G41" s="45" t="s">
        <v>4</v>
      </c>
      <c r="H41" s="84">
        <v>41.35</v>
      </c>
      <c r="I41" s="84"/>
      <c r="J41" s="45">
        <v>95</v>
      </c>
      <c r="K41" s="83">
        <f t="shared" si="0"/>
        <v>35562.844531550276</v>
      </c>
      <c r="L41" s="83"/>
      <c r="M41" s="6">
        <f t="shared" si="2"/>
        <v>0.3743457319110555</v>
      </c>
      <c r="N41" s="45">
        <v>2016</v>
      </c>
      <c r="O41" s="8">
        <v>42472</v>
      </c>
      <c r="P41" s="84">
        <v>41.91</v>
      </c>
      <c r="Q41" s="84"/>
      <c r="R41" s="85">
        <f t="shared" si="3"/>
        <v>20963.36098701893</v>
      </c>
      <c r="S41" s="85"/>
      <c r="T41" s="86">
        <f t="shared" si="4"/>
        <v>55.99999999999952</v>
      </c>
      <c r="U41" s="86"/>
    </row>
    <row r="42" spans="2:21" ht="13.5">
      <c r="B42" s="45">
        <v>34</v>
      </c>
      <c r="C42" s="83">
        <f t="shared" si="1"/>
        <v>1206391.512038695</v>
      </c>
      <c r="D42" s="83"/>
      <c r="E42" s="45">
        <v>2016</v>
      </c>
      <c r="F42" s="8">
        <v>42473</v>
      </c>
      <c r="G42" s="45" t="s">
        <v>3</v>
      </c>
      <c r="H42" s="84">
        <v>41.52</v>
      </c>
      <c r="I42" s="84"/>
      <c r="J42" s="45">
        <v>28</v>
      </c>
      <c r="K42" s="83">
        <f t="shared" si="0"/>
        <v>36191.74536116084</v>
      </c>
      <c r="L42" s="83"/>
      <c r="M42" s="6">
        <f t="shared" si="2"/>
        <v>1.292562334327173</v>
      </c>
      <c r="N42" s="45">
        <v>2016</v>
      </c>
      <c r="O42" s="8">
        <v>42473</v>
      </c>
      <c r="P42" s="84">
        <v>41.6</v>
      </c>
      <c r="Q42" s="84"/>
      <c r="R42" s="85">
        <f t="shared" si="3"/>
        <v>-10340.498674617163</v>
      </c>
      <c r="S42" s="85"/>
      <c r="T42" s="86">
        <f t="shared" si="4"/>
        <v>-28</v>
      </c>
      <c r="U42" s="86"/>
    </row>
    <row r="43" spans="2:21" ht="13.5">
      <c r="B43" s="45">
        <v>35</v>
      </c>
      <c r="C43" s="83">
        <f t="shared" si="1"/>
        <v>1196051.0133640778</v>
      </c>
      <c r="D43" s="83"/>
      <c r="E43" s="45">
        <v>2016</v>
      </c>
      <c r="F43" s="8">
        <v>42473</v>
      </c>
      <c r="G43" s="45" t="s">
        <v>3</v>
      </c>
      <c r="H43" s="84">
        <v>41.49</v>
      </c>
      <c r="I43" s="84"/>
      <c r="J43" s="45">
        <v>28</v>
      </c>
      <c r="K43" s="83">
        <f t="shared" si="0"/>
        <v>35881.53040092233</v>
      </c>
      <c r="L43" s="83"/>
      <c r="M43" s="6">
        <f t="shared" si="2"/>
        <v>1.2814832286043691</v>
      </c>
      <c r="N43" s="45">
        <v>2016</v>
      </c>
      <c r="O43" s="8">
        <v>42473</v>
      </c>
      <c r="P43" s="84">
        <v>41.74</v>
      </c>
      <c r="Q43" s="84"/>
      <c r="R43" s="85">
        <f t="shared" si="3"/>
        <v>-32037.080715109227</v>
      </c>
      <c r="S43" s="85"/>
      <c r="T43" s="86">
        <f t="shared" si="4"/>
        <v>-28</v>
      </c>
      <c r="U43" s="86"/>
    </row>
    <row r="44" spans="2:21" ht="13.5">
      <c r="B44" s="45">
        <v>36</v>
      </c>
      <c r="C44" s="83">
        <f t="shared" si="1"/>
        <v>1164013.9326489687</v>
      </c>
      <c r="D44" s="83"/>
      <c r="E44" s="45">
        <v>2016</v>
      </c>
      <c r="F44" s="8">
        <v>42473</v>
      </c>
      <c r="G44" s="45" t="s">
        <v>4</v>
      </c>
      <c r="H44" s="84">
        <v>42.25</v>
      </c>
      <c r="I44" s="84"/>
      <c r="J44" s="45">
        <v>103</v>
      </c>
      <c r="K44" s="83">
        <f t="shared" si="0"/>
        <v>34920.41797946906</v>
      </c>
      <c r="L44" s="83"/>
      <c r="M44" s="6">
        <f t="shared" si="2"/>
        <v>0.3390331842666899</v>
      </c>
      <c r="N44" s="45">
        <v>2016</v>
      </c>
      <c r="O44" s="8">
        <v>42473</v>
      </c>
      <c r="P44" s="84">
        <v>41.57</v>
      </c>
      <c r="Q44" s="84"/>
      <c r="R44" s="85">
        <f t="shared" si="3"/>
        <v>-23054.256530134902</v>
      </c>
      <c r="S44" s="85"/>
      <c r="T44" s="86">
        <f t="shared" si="4"/>
        <v>-103</v>
      </c>
      <c r="U44" s="86"/>
    </row>
    <row r="45" spans="2:21" ht="13.5">
      <c r="B45" s="45">
        <v>37</v>
      </c>
      <c r="C45" s="83">
        <f t="shared" si="1"/>
        <v>1140959.6761188337</v>
      </c>
      <c r="D45" s="83"/>
      <c r="E45" s="45">
        <v>2016</v>
      </c>
      <c r="F45" s="8">
        <v>42473</v>
      </c>
      <c r="G45" s="45" t="s">
        <v>3</v>
      </c>
      <c r="H45" s="84">
        <v>41.55</v>
      </c>
      <c r="I45" s="84"/>
      <c r="J45" s="45">
        <v>68</v>
      </c>
      <c r="K45" s="83">
        <f t="shared" si="0"/>
        <v>34228.79028356501</v>
      </c>
      <c r="L45" s="83"/>
      <c r="M45" s="6">
        <f t="shared" si="2"/>
        <v>0.5033645629936031</v>
      </c>
      <c r="N45" s="45">
        <v>2016</v>
      </c>
      <c r="O45" s="8">
        <v>42473</v>
      </c>
      <c r="P45" s="84">
        <v>41.59</v>
      </c>
      <c r="Q45" s="84"/>
      <c r="R45" s="85">
        <f t="shared" si="3"/>
        <v>-2013.458251974727</v>
      </c>
      <c r="S45" s="85"/>
      <c r="T45" s="86">
        <f t="shared" si="4"/>
        <v>-68</v>
      </c>
      <c r="U45" s="86"/>
    </row>
    <row r="46" spans="2:21" ht="13.5">
      <c r="B46" s="45">
        <v>38</v>
      </c>
      <c r="C46" s="83">
        <f t="shared" si="1"/>
        <v>1138946.217866859</v>
      </c>
      <c r="D46" s="83"/>
      <c r="E46" s="45">
        <v>2016</v>
      </c>
      <c r="F46" s="8">
        <v>42474</v>
      </c>
      <c r="G46" s="45" t="s">
        <v>3</v>
      </c>
      <c r="H46" s="84">
        <v>41.28</v>
      </c>
      <c r="I46" s="84"/>
      <c r="J46" s="45">
        <v>46</v>
      </c>
      <c r="K46" s="83">
        <f t="shared" si="0"/>
        <v>34168.38653600577</v>
      </c>
      <c r="L46" s="83"/>
      <c r="M46" s="6">
        <f t="shared" si="2"/>
        <v>0.7427910116522993</v>
      </c>
      <c r="N46" s="45">
        <v>2016</v>
      </c>
      <c r="O46" s="8">
        <v>42473</v>
      </c>
      <c r="P46" s="84">
        <v>41.28</v>
      </c>
      <c r="Q46" s="84"/>
      <c r="R46" s="85">
        <f t="shared" si="3"/>
        <v>0</v>
      </c>
      <c r="S46" s="85"/>
      <c r="T46" s="86">
        <f t="shared" si="4"/>
        <v>0</v>
      </c>
      <c r="U46" s="86"/>
    </row>
    <row r="47" spans="2:21" ht="13.5">
      <c r="B47" s="45">
        <v>39</v>
      </c>
      <c r="C47" s="83">
        <f t="shared" si="1"/>
        <v>1138946.217866859</v>
      </c>
      <c r="D47" s="83"/>
      <c r="E47" s="45">
        <v>2016</v>
      </c>
      <c r="F47" s="8">
        <v>42474</v>
      </c>
      <c r="G47" s="45" t="s">
        <v>3</v>
      </c>
      <c r="H47" s="84">
        <v>41</v>
      </c>
      <c r="I47" s="84"/>
      <c r="J47" s="45">
        <v>29</v>
      </c>
      <c r="K47" s="83">
        <f t="shared" si="0"/>
        <v>34168.38653600577</v>
      </c>
      <c r="L47" s="83"/>
      <c r="M47" s="6">
        <f t="shared" si="2"/>
        <v>1.178220225379509</v>
      </c>
      <c r="N47" s="45">
        <v>2016</v>
      </c>
      <c r="O47" s="8">
        <v>42474</v>
      </c>
      <c r="P47" s="84">
        <v>41.23</v>
      </c>
      <c r="Q47" s="84"/>
      <c r="R47" s="85">
        <f t="shared" si="3"/>
        <v>-27099.065183728344</v>
      </c>
      <c r="S47" s="85"/>
      <c r="T47" s="86">
        <f t="shared" si="4"/>
        <v>-29</v>
      </c>
      <c r="U47" s="86"/>
    </row>
    <row r="48" spans="2:21" ht="13.5">
      <c r="B48" s="45">
        <v>40</v>
      </c>
      <c r="C48" s="83">
        <f t="shared" si="1"/>
        <v>1111847.1526831307</v>
      </c>
      <c r="D48" s="83"/>
      <c r="E48" s="45">
        <v>2016</v>
      </c>
      <c r="F48" s="8">
        <v>42474</v>
      </c>
      <c r="G48" s="45" t="s">
        <v>4</v>
      </c>
      <c r="H48" s="84">
        <v>41.47</v>
      </c>
      <c r="I48" s="84"/>
      <c r="J48" s="45">
        <v>39</v>
      </c>
      <c r="K48" s="83">
        <f t="shared" si="0"/>
        <v>33355.41458049392</v>
      </c>
      <c r="L48" s="83"/>
      <c r="M48" s="6">
        <f t="shared" si="2"/>
        <v>0.8552670405254851</v>
      </c>
      <c r="N48" s="45">
        <v>2016</v>
      </c>
      <c r="O48" s="8">
        <v>42474</v>
      </c>
      <c r="P48" s="84">
        <v>41.74</v>
      </c>
      <c r="Q48" s="84"/>
      <c r="R48" s="85">
        <f t="shared" si="3"/>
        <v>23092.210094188365</v>
      </c>
      <c r="S48" s="85"/>
      <c r="T48" s="86">
        <f t="shared" si="4"/>
        <v>27.000000000000313</v>
      </c>
      <c r="U48" s="86"/>
    </row>
    <row r="49" spans="2:21" ht="13.5">
      <c r="B49" s="45">
        <v>41</v>
      </c>
      <c r="C49" s="83">
        <f t="shared" si="1"/>
        <v>1134939.362777319</v>
      </c>
      <c r="D49" s="83"/>
      <c r="E49" s="45">
        <v>2016</v>
      </c>
      <c r="F49" s="8">
        <v>42474</v>
      </c>
      <c r="G49" s="45" t="s">
        <v>3</v>
      </c>
      <c r="H49" s="84">
        <v>41.71</v>
      </c>
      <c r="I49" s="84"/>
      <c r="J49" s="45">
        <v>25</v>
      </c>
      <c r="K49" s="83">
        <f t="shared" si="0"/>
        <v>34048.18088331957</v>
      </c>
      <c r="L49" s="83"/>
      <c r="M49" s="6">
        <f t="shared" si="2"/>
        <v>1.3619272353327827</v>
      </c>
      <c r="N49" s="45">
        <v>2016</v>
      </c>
      <c r="O49" s="8">
        <v>42474</v>
      </c>
      <c r="P49" s="84">
        <v>41.49</v>
      </c>
      <c r="Q49" s="84"/>
      <c r="R49" s="85">
        <f t="shared" si="3"/>
        <v>29962.399177321066</v>
      </c>
      <c r="S49" s="85"/>
      <c r="T49" s="86">
        <f t="shared" si="4"/>
        <v>21.999999999999886</v>
      </c>
      <c r="U49" s="86"/>
    </row>
    <row r="50" spans="2:21" ht="13.5">
      <c r="B50" s="45">
        <v>42</v>
      </c>
      <c r="C50" s="83">
        <f t="shared" si="1"/>
        <v>1164901.76195464</v>
      </c>
      <c r="D50" s="83"/>
      <c r="E50" s="45">
        <v>2016</v>
      </c>
      <c r="F50" s="8">
        <v>42475</v>
      </c>
      <c r="G50" s="45" t="s">
        <v>4</v>
      </c>
      <c r="H50" s="84">
        <v>41.71</v>
      </c>
      <c r="I50" s="84"/>
      <c r="J50" s="45">
        <v>35</v>
      </c>
      <c r="K50" s="83">
        <f t="shared" si="0"/>
        <v>34947.0528586392</v>
      </c>
      <c r="L50" s="83"/>
      <c r="M50" s="6">
        <f t="shared" si="2"/>
        <v>0.9984872245325487</v>
      </c>
      <c r="N50" s="45">
        <v>2016</v>
      </c>
      <c r="O50" s="8">
        <v>42475</v>
      </c>
      <c r="P50" s="84">
        <v>41.54</v>
      </c>
      <c r="Q50" s="84"/>
      <c r="R50" s="85">
        <f t="shared" si="3"/>
        <v>-16974.2828170535</v>
      </c>
      <c r="S50" s="85"/>
      <c r="T50" s="86">
        <f t="shared" si="4"/>
        <v>-35</v>
      </c>
      <c r="U50" s="86"/>
    </row>
    <row r="51" spans="2:21" ht="13.5">
      <c r="B51" s="45">
        <v>43</v>
      </c>
      <c r="C51" s="83">
        <f t="shared" si="1"/>
        <v>1147927.4791375864</v>
      </c>
      <c r="D51" s="83"/>
      <c r="E51" s="45">
        <v>2016</v>
      </c>
      <c r="F51" s="8">
        <v>42475</v>
      </c>
      <c r="G51" s="45" t="s">
        <v>3</v>
      </c>
      <c r="H51" s="84">
        <v>40.9</v>
      </c>
      <c r="I51" s="84"/>
      <c r="J51" s="45">
        <v>75</v>
      </c>
      <c r="K51" s="83">
        <f t="shared" si="0"/>
        <v>34437.824374127595</v>
      </c>
      <c r="L51" s="83"/>
      <c r="M51" s="6">
        <f t="shared" si="2"/>
        <v>0.4591709916550346</v>
      </c>
      <c r="N51" s="45">
        <v>2016</v>
      </c>
      <c r="O51" s="8">
        <v>42475</v>
      </c>
      <c r="P51" s="84">
        <v>40.37</v>
      </c>
      <c r="Q51" s="84"/>
      <c r="R51" s="85">
        <f t="shared" si="3"/>
        <v>24336.062557716887</v>
      </c>
      <c r="S51" s="85"/>
      <c r="T51" s="86">
        <f t="shared" si="4"/>
        <v>53.000000000000114</v>
      </c>
      <c r="U51" s="86"/>
    </row>
    <row r="52" spans="2:21" ht="13.5">
      <c r="B52" s="45">
        <v>44</v>
      </c>
      <c r="C52" s="83">
        <f t="shared" si="1"/>
        <v>1172263.5416953033</v>
      </c>
      <c r="D52" s="83"/>
      <c r="E52" s="45">
        <v>2016</v>
      </c>
      <c r="F52" s="8">
        <v>42478</v>
      </c>
      <c r="G52" s="45" t="s">
        <v>3</v>
      </c>
      <c r="H52" s="84">
        <v>39.48</v>
      </c>
      <c r="I52" s="84"/>
      <c r="J52" s="45">
        <v>47</v>
      </c>
      <c r="K52" s="83">
        <f t="shared" si="0"/>
        <v>35167.906250859094</v>
      </c>
      <c r="L52" s="83"/>
      <c r="M52" s="6">
        <f t="shared" si="2"/>
        <v>0.7482533244863637</v>
      </c>
      <c r="N52" s="45">
        <v>2016</v>
      </c>
      <c r="O52" s="8">
        <v>42478</v>
      </c>
      <c r="P52" s="84">
        <v>39.92</v>
      </c>
      <c r="Q52" s="84"/>
      <c r="R52" s="85">
        <f t="shared" si="3"/>
        <v>-32923.14627740037</v>
      </c>
      <c r="S52" s="85"/>
      <c r="T52" s="86">
        <f t="shared" si="4"/>
        <v>-47</v>
      </c>
      <c r="U52" s="86"/>
    </row>
    <row r="53" spans="2:21" ht="13.5">
      <c r="B53" s="45">
        <v>45</v>
      </c>
      <c r="C53" s="83">
        <f t="shared" si="1"/>
        <v>1139340.3954179029</v>
      </c>
      <c r="D53" s="83"/>
      <c r="E53" s="45">
        <v>2016</v>
      </c>
      <c r="F53" s="8">
        <v>42478</v>
      </c>
      <c r="G53" s="45" t="s">
        <v>4</v>
      </c>
      <c r="H53" s="84">
        <v>40.47</v>
      </c>
      <c r="I53" s="84"/>
      <c r="J53" s="45">
        <v>82</v>
      </c>
      <c r="K53" s="83">
        <f t="shared" si="0"/>
        <v>34180.211862537086</v>
      </c>
      <c r="L53" s="83"/>
      <c r="M53" s="6">
        <f t="shared" si="2"/>
        <v>0.4168318519821596</v>
      </c>
      <c r="N53" s="45">
        <v>2016</v>
      </c>
      <c r="O53" s="8">
        <v>42478</v>
      </c>
      <c r="P53" s="84">
        <v>40.16</v>
      </c>
      <c r="Q53" s="84"/>
      <c r="R53" s="85">
        <f t="shared" si="3"/>
        <v>-12921.787411447041</v>
      </c>
      <c r="S53" s="85"/>
      <c r="T53" s="86">
        <f t="shared" si="4"/>
        <v>-82</v>
      </c>
      <c r="U53" s="86"/>
    </row>
    <row r="54" spans="2:21" ht="13.5">
      <c r="B54" s="45">
        <v>46</v>
      </c>
      <c r="C54" s="83">
        <f t="shared" si="1"/>
        <v>1126418.6080064557</v>
      </c>
      <c r="D54" s="83"/>
      <c r="E54" s="45">
        <v>2016</v>
      </c>
      <c r="F54" s="8">
        <v>42478</v>
      </c>
      <c r="G54" s="45" t="s">
        <v>4</v>
      </c>
      <c r="H54" s="84">
        <v>40.53</v>
      </c>
      <c r="I54" s="84"/>
      <c r="J54" s="45">
        <v>76</v>
      </c>
      <c r="K54" s="83">
        <f t="shared" si="0"/>
        <v>33792.55824019367</v>
      </c>
      <c r="L54" s="83"/>
      <c r="M54" s="6">
        <f t="shared" si="2"/>
        <v>0.4446389242130746</v>
      </c>
      <c r="N54" s="45">
        <v>2016</v>
      </c>
      <c r="O54" s="8">
        <v>42478</v>
      </c>
      <c r="P54" s="84">
        <v>41.11</v>
      </c>
      <c r="Q54" s="84"/>
      <c r="R54" s="85">
        <f t="shared" si="3"/>
        <v>25789.05760435825</v>
      </c>
      <c r="S54" s="85"/>
      <c r="T54" s="86">
        <f t="shared" si="4"/>
        <v>57.99999999999983</v>
      </c>
      <c r="U54" s="86"/>
    </row>
    <row r="55" spans="2:21" ht="13.5">
      <c r="B55" s="45">
        <v>47</v>
      </c>
      <c r="C55" s="83">
        <f t="shared" si="1"/>
        <v>1152207.665610814</v>
      </c>
      <c r="D55" s="83"/>
      <c r="E55" s="45">
        <v>2016</v>
      </c>
      <c r="F55" s="8">
        <v>42478</v>
      </c>
      <c r="G55" s="45" t="s">
        <v>4</v>
      </c>
      <c r="H55" s="84">
        <v>41.34</v>
      </c>
      <c r="I55" s="84"/>
      <c r="J55" s="45">
        <v>25</v>
      </c>
      <c r="K55" s="83">
        <f t="shared" si="0"/>
        <v>34566.22996832442</v>
      </c>
      <c r="L55" s="83"/>
      <c r="M55" s="6">
        <f t="shared" si="2"/>
        <v>1.3826491987329768</v>
      </c>
      <c r="N55" s="45">
        <v>2016</v>
      </c>
      <c r="O55" s="8">
        <v>42478</v>
      </c>
      <c r="P55" s="84">
        <v>41.32</v>
      </c>
      <c r="Q55" s="84"/>
      <c r="R55" s="85">
        <f t="shared" si="3"/>
        <v>-2765.2983974663857</v>
      </c>
      <c r="S55" s="85"/>
      <c r="T55" s="86">
        <f t="shared" si="4"/>
        <v>-25</v>
      </c>
      <c r="U55" s="86"/>
    </row>
    <row r="56" spans="2:21" ht="13.5">
      <c r="B56" s="45">
        <v>48</v>
      </c>
      <c r="C56" s="83">
        <f t="shared" si="1"/>
        <v>1149442.3672133477</v>
      </c>
      <c r="D56" s="83"/>
      <c r="E56" s="45">
        <v>2016</v>
      </c>
      <c r="F56" s="8">
        <v>42479</v>
      </c>
      <c r="G56" s="45" t="s">
        <v>4</v>
      </c>
      <c r="H56" s="84">
        <v>41.31</v>
      </c>
      <c r="I56" s="84"/>
      <c r="J56" s="45">
        <v>32</v>
      </c>
      <c r="K56" s="83">
        <f t="shared" si="0"/>
        <v>34483.27101640043</v>
      </c>
      <c r="L56" s="83"/>
      <c r="M56" s="6">
        <f t="shared" si="2"/>
        <v>1.0776022192625134</v>
      </c>
      <c r="N56" s="45">
        <v>2016</v>
      </c>
      <c r="O56" s="8">
        <v>42479</v>
      </c>
      <c r="P56" s="84">
        <v>41.61</v>
      </c>
      <c r="Q56" s="84"/>
      <c r="R56" s="85">
        <f t="shared" si="3"/>
        <v>32328.0665778751</v>
      </c>
      <c r="S56" s="85"/>
      <c r="T56" s="86">
        <f t="shared" si="4"/>
        <v>29.999999999999716</v>
      </c>
      <c r="U56" s="86"/>
    </row>
    <row r="57" spans="2:21" ht="13.5">
      <c r="B57" s="45">
        <v>49</v>
      </c>
      <c r="C57" s="83">
        <f t="shared" si="1"/>
        <v>1181770.4337912227</v>
      </c>
      <c r="D57" s="83"/>
      <c r="E57" s="45">
        <v>2016</v>
      </c>
      <c r="F57" s="8">
        <v>42479</v>
      </c>
      <c r="G57" s="45" t="s">
        <v>3</v>
      </c>
      <c r="H57" s="84">
        <v>41.46</v>
      </c>
      <c r="I57" s="84"/>
      <c r="J57" s="45">
        <v>40</v>
      </c>
      <c r="K57" s="83">
        <f t="shared" si="0"/>
        <v>35453.11301373668</v>
      </c>
      <c r="L57" s="83"/>
      <c r="M57" s="6">
        <f t="shared" si="2"/>
        <v>0.886327825343417</v>
      </c>
      <c r="N57" s="45">
        <v>2016</v>
      </c>
      <c r="O57" s="8">
        <v>42479</v>
      </c>
      <c r="P57" s="84">
        <v>41.82</v>
      </c>
      <c r="Q57" s="84"/>
      <c r="R57" s="85">
        <f t="shared" si="3"/>
        <v>-31907.801712362965</v>
      </c>
      <c r="S57" s="85"/>
      <c r="T57" s="86">
        <f t="shared" si="4"/>
        <v>-40</v>
      </c>
      <c r="U57" s="86"/>
    </row>
    <row r="58" spans="2:21" ht="13.5">
      <c r="B58" s="45">
        <v>50</v>
      </c>
      <c r="C58" s="83">
        <f t="shared" si="1"/>
        <v>1149862.6320788597</v>
      </c>
      <c r="D58" s="83"/>
      <c r="E58" s="45">
        <v>2016</v>
      </c>
      <c r="F58" s="8">
        <v>42479</v>
      </c>
      <c r="G58" s="45" t="s">
        <v>4</v>
      </c>
      <c r="H58" s="84">
        <v>42.15</v>
      </c>
      <c r="I58" s="84"/>
      <c r="J58" s="45">
        <v>99</v>
      </c>
      <c r="K58" s="83">
        <f t="shared" si="0"/>
        <v>34495.878962365794</v>
      </c>
      <c r="L58" s="83"/>
      <c r="M58" s="6">
        <f t="shared" si="2"/>
        <v>0.34844322184207877</v>
      </c>
      <c r="N58" s="45">
        <v>2016</v>
      </c>
      <c r="O58" s="8">
        <v>42479</v>
      </c>
      <c r="P58" s="84">
        <v>42.36</v>
      </c>
      <c r="Q58" s="84"/>
      <c r="R58" s="85">
        <f t="shared" si="3"/>
        <v>7317.307658683683</v>
      </c>
      <c r="S58" s="85"/>
      <c r="T58" s="86">
        <f t="shared" si="4"/>
        <v>21.000000000000085</v>
      </c>
      <c r="U58" s="86"/>
    </row>
    <row r="59" spans="2:21" ht="13.5">
      <c r="B59" s="45">
        <v>51</v>
      </c>
      <c r="C59" s="83">
        <f t="shared" si="1"/>
        <v>1157179.9397375435</v>
      </c>
      <c r="D59" s="83"/>
      <c r="E59" s="45">
        <v>2016</v>
      </c>
      <c r="F59" s="8">
        <v>42479</v>
      </c>
      <c r="G59" s="45" t="s">
        <v>4</v>
      </c>
      <c r="H59" s="84">
        <v>42.48</v>
      </c>
      <c r="I59" s="84"/>
      <c r="J59" s="45">
        <v>42</v>
      </c>
      <c r="K59" s="83">
        <f t="shared" si="0"/>
        <v>34715.398192126304</v>
      </c>
      <c r="L59" s="83"/>
      <c r="M59" s="6">
        <f t="shared" si="2"/>
        <v>0.8265570998125311</v>
      </c>
      <c r="N59" s="45">
        <v>2016</v>
      </c>
      <c r="O59" s="8">
        <v>42480</v>
      </c>
      <c r="P59" s="84">
        <v>42.27</v>
      </c>
      <c r="Q59" s="84"/>
      <c r="R59" s="85">
        <f t="shared" si="3"/>
        <v>-17357.699096062635</v>
      </c>
      <c r="S59" s="85"/>
      <c r="T59" s="86">
        <f t="shared" si="4"/>
        <v>-42</v>
      </c>
      <c r="U59" s="86"/>
    </row>
    <row r="60" spans="2:21" ht="13.5">
      <c r="B60" s="45">
        <v>52</v>
      </c>
      <c r="C60" s="83">
        <f t="shared" si="1"/>
        <v>1139822.2406414808</v>
      </c>
      <c r="D60" s="83"/>
      <c r="E60" s="45">
        <v>2016</v>
      </c>
      <c r="F60" s="8">
        <v>42480</v>
      </c>
      <c r="G60" s="45" t="s">
        <v>3</v>
      </c>
      <c r="H60" s="84">
        <v>41.7</v>
      </c>
      <c r="I60" s="84"/>
      <c r="J60" s="45">
        <v>62</v>
      </c>
      <c r="K60" s="83">
        <f t="shared" si="0"/>
        <v>34194.667219244424</v>
      </c>
      <c r="L60" s="83"/>
      <c r="M60" s="6">
        <f t="shared" si="2"/>
        <v>0.5515268906329746</v>
      </c>
      <c r="N60" s="45">
        <v>2016</v>
      </c>
      <c r="O60" s="8">
        <v>42480</v>
      </c>
      <c r="P60" s="84">
        <v>41.49</v>
      </c>
      <c r="Q60" s="84"/>
      <c r="R60" s="85">
        <f t="shared" si="3"/>
        <v>11582.064703292512</v>
      </c>
      <c r="S60" s="85"/>
      <c r="T60" s="86">
        <f t="shared" si="4"/>
        <v>21.000000000000085</v>
      </c>
      <c r="U60" s="86"/>
    </row>
    <row r="61" spans="2:21" ht="13.5">
      <c r="B61" s="45">
        <v>53</v>
      </c>
      <c r="C61" s="83">
        <f t="shared" si="1"/>
        <v>1151404.3053447732</v>
      </c>
      <c r="D61" s="83"/>
      <c r="E61" s="45">
        <v>2016</v>
      </c>
      <c r="F61" s="8">
        <v>42480</v>
      </c>
      <c r="G61" s="45" t="s">
        <v>4</v>
      </c>
      <c r="H61" s="84">
        <v>41.78</v>
      </c>
      <c r="I61" s="84"/>
      <c r="J61" s="45">
        <v>30</v>
      </c>
      <c r="K61" s="83">
        <f t="shared" si="0"/>
        <v>34542.1291603432</v>
      </c>
      <c r="L61" s="83"/>
      <c r="M61" s="6">
        <f t="shared" si="2"/>
        <v>1.1514043053447733</v>
      </c>
      <c r="N61" s="45">
        <v>2016</v>
      </c>
      <c r="O61" s="8">
        <v>42480</v>
      </c>
      <c r="P61" s="84">
        <v>41.52</v>
      </c>
      <c r="Q61" s="84"/>
      <c r="R61" s="85">
        <f t="shared" si="3"/>
        <v>-29936.51193896388</v>
      </c>
      <c r="S61" s="85"/>
      <c r="T61" s="86">
        <f t="shared" si="4"/>
        <v>-30</v>
      </c>
      <c r="U61" s="86"/>
    </row>
    <row r="62" spans="2:21" ht="13.5">
      <c r="B62" s="45">
        <v>54</v>
      </c>
      <c r="C62" s="83">
        <f t="shared" si="1"/>
        <v>1121467.7934058094</v>
      </c>
      <c r="D62" s="83"/>
      <c r="E62" s="45">
        <v>2016</v>
      </c>
      <c r="F62" s="8">
        <v>42480</v>
      </c>
      <c r="G62" s="45" t="s">
        <v>3</v>
      </c>
      <c r="H62" s="84">
        <v>41.5</v>
      </c>
      <c r="I62" s="84"/>
      <c r="J62" s="45">
        <v>44</v>
      </c>
      <c r="K62" s="83">
        <f t="shared" si="0"/>
        <v>33644.03380217428</v>
      </c>
      <c r="L62" s="83"/>
      <c r="M62" s="6">
        <f t="shared" si="2"/>
        <v>0.7646371318675973</v>
      </c>
      <c r="N62" s="45">
        <v>2016</v>
      </c>
      <c r="O62" s="8">
        <v>42480</v>
      </c>
      <c r="P62" s="84">
        <v>41.84</v>
      </c>
      <c r="Q62" s="84"/>
      <c r="R62" s="85">
        <f t="shared" si="3"/>
        <v>-25997.662483498567</v>
      </c>
      <c r="S62" s="85"/>
      <c r="T62" s="86">
        <f t="shared" si="4"/>
        <v>-44</v>
      </c>
      <c r="U62" s="86"/>
    </row>
    <row r="63" spans="2:21" ht="13.5">
      <c r="B63" s="45">
        <v>55</v>
      </c>
      <c r="C63" s="83">
        <f t="shared" si="1"/>
        <v>1095470.130922311</v>
      </c>
      <c r="D63" s="83"/>
      <c r="E63" s="45">
        <v>2016</v>
      </c>
      <c r="F63" s="8">
        <v>42480</v>
      </c>
      <c r="G63" s="45" t="s">
        <v>4</v>
      </c>
      <c r="H63" s="84">
        <v>42.36</v>
      </c>
      <c r="I63" s="84"/>
      <c r="J63" s="45">
        <v>95</v>
      </c>
      <c r="K63" s="83">
        <f t="shared" si="0"/>
        <v>32864.10392766933</v>
      </c>
      <c r="L63" s="83"/>
      <c r="M63" s="6">
        <f t="shared" si="2"/>
        <v>0.34593793608072976</v>
      </c>
      <c r="N63" s="45">
        <v>2016</v>
      </c>
      <c r="O63" s="8">
        <v>42481</v>
      </c>
      <c r="P63" s="84">
        <v>43.8</v>
      </c>
      <c r="Q63" s="84"/>
      <c r="R63" s="85">
        <f t="shared" si="3"/>
        <v>49815.06279562501</v>
      </c>
      <c r="S63" s="85"/>
      <c r="T63" s="86">
        <f t="shared" si="4"/>
        <v>143.99999999999977</v>
      </c>
      <c r="U63" s="86"/>
    </row>
    <row r="64" spans="2:21" ht="13.5">
      <c r="B64" s="45">
        <v>56</v>
      </c>
      <c r="C64" s="83">
        <f t="shared" si="1"/>
        <v>1145285.193717936</v>
      </c>
      <c r="D64" s="83"/>
      <c r="E64" s="45">
        <v>2016</v>
      </c>
      <c r="F64" s="8">
        <v>42481</v>
      </c>
      <c r="G64" s="45" t="s">
        <v>4</v>
      </c>
      <c r="H64" s="84">
        <v>44.02</v>
      </c>
      <c r="I64" s="84"/>
      <c r="J64" s="45">
        <v>30</v>
      </c>
      <c r="K64" s="83">
        <f t="shared" si="0"/>
        <v>34358.55581153808</v>
      </c>
      <c r="L64" s="83"/>
      <c r="M64" s="6">
        <f t="shared" si="2"/>
        <v>1.145285193717936</v>
      </c>
      <c r="N64" s="45">
        <v>2016</v>
      </c>
      <c r="O64" s="8">
        <v>42481</v>
      </c>
      <c r="P64" s="84">
        <v>44.3</v>
      </c>
      <c r="Q64" s="84"/>
      <c r="R64" s="85">
        <f t="shared" si="3"/>
        <v>32067.985424101524</v>
      </c>
      <c r="S64" s="85"/>
      <c r="T64" s="86">
        <f t="shared" si="4"/>
        <v>27.999999999999403</v>
      </c>
      <c r="U64" s="86"/>
    </row>
    <row r="65" spans="2:21" ht="13.5">
      <c r="B65" s="45">
        <v>57</v>
      </c>
      <c r="C65" s="83">
        <f t="shared" si="1"/>
        <v>1177353.1791420376</v>
      </c>
      <c r="D65" s="83"/>
      <c r="E65" s="45">
        <v>2016</v>
      </c>
      <c r="F65" s="8">
        <v>42481</v>
      </c>
      <c r="G65" s="45" t="s">
        <v>3</v>
      </c>
      <c r="H65" s="84">
        <v>43.16</v>
      </c>
      <c r="I65" s="84"/>
      <c r="J65" s="45">
        <v>109</v>
      </c>
      <c r="K65" s="83">
        <f t="shared" si="0"/>
        <v>35320.59537426113</v>
      </c>
      <c r="L65" s="83"/>
      <c r="M65" s="6">
        <f t="shared" si="2"/>
        <v>0.3240421593968911</v>
      </c>
      <c r="N65" s="45">
        <v>2016</v>
      </c>
      <c r="O65" s="8">
        <v>42481</v>
      </c>
      <c r="P65" s="84">
        <v>43.64</v>
      </c>
      <c r="Q65" s="84"/>
      <c r="R65" s="85">
        <f t="shared" si="3"/>
        <v>-15554.023651050902</v>
      </c>
      <c r="S65" s="85"/>
      <c r="T65" s="86">
        <f t="shared" si="4"/>
        <v>-109</v>
      </c>
      <c r="U65" s="86"/>
    </row>
    <row r="66" spans="2:21" ht="13.5">
      <c r="B66" s="45">
        <v>58</v>
      </c>
      <c r="C66" s="83">
        <f t="shared" si="1"/>
        <v>1161799.1554909868</v>
      </c>
      <c r="D66" s="83"/>
      <c r="E66" s="45">
        <v>2016</v>
      </c>
      <c r="F66" s="8">
        <v>42481</v>
      </c>
      <c r="G66" s="45" t="s">
        <v>3</v>
      </c>
      <c r="H66" s="84">
        <v>43.26</v>
      </c>
      <c r="I66" s="84"/>
      <c r="J66" s="45">
        <v>39</v>
      </c>
      <c r="K66" s="83">
        <f t="shared" si="0"/>
        <v>34853.974664729605</v>
      </c>
      <c r="L66" s="83"/>
      <c r="M66" s="6">
        <f t="shared" si="2"/>
        <v>0.8936916580699898</v>
      </c>
      <c r="N66" s="45">
        <v>2016</v>
      </c>
      <c r="O66" s="8">
        <v>42481</v>
      </c>
      <c r="P66" s="84">
        <v>43.62</v>
      </c>
      <c r="Q66" s="84"/>
      <c r="R66" s="85">
        <f t="shared" si="3"/>
        <v>-32172.899690519585</v>
      </c>
      <c r="S66" s="85"/>
      <c r="T66" s="86">
        <f t="shared" si="4"/>
        <v>-39</v>
      </c>
      <c r="U66" s="86"/>
    </row>
    <row r="67" spans="2:21" ht="13.5">
      <c r="B67" s="45">
        <v>59</v>
      </c>
      <c r="C67" s="83">
        <f t="shared" si="1"/>
        <v>1129626.2558004672</v>
      </c>
      <c r="D67" s="83"/>
      <c r="E67" s="45">
        <v>2016</v>
      </c>
      <c r="F67" s="8">
        <v>42482</v>
      </c>
      <c r="G67" s="45" t="s">
        <v>4</v>
      </c>
      <c r="H67" s="84">
        <v>43.76</v>
      </c>
      <c r="I67" s="84"/>
      <c r="J67" s="45">
        <v>36</v>
      </c>
      <c r="K67" s="83">
        <f t="shared" si="0"/>
        <v>33888.78767401401</v>
      </c>
      <c r="L67" s="83"/>
      <c r="M67" s="6">
        <f t="shared" si="2"/>
        <v>0.941355213167056</v>
      </c>
      <c r="N67" s="45">
        <v>2016</v>
      </c>
      <c r="O67" s="8">
        <v>42482</v>
      </c>
      <c r="P67" s="84">
        <v>43.64</v>
      </c>
      <c r="Q67" s="84"/>
      <c r="R67" s="85">
        <f t="shared" si="3"/>
        <v>-11296.26255800443</v>
      </c>
      <c r="S67" s="85"/>
      <c r="T67" s="86">
        <f t="shared" si="4"/>
        <v>-36</v>
      </c>
      <c r="U67" s="86"/>
    </row>
    <row r="68" spans="2:21" ht="13.5">
      <c r="B68" s="45">
        <v>60</v>
      </c>
      <c r="C68" s="83">
        <f t="shared" si="1"/>
        <v>1118329.9932424629</v>
      </c>
      <c r="D68" s="83"/>
      <c r="E68" s="45">
        <v>2016</v>
      </c>
      <c r="F68" s="8">
        <v>42482</v>
      </c>
      <c r="G68" s="45" t="s">
        <v>3</v>
      </c>
      <c r="H68" s="84">
        <v>43.64</v>
      </c>
      <c r="I68" s="84"/>
      <c r="J68" s="45">
        <v>27</v>
      </c>
      <c r="K68" s="83">
        <f t="shared" si="0"/>
        <v>33549.89979727389</v>
      </c>
      <c r="L68" s="83"/>
      <c r="M68" s="6">
        <f t="shared" si="2"/>
        <v>1.2425888813805144</v>
      </c>
      <c r="N68" s="45">
        <v>2016</v>
      </c>
      <c r="O68" s="8">
        <v>42482</v>
      </c>
      <c r="P68" s="84">
        <v>43.36</v>
      </c>
      <c r="Q68" s="84"/>
      <c r="R68" s="85">
        <f t="shared" si="3"/>
        <v>34792.48867865454</v>
      </c>
      <c r="S68" s="85"/>
      <c r="T68" s="86">
        <f t="shared" si="4"/>
        <v>28.000000000000114</v>
      </c>
      <c r="U68" s="86"/>
    </row>
    <row r="69" spans="2:21" ht="13.5">
      <c r="B69" s="45">
        <v>61</v>
      </c>
      <c r="C69" s="83">
        <f t="shared" si="1"/>
        <v>1153122.4819211173</v>
      </c>
      <c r="D69" s="83"/>
      <c r="E69" s="45">
        <v>2016</v>
      </c>
      <c r="F69" s="8">
        <v>42482</v>
      </c>
      <c r="G69" s="45" t="s">
        <v>4</v>
      </c>
      <c r="H69" s="84">
        <v>43.48</v>
      </c>
      <c r="I69" s="84"/>
      <c r="J69" s="45">
        <v>25</v>
      </c>
      <c r="K69" s="83">
        <f t="shared" si="0"/>
        <v>34593.67445763352</v>
      </c>
      <c r="L69" s="83"/>
      <c r="M69" s="6">
        <f t="shared" si="2"/>
        <v>1.3837469783053407</v>
      </c>
      <c r="N69" s="46">
        <v>2016</v>
      </c>
      <c r="O69" s="8">
        <v>42482</v>
      </c>
      <c r="P69" s="84">
        <v>43.99</v>
      </c>
      <c r="Q69" s="84"/>
      <c r="R69" s="85">
        <f t="shared" si="3"/>
        <v>70571.09589357307</v>
      </c>
      <c r="S69" s="85"/>
      <c r="T69" s="86">
        <f t="shared" si="4"/>
        <v>51.00000000000051</v>
      </c>
      <c r="U69" s="86"/>
    </row>
    <row r="70" spans="2:21" ht="13.5">
      <c r="B70" s="45">
        <v>62</v>
      </c>
      <c r="C70" s="83">
        <f t="shared" si="1"/>
        <v>1223693.5778146903</v>
      </c>
      <c r="D70" s="83"/>
      <c r="E70" s="45">
        <v>2016</v>
      </c>
      <c r="F70" s="8">
        <v>42482</v>
      </c>
      <c r="G70" s="45" t="s">
        <v>3</v>
      </c>
      <c r="H70" s="84">
        <v>43.55</v>
      </c>
      <c r="I70" s="84"/>
      <c r="J70" s="45">
        <v>66</v>
      </c>
      <c r="K70" s="83">
        <f t="shared" si="0"/>
        <v>36710.80733444071</v>
      </c>
      <c r="L70" s="83"/>
      <c r="M70" s="6">
        <f t="shared" si="2"/>
        <v>0.5562243535521321</v>
      </c>
      <c r="N70" s="46">
        <v>2016</v>
      </c>
      <c r="O70" s="8">
        <v>42485</v>
      </c>
      <c r="P70" s="84">
        <v>43.15</v>
      </c>
      <c r="Q70" s="84"/>
      <c r="R70" s="85">
        <f t="shared" si="3"/>
        <v>22248.974142085204</v>
      </c>
      <c r="S70" s="85"/>
      <c r="T70" s="86">
        <f t="shared" si="4"/>
        <v>39.99999999999986</v>
      </c>
      <c r="U70" s="86"/>
    </row>
    <row r="71" spans="2:21" ht="13.5">
      <c r="B71" s="45">
        <v>63</v>
      </c>
      <c r="C71" s="83">
        <f t="shared" si="1"/>
        <v>1245942.5519567756</v>
      </c>
      <c r="D71" s="83"/>
      <c r="E71" s="45">
        <v>2016</v>
      </c>
      <c r="F71" s="8">
        <v>42485</v>
      </c>
      <c r="G71" s="45" t="s">
        <v>4</v>
      </c>
      <c r="H71" s="84">
        <v>43.23</v>
      </c>
      <c r="I71" s="84"/>
      <c r="J71" s="45">
        <v>26</v>
      </c>
      <c r="K71" s="83">
        <f t="shared" si="0"/>
        <v>37378.27655870327</v>
      </c>
      <c r="L71" s="83"/>
      <c r="M71" s="6">
        <f t="shared" si="2"/>
        <v>1.4376260214885874</v>
      </c>
      <c r="N71" s="45">
        <v>2016</v>
      </c>
      <c r="O71" s="8">
        <v>42485</v>
      </c>
      <c r="P71" s="84">
        <v>43.22</v>
      </c>
      <c r="Q71" s="84"/>
      <c r="R71" s="85">
        <f t="shared" si="3"/>
        <v>-1437.6260214883014</v>
      </c>
      <c r="S71" s="85"/>
      <c r="T71" s="86">
        <f t="shared" si="4"/>
        <v>-26</v>
      </c>
      <c r="U71" s="86"/>
    </row>
    <row r="72" spans="2:21" ht="13.5">
      <c r="B72" s="45">
        <v>64</v>
      </c>
      <c r="C72" s="83">
        <f t="shared" si="1"/>
        <v>1244504.9259352873</v>
      </c>
      <c r="D72" s="83"/>
      <c r="E72" s="45">
        <v>2016</v>
      </c>
      <c r="F72" s="8">
        <v>42485</v>
      </c>
      <c r="G72" s="45" t="s">
        <v>3</v>
      </c>
      <c r="H72" s="84">
        <v>43.01</v>
      </c>
      <c r="I72" s="84"/>
      <c r="J72" s="45">
        <v>41</v>
      </c>
      <c r="K72" s="83">
        <f t="shared" si="0"/>
        <v>37335.147778058614</v>
      </c>
      <c r="L72" s="83"/>
      <c r="M72" s="6">
        <f t="shared" si="2"/>
        <v>0.910613360440454</v>
      </c>
      <c r="N72" s="45">
        <v>2016</v>
      </c>
      <c r="O72" s="8">
        <v>42485</v>
      </c>
      <c r="P72" s="84">
        <v>43.22</v>
      </c>
      <c r="Q72" s="84"/>
      <c r="R72" s="85">
        <f t="shared" si="3"/>
        <v>-19122.880569249613</v>
      </c>
      <c r="S72" s="85"/>
      <c r="T72" s="86">
        <f t="shared" si="4"/>
        <v>-41</v>
      </c>
      <c r="U72" s="86"/>
    </row>
    <row r="73" spans="2:21" ht="13.5">
      <c r="B73" s="45">
        <v>65</v>
      </c>
      <c r="C73" s="83">
        <f t="shared" si="1"/>
        <v>1225382.0453660376</v>
      </c>
      <c r="D73" s="83"/>
      <c r="E73" s="45">
        <v>2016</v>
      </c>
      <c r="F73" s="8">
        <v>42485</v>
      </c>
      <c r="G73" s="45" t="s">
        <v>4</v>
      </c>
      <c r="H73" s="84">
        <v>43.98</v>
      </c>
      <c r="I73" s="84"/>
      <c r="J73" s="45">
        <v>80</v>
      </c>
      <c r="K73" s="83">
        <f aca="true" t="shared" si="5" ref="K73:K108">IF(F73="","",C73*0.03)</f>
        <v>36761.46136098113</v>
      </c>
      <c r="L73" s="83"/>
      <c r="M73" s="6">
        <f t="shared" si="2"/>
        <v>0.4595182670122641</v>
      </c>
      <c r="N73" s="45">
        <v>2016</v>
      </c>
      <c r="O73" s="8">
        <v>42485</v>
      </c>
      <c r="P73" s="84">
        <v>43.21</v>
      </c>
      <c r="Q73" s="84"/>
      <c r="R73" s="85">
        <f t="shared" si="3"/>
        <v>-35382.90655994415</v>
      </c>
      <c r="S73" s="85"/>
      <c r="T73" s="86">
        <f t="shared" si="4"/>
        <v>-80</v>
      </c>
      <c r="U73" s="86"/>
    </row>
    <row r="74" spans="2:21" ht="13.5">
      <c r="B74" s="45">
        <v>66</v>
      </c>
      <c r="C74" s="83">
        <f aca="true" t="shared" si="6" ref="C74:C108">IF(R73="","",C73+R73)</f>
        <v>1189999.1388060935</v>
      </c>
      <c r="D74" s="83"/>
      <c r="E74" s="45">
        <v>2016</v>
      </c>
      <c r="F74" s="8">
        <v>42485</v>
      </c>
      <c r="G74" s="45" t="s">
        <v>3</v>
      </c>
      <c r="H74" s="84">
        <v>42.99</v>
      </c>
      <c r="I74" s="84"/>
      <c r="J74" s="45">
        <v>59</v>
      </c>
      <c r="K74" s="83">
        <f t="shared" si="5"/>
        <v>35699.9741641828</v>
      </c>
      <c r="L74" s="83"/>
      <c r="M74" s="6">
        <f aca="true" t="shared" si="7" ref="M74:M108">IF(J74="","",(K74/J74)/1000)</f>
        <v>0.6050843078675051</v>
      </c>
      <c r="N74" s="45">
        <v>2016</v>
      </c>
      <c r="O74" s="8">
        <v>42485</v>
      </c>
      <c r="P74" s="84">
        <v>43.26</v>
      </c>
      <c r="Q74" s="84"/>
      <c r="R74" s="85">
        <f aca="true" t="shared" si="8" ref="R74:R108">IF(O74="","",(IF(G74="売",H74-P74,P74-H74))*M74*100000)</f>
        <v>-16337.276312422397</v>
      </c>
      <c r="S74" s="85"/>
      <c r="T74" s="86">
        <f aca="true" t="shared" si="9" ref="T74:T108">IF(O74="","",IF(R74&lt;0,J74*(-1),IF(G74="買",(P74-H74)*100,(H74-P74)*100)))</f>
        <v>-59</v>
      </c>
      <c r="U74" s="86"/>
    </row>
    <row r="75" spans="2:21" ht="13.5">
      <c r="B75" s="45">
        <v>67</v>
      </c>
      <c r="C75" s="83">
        <f t="shared" si="6"/>
        <v>1173661.862493671</v>
      </c>
      <c r="D75" s="83"/>
      <c r="E75" s="45">
        <v>2016</v>
      </c>
      <c r="F75" s="8">
        <v>42485</v>
      </c>
      <c r="G75" s="45" t="s">
        <v>3</v>
      </c>
      <c r="H75" s="84">
        <v>42.75</v>
      </c>
      <c r="I75" s="84"/>
      <c r="J75" s="45">
        <v>60</v>
      </c>
      <c r="K75" s="83">
        <f t="shared" si="5"/>
        <v>35209.85587481013</v>
      </c>
      <c r="L75" s="83"/>
      <c r="M75" s="6">
        <f t="shared" si="7"/>
        <v>0.5868309312468355</v>
      </c>
      <c r="N75" s="45">
        <v>2016</v>
      </c>
      <c r="O75" s="8">
        <v>42485</v>
      </c>
      <c r="P75" s="84">
        <v>42.88</v>
      </c>
      <c r="Q75" s="84"/>
      <c r="R75" s="85">
        <f t="shared" si="8"/>
        <v>-7628.802106209012</v>
      </c>
      <c r="S75" s="85"/>
      <c r="T75" s="86">
        <f t="shared" si="9"/>
        <v>-60</v>
      </c>
      <c r="U75" s="86"/>
    </row>
    <row r="76" spans="2:21" ht="13.5">
      <c r="B76" s="45">
        <v>68</v>
      </c>
      <c r="C76" s="83">
        <f t="shared" si="6"/>
        <v>1166033.060387462</v>
      </c>
      <c r="D76" s="83"/>
      <c r="E76" s="45">
        <v>2016</v>
      </c>
      <c r="F76" s="8">
        <v>42486</v>
      </c>
      <c r="G76" s="45" t="s">
        <v>4</v>
      </c>
      <c r="H76" s="84">
        <v>43.08</v>
      </c>
      <c r="I76" s="84"/>
      <c r="J76" s="45">
        <v>25</v>
      </c>
      <c r="K76" s="83">
        <f t="shared" si="5"/>
        <v>34980.991811623855</v>
      </c>
      <c r="L76" s="83"/>
      <c r="M76" s="6">
        <f t="shared" si="7"/>
        <v>1.3992396724649543</v>
      </c>
      <c r="N76" s="45">
        <v>2016</v>
      </c>
      <c r="O76" s="8">
        <v>42486</v>
      </c>
      <c r="P76" s="84">
        <v>42.9</v>
      </c>
      <c r="Q76" s="84"/>
      <c r="R76" s="85">
        <f t="shared" si="8"/>
        <v>-25186.31410436914</v>
      </c>
      <c r="S76" s="85"/>
      <c r="T76" s="86">
        <f t="shared" si="9"/>
        <v>-25</v>
      </c>
      <c r="U76" s="86"/>
    </row>
    <row r="77" spans="2:21" ht="13.5">
      <c r="B77" s="45">
        <v>69</v>
      </c>
      <c r="C77" s="83">
        <f t="shared" si="6"/>
        <v>1140846.7462830928</v>
      </c>
      <c r="D77" s="83"/>
      <c r="E77" s="45">
        <v>2016</v>
      </c>
      <c r="F77" s="8">
        <v>42486</v>
      </c>
      <c r="G77" s="45" t="s">
        <v>3</v>
      </c>
      <c r="H77" s="84">
        <v>42.81</v>
      </c>
      <c r="I77" s="84"/>
      <c r="J77" s="45">
        <v>23</v>
      </c>
      <c r="K77" s="83">
        <f t="shared" si="5"/>
        <v>34225.40238849278</v>
      </c>
      <c r="L77" s="83"/>
      <c r="M77" s="6">
        <f t="shared" si="7"/>
        <v>1.4880609734127297</v>
      </c>
      <c r="N77" s="45">
        <v>2016</v>
      </c>
      <c r="O77" s="8">
        <v>42486</v>
      </c>
      <c r="P77" s="84">
        <v>42.96</v>
      </c>
      <c r="Q77" s="84"/>
      <c r="R77" s="85">
        <f t="shared" si="8"/>
        <v>-22320.914601190732</v>
      </c>
      <c r="S77" s="85"/>
      <c r="T77" s="86">
        <f t="shared" si="9"/>
        <v>-23</v>
      </c>
      <c r="U77" s="86"/>
    </row>
    <row r="78" spans="2:21" ht="13.5">
      <c r="B78" s="45">
        <v>70</v>
      </c>
      <c r="C78" s="83">
        <f t="shared" si="6"/>
        <v>1118525.831681902</v>
      </c>
      <c r="D78" s="83"/>
      <c r="E78" s="45">
        <v>2016</v>
      </c>
      <c r="F78" s="8">
        <v>42486</v>
      </c>
      <c r="G78" s="45" t="s">
        <v>3</v>
      </c>
      <c r="H78" s="84">
        <v>42.66</v>
      </c>
      <c r="I78" s="84"/>
      <c r="J78" s="45">
        <v>46</v>
      </c>
      <c r="K78" s="83">
        <f t="shared" si="5"/>
        <v>33555.77495045706</v>
      </c>
      <c r="L78" s="83"/>
      <c r="M78" s="6">
        <f t="shared" si="7"/>
        <v>0.7294733684881969</v>
      </c>
      <c r="N78" s="45">
        <v>2016</v>
      </c>
      <c r="O78" s="8">
        <v>42486</v>
      </c>
      <c r="P78" s="84">
        <v>43.01</v>
      </c>
      <c r="Q78" s="84"/>
      <c r="R78" s="85">
        <f t="shared" si="8"/>
        <v>-25531.567897086992</v>
      </c>
      <c r="S78" s="85"/>
      <c r="T78" s="86">
        <f t="shared" si="9"/>
        <v>-46</v>
      </c>
      <c r="U78" s="86"/>
    </row>
    <row r="79" spans="2:21" ht="13.5">
      <c r="B79" s="45">
        <v>71</v>
      </c>
      <c r="C79" s="83">
        <f t="shared" si="6"/>
        <v>1092994.263784815</v>
      </c>
      <c r="D79" s="83"/>
      <c r="E79" s="45">
        <v>2016</v>
      </c>
      <c r="F79" s="8">
        <v>42486</v>
      </c>
      <c r="G79" s="45" t="s">
        <v>4</v>
      </c>
      <c r="H79" s="84">
        <v>43.04</v>
      </c>
      <c r="I79" s="84"/>
      <c r="J79" s="45">
        <v>24</v>
      </c>
      <c r="K79" s="83">
        <f t="shared" si="5"/>
        <v>32789.82791354445</v>
      </c>
      <c r="L79" s="83"/>
      <c r="M79" s="6">
        <f t="shared" si="7"/>
        <v>1.366242829731019</v>
      </c>
      <c r="N79" s="46">
        <v>2016</v>
      </c>
      <c r="O79" s="8">
        <v>42484</v>
      </c>
      <c r="P79" s="84">
        <v>43.87</v>
      </c>
      <c r="Q79" s="84"/>
      <c r="R79" s="85">
        <f t="shared" si="8"/>
        <v>113398.15486767436</v>
      </c>
      <c r="S79" s="85"/>
      <c r="T79" s="86">
        <f t="shared" si="9"/>
        <v>82.99999999999983</v>
      </c>
      <c r="U79" s="86"/>
    </row>
    <row r="80" spans="2:21" ht="13.5">
      <c r="B80" s="45">
        <v>72</v>
      </c>
      <c r="C80" s="83">
        <f t="shared" si="6"/>
        <v>1206392.4186524895</v>
      </c>
      <c r="D80" s="83"/>
      <c r="E80" s="45">
        <v>2016</v>
      </c>
      <c r="F80" s="8">
        <v>42487</v>
      </c>
      <c r="G80" s="45" t="s">
        <v>4</v>
      </c>
      <c r="H80" s="84">
        <v>44.79</v>
      </c>
      <c r="I80" s="84"/>
      <c r="J80" s="45">
        <v>32</v>
      </c>
      <c r="K80" s="83">
        <f t="shared" si="5"/>
        <v>36191.77255957468</v>
      </c>
      <c r="L80" s="83"/>
      <c r="M80" s="6">
        <f t="shared" si="7"/>
        <v>1.1309928924867088</v>
      </c>
      <c r="N80" s="45">
        <v>2016</v>
      </c>
      <c r="O80" s="8">
        <v>42487</v>
      </c>
      <c r="P80" s="84">
        <v>44.79</v>
      </c>
      <c r="Q80" s="84"/>
      <c r="R80" s="85">
        <f t="shared" si="8"/>
        <v>0</v>
      </c>
      <c r="S80" s="85"/>
      <c r="T80" s="86">
        <f t="shared" si="9"/>
        <v>0</v>
      </c>
      <c r="U80" s="86"/>
    </row>
    <row r="81" spans="2:21" ht="13.5">
      <c r="B81" s="45">
        <v>73</v>
      </c>
      <c r="C81" s="83">
        <f t="shared" si="6"/>
        <v>1206392.4186524895</v>
      </c>
      <c r="D81" s="83"/>
      <c r="E81" s="45">
        <v>2016</v>
      </c>
      <c r="F81" s="8">
        <v>42488</v>
      </c>
      <c r="G81" s="45" t="s">
        <v>4</v>
      </c>
      <c r="H81" s="84">
        <v>45.28</v>
      </c>
      <c r="I81" s="84"/>
      <c r="J81" s="45">
        <v>38</v>
      </c>
      <c r="K81" s="83">
        <f t="shared" si="5"/>
        <v>36191.77255957468</v>
      </c>
      <c r="L81" s="83"/>
      <c r="M81" s="6">
        <f t="shared" si="7"/>
        <v>0.9524150673572285</v>
      </c>
      <c r="N81" s="45">
        <v>2016</v>
      </c>
      <c r="O81" s="8">
        <v>42488</v>
      </c>
      <c r="P81" s="84">
        <v>45.24</v>
      </c>
      <c r="Q81" s="84"/>
      <c r="R81" s="85">
        <f t="shared" si="8"/>
        <v>-3809.6602694288326</v>
      </c>
      <c r="S81" s="85"/>
      <c r="T81" s="86">
        <f t="shared" si="9"/>
        <v>-38</v>
      </c>
      <c r="U81" s="86"/>
    </row>
    <row r="82" spans="2:21" ht="13.5">
      <c r="B82" s="45">
        <v>74</v>
      </c>
      <c r="C82" s="83">
        <f t="shared" si="6"/>
        <v>1202582.7583830608</v>
      </c>
      <c r="D82" s="83"/>
      <c r="E82" s="45"/>
      <c r="F82" s="8"/>
      <c r="G82" s="45" t="s">
        <v>3</v>
      </c>
      <c r="H82" s="84"/>
      <c r="I82" s="84"/>
      <c r="J82" s="45"/>
      <c r="K82" s="83">
        <f t="shared" si="5"/>
      </c>
      <c r="L82" s="83"/>
      <c r="M82" s="6">
        <f t="shared" si="7"/>
      </c>
      <c r="N82" s="45"/>
      <c r="O82" s="8"/>
      <c r="P82" s="84"/>
      <c r="Q82" s="84"/>
      <c r="R82" s="85">
        <f t="shared" si="8"/>
      </c>
      <c r="S82" s="85"/>
      <c r="T82" s="86">
        <f t="shared" si="9"/>
      </c>
      <c r="U82" s="86"/>
    </row>
    <row r="83" spans="2:21" ht="13.5">
      <c r="B83" s="45">
        <v>75</v>
      </c>
      <c r="C83" s="83">
        <f t="shared" si="6"/>
      </c>
      <c r="D83" s="83"/>
      <c r="E83" s="45"/>
      <c r="F83" s="8"/>
      <c r="G83" s="45" t="s">
        <v>3</v>
      </c>
      <c r="H83" s="84"/>
      <c r="I83" s="84"/>
      <c r="J83" s="45"/>
      <c r="K83" s="83">
        <f t="shared" si="5"/>
      </c>
      <c r="L83" s="83"/>
      <c r="M83" s="6">
        <f t="shared" si="7"/>
      </c>
      <c r="N83" s="45"/>
      <c r="O83" s="8"/>
      <c r="P83" s="84"/>
      <c r="Q83" s="84"/>
      <c r="R83" s="85">
        <f t="shared" si="8"/>
      </c>
      <c r="S83" s="85"/>
      <c r="T83" s="86">
        <f t="shared" si="9"/>
      </c>
      <c r="U83" s="86"/>
    </row>
    <row r="84" spans="2:21" ht="13.5">
      <c r="B84" s="45">
        <v>76</v>
      </c>
      <c r="C84" s="83">
        <f t="shared" si="6"/>
      </c>
      <c r="D84" s="83"/>
      <c r="E84" s="45"/>
      <c r="F84" s="8"/>
      <c r="G84" s="45" t="s">
        <v>3</v>
      </c>
      <c r="H84" s="84"/>
      <c r="I84" s="84"/>
      <c r="J84" s="45"/>
      <c r="K84" s="83">
        <f t="shared" si="5"/>
      </c>
      <c r="L84" s="83"/>
      <c r="M84" s="6">
        <f t="shared" si="7"/>
      </c>
      <c r="N84" s="45"/>
      <c r="O84" s="8"/>
      <c r="P84" s="84"/>
      <c r="Q84" s="84"/>
      <c r="R84" s="85">
        <f t="shared" si="8"/>
      </c>
      <c r="S84" s="85"/>
      <c r="T84" s="86">
        <f t="shared" si="9"/>
      </c>
      <c r="U84" s="86"/>
    </row>
    <row r="85" spans="2:21" ht="13.5">
      <c r="B85" s="45">
        <v>77</v>
      </c>
      <c r="C85" s="83">
        <f t="shared" si="6"/>
      </c>
      <c r="D85" s="83"/>
      <c r="E85" s="45"/>
      <c r="F85" s="8"/>
      <c r="G85" s="45" t="s">
        <v>4</v>
      </c>
      <c r="H85" s="84"/>
      <c r="I85" s="84"/>
      <c r="J85" s="45"/>
      <c r="K85" s="83">
        <f t="shared" si="5"/>
      </c>
      <c r="L85" s="83"/>
      <c r="M85" s="6">
        <f t="shared" si="7"/>
      </c>
      <c r="N85" s="45"/>
      <c r="O85" s="8"/>
      <c r="P85" s="84"/>
      <c r="Q85" s="84"/>
      <c r="R85" s="85">
        <f t="shared" si="8"/>
      </c>
      <c r="S85" s="85"/>
      <c r="T85" s="86">
        <f t="shared" si="9"/>
      </c>
      <c r="U85" s="86"/>
    </row>
    <row r="86" spans="2:21" ht="13.5">
      <c r="B86" s="45">
        <v>78</v>
      </c>
      <c r="C86" s="83">
        <f t="shared" si="6"/>
      </c>
      <c r="D86" s="83"/>
      <c r="E86" s="45"/>
      <c r="F86" s="8"/>
      <c r="G86" s="45" t="s">
        <v>3</v>
      </c>
      <c r="H86" s="84"/>
      <c r="I86" s="84"/>
      <c r="J86" s="45"/>
      <c r="K86" s="83">
        <f t="shared" si="5"/>
      </c>
      <c r="L86" s="83"/>
      <c r="M86" s="6">
        <f t="shared" si="7"/>
      </c>
      <c r="N86" s="45"/>
      <c r="O86" s="8"/>
      <c r="P86" s="84"/>
      <c r="Q86" s="84"/>
      <c r="R86" s="85">
        <f t="shared" si="8"/>
      </c>
      <c r="S86" s="85"/>
      <c r="T86" s="86">
        <f t="shared" si="9"/>
      </c>
      <c r="U86" s="86"/>
    </row>
    <row r="87" spans="2:21" ht="13.5">
      <c r="B87" s="45">
        <v>79</v>
      </c>
      <c r="C87" s="83">
        <f t="shared" si="6"/>
      </c>
      <c r="D87" s="83"/>
      <c r="E87" s="45"/>
      <c r="F87" s="8"/>
      <c r="G87" s="45" t="s">
        <v>4</v>
      </c>
      <c r="H87" s="84"/>
      <c r="I87" s="84"/>
      <c r="J87" s="45"/>
      <c r="K87" s="83">
        <f t="shared" si="5"/>
      </c>
      <c r="L87" s="83"/>
      <c r="M87" s="6">
        <f t="shared" si="7"/>
      </c>
      <c r="N87" s="45"/>
      <c r="O87" s="8"/>
      <c r="P87" s="84"/>
      <c r="Q87" s="84"/>
      <c r="R87" s="85">
        <f t="shared" si="8"/>
      </c>
      <c r="S87" s="85"/>
      <c r="T87" s="86">
        <f t="shared" si="9"/>
      </c>
      <c r="U87" s="86"/>
    </row>
    <row r="88" spans="2:21" ht="13.5">
      <c r="B88" s="45">
        <v>80</v>
      </c>
      <c r="C88" s="83">
        <f t="shared" si="6"/>
      </c>
      <c r="D88" s="83"/>
      <c r="E88" s="45"/>
      <c r="F88" s="8"/>
      <c r="G88" s="45" t="s">
        <v>4</v>
      </c>
      <c r="H88" s="84"/>
      <c r="I88" s="84"/>
      <c r="J88" s="45"/>
      <c r="K88" s="83">
        <f t="shared" si="5"/>
      </c>
      <c r="L88" s="83"/>
      <c r="M88" s="6">
        <f t="shared" si="7"/>
      </c>
      <c r="N88" s="45"/>
      <c r="O88" s="8"/>
      <c r="P88" s="84"/>
      <c r="Q88" s="84"/>
      <c r="R88" s="85">
        <f t="shared" si="8"/>
      </c>
      <c r="S88" s="85"/>
      <c r="T88" s="86">
        <f t="shared" si="9"/>
      </c>
      <c r="U88" s="86"/>
    </row>
    <row r="89" spans="2:21" ht="13.5">
      <c r="B89" s="45">
        <v>81</v>
      </c>
      <c r="C89" s="83">
        <f t="shared" si="6"/>
      </c>
      <c r="D89" s="83"/>
      <c r="E89" s="45"/>
      <c r="F89" s="8"/>
      <c r="G89" s="45" t="s">
        <v>4</v>
      </c>
      <c r="H89" s="84"/>
      <c r="I89" s="84"/>
      <c r="J89" s="45"/>
      <c r="K89" s="83">
        <f t="shared" si="5"/>
      </c>
      <c r="L89" s="83"/>
      <c r="M89" s="6">
        <f t="shared" si="7"/>
      </c>
      <c r="N89" s="45"/>
      <c r="O89" s="8"/>
      <c r="P89" s="84"/>
      <c r="Q89" s="84"/>
      <c r="R89" s="85">
        <f t="shared" si="8"/>
      </c>
      <c r="S89" s="85"/>
      <c r="T89" s="86">
        <f t="shared" si="9"/>
      </c>
      <c r="U89" s="86"/>
    </row>
    <row r="90" spans="2:21" ht="13.5">
      <c r="B90" s="45">
        <v>82</v>
      </c>
      <c r="C90" s="83">
        <f t="shared" si="6"/>
      </c>
      <c r="D90" s="83"/>
      <c r="E90" s="45"/>
      <c r="F90" s="8"/>
      <c r="G90" s="45" t="s">
        <v>4</v>
      </c>
      <c r="H90" s="84"/>
      <c r="I90" s="84"/>
      <c r="J90" s="45"/>
      <c r="K90" s="83">
        <f t="shared" si="5"/>
      </c>
      <c r="L90" s="83"/>
      <c r="M90" s="6">
        <f t="shared" si="7"/>
      </c>
      <c r="N90" s="45"/>
      <c r="O90" s="8"/>
      <c r="P90" s="84"/>
      <c r="Q90" s="84"/>
      <c r="R90" s="85">
        <f t="shared" si="8"/>
      </c>
      <c r="S90" s="85"/>
      <c r="T90" s="86">
        <f t="shared" si="9"/>
      </c>
      <c r="U90" s="86"/>
    </row>
    <row r="91" spans="2:21" ht="13.5">
      <c r="B91" s="45">
        <v>83</v>
      </c>
      <c r="C91" s="83">
        <f t="shared" si="6"/>
      </c>
      <c r="D91" s="83"/>
      <c r="E91" s="45"/>
      <c r="F91" s="8"/>
      <c r="G91" s="45" t="s">
        <v>4</v>
      </c>
      <c r="H91" s="84"/>
      <c r="I91" s="84"/>
      <c r="J91" s="45"/>
      <c r="K91" s="83">
        <f t="shared" si="5"/>
      </c>
      <c r="L91" s="83"/>
      <c r="M91" s="6">
        <f t="shared" si="7"/>
      </c>
      <c r="N91" s="45"/>
      <c r="O91" s="8"/>
      <c r="P91" s="84"/>
      <c r="Q91" s="84"/>
      <c r="R91" s="85">
        <f t="shared" si="8"/>
      </c>
      <c r="S91" s="85"/>
      <c r="T91" s="86">
        <f t="shared" si="9"/>
      </c>
      <c r="U91" s="86"/>
    </row>
    <row r="92" spans="2:21" ht="13.5">
      <c r="B92" s="45">
        <v>84</v>
      </c>
      <c r="C92" s="83">
        <f t="shared" si="6"/>
      </c>
      <c r="D92" s="83"/>
      <c r="E92" s="45"/>
      <c r="F92" s="8"/>
      <c r="G92" s="45" t="s">
        <v>3</v>
      </c>
      <c r="H92" s="84"/>
      <c r="I92" s="84"/>
      <c r="J92" s="45"/>
      <c r="K92" s="83">
        <f t="shared" si="5"/>
      </c>
      <c r="L92" s="83"/>
      <c r="M92" s="6">
        <f t="shared" si="7"/>
      </c>
      <c r="N92" s="45"/>
      <c r="O92" s="8"/>
      <c r="P92" s="84"/>
      <c r="Q92" s="84"/>
      <c r="R92" s="85">
        <f t="shared" si="8"/>
      </c>
      <c r="S92" s="85"/>
      <c r="T92" s="86">
        <f t="shared" si="9"/>
      </c>
      <c r="U92" s="86"/>
    </row>
    <row r="93" spans="2:21" ht="13.5">
      <c r="B93" s="45">
        <v>85</v>
      </c>
      <c r="C93" s="83">
        <f t="shared" si="6"/>
      </c>
      <c r="D93" s="83"/>
      <c r="E93" s="45"/>
      <c r="F93" s="8"/>
      <c r="G93" s="45" t="s">
        <v>4</v>
      </c>
      <c r="H93" s="84"/>
      <c r="I93" s="84"/>
      <c r="J93" s="45"/>
      <c r="K93" s="83">
        <f t="shared" si="5"/>
      </c>
      <c r="L93" s="83"/>
      <c r="M93" s="6">
        <f t="shared" si="7"/>
      </c>
      <c r="N93" s="45"/>
      <c r="O93" s="8"/>
      <c r="P93" s="84"/>
      <c r="Q93" s="84"/>
      <c r="R93" s="85">
        <f t="shared" si="8"/>
      </c>
      <c r="S93" s="85"/>
      <c r="T93" s="86">
        <f t="shared" si="9"/>
      </c>
      <c r="U93" s="86"/>
    </row>
    <row r="94" spans="2:21" ht="13.5">
      <c r="B94" s="45">
        <v>86</v>
      </c>
      <c r="C94" s="83">
        <f t="shared" si="6"/>
      </c>
      <c r="D94" s="83"/>
      <c r="E94" s="45"/>
      <c r="F94" s="8"/>
      <c r="G94" s="45" t="s">
        <v>3</v>
      </c>
      <c r="H94" s="84"/>
      <c r="I94" s="84"/>
      <c r="J94" s="45"/>
      <c r="K94" s="83">
        <f t="shared" si="5"/>
      </c>
      <c r="L94" s="83"/>
      <c r="M94" s="6">
        <f t="shared" si="7"/>
      </c>
      <c r="N94" s="45"/>
      <c r="O94" s="8"/>
      <c r="P94" s="84"/>
      <c r="Q94" s="84"/>
      <c r="R94" s="85">
        <f t="shared" si="8"/>
      </c>
      <c r="S94" s="85"/>
      <c r="T94" s="86">
        <f t="shared" si="9"/>
      </c>
      <c r="U94" s="86"/>
    </row>
    <row r="95" spans="2:21" ht="13.5">
      <c r="B95" s="45">
        <v>87</v>
      </c>
      <c r="C95" s="83">
        <f t="shared" si="6"/>
      </c>
      <c r="D95" s="83"/>
      <c r="E95" s="45"/>
      <c r="F95" s="8"/>
      <c r="G95" s="45" t="s">
        <v>4</v>
      </c>
      <c r="H95" s="84"/>
      <c r="I95" s="84"/>
      <c r="J95" s="45"/>
      <c r="K95" s="83">
        <f t="shared" si="5"/>
      </c>
      <c r="L95" s="83"/>
      <c r="M95" s="6">
        <f t="shared" si="7"/>
      </c>
      <c r="N95" s="45"/>
      <c r="O95" s="8"/>
      <c r="P95" s="84"/>
      <c r="Q95" s="84"/>
      <c r="R95" s="85">
        <f t="shared" si="8"/>
      </c>
      <c r="S95" s="85"/>
      <c r="T95" s="86">
        <f t="shared" si="9"/>
      </c>
      <c r="U95" s="86"/>
    </row>
    <row r="96" spans="2:21" ht="13.5">
      <c r="B96" s="45">
        <v>88</v>
      </c>
      <c r="C96" s="83">
        <f t="shared" si="6"/>
      </c>
      <c r="D96" s="83"/>
      <c r="E96" s="45"/>
      <c r="F96" s="8"/>
      <c r="G96" s="45" t="s">
        <v>3</v>
      </c>
      <c r="H96" s="84"/>
      <c r="I96" s="84"/>
      <c r="J96" s="45"/>
      <c r="K96" s="83">
        <f t="shared" si="5"/>
      </c>
      <c r="L96" s="83"/>
      <c r="M96" s="6">
        <f t="shared" si="7"/>
      </c>
      <c r="N96" s="45"/>
      <c r="O96" s="8"/>
      <c r="P96" s="84"/>
      <c r="Q96" s="84"/>
      <c r="R96" s="85">
        <f t="shared" si="8"/>
      </c>
      <c r="S96" s="85"/>
      <c r="T96" s="86">
        <f t="shared" si="9"/>
      </c>
      <c r="U96" s="86"/>
    </row>
    <row r="97" spans="2:21" ht="13.5">
      <c r="B97" s="45">
        <v>89</v>
      </c>
      <c r="C97" s="83">
        <f t="shared" si="6"/>
      </c>
      <c r="D97" s="83"/>
      <c r="E97" s="45"/>
      <c r="F97" s="8"/>
      <c r="G97" s="45" t="s">
        <v>4</v>
      </c>
      <c r="H97" s="84"/>
      <c r="I97" s="84"/>
      <c r="J97" s="45"/>
      <c r="K97" s="83">
        <f t="shared" si="5"/>
      </c>
      <c r="L97" s="83"/>
      <c r="M97" s="6">
        <f t="shared" si="7"/>
      </c>
      <c r="N97" s="45"/>
      <c r="O97" s="8"/>
      <c r="P97" s="84"/>
      <c r="Q97" s="84"/>
      <c r="R97" s="85">
        <f t="shared" si="8"/>
      </c>
      <c r="S97" s="85"/>
      <c r="T97" s="86">
        <f t="shared" si="9"/>
      </c>
      <c r="U97" s="86"/>
    </row>
    <row r="98" spans="2:21" ht="13.5">
      <c r="B98" s="45">
        <v>90</v>
      </c>
      <c r="C98" s="83">
        <f t="shared" si="6"/>
      </c>
      <c r="D98" s="83"/>
      <c r="E98" s="45"/>
      <c r="F98" s="8"/>
      <c r="G98" s="45" t="s">
        <v>3</v>
      </c>
      <c r="H98" s="84"/>
      <c r="I98" s="84"/>
      <c r="J98" s="45"/>
      <c r="K98" s="83">
        <f t="shared" si="5"/>
      </c>
      <c r="L98" s="83"/>
      <c r="M98" s="6">
        <f t="shared" si="7"/>
      </c>
      <c r="N98" s="45"/>
      <c r="O98" s="8"/>
      <c r="P98" s="84"/>
      <c r="Q98" s="84"/>
      <c r="R98" s="85">
        <f t="shared" si="8"/>
      </c>
      <c r="S98" s="85"/>
      <c r="T98" s="86">
        <f t="shared" si="9"/>
      </c>
      <c r="U98" s="86"/>
    </row>
    <row r="99" spans="2:21" ht="13.5">
      <c r="B99" s="45">
        <v>91</v>
      </c>
      <c r="C99" s="83">
        <f t="shared" si="6"/>
      </c>
      <c r="D99" s="83"/>
      <c r="E99" s="45"/>
      <c r="F99" s="8"/>
      <c r="G99" s="45" t="s">
        <v>4</v>
      </c>
      <c r="H99" s="84"/>
      <c r="I99" s="84"/>
      <c r="J99" s="45"/>
      <c r="K99" s="83">
        <f t="shared" si="5"/>
      </c>
      <c r="L99" s="83"/>
      <c r="M99" s="6">
        <f t="shared" si="7"/>
      </c>
      <c r="N99" s="45"/>
      <c r="O99" s="8"/>
      <c r="P99" s="84"/>
      <c r="Q99" s="84"/>
      <c r="R99" s="85">
        <f t="shared" si="8"/>
      </c>
      <c r="S99" s="85"/>
      <c r="T99" s="86">
        <f t="shared" si="9"/>
      </c>
      <c r="U99" s="86"/>
    </row>
    <row r="100" spans="2:21" ht="13.5">
      <c r="B100" s="45">
        <v>92</v>
      </c>
      <c r="C100" s="83">
        <f t="shared" si="6"/>
      </c>
      <c r="D100" s="83"/>
      <c r="E100" s="45"/>
      <c r="F100" s="8"/>
      <c r="G100" s="45" t="s">
        <v>4</v>
      </c>
      <c r="H100" s="84"/>
      <c r="I100" s="84"/>
      <c r="J100" s="45"/>
      <c r="K100" s="83">
        <f t="shared" si="5"/>
      </c>
      <c r="L100" s="83"/>
      <c r="M100" s="6">
        <f t="shared" si="7"/>
      </c>
      <c r="N100" s="45"/>
      <c r="O100" s="8"/>
      <c r="P100" s="84"/>
      <c r="Q100" s="84"/>
      <c r="R100" s="85">
        <f t="shared" si="8"/>
      </c>
      <c r="S100" s="85"/>
      <c r="T100" s="86">
        <f t="shared" si="9"/>
      </c>
      <c r="U100" s="86"/>
    </row>
    <row r="101" spans="2:21" ht="13.5">
      <c r="B101" s="45">
        <v>93</v>
      </c>
      <c r="C101" s="83">
        <f t="shared" si="6"/>
      </c>
      <c r="D101" s="83"/>
      <c r="E101" s="45"/>
      <c r="F101" s="8"/>
      <c r="G101" s="45" t="s">
        <v>3</v>
      </c>
      <c r="H101" s="84"/>
      <c r="I101" s="84"/>
      <c r="J101" s="45"/>
      <c r="K101" s="83">
        <f t="shared" si="5"/>
      </c>
      <c r="L101" s="83"/>
      <c r="M101" s="6">
        <f t="shared" si="7"/>
      </c>
      <c r="N101" s="45"/>
      <c r="O101" s="8"/>
      <c r="P101" s="84"/>
      <c r="Q101" s="84"/>
      <c r="R101" s="85">
        <f t="shared" si="8"/>
      </c>
      <c r="S101" s="85"/>
      <c r="T101" s="86">
        <f t="shared" si="9"/>
      </c>
      <c r="U101" s="86"/>
    </row>
    <row r="102" spans="2:21" ht="13.5">
      <c r="B102" s="45">
        <v>94</v>
      </c>
      <c r="C102" s="83">
        <f t="shared" si="6"/>
      </c>
      <c r="D102" s="83"/>
      <c r="E102" s="45"/>
      <c r="F102" s="8"/>
      <c r="G102" s="45" t="s">
        <v>3</v>
      </c>
      <c r="H102" s="84"/>
      <c r="I102" s="84"/>
      <c r="J102" s="45"/>
      <c r="K102" s="83">
        <f t="shared" si="5"/>
      </c>
      <c r="L102" s="83"/>
      <c r="M102" s="6">
        <f t="shared" si="7"/>
      </c>
      <c r="N102" s="45"/>
      <c r="O102" s="8"/>
      <c r="P102" s="84"/>
      <c r="Q102" s="84"/>
      <c r="R102" s="85">
        <f t="shared" si="8"/>
      </c>
      <c r="S102" s="85"/>
      <c r="T102" s="86">
        <f t="shared" si="9"/>
      </c>
      <c r="U102" s="86"/>
    </row>
    <row r="103" spans="2:21" ht="13.5">
      <c r="B103" s="45">
        <v>95</v>
      </c>
      <c r="C103" s="83">
        <f t="shared" si="6"/>
      </c>
      <c r="D103" s="83"/>
      <c r="E103" s="45"/>
      <c r="F103" s="8"/>
      <c r="G103" s="45" t="s">
        <v>3</v>
      </c>
      <c r="H103" s="84"/>
      <c r="I103" s="84"/>
      <c r="J103" s="45"/>
      <c r="K103" s="83">
        <f t="shared" si="5"/>
      </c>
      <c r="L103" s="83"/>
      <c r="M103" s="6">
        <f t="shared" si="7"/>
      </c>
      <c r="N103" s="45"/>
      <c r="O103" s="8"/>
      <c r="P103" s="84"/>
      <c r="Q103" s="84"/>
      <c r="R103" s="85">
        <f t="shared" si="8"/>
      </c>
      <c r="S103" s="85"/>
      <c r="T103" s="86">
        <f t="shared" si="9"/>
      </c>
      <c r="U103" s="86"/>
    </row>
    <row r="104" spans="2:21" ht="13.5">
      <c r="B104" s="45">
        <v>96</v>
      </c>
      <c r="C104" s="83">
        <f t="shared" si="6"/>
      </c>
      <c r="D104" s="83"/>
      <c r="E104" s="45"/>
      <c r="F104" s="8"/>
      <c r="G104" s="45" t="s">
        <v>4</v>
      </c>
      <c r="H104" s="84"/>
      <c r="I104" s="84"/>
      <c r="J104" s="45"/>
      <c r="K104" s="83">
        <f t="shared" si="5"/>
      </c>
      <c r="L104" s="83"/>
      <c r="M104" s="6">
        <f t="shared" si="7"/>
      </c>
      <c r="N104" s="45"/>
      <c r="O104" s="8"/>
      <c r="P104" s="84"/>
      <c r="Q104" s="84"/>
      <c r="R104" s="85">
        <f t="shared" si="8"/>
      </c>
      <c r="S104" s="85"/>
      <c r="T104" s="86">
        <f t="shared" si="9"/>
      </c>
      <c r="U104" s="86"/>
    </row>
    <row r="105" spans="2:21" ht="13.5">
      <c r="B105" s="45">
        <v>97</v>
      </c>
      <c r="C105" s="83">
        <f t="shared" si="6"/>
      </c>
      <c r="D105" s="83"/>
      <c r="E105" s="45"/>
      <c r="F105" s="8"/>
      <c r="G105" s="45" t="s">
        <v>3</v>
      </c>
      <c r="H105" s="84"/>
      <c r="I105" s="84"/>
      <c r="J105" s="45"/>
      <c r="K105" s="83">
        <f t="shared" si="5"/>
      </c>
      <c r="L105" s="83"/>
      <c r="M105" s="6">
        <f t="shared" si="7"/>
      </c>
      <c r="N105" s="45"/>
      <c r="O105" s="8"/>
      <c r="P105" s="84"/>
      <c r="Q105" s="84"/>
      <c r="R105" s="85">
        <f t="shared" si="8"/>
      </c>
      <c r="S105" s="85"/>
      <c r="T105" s="86">
        <f t="shared" si="9"/>
      </c>
      <c r="U105" s="86"/>
    </row>
    <row r="106" spans="2:21" ht="13.5">
      <c r="B106" s="45">
        <v>98</v>
      </c>
      <c r="C106" s="83">
        <f t="shared" si="6"/>
      </c>
      <c r="D106" s="83"/>
      <c r="E106" s="45"/>
      <c r="F106" s="8"/>
      <c r="G106" s="45" t="s">
        <v>4</v>
      </c>
      <c r="H106" s="84"/>
      <c r="I106" s="84"/>
      <c r="J106" s="45"/>
      <c r="K106" s="83">
        <f t="shared" si="5"/>
      </c>
      <c r="L106" s="83"/>
      <c r="M106" s="6">
        <f t="shared" si="7"/>
      </c>
      <c r="N106" s="45"/>
      <c r="O106" s="8"/>
      <c r="P106" s="84"/>
      <c r="Q106" s="84"/>
      <c r="R106" s="85">
        <f t="shared" si="8"/>
      </c>
      <c r="S106" s="85"/>
      <c r="T106" s="86">
        <f t="shared" si="9"/>
      </c>
      <c r="U106" s="86"/>
    </row>
    <row r="107" spans="2:21" ht="13.5">
      <c r="B107" s="45">
        <v>99</v>
      </c>
      <c r="C107" s="83">
        <f t="shared" si="6"/>
      </c>
      <c r="D107" s="83"/>
      <c r="E107" s="45"/>
      <c r="F107" s="8"/>
      <c r="G107" s="45" t="s">
        <v>4</v>
      </c>
      <c r="H107" s="84"/>
      <c r="I107" s="84"/>
      <c r="J107" s="45"/>
      <c r="K107" s="83">
        <f t="shared" si="5"/>
      </c>
      <c r="L107" s="83"/>
      <c r="M107" s="6">
        <f t="shared" si="7"/>
      </c>
      <c r="N107" s="45"/>
      <c r="O107" s="8"/>
      <c r="P107" s="84"/>
      <c r="Q107" s="84"/>
      <c r="R107" s="85">
        <f t="shared" si="8"/>
      </c>
      <c r="S107" s="85"/>
      <c r="T107" s="86">
        <f t="shared" si="9"/>
      </c>
      <c r="U107" s="86"/>
    </row>
    <row r="108" spans="2:21" ht="13.5">
      <c r="B108" s="45">
        <v>100</v>
      </c>
      <c r="C108" s="83">
        <f t="shared" si="6"/>
      </c>
      <c r="D108" s="83"/>
      <c r="E108" s="45"/>
      <c r="F108" s="8"/>
      <c r="G108" s="45" t="s">
        <v>3</v>
      </c>
      <c r="H108" s="84"/>
      <c r="I108" s="84"/>
      <c r="J108" s="45"/>
      <c r="K108" s="83">
        <f t="shared" si="5"/>
      </c>
      <c r="L108" s="83"/>
      <c r="M108" s="6">
        <f t="shared" si="7"/>
      </c>
      <c r="N108" s="45"/>
      <c r="O108" s="8"/>
      <c r="P108" s="84"/>
      <c r="Q108" s="84"/>
      <c r="R108" s="85">
        <f t="shared" si="8"/>
      </c>
      <c r="S108" s="85"/>
      <c r="T108" s="86">
        <f t="shared" si="9"/>
      </c>
      <c r="U108" s="8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3" dxfId="110" operator="equal" stopIfTrue="1">
      <formula>"買"</formula>
    </cfRule>
    <cfRule type="cellIs" priority="4" dxfId="111" operator="equal" stopIfTrue="1">
      <formula>"売"</formula>
    </cfRule>
  </conditionalFormatting>
  <conditionalFormatting sqref="G9:G11 G14:G45 G48:G108">
    <cfRule type="cellIs" priority="9" dxfId="110" operator="equal" stopIfTrue="1">
      <formula>"買"</formula>
    </cfRule>
    <cfRule type="cellIs" priority="10" dxfId="111" operator="equal" stopIfTrue="1">
      <formula>"売"</formula>
    </cfRule>
  </conditionalFormatting>
  <conditionalFormatting sqref="G12">
    <cfRule type="cellIs" priority="7" dxfId="110" operator="equal" stopIfTrue="1">
      <formula>"買"</formula>
    </cfRule>
    <cfRule type="cellIs" priority="8" dxfId="111" operator="equal" stopIfTrue="1">
      <formula>"売"</formula>
    </cfRule>
  </conditionalFormatting>
  <conditionalFormatting sqref="G13">
    <cfRule type="cellIs" priority="5" dxfId="110" operator="equal" stopIfTrue="1">
      <formula>"買"</formula>
    </cfRule>
    <cfRule type="cellIs" priority="6" dxfId="111" operator="equal" stopIfTrue="1">
      <formula>"売"</formula>
    </cfRule>
  </conditionalFormatting>
  <conditionalFormatting sqref="G47">
    <cfRule type="cellIs" priority="1" dxfId="110" operator="equal" stopIfTrue="1">
      <formula>"買"</formula>
    </cfRule>
    <cfRule type="cellIs" priority="2" dxfId="11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V109"/>
  <sheetViews>
    <sheetView zoomScale="115" zoomScaleNormal="115" zoomScalePageLayoutView="0" workbookViewId="0" topLeftCell="A1">
      <pane ySplit="8" topLeftCell="A90"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52" t="s">
        <v>5</v>
      </c>
      <c r="C2" s="52"/>
      <c r="D2" s="54" t="s">
        <v>53</v>
      </c>
      <c r="E2" s="54"/>
      <c r="F2" s="52" t="s">
        <v>6</v>
      </c>
      <c r="G2" s="52"/>
      <c r="H2" s="54" t="s">
        <v>66</v>
      </c>
      <c r="I2" s="54"/>
      <c r="J2" s="52" t="s">
        <v>7</v>
      </c>
      <c r="K2" s="52"/>
      <c r="L2" s="53">
        <f>C9</f>
        <v>1000000</v>
      </c>
      <c r="M2" s="54"/>
      <c r="N2" s="52" t="s">
        <v>8</v>
      </c>
      <c r="O2" s="52"/>
      <c r="P2" s="53">
        <f>C108+R108</f>
        <v>1658969.539090689</v>
      </c>
      <c r="Q2" s="54"/>
      <c r="R2" s="1"/>
      <c r="S2" s="1"/>
      <c r="T2" s="1"/>
    </row>
    <row r="3" spans="2:19" ht="57" customHeight="1">
      <c r="B3" s="52" t="s">
        <v>9</v>
      </c>
      <c r="C3" s="52"/>
      <c r="D3" s="55" t="s">
        <v>55</v>
      </c>
      <c r="E3" s="55"/>
      <c r="F3" s="55"/>
      <c r="G3" s="55"/>
      <c r="H3" s="55"/>
      <c r="I3" s="55"/>
      <c r="J3" s="52" t="s">
        <v>10</v>
      </c>
      <c r="K3" s="52"/>
      <c r="L3" s="55" t="s">
        <v>56</v>
      </c>
      <c r="M3" s="56"/>
      <c r="N3" s="56"/>
      <c r="O3" s="56"/>
      <c r="P3" s="56"/>
      <c r="Q3" s="56"/>
      <c r="R3" s="1"/>
      <c r="S3" s="1"/>
    </row>
    <row r="4" spans="2:20" ht="13.5">
      <c r="B4" s="52" t="s">
        <v>11</v>
      </c>
      <c r="C4" s="52"/>
      <c r="D4" s="57">
        <f>SUM($R$9:$S$993)</f>
        <v>658969.539090689</v>
      </c>
      <c r="E4" s="57"/>
      <c r="F4" s="52" t="s">
        <v>12</v>
      </c>
      <c r="G4" s="52"/>
      <c r="H4" s="58">
        <f>SUM($T$9:$U$108)</f>
        <v>-412.99999999999886</v>
      </c>
      <c r="I4" s="54"/>
      <c r="J4" s="59" t="s">
        <v>13</v>
      </c>
      <c r="K4" s="59"/>
      <c r="L4" s="53">
        <f>MAX($C$9:$D$990)-C9</f>
        <v>428230.92158155655</v>
      </c>
      <c r="M4" s="53"/>
      <c r="N4" s="59" t="s">
        <v>14</v>
      </c>
      <c r="O4" s="59"/>
      <c r="P4" s="57">
        <f>MIN($C$9:$D$990)-C9</f>
        <v>-181538.05524338502</v>
      </c>
      <c r="Q4" s="57"/>
      <c r="R4" s="1"/>
      <c r="S4" s="1"/>
      <c r="T4" s="1"/>
    </row>
    <row r="5" spans="2:20" ht="13.5">
      <c r="B5" s="40" t="s">
        <v>15</v>
      </c>
      <c r="C5" s="2">
        <f>COUNTIF($R$9:$R$990,"&gt;0")</f>
        <v>49</v>
      </c>
      <c r="D5" s="39" t="s">
        <v>16</v>
      </c>
      <c r="E5" s="16">
        <f>COUNTIF($R$9:$R$990,"&lt;0")</f>
        <v>51</v>
      </c>
      <c r="F5" s="39" t="s">
        <v>17</v>
      </c>
      <c r="G5" s="2">
        <f>COUNTIF($R$9:$R$990,"=0")</f>
        <v>0</v>
      </c>
      <c r="H5" s="39" t="s">
        <v>18</v>
      </c>
      <c r="I5" s="3">
        <f>C5/SUM(C5,E5,G5)</f>
        <v>0.49</v>
      </c>
      <c r="J5" s="60" t="s">
        <v>19</v>
      </c>
      <c r="K5" s="52"/>
      <c r="L5" s="61"/>
      <c r="M5" s="62"/>
      <c r="N5" s="18" t="s">
        <v>20</v>
      </c>
      <c r="O5" s="9"/>
      <c r="P5" s="61"/>
      <c r="Q5" s="6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1" ht="13.5">
      <c r="B8" s="64"/>
      <c r="C8" s="67"/>
      <c r="D8" s="68"/>
      <c r="E8" s="19" t="s">
        <v>28</v>
      </c>
      <c r="F8" s="19" t="s">
        <v>29</v>
      </c>
      <c r="G8" s="19" t="s">
        <v>30</v>
      </c>
      <c r="H8" s="80" t="s">
        <v>31</v>
      </c>
      <c r="I8" s="71"/>
      <c r="J8" s="4" t="s">
        <v>32</v>
      </c>
      <c r="K8" s="81" t="s">
        <v>33</v>
      </c>
      <c r="L8" s="74"/>
      <c r="M8" s="75"/>
      <c r="N8" s="5" t="s">
        <v>28</v>
      </c>
      <c r="O8" s="5" t="s">
        <v>29</v>
      </c>
      <c r="P8" s="82" t="s">
        <v>31</v>
      </c>
      <c r="Q8" s="78"/>
      <c r="R8" s="79" t="s">
        <v>34</v>
      </c>
      <c r="S8" s="79"/>
      <c r="T8" s="79" t="s">
        <v>32</v>
      </c>
      <c r="U8" s="79"/>
    </row>
    <row r="9" spans="2:21" ht="13.5">
      <c r="B9" s="41">
        <v>1</v>
      </c>
      <c r="C9" s="83">
        <v>1000000</v>
      </c>
      <c r="D9" s="83"/>
      <c r="E9" s="41">
        <v>2016</v>
      </c>
      <c r="F9" s="8">
        <v>42398</v>
      </c>
      <c r="G9" s="41" t="s">
        <v>3</v>
      </c>
      <c r="H9" s="84">
        <v>32.62</v>
      </c>
      <c r="I9" s="84"/>
      <c r="J9" s="41">
        <v>112</v>
      </c>
      <c r="K9" s="83">
        <f aca="true" t="shared" si="0" ref="K9:K72">IF(F9="","",C9*0.03)</f>
        <v>30000</v>
      </c>
      <c r="L9" s="83"/>
      <c r="M9" s="6">
        <f>IF(J9="","",(K9/J9)/1000)</f>
        <v>0.26785714285714285</v>
      </c>
      <c r="N9" s="41">
        <v>2016</v>
      </c>
      <c r="O9" s="8">
        <v>42398</v>
      </c>
      <c r="P9" s="84">
        <v>33.61</v>
      </c>
      <c r="Q9" s="84"/>
      <c r="R9" s="85">
        <f>IF(O9="","",(IF(G9="売",H9-P9,P9-H9))*M9*100000)</f>
        <v>-26517.857142857192</v>
      </c>
      <c r="S9" s="85"/>
      <c r="T9" s="86">
        <f>IF(O9="","",IF(R9&lt;0,J9*(-1),IF(G9="買",(P9-H9)*100,(H9-P9)*100)))</f>
        <v>-112</v>
      </c>
      <c r="U9" s="86"/>
    </row>
    <row r="10" spans="2:21" ht="13.5">
      <c r="B10" s="41">
        <v>2</v>
      </c>
      <c r="C10" s="83">
        <f aca="true" t="shared" si="1" ref="C10:C73">IF(R9="","",C9+R9)</f>
        <v>973482.1428571428</v>
      </c>
      <c r="D10" s="83"/>
      <c r="E10" s="41">
        <v>2016</v>
      </c>
      <c r="F10" s="8">
        <v>42398</v>
      </c>
      <c r="G10" s="41" t="s">
        <v>4</v>
      </c>
      <c r="H10" s="84">
        <v>33.77</v>
      </c>
      <c r="I10" s="84"/>
      <c r="J10" s="41">
        <v>44</v>
      </c>
      <c r="K10" s="83">
        <f t="shared" si="0"/>
        <v>29204.464285714283</v>
      </c>
      <c r="L10" s="83"/>
      <c r="M10" s="6">
        <f aca="true" t="shared" si="2" ref="M10:M73">IF(J10="","",(K10/J10)/1000)</f>
        <v>0.6637378246753246</v>
      </c>
      <c r="N10" s="41">
        <v>2016</v>
      </c>
      <c r="O10" s="8">
        <v>42401</v>
      </c>
      <c r="P10" s="84">
        <v>33.41</v>
      </c>
      <c r="Q10" s="84"/>
      <c r="R10" s="85">
        <f aca="true" t="shared" si="3" ref="R10:R73">IF(O10="","",(IF(G10="売",H10-P10,P10-H10))*M10*100000)</f>
        <v>-23894.56168831212</v>
      </c>
      <c r="S10" s="85"/>
      <c r="T10" s="86">
        <f aca="true" t="shared" si="4" ref="T10:T73">IF(O10="","",IF(R10&lt;0,J10*(-1),IF(G10="買",(P10-H10)*100,(H10-P10)*100)))</f>
        <v>-44</v>
      </c>
      <c r="U10" s="86"/>
    </row>
    <row r="11" spans="2:21" ht="13.5">
      <c r="B11" s="41">
        <v>3</v>
      </c>
      <c r="C11" s="83">
        <f t="shared" si="1"/>
        <v>949587.5811688307</v>
      </c>
      <c r="D11" s="83"/>
      <c r="E11" s="41">
        <v>2016</v>
      </c>
      <c r="F11" s="8">
        <v>42401</v>
      </c>
      <c r="G11" s="41" t="s">
        <v>3</v>
      </c>
      <c r="H11" s="84">
        <v>33.12</v>
      </c>
      <c r="I11" s="84"/>
      <c r="J11" s="41">
        <v>54</v>
      </c>
      <c r="K11" s="83">
        <f t="shared" si="0"/>
        <v>28487.627435064922</v>
      </c>
      <c r="L11" s="83"/>
      <c r="M11" s="6">
        <f t="shared" si="2"/>
        <v>0.5275486562049059</v>
      </c>
      <c r="N11" s="41">
        <v>2016</v>
      </c>
      <c r="O11" s="8">
        <v>42401</v>
      </c>
      <c r="P11" s="84">
        <v>33.16</v>
      </c>
      <c r="Q11" s="84"/>
      <c r="R11" s="85">
        <f t="shared" si="3"/>
        <v>-2110.1946248195786</v>
      </c>
      <c r="S11" s="85"/>
      <c r="T11" s="86">
        <f t="shared" si="4"/>
        <v>-54</v>
      </c>
      <c r="U11" s="86"/>
    </row>
    <row r="12" spans="2:21" ht="13.5">
      <c r="B12" s="41">
        <v>4</v>
      </c>
      <c r="C12" s="83">
        <f t="shared" si="1"/>
        <v>947477.3865440112</v>
      </c>
      <c r="D12" s="83"/>
      <c r="E12" s="41">
        <v>2016</v>
      </c>
      <c r="F12" s="8">
        <v>42401</v>
      </c>
      <c r="G12" s="41" t="s">
        <v>3</v>
      </c>
      <c r="H12" s="84">
        <v>32.75</v>
      </c>
      <c r="I12" s="84"/>
      <c r="J12" s="41">
        <v>42</v>
      </c>
      <c r="K12" s="83">
        <f t="shared" si="0"/>
        <v>28424.321596320333</v>
      </c>
      <c r="L12" s="83"/>
      <c r="M12" s="6">
        <f t="shared" si="2"/>
        <v>0.6767695618171509</v>
      </c>
      <c r="N12" s="41">
        <v>2016</v>
      </c>
      <c r="O12" s="8">
        <v>42401</v>
      </c>
      <c r="P12" s="84">
        <v>33.14</v>
      </c>
      <c r="Q12" s="84"/>
      <c r="R12" s="85">
        <f t="shared" si="3"/>
        <v>-26394.012910868925</v>
      </c>
      <c r="S12" s="85"/>
      <c r="T12" s="86">
        <f t="shared" si="4"/>
        <v>-42</v>
      </c>
      <c r="U12" s="86"/>
    </row>
    <row r="13" spans="2:21" ht="13.5">
      <c r="B13" s="41">
        <v>5</v>
      </c>
      <c r="C13" s="83">
        <f t="shared" si="1"/>
        <v>921083.3736331422</v>
      </c>
      <c r="D13" s="83"/>
      <c r="E13" s="41">
        <v>2016</v>
      </c>
      <c r="F13" s="8">
        <v>42401</v>
      </c>
      <c r="G13" s="41" t="s">
        <v>3</v>
      </c>
      <c r="H13" s="84">
        <v>32.16</v>
      </c>
      <c r="I13" s="84"/>
      <c r="J13" s="41">
        <v>93</v>
      </c>
      <c r="K13" s="83">
        <f t="shared" si="0"/>
        <v>27632.501208994265</v>
      </c>
      <c r="L13" s="83"/>
      <c r="M13" s="6">
        <f t="shared" si="2"/>
        <v>0.29712366891391684</v>
      </c>
      <c r="N13" s="41">
        <v>2016</v>
      </c>
      <c r="O13" s="8">
        <v>42401</v>
      </c>
      <c r="P13" s="84">
        <v>31.75</v>
      </c>
      <c r="Q13" s="84"/>
      <c r="R13" s="85">
        <f t="shared" si="3"/>
        <v>12182.070425470489</v>
      </c>
      <c r="S13" s="85"/>
      <c r="T13" s="86">
        <f t="shared" si="4"/>
        <v>40.99999999999966</v>
      </c>
      <c r="U13" s="86"/>
    </row>
    <row r="14" spans="2:21" ht="13.5">
      <c r="B14" s="41">
        <v>6</v>
      </c>
      <c r="C14" s="83">
        <f t="shared" si="1"/>
        <v>933265.4440586127</v>
      </c>
      <c r="D14" s="83"/>
      <c r="E14" s="41">
        <v>2016</v>
      </c>
      <c r="F14" s="8">
        <v>42402</v>
      </c>
      <c r="G14" s="41" t="s">
        <v>3</v>
      </c>
      <c r="H14" s="84">
        <v>31.05</v>
      </c>
      <c r="I14" s="84"/>
      <c r="J14" s="41">
        <v>39</v>
      </c>
      <c r="K14" s="83">
        <f t="shared" si="0"/>
        <v>27997.96332175838</v>
      </c>
      <c r="L14" s="83"/>
      <c r="M14" s="6">
        <f t="shared" si="2"/>
        <v>0.717896495429702</v>
      </c>
      <c r="N14" s="41">
        <v>2016</v>
      </c>
      <c r="O14" s="8">
        <v>42402</v>
      </c>
      <c r="P14" s="84">
        <v>30.99</v>
      </c>
      <c r="Q14" s="84"/>
      <c r="R14" s="85">
        <f t="shared" si="3"/>
        <v>4307.378972578375</v>
      </c>
      <c r="S14" s="85"/>
      <c r="T14" s="86">
        <f t="shared" si="4"/>
        <v>6.000000000000227</v>
      </c>
      <c r="U14" s="86"/>
    </row>
    <row r="15" spans="2:21" ht="13.5">
      <c r="B15" s="41">
        <v>7</v>
      </c>
      <c r="C15" s="83">
        <f t="shared" si="1"/>
        <v>937572.823031191</v>
      </c>
      <c r="D15" s="83"/>
      <c r="E15" s="41">
        <v>2016</v>
      </c>
      <c r="F15" s="8">
        <v>42402</v>
      </c>
      <c r="G15" s="41" t="s">
        <v>4</v>
      </c>
      <c r="H15" s="84">
        <v>31.24</v>
      </c>
      <c r="I15" s="84"/>
      <c r="J15" s="41">
        <v>25</v>
      </c>
      <c r="K15" s="83">
        <f t="shared" si="0"/>
        <v>28127.18469093573</v>
      </c>
      <c r="L15" s="83"/>
      <c r="M15" s="6">
        <f t="shared" si="2"/>
        <v>1.1250873876374292</v>
      </c>
      <c r="N15" s="41">
        <v>2016</v>
      </c>
      <c r="O15" s="8">
        <v>42402</v>
      </c>
      <c r="P15" s="84">
        <v>31.02</v>
      </c>
      <c r="Q15" s="84"/>
      <c r="R15" s="85">
        <f t="shared" si="3"/>
        <v>-24751.922528023315</v>
      </c>
      <c r="S15" s="85"/>
      <c r="T15" s="86">
        <f t="shared" si="4"/>
        <v>-25</v>
      </c>
      <c r="U15" s="86"/>
    </row>
    <row r="16" spans="2:21" ht="13.5">
      <c r="B16" s="41">
        <v>8</v>
      </c>
      <c r="C16" s="83">
        <f t="shared" si="1"/>
        <v>912820.9005031676</v>
      </c>
      <c r="D16" s="83"/>
      <c r="E16" s="41">
        <v>2016</v>
      </c>
      <c r="F16" s="8">
        <v>42402</v>
      </c>
      <c r="G16" s="41" t="s">
        <v>3</v>
      </c>
      <c r="H16" s="84">
        <v>30.89</v>
      </c>
      <c r="I16" s="84"/>
      <c r="J16" s="41">
        <v>40</v>
      </c>
      <c r="K16" s="83">
        <f t="shared" si="0"/>
        <v>27384.62701509503</v>
      </c>
      <c r="L16" s="83"/>
      <c r="M16" s="6">
        <f t="shared" si="2"/>
        <v>0.6846156753773758</v>
      </c>
      <c r="N16" s="41">
        <v>2016</v>
      </c>
      <c r="O16" s="8">
        <v>42402</v>
      </c>
      <c r="P16" s="84">
        <v>30.38</v>
      </c>
      <c r="Q16" s="84"/>
      <c r="R16" s="85">
        <f t="shared" si="3"/>
        <v>34915.39944424627</v>
      </c>
      <c r="S16" s="85"/>
      <c r="T16" s="86">
        <f t="shared" si="4"/>
        <v>51.000000000000156</v>
      </c>
      <c r="U16" s="86"/>
    </row>
    <row r="17" spans="2:21" ht="13.5">
      <c r="B17" s="41">
        <v>9</v>
      </c>
      <c r="C17" s="83">
        <f t="shared" si="1"/>
        <v>947736.299947414</v>
      </c>
      <c r="D17" s="83"/>
      <c r="E17" s="41">
        <v>2016</v>
      </c>
      <c r="F17" s="8">
        <v>42402</v>
      </c>
      <c r="G17" s="41" t="s">
        <v>3</v>
      </c>
      <c r="H17" s="84">
        <v>29.92</v>
      </c>
      <c r="I17" s="84"/>
      <c r="J17" s="41">
        <v>45</v>
      </c>
      <c r="K17" s="83">
        <f t="shared" si="0"/>
        <v>28432.08899842242</v>
      </c>
      <c r="L17" s="83"/>
      <c r="M17" s="6">
        <f t="shared" si="2"/>
        <v>0.6318241999649427</v>
      </c>
      <c r="N17" s="41">
        <v>2016</v>
      </c>
      <c r="O17" s="8">
        <v>42402</v>
      </c>
      <c r="P17" s="84">
        <v>30.04</v>
      </c>
      <c r="Q17" s="84"/>
      <c r="R17" s="85">
        <f t="shared" si="3"/>
        <v>-7581.89039957915</v>
      </c>
      <c r="S17" s="85"/>
      <c r="T17" s="86">
        <f t="shared" si="4"/>
        <v>-45</v>
      </c>
      <c r="U17" s="86"/>
    </row>
    <row r="18" spans="2:21" ht="13.5">
      <c r="B18" s="41">
        <v>10</v>
      </c>
      <c r="C18" s="83">
        <f t="shared" si="1"/>
        <v>940154.4095478348</v>
      </c>
      <c r="D18" s="83"/>
      <c r="E18" s="41">
        <v>2016</v>
      </c>
      <c r="F18" s="8">
        <v>42403</v>
      </c>
      <c r="G18" s="41" t="s">
        <v>3</v>
      </c>
      <c r="H18" s="84">
        <v>29.55</v>
      </c>
      <c r="I18" s="84"/>
      <c r="J18" s="41">
        <v>56</v>
      </c>
      <c r="K18" s="83">
        <f t="shared" si="0"/>
        <v>28204.63228643504</v>
      </c>
      <c r="L18" s="83"/>
      <c r="M18" s="6">
        <f t="shared" si="2"/>
        <v>0.5036541479720543</v>
      </c>
      <c r="N18" s="41">
        <v>2016</v>
      </c>
      <c r="O18" s="8">
        <v>42403</v>
      </c>
      <c r="P18" s="84">
        <v>29.54</v>
      </c>
      <c r="Q18" s="84"/>
      <c r="R18" s="85">
        <f t="shared" si="3"/>
        <v>503.65414797213305</v>
      </c>
      <c r="S18" s="85"/>
      <c r="T18" s="86">
        <f t="shared" si="4"/>
        <v>1.0000000000001563</v>
      </c>
      <c r="U18" s="86"/>
    </row>
    <row r="19" spans="2:21" ht="13.5">
      <c r="B19" s="41">
        <v>11</v>
      </c>
      <c r="C19" s="83">
        <f t="shared" si="1"/>
        <v>940658.0636958069</v>
      </c>
      <c r="D19" s="83"/>
      <c r="E19" s="41">
        <v>2016</v>
      </c>
      <c r="F19" s="8">
        <v>42403</v>
      </c>
      <c r="G19" s="41" t="s">
        <v>4</v>
      </c>
      <c r="H19" s="84">
        <v>29.75</v>
      </c>
      <c r="I19" s="84"/>
      <c r="J19" s="41">
        <v>28</v>
      </c>
      <c r="K19" s="83">
        <f t="shared" si="0"/>
        <v>28219.741910874207</v>
      </c>
      <c r="L19" s="83"/>
      <c r="M19" s="6">
        <f t="shared" si="2"/>
        <v>1.0078479253883645</v>
      </c>
      <c r="N19" s="41">
        <v>2016</v>
      </c>
      <c r="O19" s="8">
        <v>42403</v>
      </c>
      <c r="P19" s="84">
        <v>29.61</v>
      </c>
      <c r="Q19" s="84"/>
      <c r="R19" s="85">
        <f t="shared" si="3"/>
        <v>-14109.870955437162</v>
      </c>
      <c r="S19" s="85"/>
      <c r="T19" s="86">
        <f t="shared" si="4"/>
        <v>-28</v>
      </c>
      <c r="U19" s="86"/>
    </row>
    <row r="20" spans="2:21" ht="13.5">
      <c r="B20" s="41">
        <v>12</v>
      </c>
      <c r="C20" s="83">
        <f t="shared" si="1"/>
        <v>926548.1927403697</v>
      </c>
      <c r="D20" s="83"/>
      <c r="E20" s="41">
        <v>2016</v>
      </c>
      <c r="F20" s="8">
        <v>42403</v>
      </c>
      <c r="G20" s="41" t="s">
        <v>4</v>
      </c>
      <c r="H20" s="84">
        <v>30.14</v>
      </c>
      <c r="I20" s="84"/>
      <c r="J20" s="41">
        <v>41</v>
      </c>
      <c r="K20" s="83">
        <f t="shared" si="0"/>
        <v>27796.44578221109</v>
      </c>
      <c r="L20" s="83"/>
      <c r="M20" s="6">
        <f t="shared" si="2"/>
        <v>0.6779620922490509</v>
      </c>
      <c r="N20" s="41">
        <v>2016</v>
      </c>
      <c r="O20" s="8">
        <v>42403</v>
      </c>
      <c r="P20" s="84">
        <v>30.22</v>
      </c>
      <c r="Q20" s="84"/>
      <c r="R20" s="85">
        <f t="shared" si="3"/>
        <v>5423.696737992292</v>
      </c>
      <c r="S20" s="85"/>
      <c r="T20" s="86">
        <f t="shared" si="4"/>
        <v>7.9999999999998295</v>
      </c>
      <c r="U20" s="86"/>
    </row>
    <row r="21" spans="2:21" ht="13.5">
      <c r="B21" s="41">
        <v>13</v>
      </c>
      <c r="C21" s="83">
        <f t="shared" si="1"/>
        <v>931971.889478362</v>
      </c>
      <c r="D21" s="83"/>
      <c r="E21" s="41">
        <v>2016</v>
      </c>
      <c r="F21" s="8">
        <v>42403</v>
      </c>
      <c r="G21" s="41" t="s">
        <v>4</v>
      </c>
      <c r="H21" s="84">
        <v>30.75</v>
      </c>
      <c r="I21" s="84"/>
      <c r="J21" s="41">
        <v>68</v>
      </c>
      <c r="K21" s="83">
        <f t="shared" si="0"/>
        <v>27959.15668435086</v>
      </c>
      <c r="L21" s="83"/>
      <c r="M21" s="6">
        <f t="shared" si="2"/>
        <v>0.41116406888751267</v>
      </c>
      <c r="N21" s="41">
        <v>2016</v>
      </c>
      <c r="O21" s="8">
        <v>42403</v>
      </c>
      <c r="P21" s="84">
        <v>30.1</v>
      </c>
      <c r="Q21" s="84"/>
      <c r="R21" s="85">
        <f t="shared" si="3"/>
        <v>-26725.664477688264</v>
      </c>
      <c r="S21" s="85"/>
      <c r="T21" s="86">
        <f t="shared" si="4"/>
        <v>-68</v>
      </c>
      <c r="U21" s="86"/>
    </row>
    <row r="22" spans="2:21" ht="13.5">
      <c r="B22" s="41">
        <v>14</v>
      </c>
      <c r="C22" s="83">
        <f t="shared" si="1"/>
        <v>905246.2250006738</v>
      </c>
      <c r="D22" s="83"/>
      <c r="E22" s="41">
        <v>2016</v>
      </c>
      <c r="F22" s="8">
        <v>42403</v>
      </c>
      <c r="G22" s="41" t="s">
        <v>4</v>
      </c>
      <c r="H22" s="84">
        <v>31.47</v>
      </c>
      <c r="I22" s="84"/>
      <c r="J22" s="41">
        <v>179</v>
      </c>
      <c r="K22" s="83">
        <f t="shared" si="0"/>
        <v>27157.386750020214</v>
      </c>
      <c r="L22" s="83"/>
      <c r="M22" s="6">
        <f t="shared" si="2"/>
        <v>0.15171724441352075</v>
      </c>
      <c r="N22" s="41">
        <v>2016</v>
      </c>
      <c r="O22" s="8">
        <v>42404</v>
      </c>
      <c r="P22" s="84">
        <v>32.5</v>
      </c>
      <c r="Q22" s="84"/>
      <c r="R22" s="85">
        <f t="shared" si="3"/>
        <v>15626.876174592655</v>
      </c>
      <c r="S22" s="85"/>
      <c r="T22" s="86">
        <f t="shared" si="4"/>
        <v>103.00000000000011</v>
      </c>
      <c r="U22" s="86"/>
    </row>
    <row r="23" spans="2:21" ht="13.5">
      <c r="B23" s="41">
        <v>15</v>
      </c>
      <c r="C23" s="83">
        <f t="shared" si="1"/>
        <v>920873.1011752664</v>
      </c>
      <c r="D23" s="83"/>
      <c r="E23" s="41">
        <v>2016</v>
      </c>
      <c r="F23" s="8">
        <v>42404</v>
      </c>
      <c r="G23" s="41" t="s">
        <v>3</v>
      </c>
      <c r="H23" s="84">
        <v>32.25</v>
      </c>
      <c r="I23" s="84"/>
      <c r="J23" s="41">
        <v>36</v>
      </c>
      <c r="K23" s="83">
        <f t="shared" si="0"/>
        <v>27626.19303525799</v>
      </c>
      <c r="L23" s="83"/>
      <c r="M23" s="6">
        <f t="shared" si="2"/>
        <v>0.7673942509793886</v>
      </c>
      <c r="N23" s="41">
        <v>2016</v>
      </c>
      <c r="O23" s="8">
        <v>42404</v>
      </c>
      <c r="P23" s="84">
        <v>32.28</v>
      </c>
      <c r="Q23" s="84"/>
      <c r="R23" s="85">
        <f t="shared" si="3"/>
        <v>-2302.182752938253</v>
      </c>
      <c r="S23" s="85"/>
      <c r="T23" s="86">
        <f t="shared" si="4"/>
        <v>-36</v>
      </c>
      <c r="U23" s="86"/>
    </row>
    <row r="24" spans="2:21" ht="13.5">
      <c r="B24" s="41">
        <v>16</v>
      </c>
      <c r="C24" s="83">
        <f t="shared" si="1"/>
        <v>918570.9184223282</v>
      </c>
      <c r="D24" s="83"/>
      <c r="E24" s="41">
        <v>2016</v>
      </c>
      <c r="F24" s="8">
        <v>42404</v>
      </c>
      <c r="G24" s="41" t="s">
        <v>3</v>
      </c>
      <c r="H24" s="84">
        <v>31.56</v>
      </c>
      <c r="I24" s="84"/>
      <c r="J24" s="41">
        <v>80</v>
      </c>
      <c r="K24" s="83">
        <f t="shared" si="0"/>
        <v>27557.127552669845</v>
      </c>
      <c r="L24" s="83"/>
      <c r="M24" s="6">
        <f t="shared" si="2"/>
        <v>0.34446409440837306</v>
      </c>
      <c r="N24" s="41">
        <v>2016</v>
      </c>
      <c r="O24" s="8">
        <v>42405</v>
      </c>
      <c r="P24" s="84">
        <v>32.04</v>
      </c>
      <c r="Q24" s="84"/>
      <c r="R24" s="85">
        <f t="shared" si="3"/>
        <v>-16534.27653160192</v>
      </c>
      <c r="S24" s="85"/>
      <c r="T24" s="86">
        <f t="shared" si="4"/>
        <v>-80</v>
      </c>
      <c r="U24" s="86"/>
    </row>
    <row r="25" spans="2:21" ht="13.5">
      <c r="B25" s="41">
        <v>17</v>
      </c>
      <c r="C25" s="83">
        <f t="shared" si="1"/>
        <v>902036.6418907263</v>
      </c>
      <c r="D25" s="83"/>
      <c r="E25" s="41">
        <v>2016</v>
      </c>
      <c r="F25" s="8">
        <v>42405</v>
      </c>
      <c r="G25" s="41" t="s">
        <v>3</v>
      </c>
      <c r="H25" s="84">
        <v>31.35</v>
      </c>
      <c r="I25" s="84"/>
      <c r="J25" s="41">
        <v>108</v>
      </c>
      <c r="K25" s="83">
        <f t="shared" si="0"/>
        <v>27061.099256721787</v>
      </c>
      <c r="L25" s="83"/>
      <c r="M25" s="6">
        <f t="shared" si="2"/>
        <v>0.25056573385853503</v>
      </c>
      <c r="N25" s="41">
        <v>2016</v>
      </c>
      <c r="O25" s="8">
        <v>42405</v>
      </c>
      <c r="P25" s="84">
        <v>31.69</v>
      </c>
      <c r="Q25" s="84"/>
      <c r="R25" s="85">
        <f t="shared" si="3"/>
        <v>-8519.234951190188</v>
      </c>
      <c r="S25" s="85"/>
      <c r="T25" s="86">
        <f t="shared" si="4"/>
        <v>-108</v>
      </c>
      <c r="U25" s="86"/>
    </row>
    <row r="26" spans="2:22" ht="13.5">
      <c r="B26" s="41">
        <v>18</v>
      </c>
      <c r="C26" s="83">
        <f t="shared" si="1"/>
        <v>893517.4069395361</v>
      </c>
      <c r="D26" s="83"/>
      <c r="E26" s="41">
        <v>2016</v>
      </c>
      <c r="F26" s="8">
        <v>42405</v>
      </c>
      <c r="G26" s="41" t="s">
        <v>3</v>
      </c>
      <c r="H26" s="84">
        <v>31.37</v>
      </c>
      <c r="I26" s="84"/>
      <c r="J26" s="41">
        <v>50</v>
      </c>
      <c r="K26" s="83">
        <f t="shared" si="0"/>
        <v>26805.52220818608</v>
      </c>
      <c r="L26" s="83"/>
      <c r="M26" s="6">
        <f t="shared" si="2"/>
        <v>0.5361104441637216</v>
      </c>
      <c r="N26" s="41">
        <v>2016</v>
      </c>
      <c r="O26" s="8">
        <v>42408</v>
      </c>
      <c r="P26" s="84">
        <v>32.77</v>
      </c>
      <c r="Q26" s="84"/>
      <c r="R26" s="85">
        <f t="shared" si="3"/>
        <v>-75055.46218292112</v>
      </c>
      <c r="S26" s="85"/>
      <c r="T26" s="86">
        <f t="shared" si="4"/>
        <v>-50</v>
      </c>
      <c r="U26" s="86"/>
      <c r="V26" s="42" t="s">
        <v>57</v>
      </c>
    </row>
    <row r="27" spans="2:21" ht="13.5">
      <c r="B27" s="41">
        <v>19</v>
      </c>
      <c r="C27" s="83">
        <f t="shared" si="1"/>
        <v>818461.944756615</v>
      </c>
      <c r="D27" s="83"/>
      <c r="E27" s="41">
        <v>2016</v>
      </c>
      <c r="F27" s="8">
        <v>42408</v>
      </c>
      <c r="G27" s="41" t="s">
        <v>4</v>
      </c>
      <c r="H27" s="84">
        <v>32.81</v>
      </c>
      <c r="I27" s="84"/>
      <c r="J27" s="41">
        <v>28</v>
      </c>
      <c r="K27" s="83">
        <f t="shared" si="0"/>
        <v>24553.858342698448</v>
      </c>
      <c r="L27" s="83"/>
      <c r="M27" s="6">
        <f t="shared" si="2"/>
        <v>0.8769235122392303</v>
      </c>
      <c r="N27" s="41">
        <v>2016</v>
      </c>
      <c r="O27" s="8">
        <v>42408</v>
      </c>
      <c r="P27" s="84">
        <v>32.99</v>
      </c>
      <c r="Q27" s="84"/>
      <c r="R27" s="85">
        <f t="shared" si="3"/>
        <v>15784.62322030612</v>
      </c>
      <c r="S27" s="85"/>
      <c r="T27" s="86">
        <f t="shared" si="4"/>
        <v>17.99999999999997</v>
      </c>
      <c r="U27" s="86"/>
    </row>
    <row r="28" spans="2:21" ht="13.5">
      <c r="B28" s="41">
        <v>20</v>
      </c>
      <c r="C28" s="83">
        <f t="shared" si="1"/>
        <v>834246.5679769211</v>
      </c>
      <c r="D28" s="83"/>
      <c r="E28" s="41">
        <v>2016</v>
      </c>
      <c r="F28" s="8">
        <v>42408</v>
      </c>
      <c r="G28" s="41" t="s">
        <v>3</v>
      </c>
      <c r="H28" s="84">
        <v>32.15</v>
      </c>
      <c r="I28" s="84"/>
      <c r="J28" s="41">
        <v>97</v>
      </c>
      <c r="K28" s="83">
        <f t="shared" si="0"/>
        <v>25027.39703930763</v>
      </c>
      <c r="L28" s="83"/>
      <c r="M28" s="6">
        <f t="shared" si="2"/>
        <v>0.258014402467089</v>
      </c>
      <c r="N28" s="41">
        <v>2016</v>
      </c>
      <c r="O28" s="8">
        <v>42408</v>
      </c>
      <c r="P28" s="84">
        <v>31.98</v>
      </c>
      <c r="Q28" s="84"/>
      <c r="R28" s="85">
        <f t="shared" si="3"/>
        <v>4386.244841940465</v>
      </c>
      <c r="S28" s="85"/>
      <c r="T28" s="86">
        <f t="shared" si="4"/>
        <v>16.999999999999815</v>
      </c>
      <c r="U28" s="86"/>
    </row>
    <row r="29" spans="2:21" ht="13.5">
      <c r="B29" s="41">
        <v>21</v>
      </c>
      <c r="C29" s="83">
        <f t="shared" si="1"/>
        <v>838632.8128188616</v>
      </c>
      <c r="D29" s="83"/>
      <c r="E29" s="41">
        <v>2016</v>
      </c>
      <c r="F29" s="8">
        <v>42409</v>
      </c>
      <c r="G29" s="41" t="s">
        <v>4</v>
      </c>
      <c r="H29" s="84">
        <v>32.2</v>
      </c>
      <c r="I29" s="84"/>
      <c r="J29" s="41">
        <v>54</v>
      </c>
      <c r="K29" s="83">
        <f t="shared" si="0"/>
        <v>25158.984384565847</v>
      </c>
      <c r="L29" s="83"/>
      <c r="M29" s="6">
        <f t="shared" si="2"/>
        <v>0.4659071182327009</v>
      </c>
      <c r="N29" s="41">
        <v>2016</v>
      </c>
      <c r="O29" s="8">
        <v>42408</v>
      </c>
      <c r="P29" s="84">
        <v>32.08</v>
      </c>
      <c r="Q29" s="84"/>
      <c r="R29" s="85">
        <f t="shared" si="3"/>
        <v>-5590.885418792623</v>
      </c>
      <c r="S29" s="85"/>
      <c r="T29" s="86">
        <f t="shared" si="4"/>
        <v>-54</v>
      </c>
      <c r="U29" s="86"/>
    </row>
    <row r="30" spans="2:21" ht="13.5">
      <c r="B30" s="41">
        <v>22</v>
      </c>
      <c r="C30" s="83">
        <f t="shared" si="1"/>
        <v>833041.927400069</v>
      </c>
      <c r="D30" s="83"/>
      <c r="E30" s="41">
        <v>2016</v>
      </c>
      <c r="F30" s="8">
        <v>42409</v>
      </c>
      <c r="G30" s="41" t="s">
        <v>3</v>
      </c>
      <c r="H30" s="84">
        <v>31.45</v>
      </c>
      <c r="I30" s="84"/>
      <c r="J30" s="41">
        <v>71</v>
      </c>
      <c r="K30" s="83">
        <f t="shared" si="0"/>
        <v>24991.25782200207</v>
      </c>
      <c r="L30" s="83"/>
      <c r="M30" s="6">
        <f t="shared" si="2"/>
        <v>0.35198954678876154</v>
      </c>
      <c r="N30" s="41">
        <v>2016</v>
      </c>
      <c r="O30" s="8">
        <v>42409</v>
      </c>
      <c r="P30" s="84">
        <v>31.8</v>
      </c>
      <c r="Q30" s="84"/>
      <c r="R30" s="85">
        <f t="shared" si="3"/>
        <v>-12319.634137606705</v>
      </c>
      <c r="S30" s="85"/>
      <c r="T30" s="86">
        <f t="shared" si="4"/>
        <v>-71</v>
      </c>
      <c r="U30" s="86"/>
    </row>
    <row r="31" spans="2:21" ht="13.5">
      <c r="B31" s="41">
        <v>23</v>
      </c>
      <c r="C31" s="83">
        <f t="shared" si="1"/>
        <v>820722.2932624622</v>
      </c>
      <c r="D31" s="83"/>
      <c r="E31" s="41">
        <v>2016</v>
      </c>
      <c r="F31" s="8">
        <v>42409</v>
      </c>
      <c r="G31" s="41" t="s">
        <v>3</v>
      </c>
      <c r="H31" s="84">
        <v>31.37</v>
      </c>
      <c r="I31" s="84"/>
      <c r="J31" s="41">
        <v>65</v>
      </c>
      <c r="K31" s="83">
        <f t="shared" si="0"/>
        <v>24621.668797873866</v>
      </c>
      <c r="L31" s="83"/>
      <c r="M31" s="6">
        <f t="shared" si="2"/>
        <v>0.37879490458267484</v>
      </c>
      <c r="N31" s="41">
        <v>2016</v>
      </c>
      <c r="O31" s="8">
        <v>42410</v>
      </c>
      <c r="P31" s="84">
        <v>30.24</v>
      </c>
      <c r="Q31" s="84"/>
      <c r="R31" s="85">
        <f t="shared" si="3"/>
        <v>42803.82421784235</v>
      </c>
      <c r="S31" s="85"/>
      <c r="T31" s="86">
        <f t="shared" si="4"/>
        <v>113.00000000000026</v>
      </c>
      <c r="U31" s="86"/>
    </row>
    <row r="32" spans="2:21" ht="13.5">
      <c r="B32" s="41">
        <v>24</v>
      </c>
      <c r="C32" s="83">
        <f t="shared" si="1"/>
        <v>863526.1174803046</v>
      </c>
      <c r="D32" s="83"/>
      <c r="E32" s="41">
        <v>2016</v>
      </c>
      <c r="F32" s="8">
        <v>42410</v>
      </c>
      <c r="G32" s="41" t="s">
        <v>3</v>
      </c>
      <c r="H32" s="84">
        <v>29.63</v>
      </c>
      <c r="I32" s="84"/>
      <c r="J32" s="41">
        <v>86</v>
      </c>
      <c r="K32" s="83">
        <f t="shared" si="0"/>
        <v>25905.783524409137</v>
      </c>
      <c r="L32" s="83"/>
      <c r="M32" s="6">
        <f t="shared" si="2"/>
        <v>0.3012300409815016</v>
      </c>
      <c r="N32" s="41">
        <v>2016</v>
      </c>
      <c r="O32" s="8">
        <v>42410</v>
      </c>
      <c r="P32" s="84">
        <v>29.99</v>
      </c>
      <c r="Q32" s="84"/>
      <c r="R32" s="85">
        <f t="shared" si="3"/>
        <v>-10844.28147533404</v>
      </c>
      <c r="S32" s="85"/>
      <c r="T32" s="86">
        <f t="shared" si="4"/>
        <v>-86</v>
      </c>
      <c r="U32" s="86"/>
    </row>
    <row r="33" spans="2:21" ht="13.5">
      <c r="B33" s="41">
        <v>25</v>
      </c>
      <c r="C33" s="83">
        <f t="shared" si="1"/>
        <v>852681.8360049705</v>
      </c>
      <c r="D33" s="83"/>
      <c r="E33" s="41">
        <v>2016</v>
      </c>
      <c r="F33" s="8">
        <v>42410</v>
      </c>
      <c r="G33" s="41" t="s">
        <v>3</v>
      </c>
      <c r="H33" s="84">
        <v>29.58</v>
      </c>
      <c r="I33" s="84"/>
      <c r="J33" s="41">
        <v>47</v>
      </c>
      <c r="K33" s="83">
        <f t="shared" si="0"/>
        <v>25580.455080149113</v>
      </c>
      <c r="L33" s="83"/>
      <c r="M33" s="6">
        <f t="shared" si="2"/>
        <v>0.5442650017053002</v>
      </c>
      <c r="N33" s="41">
        <v>2016</v>
      </c>
      <c r="O33" s="8">
        <v>42410</v>
      </c>
      <c r="P33" s="84">
        <v>29.95</v>
      </c>
      <c r="Q33" s="84"/>
      <c r="R33" s="85">
        <f t="shared" si="3"/>
        <v>-20137.805063096162</v>
      </c>
      <c r="S33" s="85"/>
      <c r="T33" s="86">
        <f t="shared" si="4"/>
        <v>-47</v>
      </c>
      <c r="U33" s="86"/>
    </row>
    <row r="34" spans="2:21" ht="13.5">
      <c r="B34" s="41">
        <v>26</v>
      </c>
      <c r="C34" s="83">
        <f t="shared" si="1"/>
        <v>832544.0309418744</v>
      </c>
      <c r="D34" s="83"/>
      <c r="E34" s="41">
        <v>2016</v>
      </c>
      <c r="F34" s="8">
        <v>42410</v>
      </c>
      <c r="G34" s="41" t="s">
        <v>3</v>
      </c>
      <c r="H34" s="84">
        <v>29.62</v>
      </c>
      <c r="I34" s="84"/>
      <c r="J34" s="41">
        <v>44</v>
      </c>
      <c r="K34" s="83">
        <f t="shared" si="0"/>
        <v>24976.32092825623</v>
      </c>
      <c r="L34" s="83"/>
      <c r="M34" s="6">
        <f t="shared" si="2"/>
        <v>0.5676436574603689</v>
      </c>
      <c r="N34" s="41">
        <v>2016</v>
      </c>
      <c r="O34" s="8">
        <v>42411</v>
      </c>
      <c r="P34" s="84">
        <v>29.43</v>
      </c>
      <c r="Q34" s="84"/>
      <c r="R34" s="85">
        <f t="shared" si="3"/>
        <v>10785.229491747083</v>
      </c>
      <c r="S34" s="85"/>
      <c r="T34" s="86">
        <f t="shared" si="4"/>
        <v>19.000000000000128</v>
      </c>
      <c r="U34" s="86"/>
    </row>
    <row r="35" spans="2:21" ht="13.5">
      <c r="B35" s="41">
        <v>27</v>
      </c>
      <c r="C35" s="83">
        <f t="shared" si="1"/>
        <v>843329.2604336215</v>
      </c>
      <c r="D35" s="83"/>
      <c r="E35" s="41">
        <v>2016</v>
      </c>
      <c r="F35" s="8">
        <v>42411</v>
      </c>
      <c r="G35" s="41" t="s">
        <v>4</v>
      </c>
      <c r="H35" s="84">
        <v>29.48</v>
      </c>
      <c r="I35" s="84"/>
      <c r="J35" s="41">
        <v>26</v>
      </c>
      <c r="K35" s="83">
        <f t="shared" si="0"/>
        <v>25299.877813008643</v>
      </c>
      <c r="L35" s="83"/>
      <c r="M35" s="6">
        <f t="shared" si="2"/>
        <v>0.9730722235772555</v>
      </c>
      <c r="N35" s="41">
        <v>2016</v>
      </c>
      <c r="O35" s="8">
        <v>42411</v>
      </c>
      <c r="P35" s="84">
        <v>29.5</v>
      </c>
      <c r="Q35" s="84"/>
      <c r="R35" s="85">
        <f t="shared" si="3"/>
        <v>1946.1444471544696</v>
      </c>
      <c r="S35" s="85"/>
      <c r="T35" s="86">
        <f t="shared" si="4"/>
        <v>1.9999999999999574</v>
      </c>
      <c r="U35" s="86"/>
    </row>
    <row r="36" spans="2:21" ht="13.5">
      <c r="B36" s="41">
        <v>28</v>
      </c>
      <c r="C36" s="83">
        <f t="shared" si="1"/>
        <v>845275.404880776</v>
      </c>
      <c r="D36" s="83"/>
      <c r="E36" s="41">
        <v>2016</v>
      </c>
      <c r="F36" s="8">
        <v>42411</v>
      </c>
      <c r="G36" s="41" t="s">
        <v>4</v>
      </c>
      <c r="H36" s="84">
        <v>29.85</v>
      </c>
      <c r="I36" s="84"/>
      <c r="J36" s="41">
        <v>118</v>
      </c>
      <c r="K36" s="83">
        <f t="shared" si="0"/>
        <v>25358.262146423276</v>
      </c>
      <c r="L36" s="83"/>
      <c r="M36" s="6">
        <f t="shared" si="2"/>
        <v>0.21490052666460402</v>
      </c>
      <c r="N36" s="41">
        <v>2016</v>
      </c>
      <c r="O36" s="8">
        <v>42412</v>
      </c>
      <c r="P36" s="84">
        <v>30.32</v>
      </c>
      <c r="Q36" s="84"/>
      <c r="R36" s="85">
        <f t="shared" si="3"/>
        <v>10100.324753236364</v>
      </c>
      <c r="S36" s="85"/>
      <c r="T36" s="86">
        <f t="shared" si="4"/>
        <v>46.999999999999886</v>
      </c>
      <c r="U36" s="86"/>
    </row>
    <row r="37" spans="2:21" ht="13.5">
      <c r="B37" s="41">
        <v>29</v>
      </c>
      <c r="C37" s="83">
        <f t="shared" si="1"/>
        <v>855375.7296340123</v>
      </c>
      <c r="D37" s="83"/>
      <c r="E37" s="41">
        <v>2016</v>
      </c>
      <c r="F37" s="8">
        <v>42412</v>
      </c>
      <c r="G37" s="41" t="s">
        <v>3</v>
      </c>
      <c r="H37" s="84">
        <v>30.13</v>
      </c>
      <c r="I37" s="84"/>
      <c r="J37" s="41">
        <v>26</v>
      </c>
      <c r="K37" s="83">
        <f t="shared" si="0"/>
        <v>25661.27188902037</v>
      </c>
      <c r="L37" s="83"/>
      <c r="M37" s="6">
        <f t="shared" si="2"/>
        <v>0.9869719957315526</v>
      </c>
      <c r="N37" s="41">
        <v>2016</v>
      </c>
      <c r="O37" s="8">
        <v>42412</v>
      </c>
      <c r="P37" s="84">
        <v>30.09</v>
      </c>
      <c r="Q37" s="84"/>
      <c r="R37" s="85">
        <f t="shared" si="3"/>
        <v>3947.8879829261264</v>
      </c>
      <c r="S37" s="85"/>
      <c r="T37" s="86">
        <f t="shared" si="4"/>
        <v>3.9999999999999147</v>
      </c>
      <c r="U37" s="86"/>
    </row>
    <row r="38" spans="2:21" ht="13.5">
      <c r="B38" s="41">
        <v>30</v>
      </c>
      <c r="C38" s="83">
        <f t="shared" si="1"/>
        <v>859323.6176169384</v>
      </c>
      <c r="D38" s="83"/>
      <c r="E38" s="41">
        <v>2016</v>
      </c>
      <c r="F38" s="8">
        <v>42412</v>
      </c>
      <c r="G38" s="41" t="s">
        <v>4</v>
      </c>
      <c r="H38" s="84">
        <v>30.38</v>
      </c>
      <c r="I38" s="84"/>
      <c r="J38" s="41">
        <v>50</v>
      </c>
      <c r="K38" s="83">
        <f t="shared" si="0"/>
        <v>25779.708528508152</v>
      </c>
      <c r="L38" s="83"/>
      <c r="M38" s="6">
        <f t="shared" si="2"/>
        <v>0.515594170570163</v>
      </c>
      <c r="N38" s="41">
        <v>2016</v>
      </c>
      <c r="O38" s="8">
        <v>42412</v>
      </c>
      <c r="P38" s="84">
        <v>30.19</v>
      </c>
      <c r="Q38" s="84"/>
      <c r="R38" s="85">
        <f t="shared" si="3"/>
        <v>-9796.289240832979</v>
      </c>
      <c r="S38" s="85"/>
      <c r="T38" s="86">
        <f t="shared" si="4"/>
        <v>-50</v>
      </c>
      <c r="U38" s="86"/>
    </row>
    <row r="39" spans="2:21" ht="13.5">
      <c r="B39" s="41">
        <v>31</v>
      </c>
      <c r="C39" s="83">
        <f t="shared" si="1"/>
        <v>849527.3283761054</v>
      </c>
      <c r="D39" s="83"/>
      <c r="E39" s="41">
        <v>2016</v>
      </c>
      <c r="F39" s="8">
        <v>42412</v>
      </c>
      <c r="G39" s="41" t="s">
        <v>4</v>
      </c>
      <c r="H39" s="84">
        <v>31.1</v>
      </c>
      <c r="I39" s="84"/>
      <c r="J39" s="41">
        <v>113</v>
      </c>
      <c r="K39" s="83">
        <f t="shared" si="0"/>
        <v>25485.819851283162</v>
      </c>
      <c r="L39" s="83"/>
      <c r="M39" s="6">
        <f t="shared" si="2"/>
        <v>0.22553822877241736</v>
      </c>
      <c r="N39" s="41">
        <v>2016</v>
      </c>
      <c r="O39" s="8">
        <v>42412</v>
      </c>
      <c r="P39" s="84">
        <v>31.29</v>
      </c>
      <c r="Q39" s="84"/>
      <c r="R39" s="85">
        <f t="shared" si="3"/>
        <v>4285.226346675879</v>
      </c>
      <c r="S39" s="85"/>
      <c r="T39" s="86">
        <f t="shared" si="4"/>
        <v>18.999999999999773</v>
      </c>
      <c r="U39" s="86"/>
    </row>
    <row r="40" spans="2:21" ht="13.5">
      <c r="B40" s="41">
        <v>32</v>
      </c>
      <c r="C40" s="83">
        <f t="shared" si="1"/>
        <v>853812.5547227813</v>
      </c>
      <c r="D40" s="83"/>
      <c r="E40" s="41">
        <v>2016</v>
      </c>
      <c r="F40" s="8">
        <v>42415</v>
      </c>
      <c r="G40" s="41" t="s">
        <v>4</v>
      </c>
      <c r="H40" s="84">
        <v>31.43</v>
      </c>
      <c r="I40" s="84"/>
      <c r="J40" s="41">
        <v>16</v>
      </c>
      <c r="K40" s="83">
        <f t="shared" si="0"/>
        <v>25614.376641683437</v>
      </c>
      <c r="L40" s="83"/>
      <c r="M40" s="6">
        <f t="shared" si="2"/>
        <v>1.6008985401052147</v>
      </c>
      <c r="N40" s="41">
        <v>2016</v>
      </c>
      <c r="O40" s="8">
        <v>42415</v>
      </c>
      <c r="P40" s="84">
        <v>31.62</v>
      </c>
      <c r="Q40" s="84"/>
      <c r="R40" s="85">
        <f t="shared" si="3"/>
        <v>30417.072261999285</v>
      </c>
      <c r="S40" s="85"/>
      <c r="T40" s="86">
        <f t="shared" si="4"/>
        <v>19.000000000000128</v>
      </c>
      <c r="U40" s="86"/>
    </row>
    <row r="41" spans="2:21" ht="13.5">
      <c r="B41" s="41">
        <v>33</v>
      </c>
      <c r="C41" s="83">
        <f t="shared" si="1"/>
        <v>884229.6269847805</v>
      </c>
      <c r="D41" s="83"/>
      <c r="E41" s="41">
        <v>2016</v>
      </c>
      <c r="F41" s="8">
        <v>42415</v>
      </c>
      <c r="G41" s="41" t="s">
        <v>4</v>
      </c>
      <c r="H41" s="84">
        <v>31.97</v>
      </c>
      <c r="I41" s="84"/>
      <c r="J41" s="41">
        <v>61</v>
      </c>
      <c r="K41" s="83">
        <f t="shared" si="0"/>
        <v>26526.888809543416</v>
      </c>
      <c r="L41" s="83"/>
      <c r="M41" s="6">
        <f t="shared" si="2"/>
        <v>0.4348670296646462</v>
      </c>
      <c r="N41" s="41">
        <v>2016</v>
      </c>
      <c r="O41" s="8">
        <v>42415</v>
      </c>
      <c r="P41" s="84">
        <v>32.12</v>
      </c>
      <c r="Q41" s="84"/>
      <c r="R41" s="85">
        <f t="shared" si="3"/>
        <v>6523.00544496963</v>
      </c>
      <c r="S41" s="85"/>
      <c r="T41" s="86">
        <f t="shared" si="4"/>
        <v>14.999999999999858</v>
      </c>
      <c r="U41" s="86"/>
    </row>
    <row r="42" spans="2:22" ht="13.5">
      <c r="B42" s="41">
        <v>34</v>
      </c>
      <c r="C42" s="83">
        <f t="shared" si="1"/>
        <v>890752.6324297502</v>
      </c>
      <c r="D42" s="83"/>
      <c r="E42" s="41">
        <v>2016</v>
      </c>
      <c r="F42" s="8">
        <v>42415</v>
      </c>
      <c r="G42" s="41" t="s">
        <v>3</v>
      </c>
      <c r="H42" s="84">
        <v>31.99</v>
      </c>
      <c r="I42" s="84"/>
      <c r="J42" s="41">
        <v>48</v>
      </c>
      <c r="K42" s="83">
        <f t="shared" si="0"/>
        <v>26722.578972892505</v>
      </c>
      <c r="L42" s="83"/>
      <c r="M42" s="6">
        <f t="shared" si="2"/>
        <v>0.5567203952685938</v>
      </c>
      <c r="N42" s="41">
        <v>2016</v>
      </c>
      <c r="O42" s="8">
        <v>42416</v>
      </c>
      <c r="P42" s="84">
        <v>32.28</v>
      </c>
      <c r="Q42" s="84"/>
      <c r="R42" s="85">
        <f t="shared" si="3"/>
        <v>-16144.89146278937</v>
      </c>
      <c r="S42" s="85"/>
      <c r="T42" s="86">
        <f t="shared" si="4"/>
        <v>-48</v>
      </c>
      <c r="U42" s="86"/>
      <c r="V42" s="42" t="s">
        <v>58</v>
      </c>
    </row>
    <row r="43" spans="2:21" ht="13.5">
      <c r="B43" s="41">
        <v>35</v>
      </c>
      <c r="C43" s="83">
        <f t="shared" si="1"/>
        <v>874607.7409669608</v>
      </c>
      <c r="D43" s="83"/>
      <c r="E43" s="41">
        <v>2016</v>
      </c>
      <c r="F43" s="8">
        <v>42416</v>
      </c>
      <c r="G43" s="41" t="s">
        <v>4</v>
      </c>
      <c r="H43" s="84">
        <v>32.91</v>
      </c>
      <c r="I43" s="84"/>
      <c r="J43" s="41">
        <v>69</v>
      </c>
      <c r="K43" s="83">
        <f t="shared" si="0"/>
        <v>26238.232229008823</v>
      </c>
      <c r="L43" s="83"/>
      <c r="M43" s="6">
        <f t="shared" si="2"/>
        <v>0.38026423520302643</v>
      </c>
      <c r="N43" s="41">
        <v>2016</v>
      </c>
      <c r="O43" s="8">
        <v>42416</v>
      </c>
      <c r="P43" s="84">
        <v>33.04</v>
      </c>
      <c r="Q43" s="84"/>
      <c r="R43" s="85">
        <f t="shared" si="3"/>
        <v>4943.435057639441</v>
      </c>
      <c r="S43" s="85"/>
      <c r="T43" s="86">
        <f t="shared" si="4"/>
        <v>13.000000000000256</v>
      </c>
      <c r="U43" s="86"/>
    </row>
    <row r="44" spans="2:21" ht="13.5">
      <c r="B44" s="41">
        <v>36</v>
      </c>
      <c r="C44" s="83">
        <f t="shared" si="1"/>
        <v>879551.1760246003</v>
      </c>
      <c r="D44" s="83"/>
      <c r="E44" s="41">
        <v>2016</v>
      </c>
      <c r="F44" s="8">
        <v>42416</v>
      </c>
      <c r="G44" s="41" t="s">
        <v>3</v>
      </c>
      <c r="H44" s="84">
        <v>31.48</v>
      </c>
      <c r="I44" s="84"/>
      <c r="J44" s="41">
        <v>83</v>
      </c>
      <c r="K44" s="83">
        <f t="shared" si="0"/>
        <v>26386.535280738008</v>
      </c>
      <c r="L44" s="83"/>
      <c r="M44" s="6">
        <f t="shared" si="2"/>
        <v>0.3179100636233495</v>
      </c>
      <c r="N44" s="41">
        <v>2016</v>
      </c>
      <c r="O44" s="8">
        <v>42416</v>
      </c>
      <c r="P44" s="84">
        <v>31.15</v>
      </c>
      <c r="Q44" s="84"/>
      <c r="R44" s="85">
        <f t="shared" si="3"/>
        <v>10491.032099570592</v>
      </c>
      <c r="S44" s="85"/>
      <c r="T44" s="86">
        <f t="shared" si="4"/>
        <v>33.000000000000185</v>
      </c>
      <c r="U44" s="86"/>
    </row>
    <row r="45" spans="2:21" ht="13.5">
      <c r="B45" s="41">
        <v>37</v>
      </c>
      <c r="C45" s="83">
        <f t="shared" si="1"/>
        <v>890042.2081241709</v>
      </c>
      <c r="D45" s="83"/>
      <c r="E45" s="41">
        <v>2016</v>
      </c>
      <c r="F45" s="8">
        <v>42417</v>
      </c>
      <c r="G45" s="41" t="s">
        <v>3</v>
      </c>
      <c r="H45" s="84">
        <v>30.93</v>
      </c>
      <c r="I45" s="84"/>
      <c r="J45" s="41">
        <v>31</v>
      </c>
      <c r="K45" s="83">
        <f t="shared" si="0"/>
        <v>26701.266243725127</v>
      </c>
      <c r="L45" s="83"/>
      <c r="M45" s="6">
        <f t="shared" si="2"/>
        <v>0.8613311691524235</v>
      </c>
      <c r="N45" s="41">
        <v>2016</v>
      </c>
      <c r="O45" s="8">
        <v>42417</v>
      </c>
      <c r="P45" s="84">
        <v>31.21</v>
      </c>
      <c r="Q45" s="84"/>
      <c r="R45" s="85">
        <f t="shared" si="3"/>
        <v>-24117.272736267954</v>
      </c>
      <c r="S45" s="85"/>
      <c r="T45" s="86">
        <f t="shared" si="4"/>
        <v>-31</v>
      </c>
      <c r="U45" s="86"/>
    </row>
    <row r="46" spans="2:21" ht="13.5">
      <c r="B46" s="41">
        <v>38</v>
      </c>
      <c r="C46" s="83">
        <f t="shared" si="1"/>
        <v>865924.9353879029</v>
      </c>
      <c r="D46" s="83"/>
      <c r="E46" s="41">
        <v>2016</v>
      </c>
      <c r="F46" s="8">
        <v>42417</v>
      </c>
      <c r="G46" s="41" t="s">
        <v>4</v>
      </c>
      <c r="H46" s="84">
        <v>31.33</v>
      </c>
      <c r="I46" s="84"/>
      <c r="J46" s="41">
        <v>49</v>
      </c>
      <c r="K46" s="83">
        <f t="shared" si="0"/>
        <v>25977.748061637085</v>
      </c>
      <c r="L46" s="83"/>
      <c r="M46" s="6">
        <f t="shared" si="2"/>
        <v>0.5301581237068793</v>
      </c>
      <c r="N46" s="41">
        <v>2016</v>
      </c>
      <c r="O46" s="8">
        <v>42417</v>
      </c>
      <c r="P46" s="84">
        <v>31.7</v>
      </c>
      <c r="Q46" s="84"/>
      <c r="R46" s="85">
        <f t="shared" si="3"/>
        <v>19615.850577154586</v>
      </c>
      <c r="S46" s="85"/>
      <c r="T46" s="86">
        <f t="shared" si="4"/>
        <v>37.0000000000001</v>
      </c>
      <c r="U46" s="86"/>
    </row>
    <row r="47" spans="2:21" ht="13.5">
      <c r="B47" s="41">
        <v>39</v>
      </c>
      <c r="C47" s="83">
        <f t="shared" si="1"/>
        <v>885540.7859650574</v>
      </c>
      <c r="D47" s="83"/>
      <c r="E47" s="41">
        <v>2016</v>
      </c>
      <c r="F47" s="8">
        <v>42417</v>
      </c>
      <c r="G47" s="41" t="s">
        <v>4</v>
      </c>
      <c r="H47" s="84">
        <v>32.91</v>
      </c>
      <c r="I47" s="84"/>
      <c r="J47" s="41">
        <v>143</v>
      </c>
      <c r="K47" s="83">
        <f t="shared" si="0"/>
        <v>26566.22357895172</v>
      </c>
      <c r="L47" s="83"/>
      <c r="M47" s="6">
        <f t="shared" si="2"/>
        <v>0.18577778726539665</v>
      </c>
      <c r="N47" s="41">
        <v>2016</v>
      </c>
      <c r="O47" s="8">
        <v>42418</v>
      </c>
      <c r="P47" s="84">
        <v>33.41</v>
      </c>
      <c r="Q47" s="84"/>
      <c r="R47" s="85">
        <f t="shared" si="3"/>
        <v>9288.889363269833</v>
      </c>
      <c r="S47" s="85"/>
      <c r="T47" s="86">
        <f t="shared" si="4"/>
        <v>50</v>
      </c>
      <c r="U47" s="86"/>
    </row>
    <row r="48" spans="2:21" ht="13.5">
      <c r="B48" s="41">
        <v>40</v>
      </c>
      <c r="C48" s="83">
        <f t="shared" si="1"/>
        <v>894829.6753283272</v>
      </c>
      <c r="D48" s="83"/>
      <c r="E48" s="41">
        <v>2016</v>
      </c>
      <c r="F48" s="8">
        <v>42418</v>
      </c>
      <c r="G48" s="41" t="s">
        <v>4</v>
      </c>
      <c r="H48" s="84">
        <v>33.49</v>
      </c>
      <c r="I48" s="84"/>
      <c r="J48" s="41">
        <v>45</v>
      </c>
      <c r="K48" s="83">
        <f t="shared" si="0"/>
        <v>26844.890259849817</v>
      </c>
      <c r="L48" s="83"/>
      <c r="M48" s="6">
        <f t="shared" si="2"/>
        <v>0.5965531168855515</v>
      </c>
      <c r="N48" s="41">
        <v>2016</v>
      </c>
      <c r="O48" s="8">
        <v>42418</v>
      </c>
      <c r="P48" s="84">
        <v>33.61</v>
      </c>
      <c r="Q48" s="84"/>
      <c r="R48" s="85">
        <f t="shared" si="3"/>
        <v>7158.637402626465</v>
      </c>
      <c r="S48" s="85"/>
      <c r="T48" s="86">
        <f t="shared" si="4"/>
        <v>11.999999999999744</v>
      </c>
      <c r="U48" s="86"/>
    </row>
    <row r="49" spans="2:21" ht="13.5">
      <c r="B49" s="41">
        <v>41</v>
      </c>
      <c r="C49" s="83">
        <f t="shared" si="1"/>
        <v>901988.3127309537</v>
      </c>
      <c r="D49" s="83"/>
      <c r="E49" s="41">
        <v>2016</v>
      </c>
      <c r="F49" s="8">
        <v>42418</v>
      </c>
      <c r="G49" s="41" t="s">
        <v>3</v>
      </c>
      <c r="H49" s="84">
        <v>32.67</v>
      </c>
      <c r="I49" s="84"/>
      <c r="J49" s="41">
        <v>124</v>
      </c>
      <c r="K49" s="83">
        <f t="shared" si="0"/>
        <v>27059.649381928608</v>
      </c>
      <c r="L49" s="83"/>
      <c r="M49" s="6">
        <f t="shared" si="2"/>
        <v>0.218222978886521</v>
      </c>
      <c r="N49" s="41">
        <v>2016</v>
      </c>
      <c r="O49" s="8">
        <v>42419</v>
      </c>
      <c r="P49" s="84">
        <v>32.66</v>
      </c>
      <c r="Q49" s="84"/>
      <c r="R49" s="85">
        <f t="shared" si="3"/>
        <v>218.22297888663263</v>
      </c>
      <c r="S49" s="85"/>
      <c r="T49" s="86">
        <f t="shared" si="4"/>
        <v>1.0000000000005116</v>
      </c>
      <c r="U49" s="86"/>
    </row>
    <row r="50" spans="2:21" ht="13.5">
      <c r="B50" s="41">
        <v>42</v>
      </c>
      <c r="C50" s="83">
        <f t="shared" si="1"/>
        <v>902206.5357098404</v>
      </c>
      <c r="D50" s="83"/>
      <c r="E50" s="41">
        <v>2016</v>
      </c>
      <c r="F50" s="8">
        <v>42419</v>
      </c>
      <c r="G50" s="41" t="s">
        <v>3</v>
      </c>
      <c r="H50" s="84">
        <v>32.52</v>
      </c>
      <c r="I50" s="84"/>
      <c r="J50" s="41">
        <v>46</v>
      </c>
      <c r="K50" s="83">
        <f t="shared" si="0"/>
        <v>27066.19607129521</v>
      </c>
      <c r="L50" s="83"/>
      <c r="M50" s="6">
        <f t="shared" si="2"/>
        <v>0.5883955667672872</v>
      </c>
      <c r="N50" s="41">
        <v>2016</v>
      </c>
      <c r="O50" s="8">
        <v>42419</v>
      </c>
      <c r="P50" s="84">
        <v>32.43</v>
      </c>
      <c r="Q50" s="84"/>
      <c r="R50" s="85">
        <f t="shared" si="3"/>
        <v>5295.5601009057855</v>
      </c>
      <c r="S50" s="85"/>
      <c r="T50" s="86">
        <f t="shared" si="4"/>
        <v>9.000000000000341</v>
      </c>
      <c r="U50" s="86"/>
    </row>
    <row r="51" spans="2:21" ht="13.5">
      <c r="B51" s="41">
        <v>43</v>
      </c>
      <c r="C51" s="83">
        <f t="shared" si="1"/>
        <v>907502.0958107462</v>
      </c>
      <c r="D51" s="83"/>
      <c r="E51" s="41">
        <v>2016</v>
      </c>
      <c r="F51" s="8">
        <v>42419</v>
      </c>
      <c r="G51" s="41" t="s">
        <v>3</v>
      </c>
      <c r="H51" s="84">
        <v>31.82</v>
      </c>
      <c r="I51" s="84"/>
      <c r="J51" s="41">
        <v>73</v>
      </c>
      <c r="K51" s="83">
        <f t="shared" si="0"/>
        <v>27225.062874322386</v>
      </c>
      <c r="L51" s="83"/>
      <c r="M51" s="6">
        <f t="shared" si="2"/>
        <v>0.3729460667715396</v>
      </c>
      <c r="N51" s="41">
        <v>2016</v>
      </c>
      <c r="O51" s="8">
        <v>42419</v>
      </c>
      <c r="P51" s="84">
        <v>31.95</v>
      </c>
      <c r="Q51" s="84"/>
      <c r="R51" s="85">
        <f t="shared" si="3"/>
        <v>-4848.298868029977</v>
      </c>
      <c r="S51" s="85"/>
      <c r="T51" s="86">
        <f t="shared" si="4"/>
        <v>-73</v>
      </c>
      <c r="U51" s="86"/>
    </row>
    <row r="52" spans="2:21" ht="13.5">
      <c r="B52" s="41">
        <v>44</v>
      </c>
      <c r="C52" s="83">
        <f t="shared" si="1"/>
        <v>902653.7969427162</v>
      </c>
      <c r="D52" s="83"/>
      <c r="E52" s="41">
        <v>2016</v>
      </c>
      <c r="F52" s="8">
        <v>42422</v>
      </c>
      <c r="G52" s="41" t="s">
        <v>4</v>
      </c>
      <c r="H52" s="84">
        <v>32.71</v>
      </c>
      <c r="I52" s="84"/>
      <c r="J52" s="41">
        <v>37</v>
      </c>
      <c r="K52" s="83">
        <f t="shared" si="0"/>
        <v>27079.613908281484</v>
      </c>
      <c r="L52" s="83"/>
      <c r="M52" s="6">
        <f t="shared" si="2"/>
        <v>0.7318814569805806</v>
      </c>
      <c r="N52" s="41">
        <v>2016</v>
      </c>
      <c r="O52" s="8">
        <v>42422</v>
      </c>
      <c r="P52" s="84">
        <v>33.46</v>
      </c>
      <c r="Q52" s="84"/>
      <c r="R52" s="85">
        <f t="shared" si="3"/>
        <v>54891.109273543545</v>
      </c>
      <c r="S52" s="85"/>
      <c r="T52" s="86">
        <f t="shared" si="4"/>
        <v>75</v>
      </c>
      <c r="U52" s="86"/>
    </row>
    <row r="53" spans="2:21" ht="13.5">
      <c r="B53" s="41">
        <v>45</v>
      </c>
      <c r="C53" s="83">
        <f t="shared" si="1"/>
        <v>957544.9062162598</v>
      </c>
      <c r="D53" s="83"/>
      <c r="E53" s="41">
        <v>2016</v>
      </c>
      <c r="F53" s="8">
        <v>42423</v>
      </c>
      <c r="G53" s="41" t="s">
        <v>3</v>
      </c>
      <c r="H53" s="84">
        <v>32.6</v>
      </c>
      <c r="I53" s="84"/>
      <c r="J53" s="41">
        <v>36</v>
      </c>
      <c r="K53" s="83">
        <f t="shared" si="0"/>
        <v>28726.347186487794</v>
      </c>
      <c r="L53" s="83"/>
      <c r="M53" s="6">
        <f t="shared" si="2"/>
        <v>0.7979540885135498</v>
      </c>
      <c r="N53" s="41">
        <v>2016</v>
      </c>
      <c r="O53" s="8">
        <v>42423</v>
      </c>
      <c r="P53" s="84">
        <v>32.79</v>
      </c>
      <c r="Q53" s="84"/>
      <c r="R53" s="85">
        <f t="shared" si="3"/>
        <v>-15161.127681757263</v>
      </c>
      <c r="S53" s="85"/>
      <c r="T53" s="86">
        <f t="shared" si="4"/>
        <v>-36</v>
      </c>
      <c r="U53" s="86"/>
    </row>
    <row r="54" spans="2:21" ht="13.5">
      <c r="B54" s="41">
        <v>46</v>
      </c>
      <c r="C54" s="83">
        <f t="shared" si="1"/>
        <v>942383.7785345026</v>
      </c>
      <c r="D54" s="83"/>
      <c r="E54" s="41">
        <v>2016</v>
      </c>
      <c r="F54" s="8">
        <v>42423</v>
      </c>
      <c r="G54" s="41" t="s">
        <v>4</v>
      </c>
      <c r="H54" s="84">
        <v>33.12</v>
      </c>
      <c r="I54" s="84"/>
      <c r="J54" s="41">
        <v>59</v>
      </c>
      <c r="K54" s="83">
        <f t="shared" si="0"/>
        <v>28271.513356035077</v>
      </c>
      <c r="L54" s="83"/>
      <c r="M54" s="6">
        <f t="shared" si="2"/>
        <v>0.4791781924751708</v>
      </c>
      <c r="N54" s="41">
        <v>2016</v>
      </c>
      <c r="O54" s="8">
        <v>42423</v>
      </c>
      <c r="P54" s="84">
        <v>33.16</v>
      </c>
      <c r="Q54" s="84"/>
      <c r="R54" s="85">
        <f t="shared" si="3"/>
        <v>1916.7127699006426</v>
      </c>
      <c r="S54" s="85"/>
      <c r="T54" s="86">
        <f t="shared" si="4"/>
        <v>3.9999999999999147</v>
      </c>
      <c r="U54" s="86"/>
    </row>
    <row r="55" spans="2:21" ht="13.5">
      <c r="B55" s="41">
        <v>47</v>
      </c>
      <c r="C55" s="83">
        <f t="shared" si="1"/>
        <v>944300.4913044033</v>
      </c>
      <c r="D55" s="83"/>
      <c r="E55" s="41">
        <v>2016</v>
      </c>
      <c r="F55" s="8">
        <v>42423</v>
      </c>
      <c r="G55" s="41" t="s">
        <v>3</v>
      </c>
      <c r="H55" s="84">
        <v>32.43</v>
      </c>
      <c r="I55" s="84"/>
      <c r="J55" s="41">
        <v>91</v>
      </c>
      <c r="K55" s="83">
        <f t="shared" si="0"/>
        <v>28329.014739132097</v>
      </c>
      <c r="L55" s="83"/>
      <c r="M55" s="6">
        <f t="shared" si="2"/>
        <v>0.3113078542761769</v>
      </c>
      <c r="N55" s="41">
        <v>2016</v>
      </c>
      <c r="O55" s="8">
        <v>42423</v>
      </c>
      <c r="P55" s="84">
        <v>31.88</v>
      </c>
      <c r="Q55" s="84"/>
      <c r="R55" s="85">
        <f t="shared" si="3"/>
        <v>17121.931985189753</v>
      </c>
      <c r="S55" s="85"/>
      <c r="T55" s="86">
        <f t="shared" si="4"/>
        <v>55.00000000000007</v>
      </c>
      <c r="U55" s="86"/>
    </row>
    <row r="56" spans="2:21" ht="13.5">
      <c r="B56" s="41">
        <v>48</v>
      </c>
      <c r="C56" s="83">
        <f t="shared" si="1"/>
        <v>961422.4232895931</v>
      </c>
      <c r="D56" s="83"/>
      <c r="E56" s="41">
        <v>2016</v>
      </c>
      <c r="F56" s="8">
        <v>42423</v>
      </c>
      <c r="G56" s="41" t="s">
        <v>4</v>
      </c>
      <c r="H56" s="84">
        <v>31.94</v>
      </c>
      <c r="I56" s="84"/>
      <c r="J56" s="41">
        <v>29</v>
      </c>
      <c r="K56" s="83">
        <f t="shared" si="0"/>
        <v>28842.67269868779</v>
      </c>
      <c r="L56" s="83"/>
      <c r="M56" s="6">
        <f t="shared" si="2"/>
        <v>0.9945749206444066</v>
      </c>
      <c r="N56" s="41">
        <v>2016</v>
      </c>
      <c r="O56" s="8">
        <v>42423</v>
      </c>
      <c r="P56" s="84">
        <v>31.73</v>
      </c>
      <c r="Q56" s="84"/>
      <c r="R56" s="85">
        <f t="shared" si="3"/>
        <v>-20886.073333532622</v>
      </c>
      <c r="S56" s="85"/>
      <c r="T56" s="86">
        <f t="shared" si="4"/>
        <v>-29</v>
      </c>
      <c r="U56" s="86"/>
    </row>
    <row r="57" spans="2:21" ht="13.5">
      <c r="B57" s="41">
        <v>49</v>
      </c>
      <c r="C57" s="83">
        <f t="shared" si="1"/>
        <v>940536.3499560604</v>
      </c>
      <c r="D57" s="83"/>
      <c r="E57" s="41">
        <v>2016</v>
      </c>
      <c r="F57" s="8">
        <v>42423</v>
      </c>
      <c r="G57" s="41" t="s">
        <v>3</v>
      </c>
      <c r="H57" s="84">
        <v>31.18</v>
      </c>
      <c r="I57" s="84"/>
      <c r="J57" s="41">
        <v>70</v>
      </c>
      <c r="K57" s="83">
        <f t="shared" si="0"/>
        <v>28216.09049868181</v>
      </c>
      <c r="L57" s="83"/>
      <c r="M57" s="6">
        <f t="shared" si="2"/>
        <v>0.40308700712402584</v>
      </c>
      <c r="N57" s="41">
        <v>2016</v>
      </c>
      <c r="O57" s="8">
        <v>42424</v>
      </c>
      <c r="P57" s="84">
        <v>31.2</v>
      </c>
      <c r="Q57" s="84"/>
      <c r="R57" s="85">
        <f t="shared" si="3"/>
        <v>-806.1740142480345</v>
      </c>
      <c r="S57" s="85"/>
      <c r="T57" s="86">
        <f t="shared" si="4"/>
        <v>-70</v>
      </c>
      <c r="U57" s="86"/>
    </row>
    <row r="58" spans="2:21" ht="13.5">
      <c r="B58" s="41">
        <v>50</v>
      </c>
      <c r="C58" s="83">
        <f t="shared" si="1"/>
        <v>939730.1759418123</v>
      </c>
      <c r="D58" s="83"/>
      <c r="E58" s="41">
        <v>2016</v>
      </c>
      <c r="F58" s="8">
        <v>42424</v>
      </c>
      <c r="G58" s="41" t="s">
        <v>3</v>
      </c>
      <c r="H58" s="84">
        <v>31.15</v>
      </c>
      <c r="I58" s="84"/>
      <c r="J58" s="41">
        <v>29</v>
      </c>
      <c r="K58" s="83">
        <f t="shared" si="0"/>
        <v>28191.90527825437</v>
      </c>
      <c r="L58" s="83"/>
      <c r="M58" s="6">
        <f t="shared" si="2"/>
        <v>0.972134664767392</v>
      </c>
      <c r="N58" s="41">
        <v>2016</v>
      </c>
      <c r="O58" s="8">
        <v>42424</v>
      </c>
      <c r="P58" s="84">
        <v>30.9</v>
      </c>
      <c r="Q58" s="84"/>
      <c r="R58" s="85">
        <f t="shared" si="3"/>
        <v>24303.3666191848</v>
      </c>
      <c r="S58" s="85"/>
      <c r="T58" s="86">
        <f t="shared" si="4"/>
        <v>25</v>
      </c>
      <c r="U58" s="86"/>
    </row>
    <row r="59" spans="2:21" ht="13.5">
      <c r="B59" s="41">
        <v>51</v>
      </c>
      <c r="C59" s="83">
        <f t="shared" si="1"/>
        <v>964033.5425609972</v>
      </c>
      <c r="D59" s="83"/>
      <c r="E59" s="41">
        <v>2016</v>
      </c>
      <c r="F59" s="8">
        <v>42424</v>
      </c>
      <c r="G59" s="41" t="s">
        <v>4</v>
      </c>
      <c r="H59" s="84">
        <v>31.54</v>
      </c>
      <c r="I59" s="84"/>
      <c r="J59" s="41">
        <v>84</v>
      </c>
      <c r="K59" s="83">
        <f t="shared" si="0"/>
        <v>28921.006276829914</v>
      </c>
      <c r="L59" s="83"/>
      <c r="M59" s="6">
        <f t="shared" si="2"/>
        <v>0.34429769377178465</v>
      </c>
      <c r="N59" s="41">
        <v>2016</v>
      </c>
      <c r="O59" s="8">
        <v>42424</v>
      </c>
      <c r="P59" s="84">
        <v>32.27</v>
      </c>
      <c r="Q59" s="84"/>
      <c r="R59" s="85">
        <f t="shared" si="3"/>
        <v>25133.731645340416</v>
      </c>
      <c r="S59" s="85"/>
      <c r="T59" s="86">
        <f t="shared" si="4"/>
        <v>73.0000000000004</v>
      </c>
      <c r="U59" s="86"/>
    </row>
    <row r="60" spans="2:21" ht="13.5">
      <c r="B60" s="41">
        <v>52</v>
      </c>
      <c r="C60" s="83">
        <f t="shared" si="1"/>
        <v>989167.2742063376</v>
      </c>
      <c r="D60" s="83"/>
      <c r="E60" s="41">
        <v>2016</v>
      </c>
      <c r="F60" s="8">
        <v>42425</v>
      </c>
      <c r="G60" s="41" t="s">
        <v>3</v>
      </c>
      <c r="H60" s="84">
        <v>31.82</v>
      </c>
      <c r="I60" s="84"/>
      <c r="J60" s="41">
        <v>45</v>
      </c>
      <c r="K60" s="83">
        <f t="shared" si="0"/>
        <v>29675.01822619013</v>
      </c>
      <c r="L60" s="83"/>
      <c r="M60" s="6">
        <f t="shared" si="2"/>
        <v>0.6594448494708918</v>
      </c>
      <c r="N60" s="41">
        <v>2016</v>
      </c>
      <c r="O60" s="8">
        <v>42425</v>
      </c>
      <c r="P60" s="84">
        <v>31.83</v>
      </c>
      <c r="Q60" s="84"/>
      <c r="R60" s="85">
        <f t="shared" si="3"/>
        <v>-659.4448494707606</v>
      </c>
      <c r="S60" s="85"/>
      <c r="T60" s="86">
        <f t="shared" si="4"/>
        <v>-45</v>
      </c>
      <c r="U60" s="86"/>
    </row>
    <row r="61" spans="2:21" ht="13.5">
      <c r="B61" s="41">
        <v>53</v>
      </c>
      <c r="C61" s="83">
        <f t="shared" si="1"/>
        <v>988507.8293568669</v>
      </c>
      <c r="D61" s="83"/>
      <c r="E61" s="41">
        <v>2016</v>
      </c>
      <c r="F61" s="8">
        <v>42425</v>
      </c>
      <c r="G61" s="41" t="s">
        <v>4</v>
      </c>
      <c r="H61" s="84">
        <v>32.06</v>
      </c>
      <c r="I61" s="84"/>
      <c r="J61" s="41">
        <v>55</v>
      </c>
      <c r="K61" s="83">
        <f t="shared" si="0"/>
        <v>29655.234880706004</v>
      </c>
      <c r="L61" s="83"/>
      <c r="M61" s="6">
        <f t="shared" si="2"/>
        <v>0.5391860887401092</v>
      </c>
      <c r="N61" s="41">
        <v>2016</v>
      </c>
      <c r="O61" s="8">
        <v>42425</v>
      </c>
      <c r="P61" s="84">
        <v>31.84</v>
      </c>
      <c r="Q61" s="84"/>
      <c r="R61" s="85">
        <f t="shared" si="3"/>
        <v>-11862.093952282534</v>
      </c>
      <c r="S61" s="85"/>
      <c r="T61" s="86">
        <f t="shared" si="4"/>
        <v>-55</v>
      </c>
      <c r="U61" s="86"/>
    </row>
    <row r="62" spans="2:21" ht="13.5">
      <c r="B62" s="41">
        <v>54</v>
      </c>
      <c r="C62" s="83">
        <f t="shared" si="1"/>
        <v>976645.7354045843</v>
      </c>
      <c r="D62" s="83"/>
      <c r="E62" s="41">
        <v>2016</v>
      </c>
      <c r="F62" s="8">
        <v>42425</v>
      </c>
      <c r="G62" s="41" t="s">
        <v>3</v>
      </c>
      <c r="H62" s="84">
        <v>31.54</v>
      </c>
      <c r="I62" s="84"/>
      <c r="J62" s="41">
        <v>53</v>
      </c>
      <c r="K62" s="83">
        <f t="shared" si="0"/>
        <v>29299.37206213753</v>
      </c>
      <c r="L62" s="83"/>
      <c r="M62" s="6">
        <f t="shared" si="2"/>
        <v>0.5528183407950477</v>
      </c>
      <c r="N62" s="41">
        <v>2016</v>
      </c>
      <c r="O62" s="8">
        <v>42425</v>
      </c>
      <c r="P62" s="84">
        <v>31.71</v>
      </c>
      <c r="Q62" s="84"/>
      <c r="R62" s="85">
        <f t="shared" si="3"/>
        <v>-9397.911793515905</v>
      </c>
      <c r="S62" s="85"/>
      <c r="T62" s="86">
        <f t="shared" si="4"/>
        <v>-53</v>
      </c>
      <c r="U62" s="86"/>
    </row>
    <row r="63" spans="2:21" ht="13.5">
      <c r="B63" s="41">
        <v>55</v>
      </c>
      <c r="C63" s="83">
        <f t="shared" si="1"/>
        <v>967247.8236110684</v>
      </c>
      <c r="D63" s="83"/>
      <c r="E63" s="41">
        <v>2016</v>
      </c>
      <c r="F63" s="8">
        <v>42425</v>
      </c>
      <c r="G63" s="41" t="s">
        <v>4</v>
      </c>
      <c r="H63" s="84">
        <v>33.12</v>
      </c>
      <c r="I63" s="84"/>
      <c r="J63" s="41">
        <v>163</v>
      </c>
      <c r="K63" s="83">
        <f t="shared" si="0"/>
        <v>29017.43470833205</v>
      </c>
      <c r="L63" s="83"/>
      <c r="M63" s="6">
        <f t="shared" si="2"/>
        <v>0.17802107183025798</v>
      </c>
      <c r="N63" s="41">
        <v>2016</v>
      </c>
      <c r="O63" s="8">
        <v>42426</v>
      </c>
      <c r="P63" s="84">
        <v>33.26</v>
      </c>
      <c r="Q63" s="84"/>
      <c r="R63" s="85">
        <f t="shared" si="3"/>
        <v>2492.295005623622</v>
      </c>
      <c r="S63" s="85"/>
      <c r="T63" s="86">
        <f t="shared" si="4"/>
        <v>14.000000000000057</v>
      </c>
      <c r="U63" s="86"/>
    </row>
    <row r="64" spans="2:21" ht="13.5">
      <c r="B64" s="41">
        <v>56</v>
      </c>
      <c r="C64" s="83">
        <f t="shared" si="1"/>
        <v>969740.118616692</v>
      </c>
      <c r="D64" s="83"/>
      <c r="E64" s="41">
        <v>2016</v>
      </c>
      <c r="F64" s="8">
        <v>42426</v>
      </c>
      <c r="G64" s="41" t="s">
        <v>4</v>
      </c>
      <c r="H64" s="84">
        <v>34.35</v>
      </c>
      <c r="I64" s="84"/>
      <c r="J64" s="41">
        <v>97</v>
      </c>
      <c r="K64" s="83">
        <f t="shared" si="0"/>
        <v>29092.203558500758</v>
      </c>
      <c r="L64" s="83"/>
      <c r="M64" s="6">
        <f t="shared" si="2"/>
        <v>0.2999196243144408</v>
      </c>
      <c r="N64" s="41">
        <v>2016</v>
      </c>
      <c r="O64" s="8">
        <v>42426</v>
      </c>
      <c r="P64" s="84">
        <v>33.88</v>
      </c>
      <c r="Q64" s="84"/>
      <c r="R64" s="85">
        <f t="shared" si="3"/>
        <v>-14096.222342778683</v>
      </c>
      <c r="S64" s="85"/>
      <c r="T64" s="86">
        <f t="shared" si="4"/>
        <v>-97</v>
      </c>
      <c r="U64" s="86"/>
    </row>
    <row r="65" spans="2:21" ht="13.5">
      <c r="B65" s="41">
        <v>57</v>
      </c>
      <c r="C65" s="83">
        <f t="shared" si="1"/>
        <v>955643.8962739133</v>
      </c>
      <c r="D65" s="83"/>
      <c r="E65" s="41">
        <v>2016</v>
      </c>
      <c r="F65" s="8">
        <v>42426</v>
      </c>
      <c r="G65" s="41" t="s">
        <v>3</v>
      </c>
      <c r="H65" s="84">
        <v>33.05</v>
      </c>
      <c r="I65" s="84"/>
      <c r="J65" s="41">
        <v>88</v>
      </c>
      <c r="K65" s="83">
        <f t="shared" si="0"/>
        <v>28669.3168882174</v>
      </c>
      <c r="L65" s="83"/>
      <c r="M65" s="6">
        <f t="shared" si="2"/>
        <v>0.3257876919115614</v>
      </c>
      <c r="N65" s="41">
        <v>2016</v>
      </c>
      <c r="O65" s="8">
        <v>42429</v>
      </c>
      <c r="P65" s="84">
        <v>32.91</v>
      </c>
      <c r="Q65" s="84"/>
      <c r="R65" s="85">
        <f t="shared" si="3"/>
        <v>4561.027686761878</v>
      </c>
      <c r="S65" s="85"/>
      <c r="T65" s="86">
        <f t="shared" si="4"/>
        <v>14.000000000000057</v>
      </c>
      <c r="U65" s="86"/>
    </row>
    <row r="66" spans="2:21" ht="13.5">
      <c r="B66" s="41">
        <v>58</v>
      </c>
      <c r="C66" s="83">
        <f t="shared" si="1"/>
        <v>960204.9239606753</v>
      </c>
      <c r="D66" s="83"/>
      <c r="E66" s="41">
        <v>2016</v>
      </c>
      <c r="F66" s="8">
        <v>42429</v>
      </c>
      <c r="G66" s="41" t="s">
        <v>3</v>
      </c>
      <c r="H66" s="84">
        <v>32.78</v>
      </c>
      <c r="I66" s="84"/>
      <c r="J66" s="41">
        <v>33</v>
      </c>
      <c r="K66" s="83">
        <f t="shared" si="0"/>
        <v>28806.147718820255</v>
      </c>
      <c r="L66" s="83"/>
      <c r="M66" s="6">
        <f t="shared" si="2"/>
        <v>0.8729135672369774</v>
      </c>
      <c r="N66" s="41">
        <v>2016</v>
      </c>
      <c r="O66" s="8">
        <v>42429</v>
      </c>
      <c r="P66" s="84">
        <v>32.79</v>
      </c>
      <c r="Q66" s="84"/>
      <c r="R66" s="85">
        <f t="shared" si="3"/>
        <v>-872.9135672368037</v>
      </c>
      <c r="S66" s="85"/>
      <c r="T66" s="86">
        <f t="shared" si="4"/>
        <v>-33</v>
      </c>
      <c r="U66" s="86"/>
    </row>
    <row r="67" spans="2:21" ht="13.5">
      <c r="B67" s="41">
        <v>59</v>
      </c>
      <c r="C67" s="83">
        <f t="shared" si="1"/>
        <v>959332.0103934384</v>
      </c>
      <c r="D67" s="83"/>
      <c r="E67" s="41">
        <v>2016</v>
      </c>
      <c r="F67" s="8">
        <v>42429</v>
      </c>
      <c r="G67" s="41" t="s">
        <v>4</v>
      </c>
      <c r="H67" s="84">
        <v>33.03</v>
      </c>
      <c r="I67" s="84"/>
      <c r="J67" s="41">
        <v>40</v>
      </c>
      <c r="K67" s="83">
        <f t="shared" si="0"/>
        <v>28779.960311803152</v>
      </c>
      <c r="L67" s="83"/>
      <c r="M67" s="6">
        <f t="shared" si="2"/>
        <v>0.7194990077950788</v>
      </c>
      <c r="N67" s="41">
        <v>2016</v>
      </c>
      <c r="O67" s="8">
        <v>42429</v>
      </c>
      <c r="P67" s="84">
        <v>33.48</v>
      </c>
      <c r="Q67" s="84"/>
      <c r="R67" s="85">
        <f t="shared" si="3"/>
        <v>32377.45535077824</v>
      </c>
      <c r="S67" s="85"/>
      <c r="T67" s="86">
        <f t="shared" si="4"/>
        <v>44.999999999999574</v>
      </c>
      <c r="U67" s="86"/>
    </row>
    <row r="68" spans="2:21" ht="13.5">
      <c r="B68" s="41">
        <v>60</v>
      </c>
      <c r="C68" s="83">
        <f t="shared" si="1"/>
        <v>991709.4657442167</v>
      </c>
      <c r="D68" s="83"/>
      <c r="E68" s="41">
        <v>2016</v>
      </c>
      <c r="F68" s="8">
        <v>42429</v>
      </c>
      <c r="G68" s="41" t="s">
        <v>4</v>
      </c>
      <c r="H68" s="84">
        <v>33.95</v>
      </c>
      <c r="I68" s="84"/>
      <c r="J68" s="41">
        <v>56</v>
      </c>
      <c r="K68" s="83">
        <f t="shared" si="0"/>
        <v>29751.2839723265</v>
      </c>
      <c r="L68" s="83"/>
      <c r="M68" s="6">
        <f t="shared" si="2"/>
        <v>0.5312729280772589</v>
      </c>
      <c r="N68" s="41">
        <v>2016</v>
      </c>
      <c r="O68" s="8">
        <v>42430</v>
      </c>
      <c r="P68" s="84">
        <v>33.65</v>
      </c>
      <c r="Q68" s="84"/>
      <c r="R68" s="85">
        <f t="shared" si="3"/>
        <v>-15938.187842317993</v>
      </c>
      <c r="S68" s="85"/>
      <c r="T68" s="86">
        <f t="shared" si="4"/>
        <v>-56</v>
      </c>
      <c r="U68" s="86"/>
    </row>
    <row r="69" spans="2:21" ht="13.5">
      <c r="B69" s="41">
        <v>61</v>
      </c>
      <c r="C69" s="83">
        <f t="shared" si="1"/>
        <v>975771.2779018987</v>
      </c>
      <c r="D69" s="83"/>
      <c r="E69" s="41">
        <v>2016</v>
      </c>
      <c r="F69" s="8">
        <v>42430</v>
      </c>
      <c r="G69" s="41" t="s">
        <v>4</v>
      </c>
      <c r="H69" s="84">
        <v>33.79</v>
      </c>
      <c r="I69" s="84"/>
      <c r="J69" s="41">
        <v>28</v>
      </c>
      <c r="K69" s="83">
        <f t="shared" si="0"/>
        <v>29273.13833705696</v>
      </c>
      <c r="L69" s="83"/>
      <c r="M69" s="6">
        <f t="shared" si="2"/>
        <v>1.0454692263234628</v>
      </c>
      <c r="N69" s="41">
        <v>2016</v>
      </c>
      <c r="O69" s="8">
        <v>42430</v>
      </c>
      <c r="P69" s="84">
        <v>33.99</v>
      </c>
      <c r="Q69" s="84"/>
      <c r="R69" s="85">
        <f t="shared" si="3"/>
        <v>20909.384526469556</v>
      </c>
      <c r="S69" s="85"/>
      <c r="T69" s="86">
        <f t="shared" si="4"/>
        <v>20.000000000000284</v>
      </c>
      <c r="U69" s="86"/>
    </row>
    <row r="70" spans="2:21" ht="13.5">
      <c r="B70" s="41">
        <v>62</v>
      </c>
      <c r="C70" s="83">
        <f t="shared" si="1"/>
        <v>996680.6624283682</v>
      </c>
      <c r="D70" s="83"/>
      <c r="E70" s="41">
        <v>2016</v>
      </c>
      <c r="F70" s="8">
        <v>42430</v>
      </c>
      <c r="G70" s="41" t="s">
        <v>3</v>
      </c>
      <c r="H70" s="84">
        <v>33.89</v>
      </c>
      <c r="I70" s="84"/>
      <c r="J70" s="41">
        <v>25</v>
      </c>
      <c r="K70" s="83">
        <f t="shared" si="0"/>
        <v>29900.419872851046</v>
      </c>
      <c r="L70" s="83"/>
      <c r="M70" s="6">
        <f t="shared" si="2"/>
        <v>1.196016794914042</v>
      </c>
      <c r="N70" s="41">
        <v>2016</v>
      </c>
      <c r="O70" s="8">
        <v>42430</v>
      </c>
      <c r="P70" s="84">
        <v>34.11</v>
      </c>
      <c r="Q70" s="84"/>
      <c r="R70" s="85">
        <f t="shared" si="3"/>
        <v>-26312.369488108783</v>
      </c>
      <c r="S70" s="85"/>
      <c r="T70" s="86">
        <f t="shared" si="4"/>
        <v>-25</v>
      </c>
      <c r="U70" s="86"/>
    </row>
    <row r="71" spans="2:21" ht="13.5">
      <c r="B71" s="41">
        <v>63</v>
      </c>
      <c r="C71" s="83">
        <f t="shared" si="1"/>
        <v>970368.2929402594</v>
      </c>
      <c r="D71" s="83"/>
      <c r="E71" s="41">
        <v>2016</v>
      </c>
      <c r="F71" s="8">
        <v>42430</v>
      </c>
      <c r="G71" s="41" t="s">
        <v>4</v>
      </c>
      <c r="H71" s="84">
        <v>34.26</v>
      </c>
      <c r="I71" s="84"/>
      <c r="J71" s="41">
        <v>47</v>
      </c>
      <c r="K71" s="83">
        <f t="shared" si="0"/>
        <v>29111.048788207783</v>
      </c>
      <c r="L71" s="83"/>
      <c r="M71" s="6">
        <f t="shared" si="2"/>
        <v>0.6193840167703784</v>
      </c>
      <c r="N71" s="41">
        <v>2016</v>
      </c>
      <c r="O71" s="8">
        <v>42430</v>
      </c>
      <c r="P71" s="84">
        <v>34.09</v>
      </c>
      <c r="Q71" s="84"/>
      <c r="R71" s="85">
        <f t="shared" si="3"/>
        <v>-10529.528285096098</v>
      </c>
      <c r="S71" s="85"/>
      <c r="T71" s="86">
        <f t="shared" si="4"/>
        <v>-47</v>
      </c>
      <c r="U71" s="86"/>
    </row>
    <row r="72" spans="2:21" ht="13.5">
      <c r="B72" s="41">
        <v>64</v>
      </c>
      <c r="C72" s="83">
        <f t="shared" si="1"/>
        <v>959838.7646551634</v>
      </c>
      <c r="D72" s="83"/>
      <c r="E72" s="41">
        <v>2016</v>
      </c>
      <c r="F72" s="8">
        <v>42431</v>
      </c>
      <c r="G72" s="41" t="s">
        <v>3</v>
      </c>
      <c r="H72" s="84">
        <v>33.58</v>
      </c>
      <c r="I72" s="84"/>
      <c r="J72" s="41">
        <v>47</v>
      </c>
      <c r="K72" s="83">
        <f t="shared" si="0"/>
        <v>28795.1629396549</v>
      </c>
      <c r="L72" s="83"/>
      <c r="M72" s="6">
        <f t="shared" si="2"/>
        <v>0.6126630412692532</v>
      </c>
      <c r="N72" s="41">
        <v>2016</v>
      </c>
      <c r="O72" s="8">
        <v>42431</v>
      </c>
      <c r="P72" s="84">
        <v>33.75</v>
      </c>
      <c r="Q72" s="84"/>
      <c r="R72" s="85">
        <f t="shared" si="3"/>
        <v>-10415.271701577409</v>
      </c>
      <c r="S72" s="85"/>
      <c r="T72" s="86">
        <f t="shared" si="4"/>
        <v>-47</v>
      </c>
      <c r="U72" s="86"/>
    </row>
    <row r="73" spans="2:21" ht="13.5">
      <c r="B73" s="41">
        <v>65</v>
      </c>
      <c r="C73" s="83">
        <f t="shared" si="1"/>
        <v>949423.492953586</v>
      </c>
      <c r="D73" s="83"/>
      <c r="E73" s="41">
        <v>2016</v>
      </c>
      <c r="F73" s="8">
        <v>42431</v>
      </c>
      <c r="G73" s="41" t="s">
        <v>4</v>
      </c>
      <c r="H73" s="84">
        <v>34.7</v>
      </c>
      <c r="I73" s="84"/>
      <c r="J73" s="41">
        <v>119</v>
      </c>
      <c r="K73" s="83">
        <f aca="true" t="shared" si="5" ref="K73:K108">IF(F73="","",C73*0.03)</f>
        <v>28482.70478860758</v>
      </c>
      <c r="L73" s="83"/>
      <c r="M73" s="6">
        <f t="shared" si="2"/>
        <v>0.23935046040846708</v>
      </c>
      <c r="N73" s="41">
        <v>2016</v>
      </c>
      <c r="O73" s="8">
        <v>42432</v>
      </c>
      <c r="P73" s="84">
        <v>34.54</v>
      </c>
      <c r="Q73" s="84"/>
      <c r="R73" s="85">
        <f t="shared" si="3"/>
        <v>-3829.6073665355616</v>
      </c>
      <c r="S73" s="85"/>
      <c r="T73" s="86">
        <f t="shared" si="4"/>
        <v>-119</v>
      </c>
      <c r="U73" s="86"/>
    </row>
    <row r="74" spans="2:21" ht="13.5">
      <c r="B74" s="41">
        <v>66</v>
      </c>
      <c r="C74" s="83">
        <f aca="true" t="shared" si="6" ref="C74:C108">IF(R73="","",C73+R73)</f>
        <v>945593.8855870505</v>
      </c>
      <c r="D74" s="83"/>
      <c r="E74" s="41">
        <v>2016</v>
      </c>
      <c r="F74" s="8">
        <v>42432</v>
      </c>
      <c r="G74" s="41" t="s">
        <v>4</v>
      </c>
      <c r="H74" s="84">
        <v>34.7</v>
      </c>
      <c r="I74" s="84"/>
      <c r="J74" s="41">
        <v>29</v>
      </c>
      <c r="K74" s="83">
        <f t="shared" si="5"/>
        <v>28367.816567611513</v>
      </c>
      <c r="L74" s="83"/>
      <c r="M74" s="6">
        <f aca="true" t="shared" si="7" ref="M74:M108">IF(J74="","",(K74/J74)/1000)</f>
        <v>0.9782005712969487</v>
      </c>
      <c r="N74" s="41">
        <v>2016</v>
      </c>
      <c r="O74" s="8">
        <v>42432</v>
      </c>
      <c r="P74" s="84">
        <v>34.62</v>
      </c>
      <c r="Q74" s="84"/>
      <c r="R74" s="85">
        <f aca="true" t="shared" si="8" ref="R74:R108">IF(O74="","",(IF(G74="売",H74-P74,P74-H74))*M74*100000)</f>
        <v>-7825.604570376118</v>
      </c>
      <c r="S74" s="85"/>
      <c r="T74" s="86">
        <f aca="true" t="shared" si="9" ref="T74:T108">IF(O74="","",IF(R74&lt;0,J74*(-1),IF(G74="買",(P74-H74)*100,(H74-P74)*100)))</f>
        <v>-29</v>
      </c>
      <c r="U74" s="86"/>
    </row>
    <row r="75" spans="2:21" ht="13.5">
      <c r="B75" s="41">
        <v>67</v>
      </c>
      <c r="C75" s="83">
        <f t="shared" si="6"/>
        <v>937768.2810166744</v>
      </c>
      <c r="D75" s="83"/>
      <c r="E75" s="41">
        <v>2016</v>
      </c>
      <c r="F75" s="8">
        <v>42432</v>
      </c>
      <c r="G75" s="41" t="s">
        <v>3</v>
      </c>
      <c r="H75" s="84">
        <v>34.32</v>
      </c>
      <c r="I75" s="84"/>
      <c r="J75" s="41">
        <v>44</v>
      </c>
      <c r="K75" s="83">
        <f t="shared" si="5"/>
        <v>28133.04843050023</v>
      </c>
      <c r="L75" s="83"/>
      <c r="M75" s="6">
        <f t="shared" si="7"/>
        <v>0.6393874643295506</v>
      </c>
      <c r="N75" s="41">
        <v>2016</v>
      </c>
      <c r="O75" s="8">
        <v>42432</v>
      </c>
      <c r="P75" s="84">
        <v>34.73</v>
      </c>
      <c r="Q75" s="84"/>
      <c r="R75" s="85">
        <f t="shared" si="8"/>
        <v>-26214.886037511358</v>
      </c>
      <c r="S75" s="85"/>
      <c r="T75" s="86">
        <f t="shared" si="9"/>
        <v>-44</v>
      </c>
      <c r="U75" s="86"/>
    </row>
    <row r="76" spans="2:21" ht="13.5">
      <c r="B76" s="41">
        <v>68</v>
      </c>
      <c r="C76" s="83">
        <f t="shared" si="6"/>
        <v>911553.394979163</v>
      </c>
      <c r="D76" s="83"/>
      <c r="E76" s="41">
        <v>2016</v>
      </c>
      <c r="F76" s="8">
        <v>42433</v>
      </c>
      <c r="G76" s="41" t="s">
        <v>4</v>
      </c>
      <c r="H76" s="84">
        <v>34.86</v>
      </c>
      <c r="I76" s="84"/>
      <c r="J76" s="41">
        <v>28</v>
      </c>
      <c r="K76" s="83">
        <f t="shared" si="5"/>
        <v>27346.60184937489</v>
      </c>
      <c r="L76" s="83"/>
      <c r="M76" s="6">
        <f t="shared" si="7"/>
        <v>0.976664351763389</v>
      </c>
      <c r="N76" s="41">
        <v>2016</v>
      </c>
      <c r="O76" s="8">
        <v>42433</v>
      </c>
      <c r="P76" s="84">
        <v>34.61</v>
      </c>
      <c r="Q76" s="84"/>
      <c r="R76" s="85">
        <f t="shared" si="8"/>
        <v>-24416.608794084725</v>
      </c>
      <c r="S76" s="85"/>
      <c r="T76" s="86">
        <f t="shared" si="9"/>
        <v>-28</v>
      </c>
      <c r="U76" s="86"/>
    </row>
    <row r="77" spans="2:22" ht="13.5">
      <c r="B77" s="41">
        <v>69</v>
      </c>
      <c r="C77" s="83">
        <f t="shared" si="6"/>
        <v>887136.7861850782</v>
      </c>
      <c r="D77" s="83"/>
      <c r="E77" s="41">
        <v>2016</v>
      </c>
      <c r="F77" s="8">
        <v>42433</v>
      </c>
      <c r="G77" s="41" t="s">
        <v>4</v>
      </c>
      <c r="H77" s="84">
        <v>35.23</v>
      </c>
      <c r="I77" s="84"/>
      <c r="J77" s="41">
        <v>70</v>
      </c>
      <c r="K77" s="83">
        <f t="shared" si="5"/>
        <v>26614.103585552344</v>
      </c>
      <c r="L77" s="83"/>
      <c r="M77" s="6">
        <f t="shared" si="7"/>
        <v>0.3802014797936049</v>
      </c>
      <c r="N77" s="41">
        <v>2016</v>
      </c>
      <c r="O77" s="8">
        <v>42436</v>
      </c>
      <c r="P77" s="84">
        <v>38.33</v>
      </c>
      <c r="Q77" s="84"/>
      <c r="R77" s="85">
        <f t="shared" si="8"/>
        <v>117862.45873601758</v>
      </c>
      <c r="S77" s="85"/>
      <c r="T77" s="86">
        <f t="shared" si="9"/>
        <v>310.0000000000001</v>
      </c>
      <c r="U77" s="86"/>
      <c r="V77" s="42" t="s">
        <v>57</v>
      </c>
    </row>
    <row r="78" spans="2:21" ht="13.5">
      <c r="B78" s="41">
        <v>70</v>
      </c>
      <c r="C78" s="83">
        <f t="shared" si="6"/>
        <v>1004999.2449210958</v>
      </c>
      <c r="D78" s="83"/>
      <c r="E78" s="41">
        <v>2016</v>
      </c>
      <c r="F78" s="8">
        <v>42436</v>
      </c>
      <c r="G78" s="41" t="s">
        <v>4</v>
      </c>
      <c r="H78" s="84">
        <v>38.61</v>
      </c>
      <c r="I78" s="84"/>
      <c r="J78" s="41">
        <v>67</v>
      </c>
      <c r="K78" s="83">
        <f t="shared" si="5"/>
        <v>30149.977347632874</v>
      </c>
      <c r="L78" s="83"/>
      <c r="M78" s="6">
        <f t="shared" si="7"/>
        <v>0.44999966190496826</v>
      </c>
      <c r="N78" s="41">
        <v>2016</v>
      </c>
      <c r="O78" s="8">
        <v>42437</v>
      </c>
      <c r="P78" s="84">
        <v>39.66</v>
      </c>
      <c r="Q78" s="84"/>
      <c r="R78" s="85">
        <f t="shared" si="8"/>
        <v>47249.96450002154</v>
      </c>
      <c r="S78" s="85"/>
      <c r="T78" s="86">
        <f t="shared" si="9"/>
        <v>104.99999999999972</v>
      </c>
      <c r="U78" s="86"/>
    </row>
    <row r="79" spans="2:21" ht="13.5">
      <c r="B79" s="41">
        <v>71</v>
      </c>
      <c r="C79" s="83">
        <f t="shared" si="6"/>
        <v>1052249.2094211173</v>
      </c>
      <c r="D79" s="83"/>
      <c r="E79" s="41">
        <v>2016</v>
      </c>
      <c r="F79" s="8">
        <v>42437</v>
      </c>
      <c r="G79" s="41" t="s">
        <v>4</v>
      </c>
      <c r="H79" s="84">
        <v>39.61</v>
      </c>
      <c r="I79" s="84"/>
      <c r="J79" s="41">
        <v>34</v>
      </c>
      <c r="K79" s="83">
        <f t="shared" si="5"/>
        <v>31567.476282633517</v>
      </c>
      <c r="L79" s="83"/>
      <c r="M79" s="6">
        <f t="shared" si="7"/>
        <v>0.9284551847833388</v>
      </c>
      <c r="N79" s="41">
        <v>2016</v>
      </c>
      <c r="O79" s="8">
        <v>42437</v>
      </c>
      <c r="P79" s="84">
        <v>39.42</v>
      </c>
      <c r="Q79" s="84"/>
      <c r="R79" s="85">
        <f t="shared" si="8"/>
        <v>-17640.648510883224</v>
      </c>
      <c r="S79" s="85"/>
      <c r="T79" s="86">
        <f t="shared" si="9"/>
        <v>-34</v>
      </c>
      <c r="U79" s="86"/>
    </row>
    <row r="80" spans="2:21" ht="13.5">
      <c r="B80" s="41">
        <v>72</v>
      </c>
      <c r="C80" s="83">
        <f t="shared" si="6"/>
        <v>1034608.5609102341</v>
      </c>
      <c r="D80" s="83"/>
      <c r="E80" s="41">
        <v>2016</v>
      </c>
      <c r="F80" s="8">
        <v>42437</v>
      </c>
      <c r="G80" s="41" t="s">
        <v>4</v>
      </c>
      <c r="H80" s="84">
        <v>39.66</v>
      </c>
      <c r="I80" s="84"/>
      <c r="J80" s="41">
        <v>33</v>
      </c>
      <c r="K80" s="83">
        <f t="shared" si="5"/>
        <v>31038.25682730702</v>
      </c>
      <c r="L80" s="83"/>
      <c r="M80" s="6">
        <f t="shared" si="7"/>
        <v>0.9405532371911218</v>
      </c>
      <c r="N80" s="41">
        <v>2016</v>
      </c>
      <c r="O80" s="8">
        <v>42437</v>
      </c>
      <c r="P80" s="84">
        <v>39.86</v>
      </c>
      <c r="Q80" s="84"/>
      <c r="R80" s="85">
        <f t="shared" si="8"/>
        <v>18811.064743822702</v>
      </c>
      <c r="S80" s="85"/>
      <c r="T80" s="86">
        <f t="shared" si="9"/>
        <v>20.000000000000284</v>
      </c>
      <c r="U80" s="86"/>
    </row>
    <row r="81" spans="2:21" ht="13.5">
      <c r="B81" s="41">
        <v>73</v>
      </c>
      <c r="C81" s="83">
        <f t="shared" si="6"/>
        <v>1053419.625654057</v>
      </c>
      <c r="D81" s="83"/>
      <c r="E81" s="41">
        <v>2016</v>
      </c>
      <c r="F81" s="8">
        <v>42438</v>
      </c>
      <c r="G81" s="41" t="s">
        <v>4</v>
      </c>
      <c r="H81" s="84">
        <v>38.42</v>
      </c>
      <c r="I81" s="84"/>
      <c r="J81" s="41">
        <v>16</v>
      </c>
      <c r="K81" s="83">
        <f t="shared" si="5"/>
        <v>31602.588769621707</v>
      </c>
      <c r="L81" s="83"/>
      <c r="M81" s="6">
        <f t="shared" si="7"/>
        <v>1.9751617981013567</v>
      </c>
      <c r="N81" s="41">
        <v>2016</v>
      </c>
      <c r="O81" s="8">
        <v>42438</v>
      </c>
      <c r="P81" s="84">
        <v>38.55</v>
      </c>
      <c r="Q81" s="84"/>
      <c r="R81" s="85">
        <f t="shared" si="8"/>
        <v>25677.10337531674</v>
      </c>
      <c r="S81" s="85"/>
      <c r="T81" s="86">
        <f t="shared" si="9"/>
        <v>12.999999999999545</v>
      </c>
      <c r="U81" s="86"/>
    </row>
    <row r="82" spans="2:21" ht="13.5">
      <c r="B82" s="41">
        <v>74</v>
      </c>
      <c r="C82" s="83">
        <f t="shared" si="6"/>
        <v>1079096.7290293737</v>
      </c>
      <c r="D82" s="83"/>
      <c r="E82" s="41">
        <v>2016</v>
      </c>
      <c r="F82" s="8">
        <v>42438</v>
      </c>
      <c r="G82" s="41" t="s">
        <v>4</v>
      </c>
      <c r="H82" s="84">
        <v>38.95</v>
      </c>
      <c r="I82" s="84"/>
      <c r="J82" s="41">
        <v>49</v>
      </c>
      <c r="K82" s="83">
        <f t="shared" si="5"/>
        <v>32372.90187088121</v>
      </c>
      <c r="L82" s="83"/>
      <c r="M82" s="6">
        <f t="shared" si="7"/>
        <v>0.6606714667526778</v>
      </c>
      <c r="N82" s="41">
        <v>2016</v>
      </c>
      <c r="O82" s="8">
        <v>42438</v>
      </c>
      <c r="P82" s="84">
        <v>38.87</v>
      </c>
      <c r="Q82" s="84"/>
      <c r="R82" s="85">
        <f t="shared" si="8"/>
        <v>-5285.371734021779</v>
      </c>
      <c r="S82" s="85"/>
      <c r="T82" s="86">
        <f t="shared" si="9"/>
        <v>-49</v>
      </c>
      <c r="U82" s="86"/>
    </row>
    <row r="83" spans="2:21" ht="13.5">
      <c r="B83" s="41">
        <v>75</v>
      </c>
      <c r="C83" s="83">
        <f t="shared" si="6"/>
        <v>1073811.357295352</v>
      </c>
      <c r="D83" s="83"/>
      <c r="E83" s="41">
        <v>2016</v>
      </c>
      <c r="F83" s="8">
        <v>42438</v>
      </c>
      <c r="G83" s="41" t="s">
        <v>4</v>
      </c>
      <c r="H83" s="84">
        <v>39.22</v>
      </c>
      <c r="I83" s="84"/>
      <c r="J83" s="41">
        <v>41</v>
      </c>
      <c r="K83" s="83">
        <f t="shared" si="5"/>
        <v>32214.34071886056</v>
      </c>
      <c r="L83" s="83"/>
      <c r="M83" s="6">
        <f t="shared" si="7"/>
        <v>0.785715627289282</v>
      </c>
      <c r="N83" s="41">
        <v>2016</v>
      </c>
      <c r="O83" s="8">
        <v>42439</v>
      </c>
      <c r="P83" s="84">
        <v>39.87</v>
      </c>
      <c r="Q83" s="84"/>
      <c r="R83" s="85">
        <f t="shared" si="8"/>
        <v>51071.51577380322</v>
      </c>
      <c r="S83" s="85"/>
      <c r="T83" s="86">
        <f t="shared" si="9"/>
        <v>64.99999999999986</v>
      </c>
      <c r="U83" s="86"/>
    </row>
    <row r="84" spans="2:21" ht="13.5">
      <c r="B84" s="41">
        <v>76</v>
      </c>
      <c r="C84" s="83">
        <f t="shared" si="6"/>
        <v>1124882.8730691553</v>
      </c>
      <c r="D84" s="83"/>
      <c r="E84" s="41">
        <v>2016</v>
      </c>
      <c r="F84" s="8">
        <v>42439</v>
      </c>
      <c r="G84" s="41" t="s">
        <v>4</v>
      </c>
      <c r="H84" s="84">
        <v>39.96</v>
      </c>
      <c r="I84" s="84"/>
      <c r="J84" s="41">
        <v>37</v>
      </c>
      <c r="K84" s="83">
        <f t="shared" si="5"/>
        <v>33746.486192074655</v>
      </c>
      <c r="L84" s="83"/>
      <c r="M84" s="6">
        <f t="shared" si="7"/>
        <v>0.9120671943803962</v>
      </c>
      <c r="N84" s="41">
        <v>2016</v>
      </c>
      <c r="O84" s="8">
        <v>42439</v>
      </c>
      <c r="P84" s="84">
        <v>39.62</v>
      </c>
      <c r="Q84" s="84"/>
      <c r="R84" s="85">
        <f t="shared" si="8"/>
        <v>-31010.28460893378</v>
      </c>
      <c r="S84" s="85"/>
      <c r="T84" s="86">
        <f t="shared" si="9"/>
        <v>-37</v>
      </c>
      <c r="U84" s="86"/>
    </row>
    <row r="85" spans="2:21" ht="13.5">
      <c r="B85" s="41">
        <v>77</v>
      </c>
      <c r="C85" s="83">
        <f t="shared" si="6"/>
        <v>1093872.5884602214</v>
      </c>
      <c r="D85" s="83"/>
      <c r="E85" s="41">
        <v>2016</v>
      </c>
      <c r="F85" s="8">
        <v>42439</v>
      </c>
      <c r="G85" s="41" t="s">
        <v>3</v>
      </c>
      <c r="H85" s="84">
        <v>39.57</v>
      </c>
      <c r="I85" s="84"/>
      <c r="J85" s="41">
        <v>48</v>
      </c>
      <c r="K85" s="83">
        <f t="shared" si="5"/>
        <v>32816.17765380664</v>
      </c>
      <c r="L85" s="83"/>
      <c r="M85" s="6">
        <f t="shared" si="7"/>
        <v>0.6836703677876383</v>
      </c>
      <c r="N85" s="41">
        <v>2016</v>
      </c>
      <c r="O85" s="8">
        <v>42439</v>
      </c>
      <c r="P85" s="84">
        <v>40.02</v>
      </c>
      <c r="Q85" s="84"/>
      <c r="R85" s="85">
        <f t="shared" si="8"/>
        <v>-30765.16655044392</v>
      </c>
      <c r="S85" s="85"/>
      <c r="T85" s="86">
        <f t="shared" si="9"/>
        <v>-48</v>
      </c>
      <c r="U85" s="86"/>
    </row>
    <row r="86" spans="2:21" ht="13.5">
      <c r="B86" s="41">
        <v>78</v>
      </c>
      <c r="C86" s="83">
        <f t="shared" si="6"/>
        <v>1063107.4219097774</v>
      </c>
      <c r="D86" s="83"/>
      <c r="E86" s="41">
        <v>2016</v>
      </c>
      <c r="F86" s="8">
        <v>42439</v>
      </c>
      <c r="G86" s="41" t="s">
        <v>3</v>
      </c>
      <c r="H86" s="84">
        <v>39.7</v>
      </c>
      <c r="I86" s="84"/>
      <c r="J86" s="41">
        <v>46</v>
      </c>
      <c r="K86" s="83">
        <f t="shared" si="5"/>
        <v>31893.22265729332</v>
      </c>
      <c r="L86" s="83"/>
      <c r="M86" s="6">
        <f t="shared" si="7"/>
        <v>0.6933309273324635</v>
      </c>
      <c r="N86" s="41">
        <v>2016</v>
      </c>
      <c r="O86" s="8">
        <v>42439</v>
      </c>
      <c r="P86" s="84">
        <v>39.48</v>
      </c>
      <c r="Q86" s="84"/>
      <c r="R86" s="85">
        <f t="shared" si="8"/>
        <v>15253.280401314612</v>
      </c>
      <c r="S86" s="85"/>
      <c r="T86" s="86">
        <f t="shared" si="9"/>
        <v>22.000000000000597</v>
      </c>
      <c r="U86" s="86"/>
    </row>
    <row r="87" spans="2:21" ht="13.5">
      <c r="B87" s="41">
        <v>79</v>
      </c>
      <c r="C87" s="83">
        <f t="shared" si="6"/>
        <v>1078360.702311092</v>
      </c>
      <c r="D87" s="83"/>
      <c r="E87" s="41">
        <v>2016</v>
      </c>
      <c r="F87" s="8">
        <v>42440</v>
      </c>
      <c r="G87" s="41" t="s">
        <v>4</v>
      </c>
      <c r="H87" s="84">
        <v>40.38</v>
      </c>
      <c r="I87" s="84"/>
      <c r="J87" s="41">
        <v>54</v>
      </c>
      <c r="K87" s="83">
        <f t="shared" si="5"/>
        <v>32350.82106933276</v>
      </c>
      <c r="L87" s="83"/>
      <c r="M87" s="6">
        <f t="shared" si="7"/>
        <v>0.5990892790617178</v>
      </c>
      <c r="N87" s="41">
        <v>2016</v>
      </c>
      <c r="O87" s="8">
        <v>42440</v>
      </c>
      <c r="P87" s="84">
        <v>39.87</v>
      </c>
      <c r="Q87" s="84"/>
      <c r="R87" s="85">
        <f t="shared" si="8"/>
        <v>-30553.55323214792</v>
      </c>
      <c r="S87" s="85"/>
      <c r="T87" s="86">
        <f t="shared" si="9"/>
        <v>-54</v>
      </c>
      <c r="U87" s="86"/>
    </row>
    <row r="88" spans="2:21" ht="13.5">
      <c r="B88" s="41">
        <v>80</v>
      </c>
      <c r="C88" s="83">
        <f t="shared" si="6"/>
        <v>1047807.1490789441</v>
      </c>
      <c r="D88" s="83"/>
      <c r="E88" s="41">
        <v>2016</v>
      </c>
      <c r="F88" s="8">
        <v>42443</v>
      </c>
      <c r="G88" s="41" t="s">
        <v>3</v>
      </c>
      <c r="H88" s="84">
        <v>39.67</v>
      </c>
      <c r="I88" s="84"/>
      <c r="J88" s="41">
        <v>33</v>
      </c>
      <c r="K88" s="83">
        <f t="shared" si="5"/>
        <v>31434.214472368323</v>
      </c>
      <c r="L88" s="83"/>
      <c r="M88" s="6">
        <f t="shared" si="7"/>
        <v>0.9525519537081311</v>
      </c>
      <c r="N88" s="41">
        <v>2016</v>
      </c>
      <c r="O88" s="8">
        <v>42443</v>
      </c>
      <c r="P88" s="84">
        <v>38.73</v>
      </c>
      <c r="Q88" s="84"/>
      <c r="R88" s="85">
        <f t="shared" si="8"/>
        <v>89539.88364856478</v>
      </c>
      <c r="S88" s="85"/>
      <c r="T88" s="86">
        <f t="shared" si="9"/>
        <v>94.00000000000048</v>
      </c>
      <c r="U88" s="86"/>
    </row>
    <row r="89" spans="2:21" ht="13.5">
      <c r="B89" s="41">
        <v>81</v>
      </c>
      <c r="C89" s="83">
        <f t="shared" si="6"/>
        <v>1137347.0327275088</v>
      </c>
      <c r="D89" s="83"/>
      <c r="E89" s="41">
        <v>2016</v>
      </c>
      <c r="F89" s="8">
        <v>42443</v>
      </c>
      <c r="G89" s="41" t="s">
        <v>4</v>
      </c>
      <c r="H89" s="84">
        <v>39.01</v>
      </c>
      <c r="I89" s="84"/>
      <c r="J89" s="41">
        <v>37</v>
      </c>
      <c r="K89" s="83">
        <f t="shared" si="5"/>
        <v>34120.41098182526</v>
      </c>
      <c r="L89" s="83"/>
      <c r="M89" s="6">
        <f t="shared" si="7"/>
        <v>0.9221732697790611</v>
      </c>
      <c r="N89" s="41">
        <v>2016</v>
      </c>
      <c r="O89" s="8">
        <v>42444</v>
      </c>
      <c r="P89" s="84">
        <v>38.93</v>
      </c>
      <c r="Q89" s="84"/>
      <c r="R89" s="85">
        <f t="shared" si="8"/>
        <v>-7377.386158232331</v>
      </c>
      <c r="S89" s="85"/>
      <c r="T89" s="86">
        <f t="shared" si="9"/>
        <v>-37</v>
      </c>
      <c r="U89" s="86"/>
    </row>
    <row r="90" spans="2:21" ht="13.5">
      <c r="B90" s="41">
        <v>82</v>
      </c>
      <c r="C90" s="83">
        <f t="shared" si="6"/>
        <v>1129969.6465692765</v>
      </c>
      <c r="D90" s="83"/>
      <c r="E90" s="41">
        <v>2016</v>
      </c>
      <c r="F90" s="8">
        <v>42444</v>
      </c>
      <c r="G90" s="41" t="s">
        <v>3</v>
      </c>
      <c r="H90" s="84">
        <v>38.76</v>
      </c>
      <c r="I90" s="84"/>
      <c r="J90" s="41">
        <v>32</v>
      </c>
      <c r="K90" s="83">
        <f t="shared" si="5"/>
        <v>33899.08939707829</v>
      </c>
      <c r="L90" s="83"/>
      <c r="M90" s="6">
        <f t="shared" si="7"/>
        <v>1.0593465436586966</v>
      </c>
      <c r="N90" s="41">
        <v>2016</v>
      </c>
      <c r="O90" s="8">
        <v>42444</v>
      </c>
      <c r="P90" s="84">
        <v>38.56</v>
      </c>
      <c r="Q90" s="84"/>
      <c r="R90" s="85">
        <f t="shared" si="8"/>
        <v>21186.93087317348</v>
      </c>
      <c r="S90" s="85"/>
      <c r="T90" s="86">
        <f t="shared" si="9"/>
        <v>19.999999999999574</v>
      </c>
      <c r="U90" s="86"/>
    </row>
    <row r="91" spans="2:21" ht="13.5">
      <c r="B91" s="41">
        <v>83</v>
      </c>
      <c r="C91" s="83">
        <f t="shared" si="6"/>
        <v>1151156.57744245</v>
      </c>
      <c r="D91" s="83"/>
      <c r="E91" s="41">
        <v>2016</v>
      </c>
      <c r="F91" s="8">
        <v>42444</v>
      </c>
      <c r="G91" s="41" t="s">
        <v>3</v>
      </c>
      <c r="H91" s="84">
        <v>38.26</v>
      </c>
      <c r="I91" s="84"/>
      <c r="J91" s="41">
        <v>35</v>
      </c>
      <c r="K91" s="83">
        <f t="shared" si="5"/>
        <v>34534.697323273496</v>
      </c>
      <c r="L91" s="83"/>
      <c r="M91" s="6">
        <f t="shared" si="7"/>
        <v>0.9867056378078142</v>
      </c>
      <c r="N91" s="41">
        <v>2016</v>
      </c>
      <c r="O91" s="8">
        <v>42444</v>
      </c>
      <c r="P91" s="84">
        <v>38.06</v>
      </c>
      <c r="Q91" s="84"/>
      <c r="R91" s="85">
        <f t="shared" si="8"/>
        <v>19734.112756155864</v>
      </c>
      <c r="S91" s="85"/>
      <c r="T91" s="86">
        <f t="shared" si="9"/>
        <v>19.999999999999574</v>
      </c>
      <c r="U91" s="86"/>
    </row>
    <row r="92" spans="2:21" ht="13.5">
      <c r="B92" s="41">
        <v>84</v>
      </c>
      <c r="C92" s="83">
        <f t="shared" si="6"/>
        <v>1170890.6901986059</v>
      </c>
      <c r="D92" s="83"/>
      <c r="E92" s="41">
        <v>2016</v>
      </c>
      <c r="F92" s="8">
        <v>42444</v>
      </c>
      <c r="G92" s="41" t="s">
        <v>3</v>
      </c>
      <c r="H92" s="84">
        <v>37.82</v>
      </c>
      <c r="I92" s="84"/>
      <c r="J92" s="41">
        <v>35</v>
      </c>
      <c r="K92" s="83">
        <f t="shared" si="5"/>
        <v>35126.72070595818</v>
      </c>
      <c r="L92" s="83"/>
      <c r="M92" s="6">
        <f t="shared" si="7"/>
        <v>1.003620591598805</v>
      </c>
      <c r="N92" s="41">
        <v>2016</v>
      </c>
      <c r="O92" s="8">
        <v>42444</v>
      </c>
      <c r="P92" s="84">
        <v>38.14</v>
      </c>
      <c r="Q92" s="84"/>
      <c r="R92" s="85">
        <f t="shared" si="8"/>
        <v>-32115.85893116179</v>
      </c>
      <c r="S92" s="85"/>
      <c r="T92" s="86">
        <f t="shared" si="9"/>
        <v>-35</v>
      </c>
      <c r="U92" s="86"/>
    </row>
    <row r="93" spans="2:21" ht="13.5">
      <c r="B93" s="41">
        <v>85</v>
      </c>
      <c r="C93" s="83">
        <f t="shared" si="6"/>
        <v>1138774.8312674442</v>
      </c>
      <c r="D93" s="83"/>
      <c r="E93" s="41">
        <v>2016</v>
      </c>
      <c r="F93" s="8">
        <v>42444</v>
      </c>
      <c r="G93" s="41" t="s">
        <v>4</v>
      </c>
      <c r="H93" s="84">
        <v>38.55</v>
      </c>
      <c r="I93" s="84"/>
      <c r="J93" s="41">
        <v>50</v>
      </c>
      <c r="K93" s="83">
        <f t="shared" si="5"/>
        <v>34163.24493802332</v>
      </c>
      <c r="L93" s="83"/>
      <c r="M93" s="6">
        <f t="shared" si="7"/>
        <v>0.6832648987604665</v>
      </c>
      <c r="N93" s="41">
        <v>2016</v>
      </c>
      <c r="O93" s="8">
        <v>42445</v>
      </c>
      <c r="P93" s="84">
        <v>38.58</v>
      </c>
      <c r="Q93" s="84"/>
      <c r="R93" s="85">
        <f t="shared" si="8"/>
        <v>2049.794696281477</v>
      </c>
      <c r="S93" s="85"/>
      <c r="T93" s="86">
        <f t="shared" si="9"/>
        <v>3.0000000000001137</v>
      </c>
      <c r="U93" s="86"/>
    </row>
    <row r="94" spans="2:21" ht="13.5">
      <c r="B94" s="41">
        <v>86</v>
      </c>
      <c r="C94" s="83">
        <f t="shared" si="6"/>
        <v>1140824.6259637256</v>
      </c>
      <c r="D94" s="83"/>
      <c r="E94" s="41">
        <v>2016</v>
      </c>
      <c r="F94" s="8">
        <v>42445</v>
      </c>
      <c r="G94" s="41" t="s">
        <v>4</v>
      </c>
      <c r="H94" s="84">
        <v>38.77</v>
      </c>
      <c r="I94" s="84"/>
      <c r="J94" s="41">
        <v>40</v>
      </c>
      <c r="K94" s="83">
        <f t="shared" si="5"/>
        <v>34224.738778911764</v>
      </c>
      <c r="L94" s="83"/>
      <c r="M94" s="6">
        <f t="shared" si="7"/>
        <v>0.8556184694727941</v>
      </c>
      <c r="N94" s="41">
        <v>2016</v>
      </c>
      <c r="O94" s="8">
        <v>42445</v>
      </c>
      <c r="P94" s="84">
        <v>38.73</v>
      </c>
      <c r="Q94" s="84"/>
      <c r="R94" s="85">
        <f t="shared" si="8"/>
        <v>-3422.4738778917117</v>
      </c>
      <c r="S94" s="85"/>
      <c r="T94" s="86">
        <f t="shared" si="9"/>
        <v>-40</v>
      </c>
      <c r="U94" s="86"/>
    </row>
    <row r="95" spans="2:21" ht="13.5">
      <c r="B95" s="41">
        <v>87</v>
      </c>
      <c r="C95" s="83">
        <f t="shared" si="6"/>
        <v>1137402.152085834</v>
      </c>
      <c r="D95" s="83"/>
      <c r="E95" s="41">
        <v>2016</v>
      </c>
      <c r="F95" s="8">
        <v>42445</v>
      </c>
      <c r="G95" s="41" t="s">
        <v>4</v>
      </c>
      <c r="H95" s="84">
        <v>39.27</v>
      </c>
      <c r="I95" s="84"/>
      <c r="J95" s="41">
        <v>65</v>
      </c>
      <c r="K95" s="83">
        <f t="shared" si="5"/>
        <v>34122.06456257502</v>
      </c>
      <c r="L95" s="83"/>
      <c r="M95" s="6">
        <f t="shared" si="7"/>
        <v>0.524954839424231</v>
      </c>
      <c r="N95" s="41">
        <v>2016</v>
      </c>
      <c r="O95" s="8">
        <v>42446</v>
      </c>
      <c r="P95" s="84">
        <v>40.48</v>
      </c>
      <c r="Q95" s="84"/>
      <c r="R95" s="85">
        <f t="shared" si="8"/>
        <v>63519.53557033163</v>
      </c>
      <c r="S95" s="85"/>
      <c r="T95" s="86">
        <f t="shared" si="9"/>
        <v>120.99999999999937</v>
      </c>
      <c r="U95" s="86"/>
    </row>
    <row r="96" spans="2:21" ht="13.5">
      <c r="B96" s="41">
        <v>88</v>
      </c>
      <c r="C96" s="83">
        <f t="shared" si="6"/>
        <v>1200921.6876561656</v>
      </c>
      <c r="D96" s="83"/>
      <c r="E96" s="41">
        <v>2016</v>
      </c>
      <c r="F96" s="8">
        <v>42446</v>
      </c>
      <c r="G96" s="41" t="s">
        <v>4</v>
      </c>
      <c r="H96" s="84">
        <v>40.86</v>
      </c>
      <c r="I96" s="84"/>
      <c r="J96" s="41">
        <v>50</v>
      </c>
      <c r="K96" s="83">
        <f t="shared" si="5"/>
        <v>36027.65062968496</v>
      </c>
      <c r="L96" s="83"/>
      <c r="M96" s="6">
        <f t="shared" si="7"/>
        <v>0.7205530125936992</v>
      </c>
      <c r="N96" s="41">
        <v>2016</v>
      </c>
      <c r="O96" s="8">
        <v>42446</v>
      </c>
      <c r="P96" s="84">
        <v>40.8</v>
      </c>
      <c r="Q96" s="84"/>
      <c r="R96" s="85">
        <f t="shared" si="8"/>
        <v>-4323.318075562359</v>
      </c>
      <c r="S96" s="85"/>
      <c r="T96" s="86">
        <f t="shared" si="9"/>
        <v>-50</v>
      </c>
      <c r="U96" s="86"/>
    </row>
    <row r="97" spans="2:21" ht="13.5">
      <c r="B97" s="41">
        <v>89</v>
      </c>
      <c r="C97" s="83">
        <f t="shared" si="6"/>
        <v>1196598.3695806032</v>
      </c>
      <c r="D97" s="83"/>
      <c r="E97" s="41">
        <v>2016</v>
      </c>
      <c r="F97" s="8">
        <v>42446</v>
      </c>
      <c r="G97" s="41" t="s">
        <v>3</v>
      </c>
      <c r="H97" s="84">
        <v>40.54</v>
      </c>
      <c r="I97" s="84"/>
      <c r="J97" s="41">
        <v>39</v>
      </c>
      <c r="K97" s="83">
        <f t="shared" si="5"/>
        <v>35897.95108741809</v>
      </c>
      <c r="L97" s="83"/>
      <c r="M97" s="6">
        <f t="shared" si="7"/>
        <v>0.9204602842927716</v>
      </c>
      <c r="N97" s="41">
        <v>2016</v>
      </c>
      <c r="O97" s="8">
        <v>42446</v>
      </c>
      <c r="P97" s="84">
        <v>40.58</v>
      </c>
      <c r="Q97" s="84"/>
      <c r="R97" s="85">
        <f t="shared" si="8"/>
        <v>-3681.841137171008</v>
      </c>
      <c r="S97" s="85"/>
      <c r="T97" s="86">
        <f t="shared" si="9"/>
        <v>-39</v>
      </c>
      <c r="U97" s="86"/>
    </row>
    <row r="98" spans="2:21" ht="13.5">
      <c r="B98" s="41">
        <v>90</v>
      </c>
      <c r="C98" s="83">
        <f t="shared" si="6"/>
        <v>1192916.5284434322</v>
      </c>
      <c r="D98" s="83"/>
      <c r="E98" s="41">
        <v>2016</v>
      </c>
      <c r="F98" s="8">
        <v>42446</v>
      </c>
      <c r="G98" s="41" t="s">
        <v>4</v>
      </c>
      <c r="H98" s="84">
        <v>40.9</v>
      </c>
      <c r="I98" s="84"/>
      <c r="J98" s="41">
        <v>58</v>
      </c>
      <c r="K98" s="83">
        <f t="shared" si="5"/>
        <v>35787.495853302964</v>
      </c>
      <c r="L98" s="83"/>
      <c r="M98" s="6">
        <f t="shared" si="7"/>
        <v>0.617025790574189</v>
      </c>
      <c r="N98" s="41">
        <v>2016</v>
      </c>
      <c r="O98" s="8">
        <v>42446</v>
      </c>
      <c r="P98" s="84">
        <v>41.22</v>
      </c>
      <c r="Q98" s="84"/>
      <c r="R98" s="85">
        <f t="shared" si="8"/>
        <v>19744.825298374068</v>
      </c>
      <c r="S98" s="85"/>
      <c r="T98" s="86">
        <f t="shared" si="9"/>
        <v>32.00000000000003</v>
      </c>
      <c r="U98" s="86"/>
    </row>
    <row r="99" spans="2:21" ht="13.5">
      <c r="B99" s="41">
        <v>91</v>
      </c>
      <c r="C99" s="83">
        <f t="shared" si="6"/>
        <v>1212661.3537418062</v>
      </c>
      <c r="D99" s="83"/>
      <c r="E99" s="41">
        <v>2016</v>
      </c>
      <c r="F99" s="8">
        <v>42447</v>
      </c>
      <c r="G99" s="41" t="s">
        <v>4</v>
      </c>
      <c r="H99" s="84">
        <v>41.68</v>
      </c>
      <c r="I99" s="84"/>
      <c r="J99" s="41">
        <v>21</v>
      </c>
      <c r="K99" s="83">
        <f t="shared" si="5"/>
        <v>36379.840612254186</v>
      </c>
      <c r="L99" s="83"/>
      <c r="M99" s="6">
        <f t="shared" si="7"/>
        <v>1.7323733624882947</v>
      </c>
      <c r="N99" s="41">
        <v>2016</v>
      </c>
      <c r="O99" s="8">
        <v>42447</v>
      </c>
      <c r="P99" s="84">
        <v>41.5</v>
      </c>
      <c r="Q99" s="84"/>
      <c r="R99" s="85">
        <f t="shared" si="8"/>
        <v>-31182.720524789253</v>
      </c>
      <c r="S99" s="85"/>
      <c r="T99" s="86">
        <f t="shared" si="9"/>
        <v>-21</v>
      </c>
      <c r="U99" s="86"/>
    </row>
    <row r="100" spans="2:21" ht="13.5">
      <c r="B100" s="41">
        <v>92</v>
      </c>
      <c r="C100" s="83">
        <f t="shared" si="6"/>
        <v>1181478.633217017</v>
      </c>
      <c r="D100" s="83"/>
      <c r="E100" s="41">
        <v>2016</v>
      </c>
      <c r="F100" s="8">
        <v>42447</v>
      </c>
      <c r="G100" s="41" t="s">
        <v>3</v>
      </c>
      <c r="H100" s="84">
        <v>41.38</v>
      </c>
      <c r="I100" s="84"/>
      <c r="J100" s="41">
        <v>29</v>
      </c>
      <c r="K100" s="83">
        <f t="shared" si="5"/>
        <v>35444.358996510506</v>
      </c>
      <c r="L100" s="83"/>
      <c r="M100" s="6">
        <f t="shared" si="7"/>
        <v>1.2222192757417416</v>
      </c>
      <c r="N100" s="41">
        <v>2016</v>
      </c>
      <c r="O100" s="8">
        <v>42447</v>
      </c>
      <c r="P100" s="84">
        <v>41.64</v>
      </c>
      <c r="Q100" s="84"/>
      <c r="R100" s="85">
        <f t="shared" si="8"/>
        <v>-31777.70116928504</v>
      </c>
      <c r="S100" s="85"/>
      <c r="T100" s="86">
        <f t="shared" si="9"/>
        <v>-29</v>
      </c>
      <c r="U100" s="86"/>
    </row>
    <row r="101" spans="2:21" ht="13.5">
      <c r="B101" s="41">
        <v>93</v>
      </c>
      <c r="C101" s="83">
        <f t="shared" si="6"/>
        <v>1149700.932047732</v>
      </c>
      <c r="D101" s="83"/>
      <c r="E101" s="41">
        <v>2016</v>
      </c>
      <c r="F101" s="8">
        <v>42447</v>
      </c>
      <c r="G101" s="41" t="s">
        <v>4</v>
      </c>
      <c r="H101" s="84">
        <v>41.58</v>
      </c>
      <c r="I101" s="84"/>
      <c r="J101" s="41">
        <v>36</v>
      </c>
      <c r="K101" s="83">
        <f t="shared" si="5"/>
        <v>34491.02796143196</v>
      </c>
      <c r="L101" s="83"/>
      <c r="M101" s="6">
        <f t="shared" si="7"/>
        <v>0.9580841100397767</v>
      </c>
      <c r="N101" s="41">
        <v>2016</v>
      </c>
      <c r="O101" s="8">
        <v>42447</v>
      </c>
      <c r="P101" s="84">
        <v>41.85</v>
      </c>
      <c r="Q101" s="84"/>
      <c r="R101" s="85">
        <f t="shared" si="8"/>
        <v>25868.27097107427</v>
      </c>
      <c r="S101" s="85"/>
      <c r="T101" s="86">
        <f t="shared" si="9"/>
        <v>27.000000000000313</v>
      </c>
      <c r="U101" s="86"/>
    </row>
    <row r="102" spans="2:21" ht="13.5">
      <c r="B102" s="41">
        <v>94</v>
      </c>
      <c r="C102" s="83">
        <f t="shared" si="6"/>
        <v>1175569.2030188062</v>
      </c>
      <c r="D102" s="83"/>
      <c r="E102" s="41">
        <v>2016</v>
      </c>
      <c r="F102" s="8">
        <v>42451</v>
      </c>
      <c r="G102" s="41" t="s">
        <v>3</v>
      </c>
      <c r="H102" s="84">
        <v>41.1</v>
      </c>
      <c r="I102" s="84"/>
      <c r="J102" s="41">
        <v>43</v>
      </c>
      <c r="K102" s="83">
        <f t="shared" si="5"/>
        <v>35267.07609056419</v>
      </c>
      <c r="L102" s="83"/>
      <c r="M102" s="6">
        <f t="shared" si="7"/>
        <v>0.8201645602456787</v>
      </c>
      <c r="N102" s="41">
        <v>2016</v>
      </c>
      <c r="O102" s="8">
        <v>42451</v>
      </c>
      <c r="P102" s="84">
        <v>41.5</v>
      </c>
      <c r="Q102" s="84"/>
      <c r="R102" s="85">
        <f t="shared" si="8"/>
        <v>-32806.58240982703</v>
      </c>
      <c r="S102" s="85"/>
      <c r="T102" s="86">
        <f t="shared" si="9"/>
        <v>-43</v>
      </c>
      <c r="U102" s="86"/>
    </row>
    <row r="103" spans="2:21" ht="13.5">
      <c r="B103" s="41">
        <v>95</v>
      </c>
      <c r="C103" s="83">
        <f t="shared" si="6"/>
        <v>1142762.6206089791</v>
      </c>
      <c r="D103" s="83"/>
      <c r="E103" s="41">
        <v>2016</v>
      </c>
      <c r="F103" s="8">
        <v>42452</v>
      </c>
      <c r="G103" s="41" t="s">
        <v>3</v>
      </c>
      <c r="H103" s="84">
        <v>41.01</v>
      </c>
      <c r="I103" s="84"/>
      <c r="J103" s="41">
        <v>50</v>
      </c>
      <c r="K103" s="83">
        <f t="shared" si="5"/>
        <v>34282.87861826937</v>
      </c>
      <c r="L103" s="83"/>
      <c r="M103" s="6">
        <f t="shared" si="7"/>
        <v>0.6856575723653874</v>
      </c>
      <c r="N103" s="41">
        <v>2016</v>
      </c>
      <c r="O103" s="8">
        <v>42452</v>
      </c>
      <c r="P103" s="84">
        <v>41.04</v>
      </c>
      <c r="Q103" s="84"/>
      <c r="R103" s="85">
        <f t="shared" si="8"/>
        <v>-2056.97271709624</v>
      </c>
      <c r="S103" s="85"/>
      <c r="T103" s="86">
        <f t="shared" si="9"/>
        <v>-50</v>
      </c>
      <c r="U103" s="86"/>
    </row>
    <row r="104" spans="2:21" ht="13.5">
      <c r="B104" s="41">
        <v>96</v>
      </c>
      <c r="C104" s="83">
        <f t="shared" si="6"/>
        <v>1140705.6478918828</v>
      </c>
      <c r="D104" s="83"/>
      <c r="E104" s="41">
        <v>2016</v>
      </c>
      <c r="F104" s="8">
        <v>42452</v>
      </c>
      <c r="G104" s="41" t="s">
        <v>3</v>
      </c>
      <c r="H104" s="84">
        <v>40.81</v>
      </c>
      <c r="I104" s="84"/>
      <c r="J104" s="41">
        <v>46</v>
      </c>
      <c r="K104" s="83">
        <f t="shared" si="5"/>
        <v>34221.169436756485</v>
      </c>
      <c r="L104" s="83"/>
      <c r="M104" s="6">
        <f t="shared" si="7"/>
        <v>0.7439384660164453</v>
      </c>
      <c r="N104" s="41">
        <v>2016</v>
      </c>
      <c r="O104" s="8">
        <v>42453</v>
      </c>
      <c r="P104" s="84">
        <v>39.65</v>
      </c>
      <c r="Q104" s="84"/>
      <c r="R104" s="85">
        <f t="shared" si="8"/>
        <v>86296.86205790793</v>
      </c>
      <c r="S104" s="85"/>
      <c r="T104" s="86">
        <f t="shared" si="9"/>
        <v>116.00000000000037</v>
      </c>
      <c r="U104" s="86"/>
    </row>
    <row r="105" spans="2:21" ht="13.5">
      <c r="B105" s="41">
        <v>97</v>
      </c>
      <c r="C105" s="83">
        <f t="shared" si="6"/>
        <v>1227002.5099497908</v>
      </c>
      <c r="D105" s="83"/>
      <c r="E105" s="41">
        <v>2016</v>
      </c>
      <c r="F105" s="8">
        <v>42453</v>
      </c>
      <c r="G105" s="41" t="s">
        <v>3</v>
      </c>
      <c r="H105" s="84">
        <v>39.64</v>
      </c>
      <c r="I105" s="84"/>
      <c r="J105" s="41">
        <v>15</v>
      </c>
      <c r="K105" s="83">
        <f t="shared" si="5"/>
        <v>36810.07529849372</v>
      </c>
      <c r="L105" s="83"/>
      <c r="M105" s="6">
        <f t="shared" si="7"/>
        <v>2.4540050198995815</v>
      </c>
      <c r="N105" s="41">
        <v>2016</v>
      </c>
      <c r="O105" s="8">
        <v>42453</v>
      </c>
      <c r="P105" s="84">
        <v>38.82</v>
      </c>
      <c r="Q105" s="84"/>
      <c r="R105" s="85">
        <f t="shared" si="8"/>
        <v>201228.41163176575</v>
      </c>
      <c r="S105" s="85"/>
      <c r="T105" s="86">
        <f t="shared" si="9"/>
        <v>82.00000000000003</v>
      </c>
      <c r="U105" s="86"/>
    </row>
    <row r="106" spans="2:21" ht="13.5">
      <c r="B106" s="41">
        <v>98</v>
      </c>
      <c r="C106" s="83">
        <f t="shared" si="6"/>
        <v>1428230.9215815566</v>
      </c>
      <c r="D106" s="83"/>
      <c r="E106" s="41">
        <v>2016</v>
      </c>
      <c r="F106" s="8">
        <v>42457</v>
      </c>
      <c r="G106" s="41" t="s">
        <v>4</v>
      </c>
      <c r="H106" s="84">
        <v>39.91</v>
      </c>
      <c r="I106" s="84"/>
      <c r="J106" s="41">
        <v>20</v>
      </c>
      <c r="K106" s="83">
        <f t="shared" si="5"/>
        <v>42846.9276474467</v>
      </c>
      <c r="L106" s="83"/>
      <c r="M106" s="6">
        <f t="shared" si="7"/>
        <v>2.142346382372335</v>
      </c>
      <c r="N106" s="41">
        <v>2016</v>
      </c>
      <c r="O106" s="8">
        <v>42457</v>
      </c>
      <c r="P106" s="84">
        <v>39.74</v>
      </c>
      <c r="Q106" s="84"/>
      <c r="R106" s="85">
        <f t="shared" si="8"/>
        <v>-36419.88850032854</v>
      </c>
      <c r="S106" s="85"/>
      <c r="T106" s="86">
        <f t="shared" si="9"/>
        <v>-20</v>
      </c>
      <c r="U106" s="86"/>
    </row>
    <row r="107" spans="2:21" ht="13.5">
      <c r="B107" s="41">
        <v>99</v>
      </c>
      <c r="C107" s="83">
        <f t="shared" si="6"/>
        <v>1391811.033081228</v>
      </c>
      <c r="D107" s="83"/>
      <c r="E107" s="41">
        <v>2016</v>
      </c>
      <c r="F107" s="8">
        <v>42457</v>
      </c>
      <c r="G107" s="41" t="s">
        <v>3</v>
      </c>
      <c r="H107" s="84">
        <v>39.7</v>
      </c>
      <c r="I107" s="84"/>
      <c r="J107" s="41">
        <v>46</v>
      </c>
      <c r="K107" s="83">
        <f t="shared" si="5"/>
        <v>41754.33099243684</v>
      </c>
      <c r="L107" s="83"/>
      <c r="M107" s="6">
        <f t="shared" si="7"/>
        <v>0.9077028476616704</v>
      </c>
      <c r="N107" s="41">
        <v>2016</v>
      </c>
      <c r="O107" s="8">
        <v>42457</v>
      </c>
      <c r="P107" s="84">
        <v>39.32</v>
      </c>
      <c r="Q107" s="84"/>
      <c r="R107" s="85">
        <f t="shared" si="8"/>
        <v>34492.708211143705</v>
      </c>
      <c r="S107" s="85"/>
      <c r="T107" s="86">
        <f t="shared" si="9"/>
        <v>38.000000000000256</v>
      </c>
      <c r="U107" s="86"/>
    </row>
    <row r="108" spans="2:21" ht="13.5">
      <c r="B108" s="41">
        <v>100</v>
      </c>
      <c r="C108" s="83">
        <f t="shared" si="6"/>
        <v>1426303.7412923716</v>
      </c>
      <c r="D108" s="83"/>
      <c r="E108" s="41">
        <v>2016</v>
      </c>
      <c r="F108" s="8">
        <v>42458</v>
      </c>
      <c r="G108" s="41" t="s">
        <v>3</v>
      </c>
      <c r="H108" s="84">
        <v>39.05</v>
      </c>
      <c r="I108" s="84"/>
      <c r="J108" s="41">
        <v>16</v>
      </c>
      <c r="K108" s="83">
        <f t="shared" si="5"/>
        <v>42789.11223877115</v>
      </c>
      <c r="L108" s="83"/>
      <c r="M108" s="6">
        <f t="shared" si="7"/>
        <v>2.674319514923197</v>
      </c>
      <c r="N108" s="41">
        <v>2016</v>
      </c>
      <c r="O108" s="8">
        <v>42458</v>
      </c>
      <c r="P108" s="84">
        <v>38.18</v>
      </c>
      <c r="Q108" s="84"/>
      <c r="R108" s="85">
        <f t="shared" si="8"/>
        <v>232665.79779831745</v>
      </c>
      <c r="S108" s="85"/>
      <c r="T108" s="86">
        <f t="shared" si="9"/>
        <v>86.99999999999974</v>
      </c>
      <c r="U108" s="8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10" operator="equal" stopIfTrue="1">
      <formula>"買"</formula>
    </cfRule>
    <cfRule type="cellIs" priority="2" dxfId="111" operator="equal" stopIfTrue="1">
      <formula>"売"</formula>
    </cfRule>
  </conditionalFormatting>
  <conditionalFormatting sqref="G9:G11 G14:G45 G47:G108">
    <cfRule type="cellIs" priority="7" dxfId="110" operator="equal" stopIfTrue="1">
      <formula>"買"</formula>
    </cfRule>
    <cfRule type="cellIs" priority="8" dxfId="111" operator="equal" stopIfTrue="1">
      <formula>"売"</formula>
    </cfRule>
  </conditionalFormatting>
  <conditionalFormatting sqref="G12">
    <cfRule type="cellIs" priority="5" dxfId="110" operator="equal" stopIfTrue="1">
      <formula>"買"</formula>
    </cfRule>
    <cfRule type="cellIs" priority="6" dxfId="111" operator="equal" stopIfTrue="1">
      <formula>"売"</formula>
    </cfRule>
  </conditionalFormatting>
  <conditionalFormatting sqref="G13">
    <cfRule type="cellIs" priority="3" dxfId="110" operator="equal" stopIfTrue="1">
      <formula>"買"</formula>
    </cfRule>
    <cfRule type="cellIs" priority="4" dxfId="11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47" t="s">
        <v>61</v>
      </c>
      <c r="B2" s="48"/>
      <c r="C2" s="48"/>
      <c r="D2" s="48"/>
      <c r="E2" s="48"/>
      <c r="F2" s="48"/>
      <c r="G2" s="48"/>
      <c r="H2" s="48"/>
      <c r="I2" s="48"/>
      <c r="J2" s="48"/>
    </row>
    <row r="3" spans="1:10" ht="13.5">
      <c r="A3" s="48"/>
      <c r="B3" s="48"/>
      <c r="C3" s="48"/>
      <c r="D3" s="48"/>
      <c r="E3" s="48"/>
      <c r="F3" s="48"/>
      <c r="G3" s="48"/>
      <c r="H3" s="48"/>
      <c r="I3" s="48"/>
      <c r="J3" s="48"/>
    </row>
    <row r="4" spans="1:10" ht="13.5">
      <c r="A4" s="48"/>
      <c r="B4" s="48"/>
      <c r="C4" s="48"/>
      <c r="D4" s="48"/>
      <c r="E4" s="48"/>
      <c r="F4" s="48"/>
      <c r="G4" s="48"/>
      <c r="H4" s="48"/>
      <c r="I4" s="48"/>
      <c r="J4" s="48"/>
    </row>
    <row r="5" spans="1:10" ht="13.5">
      <c r="A5" s="48"/>
      <c r="B5" s="48"/>
      <c r="C5" s="48"/>
      <c r="D5" s="48"/>
      <c r="E5" s="48"/>
      <c r="F5" s="48"/>
      <c r="G5" s="48"/>
      <c r="H5" s="48"/>
      <c r="I5" s="48"/>
      <c r="J5" s="48"/>
    </row>
    <row r="6" spans="1:10" ht="13.5">
      <c r="A6" s="48"/>
      <c r="B6" s="48"/>
      <c r="C6" s="48"/>
      <c r="D6" s="48"/>
      <c r="E6" s="48"/>
      <c r="F6" s="48"/>
      <c r="G6" s="48"/>
      <c r="H6" s="48"/>
      <c r="I6" s="48"/>
      <c r="J6" s="48"/>
    </row>
    <row r="7" spans="1:10" ht="13.5">
      <c r="A7" s="48"/>
      <c r="B7" s="48"/>
      <c r="C7" s="48"/>
      <c r="D7" s="48"/>
      <c r="E7" s="48"/>
      <c r="F7" s="48"/>
      <c r="G7" s="48"/>
      <c r="H7" s="48"/>
      <c r="I7" s="48"/>
      <c r="J7" s="48"/>
    </row>
    <row r="8" spans="1:10" ht="13.5">
      <c r="A8" s="48"/>
      <c r="B8" s="48"/>
      <c r="C8" s="48"/>
      <c r="D8" s="48"/>
      <c r="E8" s="48"/>
      <c r="F8" s="48"/>
      <c r="G8" s="48"/>
      <c r="H8" s="48"/>
      <c r="I8" s="48"/>
      <c r="J8" s="48"/>
    </row>
    <row r="9" spans="1:10" ht="13.5">
      <c r="A9" s="48"/>
      <c r="B9" s="48"/>
      <c r="C9" s="48"/>
      <c r="D9" s="48"/>
      <c r="E9" s="48"/>
      <c r="F9" s="48"/>
      <c r="G9" s="48"/>
      <c r="H9" s="48"/>
      <c r="I9" s="48"/>
      <c r="J9" s="48"/>
    </row>
    <row r="10" ht="13.5">
      <c r="A10" t="s">
        <v>50</v>
      </c>
    </row>
    <row r="11" ht="13.5">
      <c r="A11" t="s">
        <v>1</v>
      </c>
    </row>
    <row r="12" spans="1:10" ht="13.5">
      <c r="A12" s="49" t="s">
        <v>59</v>
      </c>
      <c r="B12" s="50"/>
      <c r="C12" s="50"/>
      <c r="D12" s="50"/>
      <c r="E12" s="50"/>
      <c r="F12" s="50"/>
      <c r="G12" s="50"/>
      <c r="H12" s="50"/>
      <c r="I12" s="50"/>
      <c r="J12" s="50"/>
    </row>
    <row r="13" spans="1:10" ht="13.5">
      <c r="A13" s="50"/>
      <c r="B13" s="50"/>
      <c r="C13" s="50"/>
      <c r="D13" s="50"/>
      <c r="E13" s="50"/>
      <c r="F13" s="50"/>
      <c r="G13" s="50"/>
      <c r="H13" s="50"/>
      <c r="I13" s="50"/>
      <c r="J13" s="50"/>
    </row>
    <row r="14" spans="1:10" ht="13.5">
      <c r="A14" s="50"/>
      <c r="B14" s="50"/>
      <c r="C14" s="50"/>
      <c r="D14" s="50"/>
      <c r="E14" s="50"/>
      <c r="F14" s="50"/>
      <c r="G14" s="50"/>
      <c r="H14" s="50"/>
      <c r="I14" s="50"/>
      <c r="J14" s="50"/>
    </row>
    <row r="15" spans="1:10" ht="13.5">
      <c r="A15" s="50"/>
      <c r="B15" s="50"/>
      <c r="C15" s="50"/>
      <c r="D15" s="50"/>
      <c r="E15" s="50"/>
      <c r="F15" s="50"/>
      <c r="G15" s="50"/>
      <c r="H15" s="50"/>
      <c r="I15" s="50"/>
      <c r="J15" s="50"/>
    </row>
    <row r="16" spans="1:10" ht="13.5">
      <c r="A16" s="50"/>
      <c r="B16" s="50"/>
      <c r="C16" s="50"/>
      <c r="D16" s="50"/>
      <c r="E16" s="50"/>
      <c r="F16" s="50"/>
      <c r="G16" s="50"/>
      <c r="H16" s="50"/>
      <c r="I16" s="50"/>
      <c r="J16" s="50"/>
    </row>
    <row r="17" spans="1:10" ht="13.5">
      <c r="A17" s="50"/>
      <c r="B17" s="50"/>
      <c r="C17" s="50"/>
      <c r="D17" s="50"/>
      <c r="E17" s="50"/>
      <c r="F17" s="50"/>
      <c r="G17" s="50"/>
      <c r="H17" s="50"/>
      <c r="I17" s="50"/>
      <c r="J17" s="50"/>
    </row>
    <row r="18" spans="1:10" ht="13.5">
      <c r="A18" s="50"/>
      <c r="B18" s="50"/>
      <c r="C18" s="50"/>
      <c r="D18" s="50"/>
      <c r="E18" s="50"/>
      <c r="F18" s="50"/>
      <c r="G18" s="50"/>
      <c r="H18" s="50"/>
      <c r="I18" s="50"/>
      <c r="J18" s="50"/>
    </row>
    <row r="19" spans="1:10" ht="13.5">
      <c r="A19" s="50"/>
      <c r="B19" s="50"/>
      <c r="C19" s="50"/>
      <c r="D19" s="50"/>
      <c r="E19" s="50"/>
      <c r="F19" s="50"/>
      <c r="G19" s="50"/>
      <c r="H19" s="50"/>
      <c r="I19" s="50"/>
      <c r="J19" s="50"/>
    </row>
    <row r="21" ht="13.5">
      <c r="A21" t="s">
        <v>2</v>
      </c>
    </row>
    <row r="22" spans="1:10" ht="13.5">
      <c r="A22" s="51" t="s">
        <v>60</v>
      </c>
      <c r="B22" s="51"/>
      <c r="C22" s="51"/>
      <c r="D22" s="51"/>
      <c r="E22" s="51"/>
      <c r="F22" s="51"/>
      <c r="G22" s="51"/>
      <c r="H22" s="51"/>
      <c r="I22" s="51"/>
      <c r="J22" s="51"/>
    </row>
    <row r="23" spans="1:10" ht="13.5">
      <c r="A23" s="51"/>
      <c r="B23" s="51"/>
      <c r="C23" s="51"/>
      <c r="D23" s="51"/>
      <c r="E23" s="51"/>
      <c r="F23" s="51"/>
      <c r="G23" s="51"/>
      <c r="H23" s="51"/>
      <c r="I23" s="51"/>
      <c r="J23" s="51"/>
    </row>
    <row r="24" spans="1:10" ht="13.5">
      <c r="A24" s="51"/>
      <c r="B24" s="51"/>
      <c r="C24" s="51"/>
      <c r="D24" s="51"/>
      <c r="E24" s="51"/>
      <c r="F24" s="51"/>
      <c r="G24" s="51"/>
      <c r="H24" s="51"/>
      <c r="I24" s="51"/>
      <c r="J24" s="51"/>
    </row>
    <row r="25" spans="1:10" ht="13.5">
      <c r="A25" s="51"/>
      <c r="B25" s="51"/>
      <c r="C25" s="51"/>
      <c r="D25" s="51"/>
      <c r="E25" s="51"/>
      <c r="F25" s="51"/>
      <c r="G25" s="51"/>
      <c r="H25" s="51"/>
      <c r="I25" s="51"/>
      <c r="J25" s="51"/>
    </row>
    <row r="26" spans="1:10" ht="13.5">
      <c r="A26" s="51"/>
      <c r="B26" s="51"/>
      <c r="C26" s="51"/>
      <c r="D26" s="51"/>
      <c r="E26" s="51"/>
      <c r="F26" s="51"/>
      <c r="G26" s="51"/>
      <c r="H26" s="51"/>
      <c r="I26" s="51"/>
      <c r="J26" s="51"/>
    </row>
    <row r="27" spans="1:10" ht="13.5">
      <c r="A27" s="51"/>
      <c r="B27" s="51"/>
      <c r="C27" s="51"/>
      <c r="D27" s="51"/>
      <c r="E27" s="51"/>
      <c r="F27" s="51"/>
      <c r="G27" s="51"/>
      <c r="H27" s="51"/>
      <c r="I27" s="51"/>
      <c r="J27" s="51"/>
    </row>
    <row r="28" spans="1:10" ht="13.5">
      <c r="A28" s="51"/>
      <c r="B28" s="51"/>
      <c r="C28" s="51"/>
      <c r="D28" s="51"/>
      <c r="E28" s="51"/>
      <c r="F28" s="51"/>
      <c r="G28" s="51"/>
      <c r="H28" s="51"/>
      <c r="I28" s="51"/>
      <c r="J28" s="51"/>
    </row>
    <row r="29" spans="1:10" ht="13.5">
      <c r="A29" s="51"/>
      <c r="B29" s="51"/>
      <c r="C29" s="51"/>
      <c r="D29" s="51"/>
      <c r="E29" s="51"/>
      <c r="F29" s="51"/>
      <c r="G29" s="51"/>
      <c r="H29" s="51"/>
      <c r="I29" s="51"/>
      <c r="J29" s="51"/>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V109"/>
  <sheetViews>
    <sheetView zoomScale="115" zoomScaleNormal="115" zoomScalePageLayoutView="0" workbookViewId="0" topLeftCell="A1">
      <pane ySplit="8" topLeftCell="A9"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52" t="s">
        <v>5</v>
      </c>
      <c r="C2" s="52"/>
      <c r="D2" s="54" t="s">
        <v>47</v>
      </c>
      <c r="E2" s="54"/>
      <c r="F2" s="52" t="s">
        <v>6</v>
      </c>
      <c r="G2" s="52"/>
      <c r="H2" s="54" t="s">
        <v>48</v>
      </c>
      <c r="I2" s="54"/>
      <c r="J2" s="52" t="s">
        <v>7</v>
      </c>
      <c r="K2" s="52"/>
      <c r="L2" s="53">
        <f>C9</f>
        <v>1000000</v>
      </c>
      <c r="M2" s="54"/>
      <c r="N2" s="52" t="s">
        <v>8</v>
      </c>
      <c r="O2" s="52"/>
      <c r="P2" s="53">
        <f>C108+R108</f>
        <v>1556474.7857270814</v>
      </c>
      <c r="Q2" s="54"/>
      <c r="R2" s="1"/>
      <c r="S2" s="1"/>
      <c r="T2" s="1"/>
    </row>
    <row r="3" spans="2:19" ht="57" customHeight="1">
      <c r="B3" s="52" t="s">
        <v>9</v>
      </c>
      <c r="C3" s="52"/>
      <c r="D3" s="55" t="s">
        <v>55</v>
      </c>
      <c r="E3" s="55"/>
      <c r="F3" s="55"/>
      <c r="G3" s="55"/>
      <c r="H3" s="55"/>
      <c r="I3" s="55"/>
      <c r="J3" s="52" t="s">
        <v>10</v>
      </c>
      <c r="K3" s="52"/>
      <c r="L3" s="55" t="s">
        <v>56</v>
      </c>
      <c r="M3" s="56"/>
      <c r="N3" s="56"/>
      <c r="O3" s="56"/>
      <c r="P3" s="56"/>
      <c r="Q3" s="56"/>
      <c r="R3" s="1"/>
      <c r="S3" s="1"/>
    </row>
    <row r="4" spans="2:20" ht="13.5">
      <c r="B4" s="52" t="s">
        <v>11</v>
      </c>
      <c r="C4" s="52"/>
      <c r="D4" s="57">
        <f>SUM($R$9:$S$993)</f>
        <v>556474.7857270812</v>
      </c>
      <c r="E4" s="57"/>
      <c r="F4" s="52" t="s">
        <v>12</v>
      </c>
      <c r="G4" s="52"/>
      <c r="H4" s="58">
        <f>SUM($T$9:$U$108)</f>
        <v>-545.0000000000008</v>
      </c>
      <c r="I4" s="54"/>
      <c r="J4" s="59" t="s">
        <v>13</v>
      </c>
      <c r="K4" s="59"/>
      <c r="L4" s="53">
        <f>MAX($C$9:$D$990)-C9</f>
        <v>658065.6558551001</v>
      </c>
      <c r="M4" s="53"/>
      <c r="N4" s="59" t="s">
        <v>14</v>
      </c>
      <c r="O4" s="59"/>
      <c r="P4" s="57">
        <f>MIN($C$9:$D$990)-C9</f>
        <v>-36363.74719792628</v>
      </c>
      <c r="Q4" s="57"/>
      <c r="R4" s="1"/>
      <c r="S4" s="1"/>
      <c r="T4" s="1"/>
    </row>
    <row r="5" spans="2:20" ht="13.5">
      <c r="B5" s="37" t="s">
        <v>15</v>
      </c>
      <c r="C5" s="2">
        <f>COUNTIF($R$9:$R$990,"&gt;0")</f>
        <v>48</v>
      </c>
      <c r="D5" s="38" t="s">
        <v>16</v>
      </c>
      <c r="E5" s="16">
        <f>COUNTIF($R$9:$R$990,"&lt;0")</f>
        <v>51</v>
      </c>
      <c r="F5" s="38" t="s">
        <v>17</v>
      </c>
      <c r="G5" s="2">
        <f>COUNTIF($R$9:$R$990,"=0")</f>
        <v>1</v>
      </c>
      <c r="H5" s="38" t="s">
        <v>18</v>
      </c>
      <c r="I5" s="3">
        <f>C5/SUM(C5,E5,G5)</f>
        <v>0.48</v>
      </c>
      <c r="J5" s="60" t="s">
        <v>19</v>
      </c>
      <c r="K5" s="52"/>
      <c r="L5" s="61"/>
      <c r="M5" s="62"/>
      <c r="N5" s="18" t="s">
        <v>20</v>
      </c>
      <c r="O5" s="9"/>
      <c r="P5" s="61"/>
      <c r="Q5" s="6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1" ht="13.5">
      <c r="B8" s="64"/>
      <c r="C8" s="67"/>
      <c r="D8" s="68"/>
      <c r="E8" s="19" t="s">
        <v>28</v>
      </c>
      <c r="F8" s="19" t="s">
        <v>29</v>
      </c>
      <c r="G8" s="19" t="s">
        <v>30</v>
      </c>
      <c r="H8" s="80" t="s">
        <v>31</v>
      </c>
      <c r="I8" s="71"/>
      <c r="J8" s="4" t="s">
        <v>32</v>
      </c>
      <c r="K8" s="81" t="s">
        <v>33</v>
      </c>
      <c r="L8" s="74"/>
      <c r="M8" s="75"/>
      <c r="N8" s="5" t="s">
        <v>28</v>
      </c>
      <c r="O8" s="5" t="s">
        <v>29</v>
      </c>
      <c r="P8" s="82" t="s">
        <v>31</v>
      </c>
      <c r="Q8" s="78"/>
      <c r="R8" s="79" t="s">
        <v>34</v>
      </c>
      <c r="S8" s="79"/>
      <c r="T8" s="79" t="s">
        <v>32</v>
      </c>
      <c r="U8" s="79"/>
    </row>
    <row r="9" spans="2:21" ht="13.5">
      <c r="B9" s="36">
        <v>1</v>
      </c>
      <c r="C9" s="83">
        <v>1000000</v>
      </c>
      <c r="D9" s="83"/>
      <c r="E9" s="36">
        <v>2015</v>
      </c>
      <c r="F9" s="8">
        <v>42720</v>
      </c>
      <c r="G9" s="36" t="s">
        <v>4</v>
      </c>
      <c r="H9" s="84">
        <v>38.25</v>
      </c>
      <c r="I9" s="84"/>
      <c r="J9" s="36">
        <v>30</v>
      </c>
      <c r="K9" s="83">
        <f aca="true" t="shared" si="0" ref="K9:K72">IF(F9="","",C9*0.03)</f>
        <v>30000</v>
      </c>
      <c r="L9" s="83"/>
      <c r="M9" s="6">
        <f>IF(J9="","",(K9/J9)/1000)</f>
        <v>1</v>
      </c>
      <c r="N9" s="36">
        <v>2015</v>
      </c>
      <c r="O9" s="8">
        <v>42720</v>
      </c>
      <c r="P9" s="84">
        <v>38</v>
      </c>
      <c r="Q9" s="84"/>
      <c r="R9" s="85">
        <f>IF(O9="","",(IF(G9="売",H9-P9,P9-H9))*M9*100000)</f>
        <v>-25000</v>
      </c>
      <c r="S9" s="85"/>
      <c r="T9" s="86">
        <f>IF(O9="","",IF(R9&lt;0,J9*(-1),IF(G9="買",(P9-H9)*100,(H9-P9)*100)))</f>
        <v>-30</v>
      </c>
      <c r="U9" s="86"/>
    </row>
    <row r="10" spans="2:21" ht="13.5">
      <c r="B10" s="36">
        <v>2</v>
      </c>
      <c r="C10" s="83">
        <f aca="true" t="shared" si="1" ref="C10:C73">IF(R9="","",C9+R9)</f>
        <v>975000</v>
      </c>
      <c r="D10" s="83"/>
      <c r="E10" s="36">
        <v>2015</v>
      </c>
      <c r="F10" s="8">
        <v>42720</v>
      </c>
      <c r="G10" s="36" t="s">
        <v>3</v>
      </c>
      <c r="H10" s="84">
        <v>37.71</v>
      </c>
      <c r="I10" s="84"/>
      <c r="J10" s="36">
        <v>44</v>
      </c>
      <c r="K10" s="83">
        <f t="shared" si="0"/>
        <v>29250</v>
      </c>
      <c r="L10" s="83"/>
      <c r="M10" s="6">
        <f aca="true" t="shared" si="2" ref="M10:M73">IF(J10="","",(K10/J10)/1000)</f>
        <v>0.6647727272727273</v>
      </c>
      <c r="N10" s="36">
        <v>2015</v>
      </c>
      <c r="O10" s="8">
        <v>42720</v>
      </c>
      <c r="P10" s="84">
        <v>37.08</v>
      </c>
      <c r="Q10" s="84"/>
      <c r="R10" s="85">
        <f aca="true" t="shared" si="3" ref="R10:R73">IF(O10="","",(IF(G10="売",H10-P10,P10-H10))*M10*100000)</f>
        <v>41880.68181818199</v>
      </c>
      <c r="S10" s="85"/>
      <c r="T10" s="86">
        <f aca="true" t="shared" si="4" ref="T10:T73">IF(O10="","",IF(R10&lt;0,J10*(-1),IF(G10="買",(P10-H10)*100,(H10-P10)*100)))</f>
        <v>63.000000000000256</v>
      </c>
      <c r="U10" s="86"/>
    </row>
    <row r="11" spans="2:21" ht="13.5">
      <c r="B11" s="36">
        <v>3</v>
      </c>
      <c r="C11" s="83">
        <f t="shared" si="1"/>
        <v>1016880.681818182</v>
      </c>
      <c r="D11" s="83"/>
      <c r="E11" s="36">
        <v>2015</v>
      </c>
      <c r="F11" s="8">
        <v>42721</v>
      </c>
      <c r="G11" s="36" t="s">
        <v>3</v>
      </c>
      <c r="H11" s="84">
        <v>36.76</v>
      </c>
      <c r="I11" s="84"/>
      <c r="J11" s="36">
        <v>26</v>
      </c>
      <c r="K11" s="83">
        <f t="shared" si="0"/>
        <v>30506.42045454546</v>
      </c>
      <c r="L11" s="83"/>
      <c r="M11" s="6">
        <f t="shared" si="2"/>
        <v>1.1733238636363637</v>
      </c>
      <c r="N11" s="36">
        <v>2015</v>
      </c>
      <c r="O11" s="8">
        <v>42721</v>
      </c>
      <c r="P11" s="84">
        <v>36.71</v>
      </c>
      <c r="Q11" s="84"/>
      <c r="R11" s="85">
        <f t="shared" si="3"/>
        <v>5866.619318181484</v>
      </c>
      <c r="S11" s="85"/>
      <c r="T11" s="86">
        <f t="shared" si="4"/>
        <v>4.999999999999716</v>
      </c>
      <c r="U11" s="86"/>
    </row>
    <row r="12" spans="2:21" ht="13.5">
      <c r="B12" s="36">
        <v>4</v>
      </c>
      <c r="C12" s="83">
        <f t="shared" si="1"/>
        <v>1022747.3011363635</v>
      </c>
      <c r="D12" s="83"/>
      <c r="E12" s="36">
        <v>2015</v>
      </c>
      <c r="F12" s="8">
        <v>42721</v>
      </c>
      <c r="G12" s="36" t="s">
        <v>3</v>
      </c>
      <c r="H12" s="84">
        <v>36.67</v>
      </c>
      <c r="I12" s="84"/>
      <c r="J12" s="36">
        <v>16</v>
      </c>
      <c r="K12" s="83">
        <f t="shared" si="0"/>
        <v>30682.419034090904</v>
      </c>
      <c r="L12" s="83"/>
      <c r="M12" s="6">
        <f t="shared" si="2"/>
        <v>1.9176511896306816</v>
      </c>
      <c r="N12" s="36">
        <v>2015</v>
      </c>
      <c r="O12" s="8">
        <v>42721</v>
      </c>
      <c r="P12" s="84">
        <v>36.55</v>
      </c>
      <c r="Q12" s="84"/>
      <c r="R12" s="85">
        <f t="shared" si="3"/>
        <v>23011.81427556905</v>
      </c>
      <c r="S12" s="85"/>
      <c r="T12" s="86">
        <f t="shared" si="4"/>
        <v>12.000000000000455</v>
      </c>
      <c r="U12" s="86"/>
    </row>
    <row r="13" spans="2:21" ht="13.5">
      <c r="B13" s="36">
        <v>5</v>
      </c>
      <c r="C13" s="83">
        <f t="shared" si="1"/>
        <v>1045759.1154119326</v>
      </c>
      <c r="D13" s="83"/>
      <c r="E13" s="36">
        <v>2015</v>
      </c>
      <c r="F13" s="8">
        <v>42721</v>
      </c>
      <c r="G13" s="36" t="s">
        <v>4</v>
      </c>
      <c r="H13" s="84">
        <v>36.78</v>
      </c>
      <c r="I13" s="84"/>
      <c r="J13" s="36">
        <v>44</v>
      </c>
      <c r="K13" s="83">
        <f t="shared" si="0"/>
        <v>31372.773462357974</v>
      </c>
      <c r="L13" s="83"/>
      <c r="M13" s="6">
        <f t="shared" si="2"/>
        <v>0.713017578689954</v>
      </c>
      <c r="N13" s="36">
        <v>2015</v>
      </c>
      <c r="O13" s="8">
        <v>42721</v>
      </c>
      <c r="P13" s="84">
        <v>36.45</v>
      </c>
      <c r="Q13" s="84"/>
      <c r="R13" s="85">
        <f t="shared" si="3"/>
        <v>-23529.58009676836</v>
      </c>
      <c r="S13" s="85"/>
      <c r="T13" s="86">
        <f t="shared" si="4"/>
        <v>-44</v>
      </c>
      <c r="U13" s="86"/>
    </row>
    <row r="14" spans="2:21" ht="13.5">
      <c r="B14" s="36">
        <v>6</v>
      </c>
      <c r="C14" s="83">
        <f t="shared" si="1"/>
        <v>1022229.5353151642</v>
      </c>
      <c r="D14" s="83"/>
      <c r="E14" s="36">
        <v>2015</v>
      </c>
      <c r="F14" s="8">
        <v>42721</v>
      </c>
      <c r="G14" s="36" t="s">
        <v>3</v>
      </c>
      <c r="H14" s="84">
        <v>36.1</v>
      </c>
      <c r="I14" s="84"/>
      <c r="J14" s="36">
        <v>50</v>
      </c>
      <c r="K14" s="83">
        <f t="shared" si="0"/>
        <v>30666.886059454926</v>
      </c>
      <c r="L14" s="83"/>
      <c r="M14" s="6">
        <f t="shared" si="2"/>
        <v>0.6133377211890985</v>
      </c>
      <c r="N14" s="36">
        <v>2015</v>
      </c>
      <c r="O14" s="8">
        <v>42722</v>
      </c>
      <c r="P14" s="84">
        <v>36.13</v>
      </c>
      <c r="Q14" s="84"/>
      <c r="R14" s="85">
        <f t="shared" si="3"/>
        <v>-1840.0131635673654</v>
      </c>
      <c r="S14" s="85"/>
      <c r="T14" s="86">
        <f t="shared" si="4"/>
        <v>-50</v>
      </c>
      <c r="U14" s="86"/>
    </row>
    <row r="15" spans="2:21" ht="13.5">
      <c r="B15" s="36">
        <v>7</v>
      </c>
      <c r="C15" s="83">
        <f t="shared" si="1"/>
        <v>1020389.5221515968</v>
      </c>
      <c r="D15" s="83"/>
      <c r="E15" s="36">
        <v>2015</v>
      </c>
      <c r="F15" s="8">
        <v>42722</v>
      </c>
      <c r="G15" s="36" t="s">
        <v>4</v>
      </c>
      <c r="H15" s="84">
        <v>36.15</v>
      </c>
      <c r="I15" s="84"/>
      <c r="J15" s="36">
        <v>18</v>
      </c>
      <c r="K15" s="83">
        <f t="shared" si="0"/>
        <v>30611.685664547906</v>
      </c>
      <c r="L15" s="83"/>
      <c r="M15" s="6">
        <f t="shared" si="2"/>
        <v>1.7006492035859946</v>
      </c>
      <c r="N15" s="36">
        <v>2015</v>
      </c>
      <c r="O15" s="8">
        <v>42722</v>
      </c>
      <c r="P15" s="84">
        <v>36.28</v>
      </c>
      <c r="Q15" s="84"/>
      <c r="R15" s="85">
        <f t="shared" si="3"/>
        <v>22108.439646618364</v>
      </c>
      <c r="S15" s="85"/>
      <c r="T15" s="86">
        <f t="shared" si="4"/>
        <v>13.000000000000256</v>
      </c>
      <c r="U15" s="86"/>
    </row>
    <row r="16" spans="2:21" ht="13.5">
      <c r="B16" s="36">
        <v>8</v>
      </c>
      <c r="C16" s="83">
        <f t="shared" si="1"/>
        <v>1042497.9617982152</v>
      </c>
      <c r="D16" s="83"/>
      <c r="E16" s="36">
        <v>2015</v>
      </c>
      <c r="F16" s="8">
        <v>42722</v>
      </c>
      <c r="G16" s="36" t="s">
        <v>3</v>
      </c>
      <c r="H16" s="84">
        <v>36.13</v>
      </c>
      <c r="I16" s="84"/>
      <c r="J16" s="36">
        <v>32</v>
      </c>
      <c r="K16" s="83">
        <f t="shared" si="0"/>
        <v>31274.938853946453</v>
      </c>
      <c r="L16" s="83"/>
      <c r="M16" s="6">
        <f t="shared" si="2"/>
        <v>0.9773418391858266</v>
      </c>
      <c r="N16" s="36">
        <v>2015</v>
      </c>
      <c r="O16" s="8">
        <v>42722</v>
      </c>
      <c r="P16" s="84">
        <v>36.09</v>
      </c>
      <c r="Q16" s="84"/>
      <c r="R16" s="85">
        <f t="shared" si="3"/>
        <v>3909.367356743223</v>
      </c>
      <c r="S16" s="85"/>
      <c r="T16" s="86">
        <f t="shared" si="4"/>
        <v>3.9999999999999147</v>
      </c>
      <c r="U16" s="86"/>
    </row>
    <row r="17" spans="2:21" ht="13.5">
      <c r="B17" s="36">
        <v>9</v>
      </c>
      <c r="C17" s="83">
        <f t="shared" si="1"/>
        <v>1046407.3291549584</v>
      </c>
      <c r="D17" s="83"/>
      <c r="E17" s="36">
        <v>2015</v>
      </c>
      <c r="F17" s="8">
        <v>42722</v>
      </c>
      <c r="G17" s="36" t="s">
        <v>4</v>
      </c>
      <c r="H17" s="84">
        <v>36.47</v>
      </c>
      <c r="I17" s="84"/>
      <c r="J17" s="36">
        <v>69</v>
      </c>
      <c r="K17" s="83">
        <f t="shared" si="0"/>
        <v>31392.21987464875</v>
      </c>
      <c r="L17" s="83"/>
      <c r="M17" s="6">
        <f t="shared" si="2"/>
        <v>0.45495970832824273</v>
      </c>
      <c r="N17" s="36">
        <v>2015</v>
      </c>
      <c r="O17" s="8">
        <v>42722</v>
      </c>
      <c r="P17" s="84">
        <v>36.6</v>
      </c>
      <c r="Q17" s="84"/>
      <c r="R17" s="85">
        <f t="shared" si="3"/>
        <v>5914.476208267272</v>
      </c>
      <c r="S17" s="85"/>
      <c r="T17" s="86">
        <f t="shared" si="4"/>
        <v>13.000000000000256</v>
      </c>
      <c r="U17" s="86"/>
    </row>
    <row r="18" spans="2:21" ht="13.5">
      <c r="B18" s="36">
        <v>10</v>
      </c>
      <c r="C18" s="83">
        <f t="shared" si="1"/>
        <v>1052321.8053632258</v>
      </c>
      <c r="D18" s="83"/>
      <c r="E18" s="36">
        <v>2015</v>
      </c>
      <c r="F18" s="8">
        <v>42722</v>
      </c>
      <c r="G18" s="36" t="s">
        <v>3</v>
      </c>
      <c r="H18" s="84">
        <v>36.03</v>
      </c>
      <c r="I18" s="84"/>
      <c r="J18" s="36">
        <v>72</v>
      </c>
      <c r="K18" s="83">
        <f t="shared" si="0"/>
        <v>31569.65416089677</v>
      </c>
      <c r="L18" s="83"/>
      <c r="M18" s="6">
        <f t="shared" si="2"/>
        <v>0.43846741890134405</v>
      </c>
      <c r="N18" s="36">
        <v>2015</v>
      </c>
      <c r="O18" s="8">
        <v>42725</v>
      </c>
      <c r="P18" s="84">
        <v>35.98</v>
      </c>
      <c r="Q18" s="84"/>
      <c r="R18" s="85">
        <f t="shared" si="3"/>
        <v>2192.3370945069073</v>
      </c>
      <c r="S18" s="85"/>
      <c r="T18" s="86">
        <f t="shared" si="4"/>
        <v>5.000000000000426</v>
      </c>
      <c r="U18" s="86"/>
    </row>
    <row r="19" spans="2:21" ht="13.5">
      <c r="B19" s="36">
        <v>11</v>
      </c>
      <c r="C19" s="83">
        <f t="shared" si="1"/>
        <v>1054514.1424577327</v>
      </c>
      <c r="D19" s="83"/>
      <c r="E19" s="36">
        <v>2015</v>
      </c>
      <c r="F19" s="8">
        <v>42725</v>
      </c>
      <c r="G19" s="36" t="s">
        <v>3</v>
      </c>
      <c r="H19" s="84">
        <v>35.66</v>
      </c>
      <c r="I19" s="84"/>
      <c r="J19" s="36">
        <v>21</v>
      </c>
      <c r="K19" s="83">
        <f t="shared" si="0"/>
        <v>31635.42427373198</v>
      </c>
      <c r="L19" s="83"/>
      <c r="M19" s="6">
        <f t="shared" si="2"/>
        <v>1.506448774939618</v>
      </c>
      <c r="N19" s="36">
        <v>2015</v>
      </c>
      <c r="O19" s="8">
        <v>42725</v>
      </c>
      <c r="P19" s="84">
        <v>35.76</v>
      </c>
      <c r="Q19" s="84"/>
      <c r="R19" s="85">
        <f t="shared" si="3"/>
        <v>-15064.487749396394</v>
      </c>
      <c r="S19" s="85"/>
      <c r="T19" s="86">
        <f t="shared" si="4"/>
        <v>-21</v>
      </c>
      <c r="U19" s="86"/>
    </row>
    <row r="20" spans="2:21" ht="13.5">
      <c r="B20" s="36">
        <v>12</v>
      </c>
      <c r="C20" s="83">
        <f t="shared" si="1"/>
        <v>1039449.6547083363</v>
      </c>
      <c r="D20" s="83"/>
      <c r="E20" s="36">
        <v>2015</v>
      </c>
      <c r="F20" s="8">
        <v>42725</v>
      </c>
      <c r="G20" s="36" t="s">
        <v>4</v>
      </c>
      <c r="H20" s="84">
        <v>35.76</v>
      </c>
      <c r="I20" s="84"/>
      <c r="J20" s="36">
        <v>20</v>
      </c>
      <c r="K20" s="83">
        <f t="shared" si="0"/>
        <v>31183.48964125009</v>
      </c>
      <c r="L20" s="83"/>
      <c r="M20" s="6">
        <f t="shared" si="2"/>
        <v>1.5591744820625044</v>
      </c>
      <c r="N20" s="36">
        <v>2015</v>
      </c>
      <c r="O20" s="8">
        <v>42725</v>
      </c>
      <c r="P20" s="84">
        <v>35.64</v>
      </c>
      <c r="Q20" s="84"/>
      <c r="R20" s="85">
        <f t="shared" si="3"/>
        <v>-18710.093784749653</v>
      </c>
      <c r="S20" s="85"/>
      <c r="T20" s="86">
        <f t="shared" si="4"/>
        <v>-20</v>
      </c>
      <c r="U20" s="86"/>
    </row>
    <row r="21" spans="2:21" ht="13.5">
      <c r="B21" s="36">
        <v>13</v>
      </c>
      <c r="C21" s="83">
        <f t="shared" si="1"/>
        <v>1020739.5609235867</v>
      </c>
      <c r="D21" s="83"/>
      <c r="E21" s="36">
        <v>2015</v>
      </c>
      <c r="F21" s="8">
        <v>42725</v>
      </c>
      <c r="G21" s="36" t="s">
        <v>3</v>
      </c>
      <c r="H21" s="84">
        <v>35.62</v>
      </c>
      <c r="I21" s="84"/>
      <c r="J21" s="36">
        <v>35</v>
      </c>
      <c r="K21" s="83">
        <f t="shared" si="0"/>
        <v>30622.1868277076</v>
      </c>
      <c r="L21" s="83"/>
      <c r="M21" s="6">
        <f t="shared" si="2"/>
        <v>0.8749196236487885</v>
      </c>
      <c r="N21" s="36">
        <v>2015</v>
      </c>
      <c r="O21" s="8">
        <v>42725</v>
      </c>
      <c r="P21" s="84">
        <v>35.8</v>
      </c>
      <c r="Q21" s="84"/>
      <c r="R21" s="85">
        <f t="shared" si="3"/>
        <v>-15748.55322567817</v>
      </c>
      <c r="S21" s="85"/>
      <c r="T21" s="86">
        <f t="shared" si="4"/>
        <v>-35</v>
      </c>
      <c r="U21" s="86"/>
    </row>
    <row r="22" spans="2:21" ht="13.5">
      <c r="B22" s="36">
        <v>14</v>
      </c>
      <c r="C22" s="83">
        <f t="shared" si="1"/>
        <v>1004991.0076979086</v>
      </c>
      <c r="D22" s="83"/>
      <c r="E22" s="36">
        <v>2015</v>
      </c>
      <c r="F22" s="8">
        <v>42725</v>
      </c>
      <c r="G22" s="36" t="s">
        <v>4</v>
      </c>
      <c r="H22" s="84">
        <v>35.95</v>
      </c>
      <c r="I22" s="84"/>
      <c r="J22" s="36">
        <v>52</v>
      </c>
      <c r="K22" s="83">
        <f t="shared" si="0"/>
        <v>30149.730230937257</v>
      </c>
      <c r="L22" s="83"/>
      <c r="M22" s="6">
        <f t="shared" si="2"/>
        <v>0.579802504441101</v>
      </c>
      <c r="N22" s="36">
        <v>2015</v>
      </c>
      <c r="O22" s="8">
        <v>42726</v>
      </c>
      <c r="P22" s="84">
        <v>36</v>
      </c>
      <c r="Q22" s="84"/>
      <c r="R22" s="85">
        <f t="shared" si="3"/>
        <v>2899.0125222053407</v>
      </c>
      <c r="S22" s="85"/>
      <c r="T22" s="86">
        <f t="shared" si="4"/>
        <v>4.999999999999716</v>
      </c>
      <c r="U22" s="86"/>
    </row>
    <row r="23" spans="2:21" ht="13.5">
      <c r="B23" s="36">
        <v>15</v>
      </c>
      <c r="C23" s="83">
        <f t="shared" si="1"/>
        <v>1007890.0202201139</v>
      </c>
      <c r="D23" s="83"/>
      <c r="E23" s="36">
        <v>2015</v>
      </c>
      <c r="F23" s="8">
        <v>42726</v>
      </c>
      <c r="G23" s="36" t="s">
        <v>3</v>
      </c>
      <c r="H23" s="84">
        <v>36</v>
      </c>
      <c r="I23" s="84"/>
      <c r="J23" s="36">
        <v>18</v>
      </c>
      <c r="K23" s="83">
        <f t="shared" si="0"/>
        <v>30236.700606603416</v>
      </c>
      <c r="L23" s="83"/>
      <c r="M23" s="6">
        <f t="shared" si="2"/>
        <v>1.6798167003668563</v>
      </c>
      <c r="N23" s="36">
        <v>2015</v>
      </c>
      <c r="O23" s="8">
        <v>42726</v>
      </c>
      <c r="P23" s="84">
        <v>36.06</v>
      </c>
      <c r="Q23" s="84"/>
      <c r="R23" s="85">
        <f t="shared" si="3"/>
        <v>-10078.90020220152</v>
      </c>
      <c r="S23" s="85"/>
      <c r="T23" s="86">
        <f t="shared" si="4"/>
        <v>-18</v>
      </c>
      <c r="U23" s="86"/>
    </row>
    <row r="24" spans="2:21" ht="13.5">
      <c r="B24" s="36">
        <v>16</v>
      </c>
      <c r="C24" s="83">
        <f t="shared" si="1"/>
        <v>997811.1200179124</v>
      </c>
      <c r="D24" s="83"/>
      <c r="E24" s="36">
        <v>2015</v>
      </c>
      <c r="F24" s="8">
        <v>42726</v>
      </c>
      <c r="G24" s="36" t="s">
        <v>3</v>
      </c>
      <c r="H24" s="84">
        <v>35.97</v>
      </c>
      <c r="I24" s="84"/>
      <c r="J24" s="36">
        <v>28</v>
      </c>
      <c r="K24" s="83">
        <f t="shared" si="0"/>
        <v>29934.33360053737</v>
      </c>
      <c r="L24" s="83"/>
      <c r="M24" s="6">
        <f t="shared" si="2"/>
        <v>1.0690833428763347</v>
      </c>
      <c r="N24" s="36">
        <v>2015</v>
      </c>
      <c r="O24" s="8">
        <v>42726</v>
      </c>
      <c r="P24" s="84">
        <v>36.01</v>
      </c>
      <c r="Q24" s="84"/>
      <c r="R24" s="85">
        <f t="shared" si="3"/>
        <v>-4276.333371505248</v>
      </c>
      <c r="S24" s="85"/>
      <c r="T24" s="86">
        <f t="shared" si="4"/>
        <v>-28</v>
      </c>
      <c r="U24" s="86"/>
    </row>
    <row r="25" spans="2:21" ht="13.5">
      <c r="B25" s="36">
        <v>17</v>
      </c>
      <c r="C25" s="83">
        <f t="shared" si="1"/>
        <v>993534.7866464071</v>
      </c>
      <c r="D25" s="83"/>
      <c r="E25" s="36">
        <v>2015</v>
      </c>
      <c r="F25" s="8">
        <v>42726</v>
      </c>
      <c r="G25" s="36" t="s">
        <v>4</v>
      </c>
      <c r="H25" s="84">
        <v>36.38</v>
      </c>
      <c r="I25" s="84"/>
      <c r="J25" s="36">
        <v>48</v>
      </c>
      <c r="K25" s="83">
        <f t="shared" si="0"/>
        <v>29806.04359939221</v>
      </c>
      <c r="L25" s="83"/>
      <c r="M25" s="6">
        <f t="shared" si="2"/>
        <v>0.6209592416540044</v>
      </c>
      <c r="N25" s="36">
        <v>2015</v>
      </c>
      <c r="O25" s="8">
        <v>42726</v>
      </c>
      <c r="P25" s="84">
        <v>36.18</v>
      </c>
      <c r="Q25" s="84"/>
      <c r="R25" s="85">
        <f t="shared" si="3"/>
        <v>-12419.184833080264</v>
      </c>
      <c r="S25" s="85"/>
      <c r="T25" s="86">
        <f t="shared" si="4"/>
        <v>-48</v>
      </c>
      <c r="U25" s="86"/>
    </row>
    <row r="26" spans="2:21" ht="13.5">
      <c r="B26" s="36">
        <v>18</v>
      </c>
      <c r="C26" s="83">
        <f t="shared" si="1"/>
        <v>981115.6018133268</v>
      </c>
      <c r="D26" s="83"/>
      <c r="E26" s="36">
        <v>2015</v>
      </c>
      <c r="F26" s="8">
        <v>42727</v>
      </c>
      <c r="G26" s="36" t="s">
        <v>4</v>
      </c>
      <c r="H26" s="84">
        <v>36.46</v>
      </c>
      <c r="I26" s="84"/>
      <c r="J26" s="36">
        <v>38</v>
      </c>
      <c r="K26" s="83">
        <f t="shared" si="0"/>
        <v>29433.468054399804</v>
      </c>
      <c r="L26" s="83"/>
      <c r="M26" s="6">
        <f t="shared" si="2"/>
        <v>0.7745649487999948</v>
      </c>
      <c r="N26" s="36">
        <v>2015</v>
      </c>
      <c r="O26" s="8">
        <v>42727</v>
      </c>
      <c r="P26" s="84">
        <v>36.36</v>
      </c>
      <c r="Q26" s="84"/>
      <c r="R26" s="85">
        <f t="shared" si="3"/>
        <v>-7745.649488000059</v>
      </c>
      <c r="S26" s="85"/>
      <c r="T26" s="86">
        <f t="shared" si="4"/>
        <v>-38</v>
      </c>
      <c r="U26" s="86"/>
    </row>
    <row r="27" spans="2:21" ht="13.5">
      <c r="B27" s="36">
        <v>19</v>
      </c>
      <c r="C27" s="83">
        <f t="shared" si="1"/>
        <v>973369.9523253267</v>
      </c>
      <c r="D27" s="83"/>
      <c r="E27" s="36">
        <v>2015</v>
      </c>
      <c r="F27" s="8">
        <v>42727</v>
      </c>
      <c r="G27" s="36" t="s">
        <v>4</v>
      </c>
      <c r="H27" s="84">
        <v>36.41</v>
      </c>
      <c r="I27" s="84"/>
      <c r="J27" s="36">
        <v>12</v>
      </c>
      <c r="K27" s="83">
        <f t="shared" si="0"/>
        <v>29201.0985697598</v>
      </c>
      <c r="L27" s="83"/>
      <c r="M27" s="6">
        <f t="shared" si="2"/>
        <v>2.4334248808133165</v>
      </c>
      <c r="N27" s="36">
        <v>2015</v>
      </c>
      <c r="O27" s="8">
        <v>42727</v>
      </c>
      <c r="P27" s="84">
        <v>36.37</v>
      </c>
      <c r="Q27" s="84"/>
      <c r="R27" s="85">
        <f t="shared" si="3"/>
        <v>-9733.699523253059</v>
      </c>
      <c r="S27" s="85"/>
      <c r="T27" s="86">
        <f t="shared" si="4"/>
        <v>-12</v>
      </c>
      <c r="U27" s="86"/>
    </row>
    <row r="28" spans="2:21" ht="13.5">
      <c r="B28" s="36">
        <v>20</v>
      </c>
      <c r="C28" s="83">
        <f t="shared" si="1"/>
        <v>963636.2528020737</v>
      </c>
      <c r="D28" s="83"/>
      <c r="E28" s="36">
        <v>2015</v>
      </c>
      <c r="F28" s="8">
        <v>42727</v>
      </c>
      <c r="G28" s="36" t="s">
        <v>4</v>
      </c>
      <c r="H28" s="84">
        <v>36.78</v>
      </c>
      <c r="I28" s="84"/>
      <c r="J28" s="36">
        <v>39</v>
      </c>
      <c r="K28" s="83">
        <f t="shared" si="0"/>
        <v>28909.08758406221</v>
      </c>
      <c r="L28" s="83"/>
      <c r="M28" s="6">
        <f t="shared" si="2"/>
        <v>0.7412586560015951</v>
      </c>
      <c r="N28" s="36">
        <v>2015</v>
      </c>
      <c r="O28" s="8">
        <v>42727</v>
      </c>
      <c r="P28" s="84">
        <v>37.44</v>
      </c>
      <c r="Q28" s="84"/>
      <c r="R28" s="85">
        <f t="shared" si="3"/>
        <v>48923.07129610502</v>
      </c>
      <c r="S28" s="85"/>
      <c r="T28" s="86">
        <f t="shared" si="4"/>
        <v>65.99999999999966</v>
      </c>
      <c r="U28" s="86"/>
    </row>
    <row r="29" spans="2:21" ht="13.5">
      <c r="B29" s="36">
        <v>21</v>
      </c>
      <c r="C29" s="83">
        <f t="shared" si="1"/>
        <v>1012559.3240981788</v>
      </c>
      <c r="D29" s="83"/>
      <c r="E29" s="36">
        <v>2015</v>
      </c>
      <c r="F29" s="8">
        <v>42727</v>
      </c>
      <c r="G29" s="36" t="s">
        <v>4</v>
      </c>
      <c r="H29" s="84">
        <v>37.64</v>
      </c>
      <c r="I29" s="84"/>
      <c r="J29" s="36">
        <v>27</v>
      </c>
      <c r="K29" s="83">
        <f t="shared" si="0"/>
        <v>30376.77972294536</v>
      </c>
      <c r="L29" s="83"/>
      <c r="M29" s="6">
        <f t="shared" si="2"/>
        <v>1.125065915664643</v>
      </c>
      <c r="N29" s="36">
        <v>2015</v>
      </c>
      <c r="O29" s="8">
        <v>42728</v>
      </c>
      <c r="P29" s="84">
        <v>37.76</v>
      </c>
      <c r="Q29" s="84"/>
      <c r="R29" s="85">
        <f t="shared" si="3"/>
        <v>13500.790987975428</v>
      </c>
      <c r="S29" s="85"/>
      <c r="T29" s="86">
        <f t="shared" si="4"/>
        <v>11.999999999999744</v>
      </c>
      <c r="U29" s="86"/>
    </row>
    <row r="30" spans="2:21" ht="13.5">
      <c r="B30" s="36">
        <v>22</v>
      </c>
      <c r="C30" s="83">
        <f t="shared" si="1"/>
        <v>1026060.1150861542</v>
      </c>
      <c r="D30" s="83"/>
      <c r="E30" s="36">
        <v>2015</v>
      </c>
      <c r="F30" s="8">
        <v>42728</v>
      </c>
      <c r="G30" s="36" t="s">
        <v>3</v>
      </c>
      <c r="H30" s="84">
        <v>37.65</v>
      </c>
      <c r="I30" s="84"/>
      <c r="J30" s="36">
        <v>17</v>
      </c>
      <c r="K30" s="83">
        <f t="shared" si="0"/>
        <v>30781.803452584623</v>
      </c>
      <c r="L30" s="83"/>
      <c r="M30" s="6">
        <f t="shared" si="2"/>
        <v>1.810694320740272</v>
      </c>
      <c r="N30" s="36">
        <v>2015</v>
      </c>
      <c r="O30" s="8">
        <v>42728</v>
      </c>
      <c r="P30" s="84">
        <v>37.79</v>
      </c>
      <c r="Q30" s="84"/>
      <c r="R30" s="85">
        <f t="shared" si="3"/>
        <v>-25349.720490363907</v>
      </c>
      <c r="S30" s="85"/>
      <c r="T30" s="86">
        <f t="shared" si="4"/>
        <v>-17</v>
      </c>
      <c r="U30" s="86"/>
    </row>
    <row r="31" spans="2:21" ht="13.5">
      <c r="B31" s="36">
        <v>23</v>
      </c>
      <c r="C31" s="83">
        <f t="shared" si="1"/>
        <v>1000710.3945957903</v>
      </c>
      <c r="D31" s="83"/>
      <c r="E31" s="36">
        <v>2015</v>
      </c>
      <c r="F31" s="8">
        <v>42728</v>
      </c>
      <c r="G31" s="36" t="s">
        <v>3</v>
      </c>
      <c r="H31" s="84">
        <v>37.59</v>
      </c>
      <c r="I31" s="84"/>
      <c r="J31" s="36">
        <v>30</v>
      </c>
      <c r="K31" s="83">
        <f t="shared" si="0"/>
        <v>30021.31183787371</v>
      </c>
      <c r="L31" s="83"/>
      <c r="M31" s="6">
        <f t="shared" si="2"/>
        <v>1.0007103945957903</v>
      </c>
      <c r="N31" s="36">
        <v>2015</v>
      </c>
      <c r="O31" s="8">
        <v>42728</v>
      </c>
      <c r="P31" s="84">
        <v>37.59</v>
      </c>
      <c r="Q31" s="84"/>
      <c r="R31" s="85">
        <f t="shared" si="3"/>
        <v>0</v>
      </c>
      <c r="S31" s="85"/>
      <c r="T31" s="86">
        <f t="shared" si="4"/>
        <v>0</v>
      </c>
      <c r="U31" s="86"/>
    </row>
    <row r="32" spans="2:21" ht="13.5">
      <c r="B32" s="36">
        <v>24</v>
      </c>
      <c r="C32" s="83">
        <f t="shared" si="1"/>
        <v>1000710.3945957903</v>
      </c>
      <c r="D32" s="83"/>
      <c r="E32" s="36">
        <v>2015</v>
      </c>
      <c r="F32" s="8">
        <v>42728</v>
      </c>
      <c r="G32" s="36" t="s">
        <v>4</v>
      </c>
      <c r="H32" s="84">
        <v>37.77</v>
      </c>
      <c r="I32" s="84"/>
      <c r="J32" s="36">
        <v>37</v>
      </c>
      <c r="K32" s="83">
        <f t="shared" si="0"/>
        <v>30021.31183787371</v>
      </c>
      <c r="L32" s="83"/>
      <c r="M32" s="6">
        <f t="shared" si="2"/>
        <v>0.8113868064290192</v>
      </c>
      <c r="N32" s="36">
        <v>2015</v>
      </c>
      <c r="O32" s="8">
        <v>42728</v>
      </c>
      <c r="P32" s="84">
        <v>37.73</v>
      </c>
      <c r="Q32" s="84"/>
      <c r="R32" s="85">
        <f t="shared" si="3"/>
        <v>-3245.5472257165843</v>
      </c>
      <c r="S32" s="85"/>
      <c r="T32" s="86">
        <f t="shared" si="4"/>
        <v>-37</v>
      </c>
      <c r="U32" s="86"/>
    </row>
    <row r="33" spans="2:21" ht="13.5">
      <c r="B33" s="36">
        <v>25</v>
      </c>
      <c r="C33" s="83">
        <f t="shared" si="1"/>
        <v>997464.8473700737</v>
      </c>
      <c r="D33" s="83"/>
      <c r="E33" s="36">
        <v>2015</v>
      </c>
      <c r="F33" s="8">
        <v>42732</v>
      </c>
      <c r="G33" s="36" t="s">
        <v>3</v>
      </c>
      <c r="H33" s="84">
        <v>37.82</v>
      </c>
      <c r="I33" s="84"/>
      <c r="J33" s="36">
        <v>16</v>
      </c>
      <c r="K33" s="83">
        <f t="shared" si="0"/>
        <v>29923.94542110221</v>
      </c>
      <c r="L33" s="83"/>
      <c r="M33" s="6">
        <f t="shared" si="2"/>
        <v>1.8702465888188882</v>
      </c>
      <c r="N33" s="36">
        <v>2015</v>
      </c>
      <c r="O33" s="8">
        <v>42732</v>
      </c>
      <c r="P33" s="84">
        <v>37.12</v>
      </c>
      <c r="Q33" s="84"/>
      <c r="R33" s="85">
        <f t="shared" si="3"/>
        <v>130917.2612173227</v>
      </c>
      <c r="S33" s="85"/>
      <c r="T33" s="86">
        <f t="shared" si="4"/>
        <v>70.00000000000028</v>
      </c>
      <c r="U33" s="86"/>
    </row>
    <row r="34" spans="2:21" ht="13.5">
      <c r="B34" s="36">
        <v>26</v>
      </c>
      <c r="C34" s="83">
        <f t="shared" si="1"/>
        <v>1128382.1085873963</v>
      </c>
      <c r="D34" s="83"/>
      <c r="E34" s="36">
        <v>2015</v>
      </c>
      <c r="F34" s="8">
        <v>42732</v>
      </c>
      <c r="G34" s="36" t="s">
        <v>3</v>
      </c>
      <c r="H34" s="84">
        <v>36.68</v>
      </c>
      <c r="I34" s="84"/>
      <c r="J34" s="36">
        <v>62</v>
      </c>
      <c r="K34" s="83">
        <f t="shared" si="0"/>
        <v>33851.46325762189</v>
      </c>
      <c r="L34" s="83"/>
      <c r="M34" s="6">
        <f t="shared" si="2"/>
        <v>0.5459913428648692</v>
      </c>
      <c r="N34" s="36">
        <v>2015</v>
      </c>
      <c r="O34" s="8">
        <v>42732</v>
      </c>
      <c r="P34" s="84">
        <v>36.91</v>
      </c>
      <c r="Q34" s="84"/>
      <c r="R34" s="85">
        <f t="shared" si="3"/>
        <v>-12557.80088589182</v>
      </c>
      <c r="S34" s="85"/>
      <c r="T34" s="86">
        <f t="shared" si="4"/>
        <v>-62</v>
      </c>
      <c r="U34" s="86"/>
    </row>
    <row r="35" spans="2:21" ht="13.5">
      <c r="B35" s="36">
        <v>27</v>
      </c>
      <c r="C35" s="83">
        <f t="shared" si="1"/>
        <v>1115824.3077015046</v>
      </c>
      <c r="D35" s="83"/>
      <c r="E35" s="36">
        <v>2015</v>
      </c>
      <c r="F35" s="8">
        <v>42732</v>
      </c>
      <c r="G35" s="36" t="s">
        <v>3</v>
      </c>
      <c r="H35" s="84">
        <v>36.67</v>
      </c>
      <c r="I35" s="84"/>
      <c r="J35" s="36">
        <v>21</v>
      </c>
      <c r="K35" s="83">
        <f t="shared" si="0"/>
        <v>33474.72923104514</v>
      </c>
      <c r="L35" s="83"/>
      <c r="M35" s="6">
        <f t="shared" si="2"/>
        <v>1.5940347252878637</v>
      </c>
      <c r="N35" s="36">
        <v>2015</v>
      </c>
      <c r="O35" s="8">
        <v>42733</v>
      </c>
      <c r="P35" s="84">
        <v>36.85</v>
      </c>
      <c r="Q35" s="84"/>
      <c r="R35" s="85">
        <f t="shared" si="3"/>
        <v>-28692.625055181503</v>
      </c>
      <c r="S35" s="85"/>
      <c r="T35" s="86">
        <f t="shared" si="4"/>
        <v>-21</v>
      </c>
      <c r="U35" s="86"/>
    </row>
    <row r="36" spans="2:21" ht="13.5">
      <c r="B36" s="36">
        <v>28</v>
      </c>
      <c r="C36" s="83">
        <f t="shared" si="1"/>
        <v>1087131.682646323</v>
      </c>
      <c r="D36" s="83"/>
      <c r="E36" s="36">
        <v>2015</v>
      </c>
      <c r="F36" s="8">
        <v>42733</v>
      </c>
      <c r="G36" s="36" t="s">
        <v>4</v>
      </c>
      <c r="H36" s="84">
        <v>36.93</v>
      </c>
      <c r="I36" s="84"/>
      <c r="J36" s="36">
        <v>14</v>
      </c>
      <c r="K36" s="83">
        <f t="shared" si="0"/>
        <v>32613.95047938969</v>
      </c>
      <c r="L36" s="83"/>
      <c r="M36" s="6">
        <f t="shared" si="2"/>
        <v>2.3295678913849778</v>
      </c>
      <c r="N36" s="36">
        <v>2015</v>
      </c>
      <c r="O36" s="8">
        <v>42733</v>
      </c>
      <c r="P36" s="84">
        <v>37.58</v>
      </c>
      <c r="Q36" s="84"/>
      <c r="R36" s="85">
        <f t="shared" si="3"/>
        <v>151421.91294002323</v>
      </c>
      <c r="S36" s="85"/>
      <c r="T36" s="86">
        <f t="shared" si="4"/>
        <v>64.99999999999986</v>
      </c>
      <c r="U36" s="86"/>
    </row>
    <row r="37" spans="2:21" ht="13.5">
      <c r="B37" s="36">
        <v>29</v>
      </c>
      <c r="C37" s="83">
        <f t="shared" si="1"/>
        <v>1238553.5955863462</v>
      </c>
      <c r="D37" s="83"/>
      <c r="E37" s="36">
        <v>2015</v>
      </c>
      <c r="F37" s="8">
        <v>42733</v>
      </c>
      <c r="G37" s="36" t="s">
        <v>4</v>
      </c>
      <c r="H37" s="84">
        <v>37.89</v>
      </c>
      <c r="I37" s="84"/>
      <c r="J37" s="36">
        <v>29</v>
      </c>
      <c r="K37" s="83">
        <f t="shared" si="0"/>
        <v>37156.607867590385</v>
      </c>
      <c r="L37" s="83"/>
      <c r="M37" s="6">
        <f t="shared" si="2"/>
        <v>1.2812623402617374</v>
      </c>
      <c r="N37" s="36">
        <v>2015</v>
      </c>
      <c r="O37" s="8">
        <v>42733</v>
      </c>
      <c r="P37" s="84">
        <v>37.63</v>
      </c>
      <c r="Q37" s="84"/>
      <c r="R37" s="85">
        <f t="shared" si="3"/>
        <v>-33312.82084680491</v>
      </c>
      <c r="S37" s="85"/>
      <c r="T37" s="86">
        <f t="shared" si="4"/>
        <v>-29</v>
      </c>
      <c r="U37" s="86"/>
    </row>
    <row r="38" spans="2:21" ht="13.5">
      <c r="B38" s="36">
        <v>30</v>
      </c>
      <c r="C38" s="83">
        <f t="shared" si="1"/>
        <v>1205240.7747395413</v>
      </c>
      <c r="D38" s="83"/>
      <c r="E38" s="36">
        <v>2015</v>
      </c>
      <c r="F38" s="8">
        <v>42734</v>
      </c>
      <c r="G38" s="36" t="s">
        <v>3</v>
      </c>
      <c r="H38" s="84">
        <v>37.29</v>
      </c>
      <c r="I38" s="84"/>
      <c r="J38" s="36">
        <v>60</v>
      </c>
      <c r="K38" s="83">
        <f t="shared" si="0"/>
        <v>36157.223242186235</v>
      </c>
      <c r="L38" s="83"/>
      <c r="M38" s="6">
        <f t="shared" si="2"/>
        <v>0.6026203873697706</v>
      </c>
      <c r="N38" s="36">
        <v>2015</v>
      </c>
      <c r="O38" s="8">
        <v>42734</v>
      </c>
      <c r="P38" s="84">
        <v>37.22</v>
      </c>
      <c r="Q38" s="84"/>
      <c r="R38" s="85">
        <f t="shared" si="3"/>
        <v>4218.3427115884115</v>
      </c>
      <c r="S38" s="85"/>
      <c r="T38" s="86">
        <f t="shared" si="4"/>
        <v>7.000000000000028</v>
      </c>
      <c r="U38" s="86"/>
    </row>
    <row r="39" spans="2:21" ht="13.5">
      <c r="B39" s="36">
        <v>31</v>
      </c>
      <c r="C39" s="83">
        <f t="shared" si="1"/>
        <v>1209459.1174511297</v>
      </c>
      <c r="D39" s="83"/>
      <c r="E39" s="36">
        <v>2015</v>
      </c>
      <c r="F39" s="8">
        <v>42734</v>
      </c>
      <c r="G39" s="36" t="s">
        <v>3</v>
      </c>
      <c r="H39" s="84">
        <v>36.84</v>
      </c>
      <c r="I39" s="84"/>
      <c r="J39" s="36">
        <v>25</v>
      </c>
      <c r="K39" s="83">
        <f t="shared" si="0"/>
        <v>36283.77352353389</v>
      </c>
      <c r="L39" s="83"/>
      <c r="M39" s="6">
        <f t="shared" si="2"/>
        <v>1.4513509409413556</v>
      </c>
      <c r="N39" s="36">
        <v>2015</v>
      </c>
      <c r="O39" s="8">
        <v>42734</v>
      </c>
      <c r="P39" s="84">
        <v>37.06</v>
      </c>
      <c r="Q39" s="84"/>
      <c r="R39" s="85">
        <f t="shared" si="3"/>
        <v>-31929.72070070966</v>
      </c>
      <c r="S39" s="85"/>
      <c r="T39" s="86">
        <f t="shared" si="4"/>
        <v>-25</v>
      </c>
      <c r="U39" s="86"/>
    </row>
    <row r="40" spans="2:21" ht="13.5">
      <c r="B40" s="36">
        <v>32</v>
      </c>
      <c r="C40" s="83">
        <f t="shared" si="1"/>
        <v>1177529.39675042</v>
      </c>
      <c r="D40" s="83"/>
      <c r="E40" s="36">
        <v>2015</v>
      </c>
      <c r="F40" s="8">
        <v>42734</v>
      </c>
      <c r="G40" s="36" t="s">
        <v>3</v>
      </c>
      <c r="H40" s="84">
        <v>36.74</v>
      </c>
      <c r="I40" s="84"/>
      <c r="J40" s="36">
        <v>43</v>
      </c>
      <c r="K40" s="83">
        <f t="shared" si="0"/>
        <v>35325.8819025126</v>
      </c>
      <c r="L40" s="83"/>
      <c r="M40" s="6">
        <f t="shared" si="2"/>
        <v>0.8215321372677349</v>
      </c>
      <c r="N40" s="36">
        <v>2015</v>
      </c>
      <c r="O40" s="8">
        <v>42734</v>
      </c>
      <c r="P40" s="84">
        <v>36.64</v>
      </c>
      <c r="Q40" s="84"/>
      <c r="R40" s="85">
        <f t="shared" si="3"/>
        <v>8215.321372677467</v>
      </c>
      <c r="S40" s="85"/>
      <c r="T40" s="86">
        <f t="shared" si="4"/>
        <v>10.000000000000142</v>
      </c>
      <c r="U40" s="86"/>
    </row>
    <row r="41" spans="2:21" ht="13.5">
      <c r="B41" s="36">
        <v>33</v>
      </c>
      <c r="C41" s="83">
        <f t="shared" si="1"/>
        <v>1185744.7181230977</v>
      </c>
      <c r="D41" s="83"/>
      <c r="E41" s="36">
        <v>2015</v>
      </c>
      <c r="F41" s="8">
        <v>42735</v>
      </c>
      <c r="G41" s="36" t="s">
        <v>3</v>
      </c>
      <c r="H41" s="84">
        <v>36.62</v>
      </c>
      <c r="I41" s="84"/>
      <c r="J41" s="36">
        <v>25</v>
      </c>
      <c r="K41" s="83">
        <f t="shared" si="0"/>
        <v>35572.34154369293</v>
      </c>
      <c r="L41" s="83"/>
      <c r="M41" s="6">
        <f t="shared" si="2"/>
        <v>1.422893661747717</v>
      </c>
      <c r="N41" s="36">
        <v>2015</v>
      </c>
      <c r="O41" s="8">
        <v>42735</v>
      </c>
      <c r="P41" s="84">
        <v>36.68</v>
      </c>
      <c r="Q41" s="84"/>
      <c r="R41" s="85">
        <f t="shared" si="3"/>
        <v>-8537.361970486627</v>
      </c>
      <c r="S41" s="85"/>
      <c r="T41" s="86">
        <f t="shared" si="4"/>
        <v>-25</v>
      </c>
      <c r="U41" s="86"/>
    </row>
    <row r="42" spans="2:21" ht="13.5">
      <c r="B42" s="36">
        <v>34</v>
      </c>
      <c r="C42" s="83">
        <f t="shared" si="1"/>
        <v>1177207.356152611</v>
      </c>
      <c r="D42" s="83"/>
      <c r="E42" s="36">
        <v>2015</v>
      </c>
      <c r="F42" s="8">
        <v>42735</v>
      </c>
      <c r="G42" s="36" t="s">
        <v>3</v>
      </c>
      <c r="H42" s="84">
        <v>36.52</v>
      </c>
      <c r="I42" s="84"/>
      <c r="J42" s="36">
        <v>26</v>
      </c>
      <c r="K42" s="83">
        <f t="shared" si="0"/>
        <v>35316.22068457833</v>
      </c>
      <c r="L42" s="83"/>
      <c r="M42" s="6">
        <f t="shared" si="2"/>
        <v>1.3583161801760897</v>
      </c>
      <c r="N42" s="36">
        <v>2015</v>
      </c>
      <c r="O42" s="8">
        <v>42735</v>
      </c>
      <c r="P42" s="84">
        <v>36.38</v>
      </c>
      <c r="Q42" s="84"/>
      <c r="R42" s="85">
        <f t="shared" si="3"/>
        <v>19016.42652246533</v>
      </c>
      <c r="S42" s="85"/>
      <c r="T42" s="86">
        <f t="shared" si="4"/>
        <v>14.000000000000057</v>
      </c>
      <c r="U42" s="86"/>
    </row>
    <row r="43" spans="2:21" ht="13.5">
      <c r="B43" s="36">
        <v>35</v>
      </c>
      <c r="C43" s="83">
        <f t="shared" si="1"/>
        <v>1196223.7826750765</v>
      </c>
      <c r="D43" s="83"/>
      <c r="E43" s="36">
        <v>2015</v>
      </c>
      <c r="F43" s="8">
        <v>42735</v>
      </c>
      <c r="G43" s="36" t="s">
        <v>4</v>
      </c>
      <c r="H43" s="84">
        <v>36.57</v>
      </c>
      <c r="I43" s="84"/>
      <c r="J43" s="36">
        <v>40</v>
      </c>
      <c r="K43" s="83">
        <f t="shared" si="0"/>
        <v>35886.71348025229</v>
      </c>
      <c r="L43" s="83"/>
      <c r="M43" s="6">
        <f t="shared" si="2"/>
        <v>0.8971678370063073</v>
      </c>
      <c r="N43" s="36">
        <v>2016</v>
      </c>
      <c r="O43" s="8">
        <v>42373</v>
      </c>
      <c r="P43" s="84">
        <v>37.83</v>
      </c>
      <c r="Q43" s="84"/>
      <c r="R43" s="85">
        <f t="shared" si="3"/>
        <v>113043.14746279454</v>
      </c>
      <c r="S43" s="85"/>
      <c r="T43" s="86">
        <f t="shared" si="4"/>
        <v>125.9999999999998</v>
      </c>
      <c r="U43" s="86"/>
    </row>
    <row r="44" spans="2:21" ht="13.5">
      <c r="B44" s="36">
        <v>36</v>
      </c>
      <c r="C44" s="83">
        <f t="shared" si="1"/>
        <v>1309266.930137871</v>
      </c>
      <c r="D44" s="83"/>
      <c r="E44" s="36">
        <v>2016</v>
      </c>
      <c r="F44" s="8">
        <v>42373</v>
      </c>
      <c r="G44" s="36" t="s">
        <v>4</v>
      </c>
      <c r="H44" s="84">
        <v>37.76</v>
      </c>
      <c r="I44" s="84"/>
      <c r="J44" s="36">
        <v>27</v>
      </c>
      <c r="K44" s="83">
        <f t="shared" si="0"/>
        <v>39278.00790413613</v>
      </c>
      <c r="L44" s="83"/>
      <c r="M44" s="6">
        <f t="shared" si="2"/>
        <v>1.4547410334865234</v>
      </c>
      <c r="N44" s="36">
        <v>2016</v>
      </c>
      <c r="O44" s="8">
        <v>42373</v>
      </c>
      <c r="P44" s="84">
        <v>37.32</v>
      </c>
      <c r="Q44" s="84"/>
      <c r="R44" s="85">
        <f t="shared" si="3"/>
        <v>-64008.6054734067</v>
      </c>
      <c r="S44" s="85"/>
      <c r="T44" s="86">
        <f t="shared" si="4"/>
        <v>-27</v>
      </c>
      <c r="U44" s="86"/>
    </row>
    <row r="45" spans="2:21" ht="13.5">
      <c r="B45" s="36">
        <v>37</v>
      </c>
      <c r="C45" s="83">
        <f t="shared" si="1"/>
        <v>1245258.3246644645</v>
      </c>
      <c r="D45" s="83"/>
      <c r="E45" s="36">
        <v>2016</v>
      </c>
      <c r="F45" s="8">
        <v>42373</v>
      </c>
      <c r="G45" s="36" t="s">
        <v>3</v>
      </c>
      <c r="H45" s="84">
        <v>36.93</v>
      </c>
      <c r="I45" s="84"/>
      <c r="J45" s="36">
        <v>142</v>
      </c>
      <c r="K45" s="83">
        <f t="shared" si="0"/>
        <v>37357.74973993393</v>
      </c>
      <c r="L45" s="83"/>
      <c r="M45" s="6">
        <f t="shared" si="2"/>
        <v>0.2630827446474221</v>
      </c>
      <c r="N45" s="36">
        <v>2016</v>
      </c>
      <c r="O45" s="8">
        <v>42373</v>
      </c>
      <c r="P45" s="84">
        <v>36.76</v>
      </c>
      <c r="Q45" s="84"/>
      <c r="R45" s="85">
        <f t="shared" si="3"/>
        <v>4472.406659006221</v>
      </c>
      <c r="S45" s="85"/>
      <c r="T45" s="86">
        <f t="shared" si="4"/>
        <v>17.00000000000017</v>
      </c>
      <c r="U45" s="86"/>
    </row>
    <row r="46" spans="2:21" ht="13.5">
      <c r="B46" s="36">
        <v>38</v>
      </c>
      <c r="C46" s="83">
        <f t="shared" si="1"/>
        <v>1249730.7313234706</v>
      </c>
      <c r="D46" s="83"/>
      <c r="E46" s="36">
        <v>2016</v>
      </c>
      <c r="F46" s="8">
        <v>42374</v>
      </c>
      <c r="G46" s="36" t="s">
        <v>3</v>
      </c>
      <c r="H46" s="84">
        <v>36.8</v>
      </c>
      <c r="I46" s="84"/>
      <c r="J46" s="36">
        <v>28</v>
      </c>
      <c r="K46" s="83">
        <f t="shared" si="0"/>
        <v>37491.921939704116</v>
      </c>
      <c r="L46" s="83"/>
      <c r="M46" s="6">
        <f t="shared" si="2"/>
        <v>1.33899721213229</v>
      </c>
      <c r="N46" s="36">
        <v>2016</v>
      </c>
      <c r="O46" s="8">
        <v>42374</v>
      </c>
      <c r="P46" s="84">
        <v>36.74</v>
      </c>
      <c r="Q46" s="84"/>
      <c r="R46" s="85">
        <f t="shared" si="3"/>
        <v>8033.9832727930925</v>
      </c>
      <c r="S46" s="85"/>
      <c r="T46" s="86">
        <f t="shared" si="4"/>
        <v>5.999999999999517</v>
      </c>
      <c r="U46" s="86"/>
    </row>
    <row r="47" spans="2:21" ht="13.5">
      <c r="B47" s="36">
        <v>39</v>
      </c>
      <c r="C47" s="83">
        <f t="shared" si="1"/>
        <v>1257764.7145962636</v>
      </c>
      <c r="D47" s="83"/>
      <c r="E47" s="36">
        <v>2016</v>
      </c>
      <c r="F47" s="8">
        <v>42374</v>
      </c>
      <c r="G47" s="36" t="s">
        <v>3</v>
      </c>
      <c r="H47" s="84">
        <v>36.15</v>
      </c>
      <c r="I47" s="84"/>
      <c r="J47" s="36">
        <v>68</v>
      </c>
      <c r="K47" s="83">
        <f t="shared" si="0"/>
        <v>37732.94143788791</v>
      </c>
      <c r="L47" s="83"/>
      <c r="M47" s="6">
        <f t="shared" si="2"/>
        <v>0.5548961976159986</v>
      </c>
      <c r="N47" s="36">
        <v>2016</v>
      </c>
      <c r="O47" s="8">
        <v>42374</v>
      </c>
      <c r="P47" s="84">
        <v>36.41</v>
      </c>
      <c r="Q47" s="84"/>
      <c r="R47" s="85">
        <f t="shared" si="3"/>
        <v>-14427.301138015855</v>
      </c>
      <c r="S47" s="85"/>
      <c r="T47" s="86">
        <f t="shared" si="4"/>
        <v>-68</v>
      </c>
      <c r="U47" s="86"/>
    </row>
    <row r="48" spans="2:21" ht="13.5">
      <c r="B48" s="36">
        <v>40</v>
      </c>
      <c r="C48" s="83">
        <f t="shared" si="1"/>
        <v>1243337.4134582477</v>
      </c>
      <c r="D48" s="83"/>
      <c r="E48" s="36">
        <v>2016</v>
      </c>
      <c r="F48" s="8">
        <v>42374</v>
      </c>
      <c r="G48" s="36" t="s">
        <v>37</v>
      </c>
      <c r="H48" s="84">
        <v>36.07</v>
      </c>
      <c r="I48" s="84"/>
      <c r="J48" s="36">
        <v>40</v>
      </c>
      <c r="K48" s="83">
        <f t="shared" si="0"/>
        <v>37300.12240374743</v>
      </c>
      <c r="L48" s="83"/>
      <c r="M48" s="6">
        <f t="shared" si="2"/>
        <v>0.9325030600936858</v>
      </c>
      <c r="N48" s="36">
        <v>2016</v>
      </c>
      <c r="O48" s="8">
        <v>42374</v>
      </c>
      <c r="P48" s="84">
        <v>36.17</v>
      </c>
      <c r="Q48" s="84"/>
      <c r="R48" s="85">
        <f t="shared" si="3"/>
        <v>-9325.03060093699</v>
      </c>
      <c r="S48" s="85"/>
      <c r="T48" s="86">
        <f t="shared" si="4"/>
        <v>-40</v>
      </c>
      <c r="U48" s="86"/>
    </row>
    <row r="49" spans="2:21" ht="13.5">
      <c r="B49" s="36">
        <v>41</v>
      </c>
      <c r="C49" s="83">
        <f t="shared" si="1"/>
        <v>1234012.3828573106</v>
      </c>
      <c r="D49" s="83"/>
      <c r="E49" s="36">
        <v>2016</v>
      </c>
      <c r="F49" s="8">
        <v>42374</v>
      </c>
      <c r="G49" s="36" t="s">
        <v>4</v>
      </c>
      <c r="H49" s="84">
        <v>36.21</v>
      </c>
      <c r="I49" s="84"/>
      <c r="J49" s="36">
        <v>49</v>
      </c>
      <c r="K49" s="83">
        <f t="shared" si="0"/>
        <v>37020.37148571932</v>
      </c>
      <c r="L49" s="83"/>
      <c r="M49" s="6">
        <f t="shared" si="2"/>
        <v>0.7555177854228432</v>
      </c>
      <c r="N49" s="36">
        <v>2016</v>
      </c>
      <c r="O49" s="8">
        <v>42375</v>
      </c>
      <c r="P49" s="84">
        <v>36.18</v>
      </c>
      <c r="Q49" s="84"/>
      <c r="R49" s="85">
        <f t="shared" si="3"/>
        <v>-2266.5533562686155</v>
      </c>
      <c r="S49" s="85"/>
      <c r="T49" s="86">
        <f t="shared" si="4"/>
        <v>-49</v>
      </c>
      <c r="U49" s="86"/>
    </row>
    <row r="50" spans="2:21" ht="13.5">
      <c r="B50" s="36">
        <v>42</v>
      </c>
      <c r="C50" s="83">
        <f t="shared" si="1"/>
        <v>1231745.829501042</v>
      </c>
      <c r="D50" s="83"/>
      <c r="E50" s="36">
        <v>2016</v>
      </c>
      <c r="F50" s="8">
        <v>42375</v>
      </c>
      <c r="G50" s="36" t="s">
        <v>3</v>
      </c>
      <c r="H50" s="84">
        <v>36.07</v>
      </c>
      <c r="I50" s="84"/>
      <c r="J50" s="36">
        <v>20</v>
      </c>
      <c r="K50" s="83">
        <f t="shared" si="0"/>
        <v>36952.374885031255</v>
      </c>
      <c r="L50" s="83"/>
      <c r="M50" s="6">
        <f t="shared" si="2"/>
        <v>1.8476187442515628</v>
      </c>
      <c r="N50" s="36">
        <v>2016</v>
      </c>
      <c r="O50" s="8">
        <v>42375</v>
      </c>
      <c r="P50" s="84">
        <v>36.06</v>
      </c>
      <c r="Q50" s="84"/>
      <c r="R50" s="85">
        <f t="shared" si="3"/>
        <v>1847.6187442511953</v>
      </c>
      <c r="S50" s="85"/>
      <c r="T50" s="86">
        <f t="shared" si="4"/>
        <v>0.999999999999801</v>
      </c>
      <c r="U50" s="86"/>
    </row>
    <row r="51" spans="2:21" ht="13.5">
      <c r="B51" s="36">
        <v>43</v>
      </c>
      <c r="C51" s="83">
        <f t="shared" si="1"/>
        <v>1233593.448245293</v>
      </c>
      <c r="D51" s="83"/>
      <c r="E51" s="36">
        <v>2016</v>
      </c>
      <c r="F51" s="8">
        <v>42375</v>
      </c>
      <c r="G51" s="36" t="s">
        <v>3</v>
      </c>
      <c r="H51" s="84">
        <v>35.95</v>
      </c>
      <c r="I51" s="84"/>
      <c r="J51" s="36">
        <v>17</v>
      </c>
      <c r="K51" s="83">
        <f t="shared" si="0"/>
        <v>37007.80344735879</v>
      </c>
      <c r="L51" s="83"/>
      <c r="M51" s="6">
        <f t="shared" si="2"/>
        <v>2.1769296145505175</v>
      </c>
      <c r="N51" s="36">
        <v>2016</v>
      </c>
      <c r="O51" s="8">
        <v>42375</v>
      </c>
      <c r="P51" s="84">
        <v>34.86</v>
      </c>
      <c r="Q51" s="84"/>
      <c r="R51" s="85">
        <f t="shared" si="3"/>
        <v>237285.32798600718</v>
      </c>
      <c r="S51" s="85"/>
      <c r="T51" s="86">
        <f t="shared" si="4"/>
        <v>109.00000000000034</v>
      </c>
      <c r="U51" s="86"/>
    </row>
    <row r="52" spans="2:21" ht="13.5">
      <c r="B52" s="36">
        <v>44</v>
      </c>
      <c r="C52" s="83">
        <f t="shared" si="1"/>
        <v>1470878.7762313</v>
      </c>
      <c r="D52" s="83"/>
      <c r="E52" s="36">
        <v>2016</v>
      </c>
      <c r="F52" s="8">
        <v>42375</v>
      </c>
      <c r="G52" s="36" t="s">
        <v>3</v>
      </c>
      <c r="H52" s="84">
        <v>34.14</v>
      </c>
      <c r="I52" s="84"/>
      <c r="J52" s="36">
        <v>102</v>
      </c>
      <c r="K52" s="83">
        <f t="shared" si="0"/>
        <v>44126.363286939</v>
      </c>
      <c r="L52" s="83"/>
      <c r="M52" s="6">
        <f t="shared" si="2"/>
        <v>0.43261140477391175</v>
      </c>
      <c r="N52" s="36">
        <v>2016</v>
      </c>
      <c r="O52" s="8">
        <v>42375</v>
      </c>
      <c r="P52" s="84">
        <v>33.99</v>
      </c>
      <c r="Q52" s="84"/>
      <c r="R52" s="85">
        <f t="shared" si="3"/>
        <v>6489.171071608615</v>
      </c>
      <c r="S52" s="85"/>
      <c r="T52" s="86">
        <f t="shared" si="4"/>
        <v>14.999999999999858</v>
      </c>
      <c r="U52" s="86"/>
    </row>
    <row r="53" spans="2:21" ht="13.5">
      <c r="B53" s="36">
        <v>45</v>
      </c>
      <c r="C53" s="83">
        <f t="shared" si="1"/>
        <v>1477367.9473029086</v>
      </c>
      <c r="D53" s="83"/>
      <c r="E53" s="36">
        <v>2016</v>
      </c>
      <c r="F53" s="8">
        <v>42376</v>
      </c>
      <c r="G53" s="36" t="s">
        <v>3</v>
      </c>
      <c r="H53" s="84">
        <v>33.41</v>
      </c>
      <c r="I53" s="84"/>
      <c r="J53" s="36">
        <v>81</v>
      </c>
      <c r="K53" s="83">
        <f t="shared" si="0"/>
        <v>44321.03841908726</v>
      </c>
      <c r="L53" s="83"/>
      <c r="M53" s="6">
        <f t="shared" si="2"/>
        <v>0.5471733138158921</v>
      </c>
      <c r="N53" s="36">
        <v>2016</v>
      </c>
      <c r="O53" s="8">
        <v>42376</v>
      </c>
      <c r="P53" s="84">
        <v>33.26</v>
      </c>
      <c r="Q53" s="84"/>
      <c r="R53" s="85">
        <f t="shared" si="3"/>
        <v>8207.599707238303</v>
      </c>
      <c r="S53" s="85"/>
      <c r="T53" s="86">
        <f t="shared" si="4"/>
        <v>14.999999999999858</v>
      </c>
      <c r="U53" s="86"/>
    </row>
    <row r="54" spans="2:21" ht="13.5">
      <c r="B54" s="36">
        <v>46</v>
      </c>
      <c r="C54" s="83">
        <f t="shared" si="1"/>
        <v>1485575.547010147</v>
      </c>
      <c r="D54" s="83"/>
      <c r="E54" s="36">
        <v>2016</v>
      </c>
      <c r="F54" s="8">
        <v>42376</v>
      </c>
      <c r="G54" s="36" t="s">
        <v>3</v>
      </c>
      <c r="H54" s="84">
        <v>32.5</v>
      </c>
      <c r="I54" s="84"/>
      <c r="J54" s="36">
        <v>67</v>
      </c>
      <c r="K54" s="83">
        <f t="shared" si="0"/>
        <v>44567.26641030441</v>
      </c>
      <c r="L54" s="83"/>
      <c r="M54" s="6">
        <f t="shared" si="2"/>
        <v>0.6651830807508121</v>
      </c>
      <c r="N54" s="36">
        <v>2016</v>
      </c>
      <c r="O54" s="8">
        <v>42376</v>
      </c>
      <c r="P54" s="84">
        <v>32.87</v>
      </c>
      <c r="Q54" s="84"/>
      <c r="R54" s="85">
        <f t="shared" si="3"/>
        <v>-24611.773987779878</v>
      </c>
      <c r="S54" s="85"/>
      <c r="T54" s="86">
        <f t="shared" si="4"/>
        <v>-67</v>
      </c>
      <c r="U54" s="86"/>
    </row>
    <row r="55" spans="2:21" ht="13.5">
      <c r="B55" s="36">
        <v>47</v>
      </c>
      <c r="C55" s="83">
        <f t="shared" si="1"/>
        <v>1460963.7730223672</v>
      </c>
      <c r="D55" s="83"/>
      <c r="E55" s="36">
        <v>2016</v>
      </c>
      <c r="F55" s="8">
        <v>42376</v>
      </c>
      <c r="G55" s="36" t="s">
        <v>3</v>
      </c>
      <c r="H55" s="84">
        <v>32.78</v>
      </c>
      <c r="I55" s="84"/>
      <c r="J55" s="36">
        <v>49</v>
      </c>
      <c r="K55" s="83">
        <f t="shared" si="0"/>
        <v>43828.91319067101</v>
      </c>
      <c r="L55" s="83"/>
      <c r="M55" s="6">
        <f t="shared" si="2"/>
        <v>0.8944676161361431</v>
      </c>
      <c r="N55" s="36">
        <v>2016</v>
      </c>
      <c r="O55" s="8">
        <v>42376</v>
      </c>
      <c r="P55" s="84">
        <v>33.05</v>
      </c>
      <c r="Q55" s="84"/>
      <c r="R55" s="85">
        <f t="shared" si="3"/>
        <v>-24150.625635675508</v>
      </c>
      <c r="S55" s="85"/>
      <c r="T55" s="86">
        <f t="shared" si="4"/>
        <v>-49</v>
      </c>
      <c r="U55" s="86"/>
    </row>
    <row r="56" spans="2:21" ht="13.5">
      <c r="B56" s="36">
        <v>48</v>
      </c>
      <c r="C56" s="83">
        <f t="shared" si="1"/>
        <v>1436813.1473866915</v>
      </c>
      <c r="D56" s="83"/>
      <c r="E56" s="36">
        <v>2016</v>
      </c>
      <c r="F56" s="8">
        <v>42376</v>
      </c>
      <c r="G56" s="36" t="s">
        <v>4</v>
      </c>
      <c r="H56" s="84">
        <v>33.63</v>
      </c>
      <c r="I56" s="84"/>
      <c r="J56" s="36">
        <v>87</v>
      </c>
      <c r="K56" s="83">
        <f t="shared" si="0"/>
        <v>43104.394421600744</v>
      </c>
      <c r="L56" s="83"/>
      <c r="M56" s="6">
        <f t="shared" si="2"/>
        <v>0.4954528094436867</v>
      </c>
      <c r="N56" s="36">
        <v>2016</v>
      </c>
      <c r="O56" s="8">
        <v>42376</v>
      </c>
      <c r="P56" s="84">
        <v>33.55</v>
      </c>
      <c r="Q56" s="84"/>
      <c r="R56" s="85">
        <f t="shared" si="3"/>
        <v>-3963.6224755497615</v>
      </c>
      <c r="S56" s="85"/>
      <c r="T56" s="86">
        <f t="shared" si="4"/>
        <v>-87</v>
      </c>
      <c r="U56" s="86"/>
    </row>
    <row r="57" spans="2:21" ht="13.5">
      <c r="B57" s="36">
        <v>49</v>
      </c>
      <c r="C57" s="83">
        <f t="shared" si="1"/>
        <v>1432849.5249111417</v>
      </c>
      <c r="D57" s="83"/>
      <c r="E57" s="36">
        <v>2016</v>
      </c>
      <c r="F57" s="8">
        <v>42377</v>
      </c>
      <c r="G57" s="36" t="s">
        <v>4</v>
      </c>
      <c r="H57" s="84">
        <v>33.98</v>
      </c>
      <c r="I57" s="84"/>
      <c r="J57" s="36">
        <v>33</v>
      </c>
      <c r="K57" s="83">
        <f t="shared" si="0"/>
        <v>42985.48574733425</v>
      </c>
      <c r="L57" s="83"/>
      <c r="M57" s="6">
        <f t="shared" si="2"/>
        <v>1.302590477191947</v>
      </c>
      <c r="N57" s="36">
        <v>2016</v>
      </c>
      <c r="O57" s="8">
        <v>42377</v>
      </c>
      <c r="P57" s="84">
        <v>33.81</v>
      </c>
      <c r="Q57" s="84"/>
      <c r="R57" s="85">
        <f t="shared" si="3"/>
        <v>-22144.038112262395</v>
      </c>
      <c r="S57" s="85"/>
      <c r="T57" s="86">
        <f t="shared" si="4"/>
        <v>-33</v>
      </c>
      <c r="U57" s="86"/>
    </row>
    <row r="58" spans="2:21" ht="13.5">
      <c r="B58" s="36">
        <v>50</v>
      </c>
      <c r="C58" s="83">
        <f t="shared" si="1"/>
        <v>1410705.4867988792</v>
      </c>
      <c r="D58" s="83"/>
      <c r="E58" s="36">
        <v>2016</v>
      </c>
      <c r="F58" s="8">
        <v>42377</v>
      </c>
      <c r="G58" s="36" t="s">
        <v>3</v>
      </c>
      <c r="H58" s="84">
        <v>33.57</v>
      </c>
      <c r="I58" s="84"/>
      <c r="J58" s="36">
        <v>39</v>
      </c>
      <c r="K58" s="83">
        <f t="shared" si="0"/>
        <v>42321.164603966376</v>
      </c>
      <c r="L58" s="83"/>
      <c r="M58" s="6">
        <f t="shared" si="2"/>
        <v>1.0851580667683687</v>
      </c>
      <c r="N58" s="36">
        <v>2016</v>
      </c>
      <c r="O58" s="8">
        <v>42377</v>
      </c>
      <c r="P58" s="84">
        <v>33.36</v>
      </c>
      <c r="Q58" s="84"/>
      <c r="R58" s="85">
        <f t="shared" si="3"/>
        <v>22788.319402135836</v>
      </c>
      <c r="S58" s="85"/>
      <c r="T58" s="86">
        <f t="shared" si="4"/>
        <v>21.000000000000085</v>
      </c>
      <c r="U58" s="86"/>
    </row>
    <row r="59" spans="2:21" ht="13.5">
      <c r="B59" s="36">
        <v>51</v>
      </c>
      <c r="C59" s="83">
        <f t="shared" si="1"/>
        <v>1433493.8062010151</v>
      </c>
      <c r="D59" s="83"/>
      <c r="E59" s="36">
        <v>2016</v>
      </c>
      <c r="F59" s="8">
        <v>42377</v>
      </c>
      <c r="G59" s="36" t="s">
        <v>3</v>
      </c>
      <c r="H59" s="84">
        <v>32.93</v>
      </c>
      <c r="I59" s="84"/>
      <c r="J59" s="36">
        <v>60</v>
      </c>
      <c r="K59" s="83">
        <f t="shared" si="0"/>
        <v>43004.81418603045</v>
      </c>
      <c r="L59" s="83"/>
      <c r="M59" s="6">
        <f t="shared" si="2"/>
        <v>0.7167469031005076</v>
      </c>
      <c r="N59" s="36">
        <v>2016</v>
      </c>
      <c r="O59" s="8">
        <v>42377</v>
      </c>
      <c r="P59" s="84">
        <v>33.1</v>
      </c>
      <c r="Q59" s="84"/>
      <c r="R59" s="85">
        <f t="shared" si="3"/>
        <v>-12184.69735270875</v>
      </c>
      <c r="S59" s="85"/>
      <c r="T59" s="86">
        <f t="shared" si="4"/>
        <v>-60</v>
      </c>
      <c r="U59" s="86"/>
    </row>
    <row r="60" spans="2:21" ht="13.5">
      <c r="B60" s="36">
        <v>52</v>
      </c>
      <c r="C60" s="83">
        <f t="shared" si="1"/>
        <v>1421309.1088483064</v>
      </c>
      <c r="D60" s="83"/>
      <c r="E60" s="36">
        <v>2016</v>
      </c>
      <c r="F60" s="8">
        <v>42377</v>
      </c>
      <c r="G60" s="36" t="s">
        <v>3</v>
      </c>
      <c r="H60" s="84">
        <v>32.87</v>
      </c>
      <c r="I60" s="84"/>
      <c r="J60" s="36">
        <v>87</v>
      </c>
      <c r="K60" s="83">
        <f t="shared" si="0"/>
        <v>42639.27326544919</v>
      </c>
      <c r="L60" s="83"/>
      <c r="M60" s="6">
        <f t="shared" si="2"/>
        <v>0.4901065892580367</v>
      </c>
      <c r="N60" s="36">
        <v>2016</v>
      </c>
      <c r="O60" s="8">
        <v>42380</v>
      </c>
      <c r="P60" s="84">
        <v>32.52</v>
      </c>
      <c r="Q60" s="84"/>
      <c r="R60" s="85">
        <f t="shared" si="3"/>
        <v>17153.730624031006</v>
      </c>
      <c r="S60" s="85"/>
      <c r="T60" s="86">
        <f t="shared" si="4"/>
        <v>34.99999999999943</v>
      </c>
      <c r="U60" s="86"/>
    </row>
    <row r="61" spans="2:21" ht="13.5">
      <c r="B61" s="36">
        <v>53</v>
      </c>
      <c r="C61" s="83">
        <f t="shared" si="1"/>
        <v>1438462.8394723374</v>
      </c>
      <c r="D61" s="83"/>
      <c r="E61" s="36">
        <v>2016</v>
      </c>
      <c r="F61" s="8">
        <v>42380</v>
      </c>
      <c r="G61" s="36" t="s">
        <v>3</v>
      </c>
      <c r="H61" s="84">
        <v>32.24</v>
      </c>
      <c r="I61" s="84"/>
      <c r="J61" s="36">
        <v>38</v>
      </c>
      <c r="K61" s="83">
        <f t="shared" si="0"/>
        <v>43153.88518417012</v>
      </c>
      <c r="L61" s="83"/>
      <c r="M61" s="6">
        <f t="shared" si="2"/>
        <v>1.1356285574781608</v>
      </c>
      <c r="N61" s="36">
        <v>2016</v>
      </c>
      <c r="O61" s="8">
        <v>42380</v>
      </c>
      <c r="P61" s="84">
        <v>32.38</v>
      </c>
      <c r="Q61" s="84"/>
      <c r="R61" s="85">
        <f t="shared" si="3"/>
        <v>-15898.799804694316</v>
      </c>
      <c r="S61" s="85"/>
      <c r="T61" s="86">
        <f t="shared" si="4"/>
        <v>-38</v>
      </c>
      <c r="U61" s="86"/>
    </row>
    <row r="62" spans="2:22" ht="13.5">
      <c r="B62" s="36">
        <v>54</v>
      </c>
      <c r="C62" s="83">
        <f t="shared" si="1"/>
        <v>1422564.0396676431</v>
      </c>
      <c r="D62" s="83"/>
      <c r="E62" s="36">
        <v>2016</v>
      </c>
      <c r="F62" s="8">
        <v>42380</v>
      </c>
      <c r="G62" s="36" t="s">
        <v>3</v>
      </c>
      <c r="H62" s="84">
        <v>32.44</v>
      </c>
      <c r="I62" s="84"/>
      <c r="J62" s="36">
        <v>30</v>
      </c>
      <c r="K62" s="83">
        <f t="shared" si="0"/>
        <v>42676.921190029294</v>
      </c>
      <c r="L62" s="83"/>
      <c r="M62" s="6">
        <f t="shared" si="2"/>
        <v>1.422564039667643</v>
      </c>
      <c r="N62" s="36">
        <v>2016</v>
      </c>
      <c r="O62" s="8">
        <v>42380</v>
      </c>
      <c r="P62" s="84">
        <v>33.86</v>
      </c>
      <c r="Q62" s="84"/>
      <c r="R62" s="85">
        <f t="shared" si="3"/>
        <v>-202004.09363280557</v>
      </c>
      <c r="S62" s="85"/>
      <c r="T62" s="86">
        <f t="shared" si="4"/>
        <v>-30</v>
      </c>
      <c r="U62" s="86"/>
      <c r="V62" s="23" t="s">
        <v>49</v>
      </c>
    </row>
    <row r="63" spans="2:21" ht="13.5">
      <c r="B63" s="36">
        <v>55</v>
      </c>
      <c r="C63" s="83">
        <f t="shared" si="1"/>
        <v>1220559.9460348375</v>
      </c>
      <c r="D63" s="83"/>
      <c r="E63" s="36">
        <v>2016</v>
      </c>
      <c r="F63" s="8">
        <v>42381</v>
      </c>
      <c r="G63" s="36" t="s">
        <v>4</v>
      </c>
      <c r="H63" s="84">
        <v>32.41</v>
      </c>
      <c r="I63" s="84"/>
      <c r="J63" s="36">
        <v>26</v>
      </c>
      <c r="K63" s="83">
        <f t="shared" si="0"/>
        <v>36616.798381045126</v>
      </c>
      <c r="L63" s="83"/>
      <c r="M63" s="6">
        <f t="shared" si="2"/>
        <v>1.4083383992709664</v>
      </c>
      <c r="N63" s="36">
        <v>2016</v>
      </c>
      <c r="O63" s="8">
        <v>42381</v>
      </c>
      <c r="P63" s="84">
        <v>32.3</v>
      </c>
      <c r="Q63" s="84"/>
      <c r="R63" s="85">
        <f t="shared" si="3"/>
        <v>-15491.722391980551</v>
      </c>
      <c r="S63" s="85"/>
      <c r="T63" s="86">
        <f t="shared" si="4"/>
        <v>-26</v>
      </c>
      <c r="U63" s="86"/>
    </row>
    <row r="64" spans="2:21" ht="13.5">
      <c r="B64" s="36">
        <v>56</v>
      </c>
      <c r="C64" s="83">
        <f t="shared" si="1"/>
        <v>1205068.223642857</v>
      </c>
      <c r="D64" s="83"/>
      <c r="E64" s="36">
        <v>2016</v>
      </c>
      <c r="F64" s="8">
        <v>42381</v>
      </c>
      <c r="G64" s="36" t="s">
        <v>3</v>
      </c>
      <c r="H64" s="84">
        <v>31.81</v>
      </c>
      <c r="I64" s="84"/>
      <c r="J64" s="36">
        <v>42</v>
      </c>
      <c r="K64" s="83">
        <f t="shared" si="0"/>
        <v>36152.04670928571</v>
      </c>
      <c r="L64" s="83"/>
      <c r="M64" s="6">
        <f t="shared" si="2"/>
        <v>0.8607630168877549</v>
      </c>
      <c r="N64" s="36">
        <v>2016</v>
      </c>
      <c r="O64" s="8">
        <v>42381</v>
      </c>
      <c r="P64" s="84">
        <v>31.78</v>
      </c>
      <c r="Q64" s="84"/>
      <c r="R64" s="85">
        <f t="shared" si="3"/>
        <v>2582.289050663057</v>
      </c>
      <c r="S64" s="85"/>
      <c r="T64" s="86">
        <f t="shared" si="4"/>
        <v>2.9999999999997584</v>
      </c>
      <c r="U64" s="86"/>
    </row>
    <row r="65" spans="2:21" ht="13.5">
      <c r="B65" s="36">
        <v>57</v>
      </c>
      <c r="C65" s="83">
        <f t="shared" si="1"/>
        <v>1207650.5126935202</v>
      </c>
      <c r="D65" s="83"/>
      <c r="E65" s="36">
        <v>2016</v>
      </c>
      <c r="F65" s="8">
        <v>42381</v>
      </c>
      <c r="G65" s="36" t="s">
        <v>4</v>
      </c>
      <c r="H65" s="84">
        <v>31.83</v>
      </c>
      <c r="I65" s="84"/>
      <c r="J65" s="36">
        <v>25</v>
      </c>
      <c r="K65" s="83">
        <f t="shared" si="0"/>
        <v>36229.515380805606</v>
      </c>
      <c r="L65" s="83"/>
      <c r="M65" s="6">
        <f t="shared" si="2"/>
        <v>1.4491806152322242</v>
      </c>
      <c r="N65" s="36">
        <v>2016</v>
      </c>
      <c r="O65" s="8">
        <v>42381</v>
      </c>
      <c r="P65" s="84">
        <v>32.33</v>
      </c>
      <c r="Q65" s="84"/>
      <c r="R65" s="85">
        <f t="shared" si="3"/>
        <v>72459.03076161121</v>
      </c>
      <c r="S65" s="85"/>
      <c r="T65" s="86">
        <f t="shared" si="4"/>
        <v>50</v>
      </c>
      <c r="U65" s="86"/>
    </row>
    <row r="66" spans="2:21" ht="13.5">
      <c r="B66" s="36">
        <v>58</v>
      </c>
      <c r="C66" s="83">
        <f t="shared" si="1"/>
        <v>1280109.5434551314</v>
      </c>
      <c r="D66" s="83"/>
      <c r="E66" s="36">
        <v>2016</v>
      </c>
      <c r="F66" s="8">
        <v>42381</v>
      </c>
      <c r="G66" s="36" t="s">
        <v>4</v>
      </c>
      <c r="H66" s="84">
        <v>33.21</v>
      </c>
      <c r="I66" s="84"/>
      <c r="J66" s="36">
        <v>75</v>
      </c>
      <c r="K66" s="83">
        <f t="shared" si="0"/>
        <v>38403.28630365394</v>
      </c>
      <c r="L66" s="83"/>
      <c r="M66" s="6">
        <f t="shared" si="2"/>
        <v>0.5120438173820525</v>
      </c>
      <c r="N66" s="36">
        <v>2016</v>
      </c>
      <c r="O66" s="8">
        <v>42381</v>
      </c>
      <c r="P66" s="84">
        <v>32.57</v>
      </c>
      <c r="Q66" s="84"/>
      <c r="R66" s="85">
        <f t="shared" si="3"/>
        <v>-32770.80431245139</v>
      </c>
      <c r="S66" s="85"/>
      <c r="T66" s="86">
        <f t="shared" si="4"/>
        <v>-75</v>
      </c>
      <c r="U66" s="86"/>
    </row>
    <row r="67" spans="2:21" ht="13.5">
      <c r="B67" s="36">
        <v>59</v>
      </c>
      <c r="C67" s="83">
        <f t="shared" si="1"/>
        <v>1247338.73914268</v>
      </c>
      <c r="D67" s="83"/>
      <c r="E67" s="36">
        <v>2016</v>
      </c>
      <c r="F67" s="8">
        <v>42381</v>
      </c>
      <c r="G67" s="36" t="s">
        <v>3</v>
      </c>
      <c r="H67" s="84">
        <v>31.54</v>
      </c>
      <c r="I67" s="84"/>
      <c r="J67" s="36">
        <v>118</v>
      </c>
      <c r="K67" s="83">
        <f t="shared" si="0"/>
        <v>37420.1621742804</v>
      </c>
      <c r="L67" s="83"/>
      <c r="M67" s="6">
        <f t="shared" si="2"/>
        <v>0.31712001842610504</v>
      </c>
      <c r="N67" s="36">
        <v>2016</v>
      </c>
      <c r="O67" s="8">
        <v>42381</v>
      </c>
      <c r="P67" s="84">
        <v>31.43</v>
      </c>
      <c r="Q67" s="84"/>
      <c r="R67" s="85">
        <f t="shared" si="3"/>
        <v>3488.3202026871377</v>
      </c>
      <c r="S67" s="85"/>
      <c r="T67" s="86">
        <f t="shared" si="4"/>
        <v>10.999999999999943</v>
      </c>
      <c r="U67" s="86"/>
    </row>
    <row r="68" spans="2:21" ht="13.5">
      <c r="B68" s="36">
        <v>60</v>
      </c>
      <c r="C68" s="83">
        <f t="shared" si="1"/>
        <v>1250827.0593453671</v>
      </c>
      <c r="D68" s="83"/>
      <c r="E68" s="36">
        <v>2016</v>
      </c>
      <c r="F68" s="8">
        <v>42381</v>
      </c>
      <c r="G68" s="36" t="s">
        <v>4</v>
      </c>
      <c r="H68" s="84">
        <v>31.73</v>
      </c>
      <c r="I68" s="84"/>
      <c r="J68" s="36">
        <v>79</v>
      </c>
      <c r="K68" s="83">
        <f t="shared" si="0"/>
        <v>37524.811780361015</v>
      </c>
      <c r="L68" s="83"/>
      <c r="M68" s="6">
        <f t="shared" si="2"/>
        <v>0.47499761747292424</v>
      </c>
      <c r="N68" s="36">
        <v>2016</v>
      </c>
      <c r="O68" s="8">
        <v>42382</v>
      </c>
      <c r="P68" s="84">
        <v>31.49</v>
      </c>
      <c r="Q68" s="84"/>
      <c r="R68" s="85">
        <f t="shared" si="3"/>
        <v>-11399.942819350275</v>
      </c>
      <c r="S68" s="85"/>
      <c r="T68" s="86">
        <f t="shared" si="4"/>
        <v>-79</v>
      </c>
      <c r="U68" s="86"/>
    </row>
    <row r="69" spans="2:21" ht="13.5">
      <c r="B69" s="36">
        <v>61</v>
      </c>
      <c r="C69" s="83">
        <f t="shared" si="1"/>
        <v>1239427.116526017</v>
      </c>
      <c r="D69" s="83"/>
      <c r="E69" s="36">
        <v>2016</v>
      </c>
      <c r="F69" s="8">
        <v>42382</v>
      </c>
      <c r="G69" s="36" t="s">
        <v>4</v>
      </c>
      <c r="H69" s="84">
        <v>32.3</v>
      </c>
      <c r="I69" s="84"/>
      <c r="J69" s="36">
        <v>72</v>
      </c>
      <c r="K69" s="83">
        <f t="shared" si="0"/>
        <v>37182.81349578051</v>
      </c>
      <c r="L69" s="83"/>
      <c r="M69" s="6">
        <f t="shared" si="2"/>
        <v>0.5164279652191738</v>
      </c>
      <c r="N69" s="36">
        <v>2016</v>
      </c>
      <c r="O69" s="8">
        <v>42382</v>
      </c>
      <c r="P69" s="84">
        <v>32.06</v>
      </c>
      <c r="Q69" s="84"/>
      <c r="R69" s="85">
        <f t="shared" si="3"/>
        <v>-12394.271165259906</v>
      </c>
      <c r="S69" s="85"/>
      <c r="T69" s="86">
        <f t="shared" si="4"/>
        <v>-72</v>
      </c>
      <c r="U69" s="86"/>
    </row>
    <row r="70" spans="2:21" ht="13.5">
      <c r="B70" s="36">
        <v>62</v>
      </c>
      <c r="C70" s="83">
        <f t="shared" si="1"/>
        <v>1227032.845360757</v>
      </c>
      <c r="D70" s="83"/>
      <c r="E70" s="36">
        <v>2016</v>
      </c>
      <c r="F70" s="8">
        <v>42383</v>
      </c>
      <c r="G70" s="36" t="s">
        <v>3</v>
      </c>
      <c r="H70" s="84">
        <v>31.33</v>
      </c>
      <c r="I70" s="84"/>
      <c r="J70" s="36">
        <v>37</v>
      </c>
      <c r="K70" s="83">
        <f t="shared" si="0"/>
        <v>36810.98536082271</v>
      </c>
      <c r="L70" s="83"/>
      <c r="M70" s="6">
        <f t="shared" si="2"/>
        <v>0.9948914962384517</v>
      </c>
      <c r="N70" s="36">
        <v>2016</v>
      </c>
      <c r="O70" s="8">
        <v>42383</v>
      </c>
      <c r="P70" s="84">
        <v>31.47</v>
      </c>
      <c r="Q70" s="84"/>
      <c r="R70" s="85">
        <f t="shared" si="3"/>
        <v>-13928.480947338381</v>
      </c>
      <c r="S70" s="85"/>
      <c r="T70" s="86">
        <f t="shared" si="4"/>
        <v>-37</v>
      </c>
      <c r="U70" s="86"/>
    </row>
    <row r="71" spans="2:21" ht="13.5">
      <c r="B71" s="36">
        <v>63</v>
      </c>
      <c r="C71" s="83">
        <f t="shared" si="1"/>
        <v>1213104.3644134188</v>
      </c>
      <c r="D71" s="83"/>
      <c r="E71" s="36">
        <v>2016</v>
      </c>
      <c r="F71" s="8">
        <v>42383</v>
      </c>
      <c r="G71" s="36" t="s">
        <v>4</v>
      </c>
      <c r="H71" s="84">
        <v>31.71</v>
      </c>
      <c r="I71" s="84"/>
      <c r="J71" s="36">
        <v>35</v>
      </c>
      <c r="K71" s="83">
        <f t="shared" si="0"/>
        <v>36393.130932402564</v>
      </c>
      <c r="L71" s="83"/>
      <c r="M71" s="6">
        <f t="shared" si="2"/>
        <v>1.0398037409257874</v>
      </c>
      <c r="N71" s="36">
        <v>2016</v>
      </c>
      <c r="O71" s="8">
        <v>42383</v>
      </c>
      <c r="P71" s="84">
        <v>31.66</v>
      </c>
      <c r="Q71" s="84"/>
      <c r="R71" s="85">
        <f t="shared" si="3"/>
        <v>-5199.018704629011</v>
      </c>
      <c r="S71" s="85"/>
      <c r="T71" s="86">
        <f t="shared" si="4"/>
        <v>-35</v>
      </c>
      <c r="U71" s="86"/>
    </row>
    <row r="72" spans="2:21" ht="13.5">
      <c r="B72" s="36">
        <v>64</v>
      </c>
      <c r="C72" s="83">
        <f t="shared" si="1"/>
        <v>1207905.3457087898</v>
      </c>
      <c r="D72" s="83"/>
      <c r="E72" s="36">
        <v>2016</v>
      </c>
      <c r="F72" s="8">
        <v>42384</v>
      </c>
      <c r="G72" s="36" t="s">
        <v>3</v>
      </c>
      <c r="H72" s="84">
        <v>31.5</v>
      </c>
      <c r="I72" s="84"/>
      <c r="J72" s="36">
        <v>22</v>
      </c>
      <c r="K72" s="83">
        <f t="shared" si="0"/>
        <v>36237.16037126369</v>
      </c>
      <c r="L72" s="83"/>
      <c r="M72" s="6">
        <f t="shared" si="2"/>
        <v>1.6471436532392587</v>
      </c>
      <c r="N72" s="36">
        <v>2016</v>
      </c>
      <c r="O72" s="8">
        <v>42384</v>
      </c>
      <c r="P72" s="84">
        <v>30.69</v>
      </c>
      <c r="Q72" s="84"/>
      <c r="R72" s="85">
        <f t="shared" si="3"/>
        <v>133418.63591237974</v>
      </c>
      <c r="S72" s="85"/>
      <c r="T72" s="86">
        <f t="shared" si="4"/>
        <v>80.99999999999987</v>
      </c>
      <c r="U72" s="86"/>
    </row>
    <row r="73" spans="2:21" ht="13.5">
      <c r="B73" s="36">
        <v>65</v>
      </c>
      <c r="C73" s="83">
        <f t="shared" si="1"/>
        <v>1341323.9816211695</v>
      </c>
      <c r="D73" s="83"/>
      <c r="E73" s="36">
        <v>2016</v>
      </c>
      <c r="F73" s="8">
        <v>42384</v>
      </c>
      <c r="G73" s="36" t="s">
        <v>3</v>
      </c>
      <c r="H73" s="84">
        <v>30.36</v>
      </c>
      <c r="I73" s="84"/>
      <c r="J73" s="36">
        <v>35</v>
      </c>
      <c r="K73" s="83">
        <f aca="true" t="shared" si="5" ref="K73:K108">IF(F73="","",C73*0.03)</f>
        <v>40239.719448635085</v>
      </c>
      <c r="L73" s="83"/>
      <c r="M73" s="6">
        <f t="shared" si="2"/>
        <v>1.1497062699610023</v>
      </c>
      <c r="N73" s="36">
        <v>2016</v>
      </c>
      <c r="O73" s="8">
        <v>42384</v>
      </c>
      <c r="P73" s="84">
        <v>30.44</v>
      </c>
      <c r="Q73" s="84"/>
      <c r="R73" s="85">
        <f t="shared" si="3"/>
        <v>-9197.650159688232</v>
      </c>
      <c r="S73" s="85"/>
      <c r="T73" s="86">
        <f t="shared" si="4"/>
        <v>-35</v>
      </c>
      <c r="U73" s="86"/>
    </row>
    <row r="74" spans="2:22" ht="13.5">
      <c r="B74" s="36">
        <v>66</v>
      </c>
      <c r="C74" s="83">
        <f aca="true" t="shared" si="6" ref="C74:C108">IF(R73="","",C73+R73)</f>
        <v>1332126.3314614813</v>
      </c>
      <c r="D74" s="83"/>
      <c r="E74" s="36">
        <v>2016</v>
      </c>
      <c r="F74" s="8">
        <v>42384</v>
      </c>
      <c r="G74" s="36" t="s">
        <v>4</v>
      </c>
      <c r="H74" s="84">
        <v>30.55</v>
      </c>
      <c r="I74" s="84"/>
      <c r="J74" s="36">
        <v>29</v>
      </c>
      <c r="K74" s="83">
        <f t="shared" si="5"/>
        <v>39963.78994384444</v>
      </c>
      <c r="L74" s="83"/>
      <c r="M74" s="6">
        <f aca="true" t="shared" si="7" ref="M74:M108">IF(J74="","",(K74/J74)/1000)</f>
        <v>1.3780617222015323</v>
      </c>
      <c r="N74" s="36">
        <v>2016</v>
      </c>
      <c r="O74" s="8">
        <v>42387</v>
      </c>
      <c r="P74" s="84">
        <v>30.14</v>
      </c>
      <c r="Q74" s="84"/>
      <c r="R74" s="85">
        <f aca="true" t="shared" si="8" ref="R74:R108">IF(O74="","",(IF(G74="売",H74-P74,P74-H74))*M74*100000)</f>
        <v>-56500.530610262846</v>
      </c>
      <c r="S74" s="85"/>
      <c r="T74" s="86">
        <f aca="true" t="shared" si="9" ref="T74:T108">IF(O74="","",IF(R74&lt;0,J74*(-1),IF(G74="買",(P74-H74)*100,(H74-P74)*100)))</f>
        <v>-29</v>
      </c>
      <c r="U74" s="86"/>
      <c r="V74" s="23" t="s">
        <v>49</v>
      </c>
    </row>
    <row r="75" spans="2:21" ht="13.5">
      <c r="B75" s="36">
        <v>67</v>
      </c>
      <c r="C75" s="83">
        <f t="shared" si="6"/>
        <v>1275625.8008512184</v>
      </c>
      <c r="D75" s="83"/>
      <c r="E75" s="36">
        <v>2016</v>
      </c>
      <c r="F75" s="8">
        <v>42387</v>
      </c>
      <c r="G75" s="36" t="s">
        <v>3</v>
      </c>
      <c r="H75" s="84">
        <v>30.01</v>
      </c>
      <c r="I75" s="84"/>
      <c r="J75" s="36">
        <v>27</v>
      </c>
      <c r="K75" s="83">
        <f t="shared" si="5"/>
        <v>38268.77402553655</v>
      </c>
      <c r="L75" s="83"/>
      <c r="M75" s="6">
        <f t="shared" si="7"/>
        <v>1.4173620009457981</v>
      </c>
      <c r="N75" s="36">
        <v>2016</v>
      </c>
      <c r="O75" s="8">
        <v>42387</v>
      </c>
      <c r="P75" s="84">
        <v>29.9</v>
      </c>
      <c r="Q75" s="84"/>
      <c r="R75" s="85">
        <f t="shared" si="8"/>
        <v>15590.982010404203</v>
      </c>
      <c r="S75" s="85"/>
      <c r="T75" s="86">
        <f t="shared" si="9"/>
        <v>11.000000000000298</v>
      </c>
      <c r="U75" s="86"/>
    </row>
    <row r="76" spans="2:21" ht="13.5">
      <c r="B76" s="36">
        <v>68</v>
      </c>
      <c r="C76" s="83">
        <f t="shared" si="6"/>
        <v>1291216.7828616225</v>
      </c>
      <c r="D76" s="83"/>
      <c r="E76" s="36">
        <v>2016</v>
      </c>
      <c r="F76" s="8">
        <v>42387</v>
      </c>
      <c r="G76" s="36" t="s">
        <v>4</v>
      </c>
      <c r="H76" s="84">
        <v>30.14</v>
      </c>
      <c r="I76" s="84"/>
      <c r="J76" s="36">
        <v>52</v>
      </c>
      <c r="K76" s="83">
        <f t="shared" si="5"/>
        <v>38736.503485848676</v>
      </c>
      <c r="L76" s="83"/>
      <c r="M76" s="6">
        <f t="shared" si="7"/>
        <v>0.7449327593432438</v>
      </c>
      <c r="N76" s="36">
        <v>2016</v>
      </c>
      <c r="O76" s="8">
        <v>42387</v>
      </c>
      <c r="P76" s="84">
        <v>30.37</v>
      </c>
      <c r="Q76" s="84"/>
      <c r="R76" s="85">
        <f t="shared" si="8"/>
        <v>17133.45346489464</v>
      </c>
      <c r="S76" s="85"/>
      <c r="T76" s="86">
        <f t="shared" si="9"/>
        <v>23.000000000000043</v>
      </c>
      <c r="U76" s="86"/>
    </row>
    <row r="77" spans="2:21" ht="13.5">
      <c r="B77" s="36">
        <v>69</v>
      </c>
      <c r="C77" s="83">
        <f t="shared" si="6"/>
        <v>1308350.236326517</v>
      </c>
      <c r="D77" s="83"/>
      <c r="E77" s="36">
        <v>2016</v>
      </c>
      <c r="F77" s="8">
        <v>42387</v>
      </c>
      <c r="G77" s="36" t="s">
        <v>3</v>
      </c>
      <c r="H77" s="84">
        <v>30.25</v>
      </c>
      <c r="I77" s="84"/>
      <c r="J77" s="36">
        <v>44</v>
      </c>
      <c r="K77" s="83">
        <f t="shared" si="5"/>
        <v>39250.50708979551</v>
      </c>
      <c r="L77" s="83"/>
      <c r="M77" s="6">
        <f t="shared" si="7"/>
        <v>0.8920569793135342</v>
      </c>
      <c r="N77" s="36">
        <v>2016</v>
      </c>
      <c r="O77" s="8">
        <v>42387</v>
      </c>
      <c r="P77" s="84">
        <v>30.15</v>
      </c>
      <c r="Q77" s="84"/>
      <c r="R77" s="85">
        <f t="shared" si="8"/>
        <v>8920.569793135468</v>
      </c>
      <c r="S77" s="85"/>
      <c r="T77" s="86">
        <f t="shared" si="9"/>
        <v>10.000000000000142</v>
      </c>
      <c r="U77" s="86"/>
    </row>
    <row r="78" spans="2:21" ht="13.5">
      <c r="B78" s="36">
        <v>70</v>
      </c>
      <c r="C78" s="83">
        <f t="shared" si="6"/>
        <v>1317270.8061196525</v>
      </c>
      <c r="D78" s="83"/>
      <c r="E78" s="36">
        <v>2016</v>
      </c>
      <c r="F78" s="8">
        <v>42388</v>
      </c>
      <c r="G78" s="36" t="s">
        <v>4</v>
      </c>
      <c r="H78" s="84">
        <v>30.38</v>
      </c>
      <c r="I78" s="84"/>
      <c r="J78" s="36">
        <v>29</v>
      </c>
      <c r="K78" s="83">
        <f t="shared" si="5"/>
        <v>39518.12418358957</v>
      </c>
      <c r="L78" s="83"/>
      <c r="M78" s="6">
        <f t="shared" si="7"/>
        <v>1.3626939373651576</v>
      </c>
      <c r="N78" s="36">
        <v>2016</v>
      </c>
      <c r="O78" s="8">
        <v>42388</v>
      </c>
      <c r="P78" s="84">
        <v>30.55</v>
      </c>
      <c r="Q78" s="84"/>
      <c r="R78" s="85">
        <f t="shared" si="8"/>
        <v>23165.796935207913</v>
      </c>
      <c r="S78" s="85"/>
      <c r="T78" s="86">
        <f t="shared" si="9"/>
        <v>17.00000000000017</v>
      </c>
      <c r="U78" s="86"/>
    </row>
    <row r="79" spans="2:21" ht="13.5">
      <c r="B79" s="36">
        <v>71</v>
      </c>
      <c r="C79" s="83">
        <f t="shared" si="6"/>
        <v>1340436.6030548604</v>
      </c>
      <c r="D79" s="83"/>
      <c r="E79" s="36">
        <v>2016</v>
      </c>
      <c r="F79" s="8">
        <v>42388</v>
      </c>
      <c r="G79" s="36" t="s">
        <v>4</v>
      </c>
      <c r="H79" s="84">
        <v>31.05</v>
      </c>
      <c r="I79" s="84"/>
      <c r="J79" s="36">
        <v>49</v>
      </c>
      <c r="K79" s="83">
        <f t="shared" si="5"/>
        <v>40213.09809164581</v>
      </c>
      <c r="L79" s="83"/>
      <c r="M79" s="6">
        <f t="shared" si="7"/>
        <v>0.8206754712580777</v>
      </c>
      <c r="N79" s="36">
        <v>2016</v>
      </c>
      <c r="O79" s="8">
        <v>42388</v>
      </c>
      <c r="P79" s="84">
        <v>30.7</v>
      </c>
      <c r="Q79" s="84"/>
      <c r="R79" s="85">
        <f t="shared" si="8"/>
        <v>-28723.641494032836</v>
      </c>
      <c r="S79" s="85"/>
      <c r="T79" s="86">
        <f t="shared" si="9"/>
        <v>-49</v>
      </c>
      <c r="U79" s="86"/>
    </row>
    <row r="80" spans="2:21" ht="13.5">
      <c r="B80" s="36">
        <v>72</v>
      </c>
      <c r="C80" s="83">
        <f t="shared" si="6"/>
        <v>1311712.9615608274</v>
      </c>
      <c r="D80" s="83"/>
      <c r="E80" s="36">
        <v>2016</v>
      </c>
      <c r="F80" s="8">
        <v>42388</v>
      </c>
      <c r="G80" s="36" t="s">
        <v>3</v>
      </c>
      <c r="H80" s="84">
        <v>30.53</v>
      </c>
      <c r="I80" s="84"/>
      <c r="J80" s="36">
        <v>38</v>
      </c>
      <c r="K80" s="83">
        <f t="shared" si="5"/>
        <v>39351.38884682482</v>
      </c>
      <c r="L80" s="83"/>
      <c r="M80" s="6">
        <f t="shared" si="7"/>
        <v>1.035562864390127</v>
      </c>
      <c r="N80" s="36">
        <v>2016</v>
      </c>
      <c r="O80" s="8">
        <v>42388</v>
      </c>
      <c r="P80" s="84">
        <v>30.43</v>
      </c>
      <c r="Q80" s="84"/>
      <c r="R80" s="85">
        <f t="shared" si="8"/>
        <v>10355.628643901415</v>
      </c>
      <c r="S80" s="85"/>
      <c r="T80" s="86">
        <f t="shared" si="9"/>
        <v>10.000000000000142</v>
      </c>
      <c r="U80" s="86"/>
    </row>
    <row r="81" spans="2:21" ht="13.5">
      <c r="B81" s="36">
        <v>73</v>
      </c>
      <c r="C81" s="83">
        <f t="shared" si="6"/>
        <v>1322068.5902047288</v>
      </c>
      <c r="D81" s="83"/>
      <c r="E81" s="36">
        <v>2016</v>
      </c>
      <c r="F81" s="8">
        <v>42388</v>
      </c>
      <c r="G81" s="36" t="s">
        <v>3</v>
      </c>
      <c r="H81" s="84">
        <v>29.89</v>
      </c>
      <c r="I81" s="84"/>
      <c r="J81" s="36">
        <v>45</v>
      </c>
      <c r="K81" s="83">
        <f t="shared" si="5"/>
        <v>39662.05770614186</v>
      </c>
      <c r="L81" s="83"/>
      <c r="M81" s="6">
        <f t="shared" si="7"/>
        <v>0.8813790601364858</v>
      </c>
      <c r="N81" s="36">
        <v>2016</v>
      </c>
      <c r="O81" s="8">
        <v>42388</v>
      </c>
      <c r="P81" s="84">
        <v>29.52</v>
      </c>
      <c r="Q81" s="84"/>
      <c r="R81" s="85">
        <f t="shared" si="8"/>
        <v>32611.02522505006</v>
      </c>
      <c r="S81" s="85"/>
      <c r="T81" s="86">
        <f t="shared" si="9"/>
        <v>37.0000000000001</v>
      </c>
      <c r="U81" s="86"/>
    </row>
    <row r="82" spans="2:21" ht="13.5">
      <c r="B82" s="36">
        <v>74</v>
      </c>
      <c r="C82" s="83">
        <f t="shared" si="6"/>
        <v>1354679.6154297788</v>
      </c>
      <c r="D82" s="83"/>
      <c r="E82" s="36">
        <v>2016</v>
      </c>
      <c r="F82" s="8">
        <v>42389</v>
      </c>
      <c r="G82" s="36" t="s">
        <v>3</v>
      </c>
      <c r="H82" s="84">
        <v>29.02</v>
      </c>
      <c r="I82" s="84"/>
      <c r="J82" s="36">
        <v>56</v>
      </c>
      <c r="K82" s="83">
        <f t="shared" si="5"/>
        <v>40640.38846289337</v>
      </c>
      <c r="L82" s="83"/>
      <c r="M82" s="6">
        <f t="shared" si="7"/>
        <v>0.7257212225516672</v>
      </c>
      <c r="N82" s="36">
        <v>2016</v>
      </c>
      <c r="O82" s="8">
        <v>42389</v>
      </c>
      <c r="P82" s="84">
        <v>28.89</v>
      </c>
      <c r="Q82" s="84"/>
      <c r="R82" s="85">
        <f t="shared" si="8"/>
        <v>9434.3758931716</v>
      </c>
      <c r="S82" s="85"/>
      <c r="T82" s="86">
        <f t="shared" si="9"/>
        <v>12.9999999999999</v>
      </c>
      <c r="U82" s="86"/>
    </row>
    <row r="83" spans="2:21" ht="13.5">
      <c r="B83" s="36">
        <v>75</v>
      </c>
      <c r="C83" s="83">
        <f t="shared" si="6"/>
        <v>1364113.9913229505</v>
      </c>
      <c r="D83" s="83"/>
      <c r="E83" s="36">
        <v>2016</v>
      </c>
      <c r="F83" s="8">
        <v>42389</v>
      </c>
      <c r="G83" s="36" t="s">
        <v>4</v>
      </c>
      <c r="H83" s="84">
        <v>28.95</v>
      </c>
      <c r="I83" s="84"/>
      <c r="J83" s="36">
        <v>51</v>
      </c>
      <c r="K83" s="83">
        <f t="shared" si="5"/>
        <v>40923.419739688514</v>
      </c>
      <c r="L83" s="83"/>
      <c r="M83" s="6">
        <f t="shared" si="7"/>
        <v>0.8024199948958531</v>
      </c>
      <c r="N83" s="36">
        <v>2016</v>
      </c>
      <c r="O83" s="8">
        <v>42389</v>
      </c>
      <c r="P83" s="84">
        <v>28.67</v>
      </c>
      <c r="Q83" s="84"/>
      <c r="R83" s="85">
        <f t="shared" si="8"/>
        <v>-22467.759857083693</v>
      </c>
      <c r="S83" s="85"/>
      <c r="T83" s="86">
        <f t="shared" si="9"/>
        <v>-51</v>
      </c>
      <c r="U83" s="86"/>
    </row>
    <row r="84" spans="2:21" ht="13.5">
      <c r="B84" s="36">
        <v>76</v>
      </c>
      <c r="C84" s="83">
        <f t="shared" si="6"/>
        <v>1341646.2314658668</v>
      </c>
      <c r="D84" s="83"/>
      <c r="E84" s="36">
        <v>2016</v>
      </c>
      <c r="F84" s="8">
        <v>42389</v>
      </c>
      <c r="G84" s="36" t="s">
        <v>3</v>
      </c>
      <c r="H84" s="84">
        <v>28.33</v>
      </c>
      <c r="I84" s="84"/>
      <c r="J84" s="36">
        <v>87</v>
      </c>
      <c r="K84" s="83">
        <f t="shared" si="5"/>
        <v>40249.386943976</v>
      </c>
      <c r="L84" s="83"/>
      <c r="M84" s="6">
        <f t="shared" si="7"/>
        <v>0.46263663153995405</v>
      </c>
      <c r="N84" s="36">
        <v>2016</v>
      </c>
      <c r="O84" s="8">
        <v>42389</v>
      </c>
      <c r="P84" s="84">
        <v>27.99</v>
      </c>
      <c r="Q84" s="84"/>
      <c r="R84" s="85">
        <f t="shared" si="8"/>
        <v>15729.64547235843</v>
      </c>
      <c r="S84" s="85"/>
      <c r="T84" s="86">
        <f t="shared" si="9"/>
        <v>33.999999999999986</v>
      </c>
      <c r="U84" s="86"/>
    </row>
    <row r="85" spans="2:21" ht="13.5">
      <c r="B85" s="36">
        <v>77</v>
      </c>
      <c r="C85" s="83">
        <f t="shared" si="6"/>
        <v>1357375.8769382252</v>
      </c>
      <c r="D85" s="83"/>
      <c r="E85" s="36">
        <v>2016</v>
      </c>
      <c r="F85" s="8">
        <v>42390</v>
      </c>
      <c r="G85" s="36" t="s">
        <v>3</v>
      </c>
      <c r="H85" s="84">
        <v>28.26</v>
      </c>
      <c r="I85" s="84"/>
      <c r="J85" s="36">
        <v>31</v>
      </c>
      <c r="K85" s="83">
        <f t="shared" si="5"/>
        <v>40721.27630814676</v>
      </c>
      <c r="L85" s="83"/>
      <c r="M85" s="6">
        <f t="shared" si="7"/>
        <v>1.3135895583273147</v>
      </c>
      <c r="N85" s="36">
        <v>2016</v>
      </c>
      <c r="O85" s="8">
        <v>42390</v>
      </c>
      <c r="P85" s="84">
        <v>28.18</v>
      </c>
      <c r="Q85" s="84"/>
      <c r="R85" s="85">
        <f t="shared" si="8"/>
        <v>10508.71646661876</v>
      </c>
      <c r="S85" s="85"/>
      <c r="T85" s="86">
        <f t="shared" si="9"/>
        <v>8.000000000000185</v>
      </c>
      <c r="U85" s="86"/>
    </row>
    <row r="86" spans="2:21" ht="13.5">
      <c r="B86" s="36">
        <v>78</v>
      </c>
      <c r="C86" s="83">
        <f t="shared" si="6"/>
        <v>1367884.593404844</v>
      </c>
      <c r="D86" s="83"/>
      <c r="E86" s="36">
        <v>2016</v>
      </c>
      <c r="F86" s="8">
        <v>42390</v>
      </c>
      <c r="G86" s="36" t="s">
        <v>3</v>
      </c>
      <c r="H86" s="84">
        <v>28.05</v>
      </c>
      <c r="I86" s="84"/>
      <c r="J86" s="36">
        <v>40</v>
      </c>
      <c r="K86" s="83">
        <f t="shared" si="5"/>
        <v>41036.537802145314</v>
      </c>
      <c r="L86" s="83"/>
      <c r="M86" s="6">
        <f t="shared" si="7"/>
        <v>1.025913445053633</v>
      </c>
      <c r="N86" s="36">
        <v>2016</v>
      </c>
      <c r="O86" s="8">
        <v>42390</v>
      </c>
      <c r="P86" s="84">
        <v>28.2</v>
      </c>
      <c r="Q86" s="84"/>
      <c r="R86" s="85">
        <f t="shared" si="8"/>
        <v>-15388.701675804348</v>
      </c>
      <c r="S86" s="85"/>
      <c r="T86" s="86">
        <f t="shared" si="9"/>
        <v>-40</v>
      </c>
      <c r="U86" s="86"/>
    </row>
    <row r="87" spans="2:21" ht="13.5">
      <c r="B87" s="36">
        <v>79</v>
      </c>
      <c r="C87" s="83">
        <f t="shared" si="6"/>
        <v>1352495.8917290396</v>
      </c>
      <c r="D87" s="83"/>
      <c r="E87" s="36">
        <v>2016</v>
      </c>
      <c r="F87" s="8">
        <v>42391</v>
      </c>
      <c r="G87" s="36" t="s">
        <v>4</v>
      </c>
      <c r="H87" s="84">
        <v>29.83</v>
      </c>
      <c r="I87" s="84"/>
      <c r="J87" s="36">
        <v>22</v>
      </c>
      <c r="K87" s="83">
        <f t="shared" si="5"/>
        <v>40574.87675187119</v>
      </c>
      <c r="L87" s="83"/>
      <c r="M87" s="6">
        <f t="shared" si="7"/>
        <v>1.8443125796305087</v>
      </c>
      <c r="N87" s="36">
        <v>2016</v>
      </c>
      <c r="O87" s="8">
        <v>42391</v>
      </c>
      <c r="P87" s="84">
        <v>29.64</v>
      </c>
      <c r="Q87" s="84"/>
      <c r="R87" s="85">
        <f t="shared" si="8"/>
        <v>-35041.939012979245</v>
      </c>
      <c r="S87" s="85"/>
      <c r="T87" s="86">
        <f t="shared" si="9"/>
        <v>-22</v>
      </c>
      <c r="U87" s="86"/>
    </row>
    <row r="88" spans="2:21" ht="13.5">
      <c r="B88" s="36">
        <v>80</v>
      </c>
      <c r="C88" s="83">
        <f t="shared" si="6"/>
        <v>1317453.9527160604</v>
      </c>
      <c r="D88" s="83"/>
      <c r="E88" s="36">
        <v>2016</v>
      </c>
      <c r="F88" s="8">
        <v>42391</v>
      </c>
      <c r="G88" s="36" t="s">
        <v>4</v>
      </c>
      <c r="H88" s="84">
        <v>29.95</v>
      </c>
      <c r="I88" s="84"/>
      <c r="J88" s="36">
        <v>41</v>
      </c>
      <c r="K88" s="83">
        <f t="shared" si="5"/>
        <v>39523.61858148181</v>
      </c>
      <c r="L88" s="83"/>
      <c r="M88" s="6">
        <f t="shared" si="7"/>
        <v>0.9639906971093125</v>
      </c>
      <c r="N88" s="36">
        <v>2016</v>
      </c>
      <c r="O88" s="8">
        <v>42391</v>
      </c>
      <c r="P88" s="84">
        <v>30.61</v>
      </c>
      <c r="Q88" s="84"/>
      <c r="R88" s="85">
        <f t="shared" si="8"/>
        <v>63623.38600921464</v>
      </c>
      <c r="S88" s="85"/>
      <c r="T88" s="86">
        <f t="shared" si="9"/>
        <v>66.00000000000001</v>
      </c>
      <c r="U88" s="86"/>
    </row>
    <row r="89" spans="2:21" ht="13.5">
      <c r="B89" s="36">
        <v>81</v>
      </c>
      <c r="C89" s="83">
        <f t="shared" si="6"/>
        <v>1381077.3387252751</v>
      </c>
      <c r="D89" s="83"/>
      <c r="E89" s="36">
        <v>2016</v>
      </c>
      <c r="F89" s="8">
        <v>42391</v>
      </c>
      <c r="G89" s="36" t="s">
        <v>4</v>
      </c>
      <c r="H89" s="84">
        <v>30.9</v>
      </c>
      <c r="I89" s="84"/>
      <c r="J89" s="36">
        <v>43</v>
      </c>
      <c r="K89" s="83">
        <f t="shared" si="5"/>
        <v>41432.32016175825</v>
      </c>
      <c r="L89" s="83"/>
      <c r="M89" s="6">
        <f t="shared" si="7"/>
        <v>0.9635423293432153</v>
      </c>
      <c r="N89" s="36">
        <v>2016</v>
      </c>
      <c r="O89" s="8">
        <v>42391</v>
      </c>
      <c r="P89" s="84">
        <v>30.68</v>
      </c>
      <c r="Q89" s="84"/>
      <c r="R89" s="85">
        <f t="shared" si="8"/>
        <v>-21197.931245550626</v>
      </c>
      <c r="S89" s="85"/>
      <c r="T89" s="86">
        <f t="shared" si="9"/>
        <v>-43</v>
      </c>
      <c r="U89" s="86"/>
    </row>
    <row r="90" spans="2:21" ht="13.5">
      <c r="B90" s="36">
        <v>82</v>
      </c>
      <c r="C90" s="83">
        <f t="shared" si="6"/>
        <v>1359879.4074797246</v>
      </c>
      <c r="D90" s="83"/>
      <c r="E90" s="36">
        <v>2016</v>
      </c>
      <c r="F90" s="8">
        <v>42391</v>
      </c>
      <c r="G90" s="36" t="s">
        <v>4</v>
      </c>
      <c r="H90" s="84">
        <v>30.95</v>
      </c>
      <c r="I90" s="84"/>
      <c r="J90" s="36">
        <v>34</v>
      </c>
      <c r="K90" s="83">
        <f t="shared" si="5"/>
        <v>40796.38222439174</v>
      </c>
      <c r="L90" s="83"/>
      <c r="M90" s="6">
        <f t="shared" si="7"/>
        <v>1.199893594835051</v>
      </c>
      <c r="N90" s="36">
        <v>2016</v>
      </c>
      <c r="O90" s="8">
        <v>42391</v>
      </c>
      <c r="P90" s="84">
        <v>32.05</v>
      </c>
      <c r="Q90" s="84"/>
      <c r="R90" s="85">
        <f t="shared" si="8"/>
        <v>131988.29543185537</v>
      </c>
      <c r="S90" s="85"/>
      <c r="T90" s="86">
        <f t="shared" si="9"/>
        <v>109.99999999999979</v>
      </c>
      <c r="U90" s="86"/>
    </row>
    <row r="91" spans="2:21" ht="13.5">
      <c r="B91" s="36">
        <v>83</v>
      </c>
      <c r="C91" s="83">
        <f t="shared" si="6"/>
        <v>1491867.70291158</v>
      </c>
      <c r="D91" s="83"/>
      <c r="E91" s="36">
        <v>2016</v>
      </c>
      <c r="F91" s="8">
        <v>42394</v>
      </c>
      <c r="G91" s="36" t="s">
        <v>4</v>
      </c>
      <c r="H91" s="84">
        <v>32.51</v>
      </c>
      <c r="I91" s="84"/>
      <c r="J91" s="36">
        <v>28</v>
      </c>
      <c r="K91" s="83">
        <f t="shared" si="5"/>
        <v>44756.0310873474</v>
      </c>
      <c r="L91" s="83"/>
      <c r="M91" s="6">
        <f t="shared" si="7"/>
        <v>1.5984296816909787</v>
      </c>
      <c r="N91" s="36">
        <v>2016</v>
      </c>
      <c r="O91" s="8">
        <v>42394</v>
      </c>
      <c r="P91" s="84">
        <v>32.42</v>
      </c>
      <c r="Q91" s="84"/>
      <c r="R91" s="85">
        <f t="shared" si="8"/>
        <v>-14385.867135218217</v>
      </c>
      <c r="S91" s="85"/>
      <c r="T91" s="86">
        <f t="shared" si="9"/>
        <v>-28</v>
      </c>
      <c r="U91" s="86"/>
    </row>
    <row r="92" spans="2:21" ht="13.5">
      <c r="B92" s="36">
        <v>84</v>
      </c>
      <c r="C92" s="83">
        <f t="shared" si="6"/>
        <v>1477481.8357763619</v>
      </c>
      <c r="D92" s="83"/>
      <c r="E92" s="36">
        <v>2016</v>
      </c>
      <c r="F92" s="8">
        <v>42394</v>
      </c>
      <c r="G92" s="36" t="s">
        <v>3</v>
      </c>
      <c r="H92" s="84">
        <v>31.84</v>
      </c>
      <c r="I92" s="84"/>
      <c r="J92" s="36">
        <v>66</v>
      </c>
      <c r="K92" s="83">
        <f t="shared" si="5"/>
        <v>44324.455073290854</v>
      </c>
      <c r="L92" s="83"/>
      <c r="M92" s="6">
        <f t="shared" si="7"/>
        <v>0.671582652625619</v>
      </c>
      <c r="N92" s="36">
        <v>2016</v>
      </c>
      <c r="O92" s="8">
        <v>42394</v>
      </c>
      <c r="P92" s="84">
        <v>31.1</v>
      </c>
      <c r="Q92" s="84"/>
      <c r="R92" s="85">
        <f t="shared" si="8"/>
        <v>49697.1162942957</v>
      </c>
      <c r="S92" s="85"/>
      <c r="T92" s="86">
        <f t="shared" si="9"/>
        <v>73.99999999999984</v>
      </c>
      <c r="U92" s="86"/>
    </row>
    <row r="93" spans="2:21" ht="13.5">
      <c r="B93" s="36">
        <v>85</v>
      </c>
      <c r="C93" s="83">
        <f t="shared" si="6"/>
        <v>1527178.9520706576</v>
      </c>
      <c r="D93" s="83"/>
      <c r="E93" s="36">
        <v>2016</v>
      </c>
      <c r="F93" s="8">
        <v>42394</v>
      </c>
      <c r="G93" s="36" t="s">
        <v>3</v>
      </c>
      <c r="H93" s="84">
        <v>30.94</v>
      </c>
      <c r="I93" s="84"/>
      <c r="J93" s="36">
        <v>50</v>
      </c>
      <c r="K93" s="83">
        <f t="shared" si="5"/>
        <v>45815.36856211973</v>
      </c>
      <c r="L93" s="83"/>
      <c r="M93" s="6">
        <f t="shared" si="7"/>
        <v>0.9163073712423946</v>
      </c>
      <c r="N93" s="36">
        <v>2016</v>
      </c>
      <c r="O93" s="8">
        <v>42394</v>
      </c>
      <c r="P93" s="84">
        <v>31.32</v>
      </c>
      <c r="Q93" s="84"/>
      <c r="R93" s="85">
        <f t="shared" si="8"/>
        <v>-34819.6801072109</v>
      </c>
      <c r="S93" s="85"/>
      <c r="T93" s="86">
        <f t="shared" si="9"/>
        <v>-50</v>
      </c>
      <c r="U93" s="86"/>
    </row>
    <row r="94" spans="2:21" ht="13.5">
      <c r="B94" s="36">
        <v>86</v>
      </c>
      <c r="C94" s="83">
        <f t="shared" si="6"/>
        <v>1492359.2719634466</v>
      </c>
      <c r="D94" s="83"/>
      <c r="E94" s="36">
        <v>2016</v>
      </c>
      <c r="F94" s="8">
        <v>42394</v>
      </c>
      <c r="G94" s="36" t="s">
        <v>3</v>
      </c>
      <c r="H94" s="84">
        <v>30.36</v>
      </c>
      <c r="I94" s="84"/>
      <c r="J94" s="36">
        <v>72</v>
      </c>
      <c r="K94" s="83">
        <f t="shared" si="5"/>
        <v>44770.7781589034</v>
      </c>
      <c r="L94" s="83"/>
      <c r="M94" s="6">
        <f t="shared" si="7"/>
        <v>0.6218163633181027</v>
      </c>
      <c r="N94" s="36">
        <v>2016</v>
      </c>
      <c r="O94" s="8">
        <v>42394</v>
      </c>
      <c r="P94" s="84">
        <v>29.84</v>
      </c>
      <c r="Q94" s="84"/>
      <c r="R94" s="85">
        <f t="shared" si="8"/>
        <v>32334.450892541317</v>
      </c>
      <c r="S94" s="85"/>
      <c r="T94" s="86">
        <f t="shared" si="9"/>
        <v>51.99999999999996</v>
      </c>
      <c r="U94" s="86"/>
    </row>
    <row r="95" spans="2:21" ht="13.5">
      <c r="B95" s="36">
        <v>87</v>
      </c>
      <c r="C95" s="83">
        <f t="shared" si="6"/>
        <v>1524693.722855988</v>
      </c>
      <c r="D95" s="83"/>
      <c r="E95" s="36">
        <v>2016</v>
      </c>
      <c r="F95" s="8">
        <v>42394</v>
      </c>
      <c r="G95" s="36" t="s">
        <v>3</v>
      </c>
      <c r="H95" s="84">
        <v>29.72</v>
      </c>
      <c r="I95" s="84"/>
      <c r="J95" s="36">
        <v>17</v>
      </c>
      <c r="K95" s="83">
        <f t="shared" si="5"/>
        <v>45740.81168567964</v>
      </c>
      <c r="L95" s="83"/>
      <c r="M95" s="6">
        <f t="shared" si="7"/>
        <v>2.690635981510567</v>
      </c>
      <c r="N95" s="36">
        <v>2016</v>
      </c>
      <c r="O95" s="8">
        <v>42395</v>
      </c>
      <c r="P95" s="84">
        <v>29.54</v>
      </c>
      <c r="Q95" s="84"/>
      <c r="R95" s="85">
        <f t="shared" si="8"/>
        <v>48431.44766719013</v>
      </c>
      <c r="S95" s="85"/>
      <c r="T95" s="86">
        <f t="shared" si="9"/>
        <v>17.99999999999997</v>
      </c>
      <c r="U95" s="86"/>
    </row>
    <row r="96" spans="2:21" ht="13.5">
      <c r="B96" s="36">
        <v>88</v>
      </c>
      <c r="C96" s="83">
        <f t="shared" si="6"/>
        <v>1573125.170523178</v>
      </c>
      <c r="D96" s="83"/>
      <c r="E96" s="36">
        <v>2016</v>
      </c>
      <c r="F96" s="8">
        <v>42395</v>
      </c>
      <c r="G96" s="36" t="s">
        <v>4</v>
      </c>
      <c r="H96" s="84">
        <v>29.96</v>
      </c>
      <c r="I96" s="84"/>
      <c r="J96" s="36">
        <v>51</v>
      </c>
      <c r="K96" s="83">
        <f t="shared" si="5"/>
        <v>47193.75511569534</v>
      </c>
      <c r="L96" s="83"/>
      <c r="M96" s="6">
        <f t="shared" si="7"/>
        <v>0.9253677473665753</v>
      </c>
      <c r="N96" s="36">
        <v>2016</v>
      </c>
      <c r="O96" s="8">
        <v>42395</v>
      </c>
      <c r="P96" s="84">
        <v>30.22</v>
      </c>
      <c r="Q96" s="84"/>
      <c r="R96" s="85">
        <f t="shared" si="8"/>
        <v>24059.561431530772</v>
      </c>
      <c r="S96" s="85"/>
      <c r="T96" s="86">
        <f t="shared" si="9"/>
        <v>25.9999999999998</v>
      </c>
      <c r="U96" s="86"/>
    </row>
    <row r="97" spans="2:21" ht="13.5">
      <c r="B97" s="36">
        <v>89</v>
      </c>
      <c r="C97" s="83">
        <f t="shared" si="6"/>
        <v>1597184.731954709</v>
      </c>
      <c r="D97" s="83"/>
      <c r="E97" s="36">
        <v>2016</v>
      </c>
      <c r="F97" s="8">
        <v>42395</v>
      </c>
      <c r="G97" s="36" t="s">
        <v>4</v>
      </c>
      <c r="H97" s="84">
        <v>30.76</v>
      </c>
      <c r="I97" s="84"/>
      <c r="J97" s="36">
        <v>85</v>
      </c>
      <c r="K97" s="83">
        <f t="shared" si="5"/>
        <v>47915.54195864127</v>
      </c>
      <c r="L97" s="83"/>
      <c r="M97" s="6">
        <f t="shared" si="7"/>
        <v>0.5637122583369562</v>
      </c>
      <c r="N97" s="36">
        <v>2016</v>
      </c>
      <c r="O97" s="8">
        <v>42395</v>
      </c>
      <c r="P97" s="84">
        <v>31.84</v>
      </c>
      <c r="Q97" s="84"/>
      <c r="R97" s="85">
        <f t="shared" si="8"/>
        <v>60880.92390039117</v>
      </c>
      <c r="S97" s="85"/>
      <c r="T97" s="86">
        <f t="shared" si="9"/>
        <v>107.99999999999983</v>
      </c>
      <c r="U97" s="86"/>
    </row>
    <row r="98" spans="2:21" ht="13.5">
      <c r="B98" s="36">
        <v>90</v>
      </c>
      <c r="C98" s="83">
        <f t="shared" si="6"/>
        <v>1658065.6558551001</v>
      </c>
      <c r="D98" s="83"/>
      <c r="E98" s="36">
        <v>2016</v>
      </c>
      <c r="F98" s="8">
        <v>42396</v>
      </c>
      <c r="G98" s="36" t="s">
        <v>4</v>
      </c>
      <c r="H98" s="84">
        <v>30.96</v>
      </c>
      <c r="I98" s="84"/>
      <c r="J98" s="36">
        <v>44</v>
      </c>
      <c r="K98" s="83">
        <f t="shared" si="5"/>
        <v>49741.969675653</v>
      </c>
      <c r="L98" s="83"/>
      <c r="M98" s="6">
        <f t="shared" si="7"/>
        <v>1.1304993108102956</v>
      </c>
      <c r="N98" s="36">
        <v>2016</v>
      </c>
      <c r="O98" s="8">
        <v>42396</v>
      </c>
      <c r="P98" s="84">
        <v>30.83</v>
      </c>
      <c r="Q98" s="84"/>
      <c r="R98" s="85">
        <f t="shared" si="8"/>
        <v>-14696.491040534132</v>
      </c>
      <c r="S98" s="85"/>
      <c r="T98" s="86">
        <f t="shared" si="9"/>
        <v>-44</v>
      </c>
      <c r="U98" s="86"/>
    </row>
    <row r="99" spans="2:21" ht="13.5">
      <c r="B99" s="36">
        <v>91</v>
      </c>
      <c r="C99" s="83">
        <f t="shared" si="6"/>
        <v>1643369.164814566</v>
      </c>
      <c r="D99" s="83"/>
      <c r="E99" s="36">
        <v>2016</v>
      </c>
      <c r="F99" s="8">
        <v>42396</v>
      </c>
      <c r="G99" s="36" t="s">
        <v>3</v>
      </c>
      <c r="H99" s="84">
        <v>30.34</v>
      </c>
      <c r="I99" s="84"/>
      <c r="J99" s="36">
        <v>44</v>
      </c>
      <c r="K99" s="83">
        <f t="shared" si="5"/>
        <v>49301.07494443698</v>
      </c>
      <c r="L99" s="83"/>
      <c r="M99" s="6">
        <f t="shared" si="7"/>
        <v>1.1204789760099314</v>
      </c>
      <c r="N99" s="36">
        <v>2016</v>
      </c>
      <c r="O99" s="8">
        <v>42396</v>
      </c>
      <c r="P99" s="84">
        <v>30.45</v>
      </c>
      <c r="Q99" s="84"/>
      <c r="R99" s="85">
        <f t="shared" si="8"/>
        <v>-12325.268736109183</v>
      </c>
      <c r="S99" s="85"/>
      <c r="T99" s="86">
        <f t="shared" si="9"/>
        <v>-44</v>
      </c>
      <c r="U99" s="86"/>
    </row>
    <row r="100" spans="2:21" ht="13.5">
      <c r="B100" s="36">
        <v>92</v>
      </c>
      <c r="C100" s="83">
        <f t="shared" si="6"/>
        <v>1631043.896078457</v>
      </c>
      <c r="D100" s="83"/>
      <c r="E100" s="36">
        <v>2016</v>
      </c>
      <c r="F100" s="8">
        <v>42396</v>
      </c>
      <c r="G100" s="36" t="s">
        <v>4</v>
      </c>
      <c r="H100" s="84">
        <v>30.85</v>
      </c>
      <c r="I100" s="84"/>
      <c r="J100" s="36">
        <v>61</v>
      </c>
      <c r="K100" s="83">
        <f t="shared" si="5"/>
        <v>48931.316882353705</v>
      </c>
      <c r="L100" s="83"/>
      <c r="M100" s="6">
        <f t="shared" si="7"/>
        <v>0.8021527357762902</v>
      </c>
      <c r="N100" s="36">
        <v>2016</v>
      </c>
      <c r="O100" s="8">
        <v>42396</v>
      </c>
      <c r="P100" s="84">
        <v>30.64</v>
      </c>
      <c r="Q100" s="84"/>
      <c r="R100" s="85">
        <f t="shared" si="8"/>
        <v>-16845.20745130216</v>
      </c>
      <c r="S100" s="85"/>
      <c r="T100" s="86">
        <f t="shared" si="9"/>
        <v>-61</v>
      </c>
      <c r="U100" s="86"/>
    </row>
    <row r="101" spans="2:21" ht="13.5">
      <c r="B101" s="36">
        <v>93</v>
      </c>
      <c r="C101" s="83">
        <f t="shared" si="6"/>
        <v>1614198.6886271548</v>
      </c>
      <c r="D101" s="83"/>
      <c r="E101" s="36">
        <v>2016</v>
      </c>
      <c r="F101" s="8">
        <v>42396</v>
      </c>
      <c r="G101" s="36" t="s">
        <v>4</v>
      </c>
      <c r="H101" s="84">
        <v>31.73</v>
      </c>
      <c r="I101" s="84"/>
      <c r="J101" s="36">
        <v>119</v>
      </c>
      <c r="K101" s="83">
        <f t="shared" si="5"/>
        <v>48425.96065881464</v>
      </c>
      <c r="L101" s="83"/>
      <c r="M101" s="6">
        <f t="shared" si="7"/>
        <v>0.40694084587239193</v>
      </c>
      <c r="N101" s="36">
        <v>2016</v>
      </c>
      <c r="O101" s="8">
        <v>42396</v>
      </c>
      <c r="P101" s="84">
        <v>32.19</v>
      </c>
      <c r="Q101" s="84"/>
      <c r="R101" s="85">
        <f t="shared" si="8"/>
        <v>18719.27891012992</v>
      </c>
      <c r="S101" s="85"/>
      <c r="T101" s="86">
        <f t="shared" si="9"/>
        <v>45.99999999999973</v>
      </c>
      <c r="U101" s="86"/>
    </row>
    <row r="102" spans="2:21" ht="13.5">
      <c r="B102" s="36">
        <v>94</v>
      </c>
      <c r="C102" s="83">
        <f t="shared" si="6"/>
        <v>1632917.9675372848</v>
      </c>
      <c r="D102" s="83"/>
      <c r="E102" s="36">
        <v>2016</v>
      </c>
      <c r="F102" s="8">
        <v>42396</v>
      </c>
      <c r="G102" s="36" t="s">
        <v>4</v>
      </c>
      <c r="H102" s="84">
        <v>32.2</v>
      </c>
      <c r="I102" s="84"/>
      <c r="J102" s="36">
        <v>33</v>
      </c>
      <c r="K102" s="83">
        <f t="shared" si="5"/>
        <v>48987.539026118546</v>
      </c>
      <c r="L102" s="83"/>
      <c r="M102" s="6">
        <f t="shared" si="7"/>
        <v>1.48447087957935</v>
      </c>
      <c r="N102" s="36">
        <v>2016</v>
      </c>
      <c r="O102" s="8">
        <v>42396</v>
      </c>
      <c r="P102" s="84">
        <v>31.91</v>
      </c>
      <c r="Q102" s="84"/>
      <c r="R102" s="85">
        <f t="shared" si="8"/>
        <v>-43049.65550780155</v>
      </c>
      <c r="S102" s="85"/>
      <c r="T102" s="86">
        <f t="shared" si="9"/>
        <v>-33</v>
      </c>
      <c r="U102" s="86"/>
    </row>
    <row r="103" spans="2:21" ht="13.5">
      <c r="B103" s="36">
        <v>95</v>
      </c>
      <c r="C103" s="83">
        <f t="shared" si="6"/>
        <v>1589868.3120294833</v>
      </c>
      <c r="D103" s="83"/>
      <c r="E103" s="36">
        <v>2016</v>
      </c>
      <c r="F103" s="8">
        <v>42397</v>
      </c>
      <c r="G103" s="36" t="s">
        <v>3</v>
      </c>
      <c r="H103" s="84">
        <v>31.83</v>
      </c>
      <c r="I103" s="84"/>
      <c r="J103" s="36">
        <v>25</v>
      </c>
      <c r="K103" s="83">
        <f t="shared" si="5"/>
        <v>47696.0493608845</v>
      </c>
      <c r="L103" s="83"/>
      <c r="M103" s="6">
        <f t="shared" si="7"/>
        <v>1.90784197443538</v>
      </c>
      <c r="N103" s="36">
        <v>2016</v>
      </c>
      <c r="O103" s="8">
        <v>42397</v>
      </c>
      <c r="P103" s="84">
        <v>32.05</v>
      </c>
      <c r="Q103" s="84"/>
      <c r="R103" s="85">
        <f t="shared" si="8"/>
        <v>-41972.523437578144</v>
      </c>
      <c r="S103" s="85"/>
      <c r="T103" s="86">
        <f t="shared" si="9"/>
        <v>-25</v>
      </c>
      <c r="U103" s="86"/>
    </row>
    <row r="104" spans="2:21" ht="13.5">
      <c r="B104" s="36">
        <v>96</v>
      </c>
      <c r="C104" s="83">
        <f t="shared" si="6"/>
        <v>1547895.788591905</v>
      </c>
      <c r="D104" s="83"/>
      <c r="E104" s="36">
        <v>2016</v>
      </c>
      <c r="F104" s="8">
        <v>42397</v>
      </c>
      <c r="G104" s="36" t="s">
        <v>4</v>
      </c>
      <c r="H104" s="84">
        <v>32.38</v>
      </c>
      <c r="I104" s="84"/>
      <c r="J104" s="36">
        <v>66</v>
      </c>
      <c r="K104" s="83">
        <f t="shared" si="5"/>
        <v>46436.87365775715</v>
      </c>
      <c r="L104" s="83"/>
      <c r="M104" s="6">
        <f t="shared" si="7"/>
        <v>0.7035889948145022</v>
      </c>
      <c r="N104" s="36">
        <v>2016</v>
      </c>
      <c r="O104" s="8">
        <v>42397</v>
      </c>
      <c r="P104" s="84">
        <v>32.43</v>
      </c>
      <c r="Q104" s="84"/>
      <c r="R104" s="85">
        <f t="shared" si="8"/>
        <v>3517.9449740723107</v>
      </c>
      <c r="S104" s="85"/>
      <c r="T104" s="86">
        <f t="shared" si="9"/>
        <v>4.999999999999716</v>
      </c>
      <c r="U104" s="86"/>
    </row>
    <row r="105" spans="2:21" ht="13.5">
      <c r="B105" s="36">
        <v>97</v>
      </c>
      <c r="C105" s="83">
        <f t="shared" si="6"/>
        <v>1551413.7335659773</v>
      </c>
      <c r="D105" s="83"/>
      <c r="E105" s="36">
        <v>2016</v>
      </c>
      <c r="F105" s="8">
        <v>42397</v>
      </c>
      <c r="G105" s="36" t="s">
        <v>4</v>
      </c>
      <c r="H105" s="84">
        <v>32.65</v>
      </c>
      <c r="I105" s="84"/>
      <c r="J105" s="36">
        <v>50</v>
      </c>
      <c r="K105" s="83">
        <f t="shared" si="5"/>
        <v>46542.41200697932</v>
      </c>
      <c r="L105" s="83"/>
      <c r="M105" s="6">
        <f t="shared" si="7"/>
        <v>0.9308482401395864</v>
      </c>
      <c r="N105" s="36">
        <v>2016</v>
      </c>
      <c r="O105" s="8">
        <v>42397</v>
      </c>
      <c r="P105" s="84">
        <v>33.32</v>
      </c>
      <c r="Q105" s="84"/>
      <c r="R105" s="85">
        <f t="shared" si="8"/>
        <v>62366.83208935245</v>
      </c>
      <c r="S105" s="85"/>
      <c r="T105" s="86">
        <f t="shared" si="9"/>
        <v>67.00000000000017</v>
      </c>
      <c r="U105" s="86"/>
    </row>
    <row r="106" spans="2:21" ht="13.5">
      <c r="B106" s="36">
        <v>98</v>
      </c>
      <c r="C106" s="83">
        <f t="shared" si="6"/>
        <v>1613780.5656553297</v>
      </c>
      <c r="D106" s="83"/>
      <c r="E106" s="36">
        <v>2016</v>
      </c>
      <c r="F106" s="8">
        <v>42397</v>
      </c>
      <c r="G106" s="36" t="s">
        <v>3</v>
      </c>
      <c r="H106" s="84">
        <v>32.84</v>
      </c>
      <c r="I106" s="84"/>
      <c r="J106" s="36">
        <v>108</v>
      </c>
      <c r="K106" s="83">
        <f t="shared" si="5"/>
        <v>48413.41696965989</v>
      </c>
      <c r="L106" s="83"/>
      <c r="M106" s="6">
        <f t="shared" si="7"/>
        <v>0.44827237934870273</v>
      </c>
      <c r="N106" s="36">
        <v>2016</v>
      </c>
      <c r="O106" s="8">
        <v>42398</v>
      </c>
      <c r="P106" s="84">
        <v>33.63</v>
      </c>
      <c r="Q106" s="84"/>
      <c r="R106" s="85">
        <f t="shared" si="8"/>
        <v>-35413.51796854747</v>
      </c>
      <c r="S106" s="85"/>
      <c r="T106" s="86">
        <f t="shared" si="9"/>
        <v>-108</v>
      </c>
      <c r="U106" s="86"/>
    </row>
    <row r="107" spans="2:21" ht="13.5">
      <c r="B107" s="36">
        <v>99</v>
      </c>
      <c r="C107" s="83">
        <f t="shared" si="6"/>
        <v>1578367.0476867822</v>
      </c>
      <c r="D107" s="83"/>
      <c r="E107" s="36">
        <v>2016</v>
      </c>
      <c r="F107" s="8">
        <v>42398</v>
      </c>
      <c r="G107" s="36" t="s">
        <v>3</v>
      </c>
      <c r="H107" s="84">
        <v>33.53</v>
      </c>
      <c r="I107" s="84"/>
      <c r="J107" s="36">
        <v>58</v>
      </c>
      <c r="K107" s="83">
        <f t="shared" si="5"/>
        <v>47351.01143060347</v>
      </c>
      <c r="L107" s="83"/>
      <c r="M107" s="6">
        <f t="shared" si="7"/>
        <v>0.816396748803508</v>
      </c>
      <c r="N107" s="36">
        <v>2016</v>
      </c>
      <c r="O107" s="8">
        <v>42398</v>
      </c>
      <c r="P107" s="84">
        <v>33.37</v>
      </c>
      <c r="Q107" s="84"/>
      <c r="R107" s="85">
        <f t="shared" si="8"/>
        <v>13062.347980856428</v>
      </c>
      <c r="S107" s="85"/>
      <c r="T107" s="86">
        <f t="shared" si="9"/>
        <v>16.00000000000037</v>
      </c>
      <c r="U107" s="86"/>
    </row>
    <row r="108" spans="2:21" ht="13.5">
      <c r="B108" s="36">
        <v>100</v>
      </c>
      <c r="C108" s="83">
        <f t="shared" si="6"/>
        <v>1591429.3956676386</v>
      </c>
      <c r="D108" s="83"/>
      <c r="E108" s="36">
        <v>2016</v>
      </c>
      <c r="F108" s="8">
        <v>42398</v>
      </c>
      <c r="G108" s="36" t="s">
        <v>4</v>
      </c>
      <c r="H108" s="84">
        <v>33.74</v>
      </c>
      <c r="I108" s="84"/>
      <c r="J108" s="36">
        <v>56</v>
      </c>
      <c r="K108" s="83">
        <f t="shared" si="5"/>
        <v>47742.88187002916</v>
      </c>
      <c r="L108" s="83"/>
      <c r="M108" s="6">
        <f t="shared" si="7"/>
        <v>0.8525514619648065</v>
      </c>
      <c r="N108" s="36">
        <v>2016</v>
      </c>
      <c r="O108" s="8">
        <v>42398</v>
      </c>
      <c r="P108" s="84">
        <v>33.33</v>
      </c>
      <c r="Q108" s="84"/>
      <c r="R108" s="85">
        <f t="shared" si="8"/>
        <v>-34954.60994055738</v>
      </c>
      <c r="S108" s="85"/>
      <c r="T108" s="86">
        <f t="shared" si="9"/>
        <v>-56</v>
      </c>
      <c r="U108" s="8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10" operator="equal" stopIfTrue="1">
      <formula>"買"</formula>
    </cfRule>
    <cfRule type="cellIs" priority="2" dxfId="111" operator="equal" stopIfTrue="1">
      <formula>"売"</formula>
    </cfRule>
  </conditionalFormatting>
  <conditionalFormatting sqref="G9:G11 G14:G45 G47:G108">
    <cfRule type="cellIs" priority="7" dxfId="110" operator="equal" stopIfTrue="1">
      <formula>"買"</formula>
    </cfRule>
    <cfRule type="cellIs" priority="8" dxfId="111" operator="equal" stopIfTrue="1">
      <formula>"売"</formula>
    </cfRule>
  </conditionalFormatting>
  <conditionalFormatting sqref="G12">
    <cfRule type="cellIs" priority="5" dxfId="110" operator="equal" stopIfTrue="1">
      <formula>"買"</formula>
    </cfRule>
    <cfRule type="cellIs" priority="6" dxfId="111" operator="equal" stopIfTrue="1">
      <formula>"売"</formula>
    </cfRule>
  </conditionalFormatting>
  <conditionalFormatting sqref="G13">
    <cfRule type="cellIs" priority="3" dxfId="110" operator="equal" stopIfTrue="1">
      <formula>"買"</formula>
    </cfRule>
    <cfRule type="cellIs" priority="4" dxfId="11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J10" sqref="J10"/>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47" t="s">
        <v>54</v>
      </c>
      <c r="B2" s="48"/>
      <c r="C2" s="48"/>
      <c r="D2" s="48"/>
      <c r="E2" s="48"/>
      <c r="F2" s="48"/>
      <c r="G2" s="48"/>
      <c r="H2" s="48"/>
      <c r="I2" s="48"/>
      <c r="J2" s="48"/>
    </row>
    <row r="3" spans="1:10" ht="13.5">
      <c r="A3" s="48"/>
      <c r="B3" s="48"/>
      <c r="C3" s="48"/>
      <c r="D3" s="48"/>
      <c r="E3" s="48"/>
      <c r="F3" s="48"/>
      <c r="G3" s="48"/>
      <c r="H3" s="48"/>
      <c r="I3" s="48"/>
      <c r="J3" s="48"/>
    </row>
    <row r="4" spans="1:10" ht="13.5">
      <c r="A4" s="48"/>
      <c r="B4" s="48"/>
      <c r="C4" s="48"/>
      <c r="D4" s="48"/>
      <c r="E4" s="48"/>
      <c r="F4" s="48"/>
      <c r="G4" s="48"/>
      <c r="H4" s="48"/>
      <c r="I4" s="48"/>
      <c r="J4" s="48"/>
    </row>
    <row r="5" spans="1:10" ht="13.5">
      <c r="A5" s="48"/>
      <c r="B5" s="48"/>
      <c r="C5" s="48"/>
      <c r="D5" s="48"/>
      <c r="E5" s="48"/>
      <c r="F5" s="48"/>
      <c r="G5" s="48"/>
      <c r="H5" s="48"/>
      <c r="I5" s="48"/>
      <c r="J5" s="48"/>
    </row>
    <row r="6" spans="1:10" ht="13.5">
      <c r="A6" s="48"/>
      <c r="B6" s="48"/>
      <c r="C6" s="48"/>
      <c r="D6" s="48"/>
      <c r="E6" s="48"/>
      <c r="F6" s="48"/>
      <c r="G6" s="48"/>
      <c r="H6" s="48"/>
      <c r="I6" s="48"/>
      <c r="J6" s="48"/>
    </row>
    <row r="7" spans="1:10" ht="13.5">
      <c r="A7" s="48"/>
      <c r="B7" s="48"/>
      <c r="C7" s="48"/>
      <c r="D7" s="48"/>
      <c r="E7" s="48"/>
      <c r="F7" s="48"/>
      <c r="G7" s="48"/>
      <c r="H7" s="48"/>
      <c r="I7" s="48"/>
      <c r="J7" s="48"/>
    </row>
    <row r="8" spans="1:10" ht="13.5">
      <c r="A8" s="48"/>
      <c r="B8" s="48"/>
      <c r="C8" s="48"/>
      <c r="D8" s="48"/>
      <c r="E8" s="48"/>
      <c r="F8" s="48"/>
      <c r="G8" s="48"/>
      <c r="H8" s="48"/>
      <c r="I8" s="48"/>
      <c r="J8" s="48"/>
    </row>
    <row r="9" spans="1:10" ht="13.5">
      <c r="A9" s="48"/>
      <c r="B9" s="48"/>
      <c r="C9" s="48"/>
      <c r="D9" s="48"/>
      <c r="E9" s="48"/>
      <c r="F9" s="48"/>
      <c r="G9" s="48"/>
      <c r="H9" s="48"/>
      <c r="I9" s="48"/>
      <c r="J9" s="48"/>
    </row>
    <row r="10" ht="13.5">
      <c r="A10" t="s">
        <v>50</v>
      </c>
    </row>
    <row r="11" ht="13.5">
      <c r="A11" t="s">
        <v>1</v>
      </c>
    </row>
    <row r="12" spans="1:10" ht="13.5">
      <c r="A12" s="49" t="s">
        <v>51</v>
      </c>
      <c r="B12" s="50"/>
      <c r="C12" s="50"/>
      <c r="D12" s="50"/>
      <c r="E12" s="50"/>
      <c r="F12" s="50"/>
      <c r="G12" s="50"/>
      <c r="H12" s="50"/>
      <c r="I12" s="50"/>
      <c r="J12" s="50"/>
    </row>
    <row r="13" spans="1:10" ht="13.5">
      <c r="A13" s="50"/>
      <c r="B13" s="50"/>
      <c r="C13" s="50"/>
      <c r="D13" s="50"/>
      <c r="E13" s="50"/>
      <c r="F13" s="50"/>
      <c r="G13" s="50"/>
      <c r="H13" s="50"/>
      <c r="I13" s="50"/>
      <c r="J13" s="50"/>
    </row>
    <row r="14" spans="1:10" ht="13.5">
      <c r="A14" s="50"/>
      <c r="B14" s="50"/>
      <c r="C14" s="50"/>
      <c r="D14" s="50"/>
      <c r="E14" s="50"/>
      <c r="F14" s="50"/>
      <c r="G14" s="50"/>
      <c r="H14" s="50"/>
      <c r="I14" s="50"/>
      <c r="J14" s="50"/>
    </row>
    <row r="15" spans="1:10" ht="13.5">
      <c r="A15" s="50"/>
      <c r="B15" s="50"/>
      <c r="C15" s="50"/>
      <c r="D15" s="50"/>
      <c r="E15" s="50"/>
      <c r="F15" s="50"/>
      <c r="G15" s="50"/>
      <c r="H15" s="50"/>
      <c r="I15" s="50"/>
      <c r="J15" s="50"/>
    </row>
    <row r="16" spans="1:10" ht="13.5">
      <c r="A16" s="50"/>
      <c r="B16" s="50"/>
      <c r="C16" s="50"/>
      <c r="D16" s="50"/>
      <c r="E16" s="50"/>
      <c r="F16" s="50"/>
      <c r="G16" s="50"/>
      <c r="H16" s="50"/>
      <c r="I16" s="50"/>
      <c r="J16" s="50"/>
    </row>
    <row r="17" spans="1:10" ht="13.5">
      <c r="A17" s="50"/>
      <c r="B17" s="50"/>
      <c r="C17" s="50"/>
      <c r="D17" s="50"/>
      <c r="E17" s="50"/>
      <c r="F17" s="50"/>
      <c r="G17" s="50"/>
      <c r="H17" s="50"/>
      <c r="I17" s="50"/>
      <c r="J17" s="50"/>
    </row>
    <row r="18" spans="1:10" ht="13.5">
      <c r="A18" s="50"/>
      <c r="B18" s="50"/>
      <c r="C18" s="50"/>
      <c r="D18" s="50"/>
      <c r="E18" s="50"/>
      <c r="F18" s="50"/>
      <c r="G18" s="50"/>
      <c r="H18" s="50"/>
      <c r="I18" s="50"/>
      <c r="J18" s="50"/>
    </row>
    <row r="19" spans="1:10" ht="13.5">
      <c r="A19" s="50"/>
      <c r="B19" s="50"/>
      <c r="C19" s="50"/>
      <c r="D19" s="50"/>
      <c r="E19" s="50"/>
      <c r="F19" s="50"/>
      <c r="G19" s="50"/>
      <c r="H19" s="50"/>
      <c r="I19" s="50"/>
      <c r="J19" s="50"/>
    </row>
    <row r="21" ht="13.5">
      <c r="A21" t="s">
        <v>2</v>
      </c>
    </row>
    <row r="22" spans="1:10" ht="13.5">
      <c r="A22" s="51" t="s">
        <v>52</v>
      </c>
      <c r="B22" s="51"/>
      <c r="C22" s="51"/>
      <c r="D22" s="51"/>
      <c r="E22" s="51"/>
      <c r="F22" s="51"/>
      <c r="G22" s="51"/>
      <c r="H22" s="51"/>
      <c r="I22" s="51"/>
      <c r="J22" s="51"/>
    </row>
    <row r="23" spans="1:10" ht="13.5">
      <c r="A23" s="51"/>
      <c r="B23" s="51"/>
      <c r="C23" s="51"/>
      <c r="D23" s="51"/>
      <c r="E23" s="51"/>
      <c r="F23" s="51"/>
      <c r="G23" s="51"/>
      <c r="H23" s="51"/>
      <c r="I23" s="51"/>
      <c r="J23" s="51"/>
    </row>
    <row r="24" spans="1:10" ht="13.5">
      <c r="A24" s="51"/>
      <c r="B24" s="51"/>
      <c r="C24" s="51"/>
      <c r="D24" s="51"/>
      <c r="E24" s="51"/>
      <c r="F24" s="51"/>
      <c r="G24" s="51"/>
      <c r="H24" s="51"/>
      <c r="I24" s="51"/>
      <c r="J24" s="51"/>
    </row>
    <row r="25" spans="1:10" ht="13.5">
      <c r="A25" s="51"/>
      <c r="B25" s="51"/>
      <c r="C25" s="51"/>
      <c r="D25" s="51"/>
      <c r="E25" s="51"/>
      <c r="F25" s="51"/>
      <c r="G25" s="51"/>
      <c r="H25" s="51"/>
      <c r="I25" s="51"/>
      <c r="J25" s="51"/>
    </row>
    <row r="26" spans="1:10" ht="13.5">
      <c r="A26" s="51"/>
      <c r="B26" s="51"/>
      <c r="C26" s="51"/>
      <c r="D26" s="51"/>
      <c r="E26" s="51"/>
      <c r="F26" s="51"/>
      <c r="G26" s="51"/>
      <c r="H26" s="51"/>
      <c r="I26" s="51"/>
      <c r="J26" s="51"/>
    </row>
    <row r="27" spans="1:10" ht="13.5">
      <c r="A27" s="51"/>
      <c r="B27" s="51"/>
      <c r="C27" s="51"/>
      <c r="D27" s="51"/>
      <c r="E27" s="51"/>
      <c r="F27" s="51"/>
      <c r="G27" s="51"/>
      <c r="H27" s="51"/>
      <c r="I27" s="51"/>
      <c r="J27" s="51"/>
    </row>
    <row r="28" spans="1:10" ht="13.5">
      <c r="A28" s="51"/>
      <c r="B28" s="51"/>
      <c r="C28" s="51"/>
      <c r="D28" s="51"/>
      <c r="E28" s="51"/>
      <c r="F28" s="51"/>
      <c r="G28" s="51"/>
      <c r="H28" s="51"/>
      <c r="I28" s="51"/>
      <c r="J28" s="51"/>
    </row>
    <row r="29" spans="1:10" ht="13.5">
      <c r="A29" s="51"/>
      <c r="B29" s="51"/>
      <c r="C29" s="51"/>
      <c r="D29" s="51"/>
      <c r="E29" s="51"/>
      <c r="F29" s="51"/>
      <c r="G29" s="51"/>
      <c r="H29" s="51"/>
      <c r="I29" s="51"/>
      <c r="J29" s="51"/>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F6" sqref="F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53</v>
      </c>
      <c r="D5" s="29"/>
      <c r="E5" s="33"/>
      <c r="F5" s="29"/>
      <c r="G5" s="33"/>
      <c r="H5" s="29">
        <v>100</v>
      </c>
      <c r="I5" s="33">
        <v>42493</v>
      </c>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2016-05-05T05:48:39Z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