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0"/>
  </bookViews>
  <sheets>
    <sheet name="検証(ゴールド60分No.2)" sheetId="1" r:id="rId1"/>
    <sheet name="気づき　検証No.2" sheetId="2" r:id="rId2"/>
    <sheet name="検証（ゴールド６０分No.1）" sheetId="3" r:id="rId3"/>
    <sheet name="画像" sheetId="4" r:id="rId4"/>
    <sheet name="気づき" sheetId="5" r:id="rId5"/>
    <sheet name="検証終了通貨" sheetId="6" r:id="rId6"/>
    <sheet name="テンプレ" sheetId="7" r:id="rId7"/>
  </sheets>
  <definedNames/>
  <calcPr fullCalcOnLoad="1"/>
</workbook>
</file>

<file path=xl/sharedStrings.xml><?xml version="1.0" encoding="utf-8"?>
<sst xmlns="http://schemas.openxmlformats.org/spreadsheetml/2006/main" count="444" uniqueCount="59">
  <si>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</si>
  <si>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</si>
  <si>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</si>
  <si>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</si>
  <si>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</si>
  <si>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</si>
  <si>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</si>
  <si>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</si>
  <si>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</si>
  <si>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</si>
  <si>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</si>
  <si>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</si>
  <si>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</si>
  <si>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</si>
  <si>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</si>
  <si>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</si>
  <si>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</si>
  <si>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</si>
  <si>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</si>
  <si>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</si>
  <si>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</si>
  <si>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</si>
  <si>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</si>
  <si>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</si>
  <si>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</si>
  <si>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</si>
  <si>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</si>
  <si>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</si>
  <si>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</si>
  <si>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</si>
  <si>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</si>
  <si>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</si>
  <si>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</si>
  <si>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</si>
  <si>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</si>
  <si>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</si>
  <si>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</si>
  <si>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</si>
  <si>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</si>
  <si>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</si>
  <si>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</si>
  <si>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</si>
  <si>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</si>
  <si>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</si>
  <si>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</si>
  <si>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</si>
  <si>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ゴールド</t>
  </si>
  <si>
    <t>６０分</t>
  </si>
  <si>
    <t>ゴールド</t>
  </si>
  <si>
    <t>勝率は相変わらず悪いが結果はそれなりと思っている。</t>
  </si>
  <si>
    <t>ヒゲが多い、それだけボラが高いと言うことなのだろうか。</t>
  </si>
  <si>
    <t>後100トレード検証予定</t>
  </si>
  <si>
    <t>PB・EBのマイルール満たせば逆張りでのエントリーも行うが基本は順張りとする。</t>
  </si>
  <si>
    <t>・トレーリングストップ（ダウ理論）、マイルールによるトレイルストップ。</t>
  </si>
  <si>
    <t>やる前までは割と良いイメージを持っていたが検証を行って行くうちに取り扱いが難しいイメージになってきた。今回の勝率は今までやった中で最低ではないだろうか。エントリー後の方向転換が多く、検証中ドル円でのシステムが通用しないのではないかと疑心暗鬼になった。一応結果が出てほっとしているが動きに連続性が感じられない、ストップの使い方を再検討しないといけない。あるいはエントリータイミングをかなり絞り込むトレードを心掛けないと結果が出にくいのかも知れない。</t>
  </si>
  <si>
    <t>今回はノイズが多すぎて即損切のケースが多く検証を続けるのが嫌になった。残り10トレード位で一気にプラスに転じた事がせめてもの救い。</t>
  </si>
  <si>
    <t>ゴールドは動きが不規則で荒い印象を受けた、また　ノイズも多いので今後平均足での検証も行ってみたい。</t>
  </si>
  <si>
    <t>PB・EBベースにしてマイルールでのエントリー。</t>
  </si>
  <si>
    <t>・トレーリングストップ（ダウ理論）、キャンドル形状からの早めのトレイル。</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</si>
</sst>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82">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35" fillId="34"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5" borderId="17"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8"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2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A1">
      <pane ySplit="8" topLeftCell="A93" activePane="bottomLeft" state="frozen"/>
      <selection pane="topLeft" activeCell="A1" sqref="A1"/>
      <selection pane="bottomLeft" activeCell="L3" sqref="L3:Q3"/>
    </sheetView>
  </sheetViews>
  <sheetFormatPr defaultColWidth="9.00390625" defaultRowHeight="13.5"/>
  <cols>
    <col min="1" max="1" width="2.875" style="0" customWidth="1"/>
    <col min="2" max="18" width="6.625" style="0" customWidth="1"/>
    <col min="22" max="22" width="10.875" style="23" bestFit="1" customWidth="1"/>
  </cols>
  <sheetData>
    <row r="2" spans="2:20" ht="13.5">
      <c r="B2" s="70" t="s">
        <v>5</v>
      </c>
      <c r="C2" s="70"/>
      <c r="D2" s="73" t="s">
        <v>46</v>
      </c>
      <c r="E2" s="73"/>
      <c r="F2" s="70" t="s">
        <v>6</v>
      </c>
      <c r="G2" s="70"/>
      <c r="H2" s="73" t="s">
        <v>47</v>
      </c>
      <c r="I2" s="73"/>
      <c r="J2" s="70" t="s">
        <v>7</v>
      </c>
      <c r="K2" s="70"/>
      <c r="L2" s="67">
        <f>C9</f>
        <v>1000000</v>
      </c>
      <c r="M2" s="73"/>
      <c r="N2" s="70" t="s">
        <v>8</v>
      </c>
      <c r="O2" s="70"/>
      <c r="P2" s="67">
        <f>C108+R108</f>
        <v>1582387.9656977588</v>
      </c>
      <c r="Q2" s="73"/>
      <c r="R2" s="1"/>
      <c r="S2" s="1"/>
      <c r="T2" s="1"/>
    </row>
    <row r="3" spans="2:19" ht="57" customHeight="1">
      <c r="B3" s="70" t="s">
        <v>9</v>
      </c>
      <c r="C3" s="70"/>
      <c r="D3" s="75" t="s">
        <v>57</v>
      </c>
      <c r="E3" s="75"/>
      <c r="F3" s="75"/>
      <c r="G3" s="75"/>
      <c r="H3" s="75"/>
      <c r="I3" s="75"/>
      <c r="J3" s="70" t="s">
        <v>10</v>
      </c>
      <c r="K3" s="70"/>
      <c r="L3" s="75" t="s">
        <v>58</v>
      </c>
      <c r="M3" s="76"/>
      <c r="N3" s="76"/>
      <c r="O3" s="76"/>
      <c r="P3" s="76"/>
      <c r="Q3" s="76"/>
      <c r="R3" s="1"/>
      <c r="S3" s="1"/>
    </row>
    <row r="4" spans="2:20" ht="13.5">
      <c r="B4" s="70" t="s">
        <v>11</v>
      </c>
      <c r="C4" s="70"/>
      <c r="D4" s="68">
        <f>SUM($R$9:$S$993)</f>
        <v>582387.9656977586</v>
      </c>
      <c r="E4" s="68"/>
      <c r="F4" s="70" t="s">
        <v>12</v>
      </c>
      <c r="G4" s="70"/>
      <c r="H4" s="74">
        <f>SUM($T$9:$U$108)</f>
        <v>-8169.0000000000355</v>
      </c>
      <c r="I4" s="73"/>
      <c r="J4" s="66" t="s">
        <v>13</v>
      </c>
      <c r="K4" s="66"/>
      <c r="L4" s="67">
        <f>MAX($C$9:$D$990)-C9</f>
        <v>655822.4011444738</v>
      </c>
      <c r="M4" s="67"/>
      <c r="N4" s="66" t="s">
        <v>14</v>
      </c>
      <c r="O4" s="66"/>
      <c r="P4" s="68">
        <f>MIN($C$9:$D$990)-C9</f>
        <v>-68766.51278020022</v>
      </c>
      <c r="Q4" s="68"/>
      <c r="R4" s="1"/>
      <c r="S4" s="1"/>
      <c r="T4" s="1"/>
    </row>
    <row r="5" spans="2:20" ht="13.5">
      <c r="B5" s="40" t="s">
        <v>15</v>
      </c>
      <c r="C5" s="2">
        <f>COUNTIF($R$9:$R$990,"&gt;0")</f>
        <v>39</v>
      </c>
      <c r="D5" s="41" t="s">
        <v>16</v>
      </c>
      <c r="E5" s="16">
        <f>COUNTIF($R$9:$R$990,"&lt;0")</f>
        <v>60</v>
      </c>
      <c r="F5" s="41" t="s">
        <v>17</v>
      </c>
      <c r="G5" s="2">
        <f>COUNTIF($R$9:$R$990,"=0")</f>
        <v>1</v>
      </c>
      <c r="H5" s="41" t="s">
        <v>18</v>
      </c>
      <c r="I5" s="3">
        <f>C5/SUM(C5,E5,G5)</f>
        <v>0.39</v>
      </c>
      <c r="J5" s="69" t="s">
        <v>19</v>
      </c>
      <c r="K5" s="70"/>
      <c r="L5" s="71"/>
      <c r="M5" s="72"/>
      <c r="N5" s="18" t="s">
        <v>20</v>
      </c>
      <c r="O5" s="9"/>
      <c r="P5" s="71"/>
      <c r="Q5" s="72"/>
      <c r="R5" s="1"/>
      <c r="S5" s="1"/>
      <c r="T5" s="1"/>
    </row>
    <row r="6" spans="2:20" ht="13.5">
      <c r="B6" s="11"/>
      <c r="C6" s="14"/>
      <c r="D6" s="15"/>
      <c r="E6" s="12"/>
      <c r="F6" s="11"/>
      <c r="G6" s="12"/>
      <c r="H6" s="11"/>
      <c r="I6" s="17"/>
      <c r="J6" s="11"/>
      <c r="K6" s="11"/>
      <c r="L6" s="12"/>
      <c r="M6" s="12"/>
      <c r="N6" s="13"/>
      <c r="O6" s="13"/>
      <c r="P6" s="10"/>
      <c r="Q6" s="7"/>
      <c r="R6" s="1"/>
      <c r="S6" s="1"/>
      <c r="T6" s="1"/>
    </row>
    <row r="7" spans="2:21" ht="13.5">
      <c r="B7" s="53" t="s">
        <v>21</v>
      </c>
      <c r="C7" s="55" t="s">
        <v>22</v>
      </c>
      <c r="D7" s="56"/>
      <c r="E7" s="59" t="s">
        <v>23</v>
      </c>
      <c r="F7" s="60"/>
      <c r="G7" s="60"/>
      <c r="H7" s="60"/>
      <c r="I7" s="48"/>
      <c r="J7" s="61" t="s">
        <v>24</v>
      </c>
      <c r="K7" s="62"/>
      <c r="L7" s="50"/>
      <c r="M7" s="63" t="s">
        <v>25</v>
      </c>
      <c r="N7" s="64" t="s">
        <v>26</v>
      </c>
      <c r="O7" s="65"/>
      <c r="P7" s="65"/>
      <c r="Q7" s="52"/>
      <c r="R7" s="46" t="s">
        <v>27</v>
      </c>
      <c r="S7" s="46"/>
      <c r="T7" s="46"/>
      <c r="U7" s="46"/>
    </row>
    <row r="8" spans="2:21" ht="13.5">
      <c r="B8" s="54"/>
      <c r="C8" s="57"/>
      <c r="D8" s="58"/>
      <c r="E8" s="19" t="s">
        <v>28</v>
      </c>
      <c r="F8" s="19" t="s">
        <v>29</v>
      </c>
      <c r="G8" s="19" t="s">
        <v>30</v>
      </c>
      <c r="H8" s="47" t="s">
        <v>31</v>
      </c>
      <c r="I8" s="48"/>
      <c r="J8" s="4" t="s">
        <v>32</v>
      </c>
      <c r="K8" s="49" t="s">
        <v>33</v>
      </c>
      <c r="L8" s="50"/>
      <c r="M8" s="63"/>
      <c r="N8" s="5" t="s">
        <v>28</v>
      </c>
      <c r="O8" s="5" t="s">
        <v>29</v>
      </c>
      <c r="P8" s="51" t="s">
        <v>31</v>
      </c>
      <c r="Q8" s="52"/>
      <c r="R8" s="46" t="s">
        <v>34</v>
      </c>
      <c r="S8" s="46"/>
      <c r="T8" s="46" t="s">
        <v>32</v>
      </c>
      <c r="U8" s="46"/>
    </row>
    <row r="9" spans="2:21" ht="13.5">
      <c r="B9" s="39">
        <v>1</v>
      </c>
      <c r="C9" s="42">
        <v>1000000</v>
      </c>
      <c r="D9" s="42"/>
      <c r="E9" s="39">
        <v>2016</v>
      </c>
      <c r="F9" s="8">
        <v>42373</v>
      </c>
      <c r="G9" s="39" t="s">
        <v>4</v>
      </c>
      <c r="H9" s="43">
        <v>1074.66</v>
      </c>
      <c r="I9" s="43"/>
      <c r="J9" s="39">
        <v>977</v>
      </c>
      <c r="K9" s="42">
        <f aca="true" t="shared" si="0" ref="K9:K72">IF(F9="","",C9*0.03)</f>
        <v>30000</v>
      </c>
      <c r="L9" s="42"/>
      <c r="M9" s="6">
        <f>IF(J9="","",(K9/J9)/1000)</f>
        <v>0.030706243602865918</v>
      </c>
      <c r="N9" s="39">
        <v>2016</v>
      </c>
      <c r="O9" s="8">
        <v>42373</v>
      </c>
      <c r="P9" s="43">
        <v>1077.28</v>
      </c>
      <c r="Q9" s="43"/>
      <c r="R9" s="44">
        <f>IF(O9="","",(IF(G9="売",H9-P9,P9-H9))*M9*100000)</f>
        <v>8045.035823950536</v>
      </c>
      <c r="S9" s="44"/>
      <c r="T9" s="45">
        <f>IF(O9="","",IF(R9&lt;0,J9*(-1),IF(G9="買",(P9-H9)*100,(H9-P9)*100)))</f>
        <v>261.9999999999891</v>
      </c>
      <c r="U9" s="45"/>
    </row>
    <row r="10" spans="2:21" ht="13.5">
      <c r="B10" s="39">
        <v>2</v>
      </c>
      <c r="C10" s="42">
        <f aca="true" t="shared" si="1" ref="C10:C73">IF(R9="","",C9+R9)</f>
        <v>1008045.0358239505</v>
      </c>
      <c r="D10" s="42"/>
      <c r="E10" s="39">
        <v>2016</v>
      </c>
      <c r="F10" s="8">
        <v>42373</v>
      </c>
      <c r="G10" s="39" t="s">
        <v>3</v>
      </c>
      <c r="H10" s="43">
        <v>1073.32</v>
      </c>
      <c r="I10" s="43"/>
      <c r="J10" s="39">
        <v>245</v>
      </c>
      <c r="K10" s="42">
        <f t="shared" si="0"/>
        <v>30241.351074718514</v>
      </c>
      <c r="L10" s="42"/>
      <c r="M10" s="6">
        <f aca="true" t="shared" si="2" ref="M10:M73">IF(J10="","",(K10/J10)/1000)</f>
        <v>0.12343408601925925</v>
      </c>
      <c r="N10" s="39">
        <v>2016</v>
      </c>
      <c r="O10" s="8">
        <v>42373</v>
      </c>
      <c r="P10" s="43">
        <v>1075.09</v>
      </c>
      <c r="Q10" s="43"/>
      <c r="R10" s="44">
        <f aca="true" t="shared" si="3" ref="R10:R73">IF(O10="","",(IF(G10="売",H10-P10,P10-H10))*M10*100000)</f>
        <v>-21847.83322540866</v>
      </c>
      <c r="S10" s="44"/>
      <c r="T10" s="45">
        <f aca="true" t="shared" si="4" ref="T10:T73">IF(O10="","",IF(R10&lt;0,J10*(-1),IF(G10="買",(P10-H10)*100,(H10-P10)*100)))</f>
        <v>-245</v>
      </c>
      <c r="U10" s="45"/>
    </row>
    <row r="11" spans="2:21" ht="13.5">
      <c r="B11" s="39">
        <v>3</v>
      </c>
      <c r="C11" s="42">
        <f t="shared" si="1"/>
        <v>986197.2025985419</v>
      </c>
      <c r="D11" s="42"/>
      <c r="E11" s="39">
        <v>2016</v>
      </c>
      <c r="F11" s="8">
        <v>42374</v>
      </c>
      <c r="G11" s="39" t="s">
        <v>4</v>
      </c>
      <c r="H11" s="43">
        <v>1076.87</v>
      </c>
      <c r="I11" s="43"/>
      <c r="J11" s="39">
        <v>178</v>
      </c>
      <c r="K11" s="42">
        <f t="shared" si="0"/>
        <v>29585.916077956255</v>
      </c>
      <c r="L11" s="42"/>
      <c r="M11" s="6">
        <f t="shared" si="2"/>
        <v>0.16621301167391156</v>
      </c>
      <c r="N11" s="39">
        <v>2016</v>
      </c>
      <c r="O11" s="8">
        <v>42373</v>
      </c>
      <c r="P11" s="43">
        <v>1076.87</v>
      </c>
      <c r="Q11" s="43"/>
      <c r="R11" s="44">
        <f t="shared" si="3"/>
        <v>0</v>
      </c>
      <c r="S11" s="44"/>
      <c r="T11" s="45">
        <f t="shared" si="4"/>
        <v>0</v>
      </c>
      <c r="U11" s="45"/>
    </row>
    <row r="12" spans="2:21" ht="13.5">
      <c r="B12" s="39">
        <v>4</v>
      </c>
      <c r="C12" s="42">
        <f t="shared" si="1"/>
        <v>986197.2025985419</v>
      </c>
      <c r="D12" s="42"/>
      <c r="E12" s="39">
        <v>2016</v>
      </c>
      <c r="F12" s="8">
        <v>42374</v>
      </c>
      <c r="G12" s="39" t="s">
        <v>4</v>
      </c>
      <c r="H12" s="43">
        <v>1080.77</v>
      </c>
      <c r="I12" s="43"/>
      <c r="J12" s="39">
        <v>450</v>
      </c>
      <c r="K12" s="42">
        <f t="shared" si="0"/>
        <v>29585.916077956255</v>
      </c>
      <c r="L12" s="42"/>
      <c r="M12" s="6">
        <f t="shared" si="2"/>
        <v>0.06574648017323612</v>
      </c>
      <c r="N12" s="39">
        <v>2016</v>
      </c>
      <c r="O12" s="8">
        <v>42374</v>
      </c>
      <c r="P12" s="43">
        <v>1078.96</v>
      </c>
      <c r="Q12" s="43"/>
      <c r="R12" s="44">
        <f t="shared" si="3"/>
        <v>-11900.112911355378</v>
      </c>
      <c r="S12" s="44"/>
      <c r="T12" s="45">
        <f t="shared" si="4"/>
        <v>-450</v>
      </c>
      <c r="U12" s="45"/>
    </row>
    <row r="13" spans="2:21" ht="13.5">
      <c r="B13" s="39">
        <v>5</v>
      </c>
      <c r="C13" s="42">
        <f t="shared" si="1"/>
        <v>974297.0896871865</v>
      </c>
      <c r="D13" s="42"/>
      <c r="E13" s="39">
        <v>2016</v>
      </c>
      <c r="F13" s="8">
        <v>42374</v>
      </c>
      <c r="G13" s="39" t="s">
        <v>4</v>
      </c>
      <c r="H13" s="43">
        <v>1080.26</v>
      </c>
      <c r="I13" s="43"/>
      <c r="J13" s="39">
        <v>406</v>
      </c>
      <c r="K13" s="42">
        <f t="shared" si="0"/>
        <v>29228.912690615594</v>
      </c>
      <c r="L13" s="42"/>
      <c r="M13" s="6">
        <f t="shared" si="2"/>
        <v>0.07199239578969359</v>
      </c>
      <c r="N13" s="39">
        <v>2016</v>
      </c>
      <c r="O13" s="8">
        <v>42374</v>
      </c>
      <c r="P13" s="43">
        <v>1078.39</v>
      </c>
      <c r="Q13" s="43"/>
      <c r="R13" s="44">
        <f t="shared" si="3"/>
        <v>-13462.578012671916</v>
      </c>
      <c r="S13" s="44"/>
      <c r="T13" s="45">
        <f t="shared" si="4"/>
        <v>-406</v>
      </c>
      <c r="U13" s="45"/>
    </row>
    <row r="14" spans="2:21" ht="13.5">
      <c r="B14" s="39">
        <v>6</v>
      </c>
      <c r="C14" s="42">
        <f t="shared" si="1"/>
        <v>960834.5116745146</v>
      </c>
      <c r="D14" s="42"/>
      <c r="E14" s="39">
        <v>2016</v>
      </c>
      <c r="F14" s="8">
        <v>42374</v>
      </c>
      <c r="G14" s="39" t="s">
        <v>4</v>
      </c>
      <c r="H14" s="43">
        <v>1078.65</v>
      </c>
      <c r="I14" s="43"/>
      <c r="J14" s="39">
        <v>175</v>
      </c>
      <c r="K14" s="42">
        <f t="shared" si="0"/>
        <v>28825.035350235437</v>
      </c>
      <c r="L14" s="42"/>
      <c r="M14" s="6">
        <f t="shared" si="2"/>
        <v>0.16471448771563107</v>
      </c>
      <c r="N14" s="39">
        <v>2016</v>
      </c>
      <c r="O14" s="8">
        <v>42374</v>
      </c>
      <c r="P14" s="43">
        <v>1077.58</v>
      </c>
      <c r="Q14" s="43"/>
      <c r="R14" s="44">
        <f t="shared" si="3"/>
        <v>-17624.45018557522</v>
      </c>
      <c r="S14" s="44"/>
      <c r="T14" s="45">
        <f t="shared" si="4"/>
        <v>-175</v>
      </c>
      <c r="U14" s="45"/>
    </row>
    <row r="15" spans="2:21" ht="13.5">
      <c r="B15" s="39">
        <v>7</v>
      </c>
      <c r="C15" s="42">
        <f t="shared" si="1"/>
        <v>943210.0614889394</v>
      </c>
      <c r="D15" s="42"/>
      <c r="E15" s="39">
        <v>2016</v>
      </c>
      <c r="F15" s="8">
        <v>42375</v>
      </c>
      <c r="G15" s="39" t="s">
        <v>3</v>
      </c>
      <c r="H15" s="43">
        <v>1077.12</v>
      </c>
      <c r="I15" s="43"/>
      <c r="J15" s="39">
        <v>215</v>
      </c>
      <c r="K15" s="42">
        <f t="shared" si="0"/>
        <v>28296.30184466818</v>
      </c>
      <c r="L15" s="42"/>
      <c r="M15" s="6">
        <f t="shared" si="2"/>
        <v>0.1316107062542706</v>
      </c>
      <c r="N15" s="39">
        <v>2016</v>
      </c>
      <c r="O15" s="8">
        <v>42375</v>
      </c>
      <c r="P15" s="43">
        <v>1078.03</v>
      </c>
      <c r="Q15" s="43"/>
      <c r="R15" s="44">
        <f t="shared" si="3"/>
        <v>-11976.5742691397</v>
      </c>
      <c r="S15" s="44"/>
      <c r="T15" s="45">
        <f t="shared" si="4"/>
        <v>-215</v>
      </c>
      <c r="U15" s="45"/>
    </row>
    <row r="16" spans="2:21" ht="13.5">
      <c r="B16" s="39">
        <v>8</v>
      </c>
      <c r="C16" s="42">
        <f t="shared" si="1"/>
        <v>931233.4872197998</v>
      </c>
      <c r="D16" s="42"/>
      <c r="E16" s="39">
        <v>2016</v>
      </c>
      <c r="F16" s="8">
        <v>42375</v>
      </c>
      <c r="G16" s="39" t="s">
        <v>4</v>
      </c>
      <c r="H16" s="43">
        <v>1079.17</v>
      </c>
      <c r="I16" s="43"/>
      <c r="J16" s="39">
        <v>319</v>
      </c>
      <c r="K16" s="42">
        <f t="shared" si="0"/>
        <v>27937.004616593993</v>
      </c>
      <c r="L16" s="42"/>
      <c r="M16" s="6">
        <f t="shared" si="2"/>
        <v>0.08757681697991848</v>
      </c>
      <c r="N16" s="39">
        <v>2016</v>
      </c>
      <c r="O16" s="8">
        <v>42375</v>
      </c>
      <c r="P16" s="43">
        <v>1084.48</v>
      </c>
      <c r="Q16" s="43"/>
      <c r="R16" s="44">
        <f t="shared" si="3"/>
        <v>46503.28981633623</v>
      </c>
      <c r="S16" s="44"/>
      <c r="T16" s="45">
        <f t="shared" si="4"/>
        <v>530.9999999999945</v>
      </c>
      <c r="U16" s="45"/>
    </row>
    <row r="17" spans="2:21" ht="13.5">
      <c r="B17" s="39">
        <v>9</v>
      </c>
      <c r="C17" s="42">
        <f t="shared" si="1"/>
        <v>977736.777036136</v>
      </c>
      <c r="D17" s="42"/>
      <c r="E17" s="39">
        <v>2016</v>
      </c>
      <c r="F17" s="8">
        <v>42375</v>
      </c>
      <c r="G17" s="39" t="s">
        <v>4</v>
      </c>
      <c r="H17" s="43">
        <v>1091.34</v>
      </c>
      <c r="I17" s="43"/>
      <c r="J17" s="39">
        <v>465</v>
      </c>
      <c r="K17" s="42">
        <f t="shared" si="0"/>
        <v>29332.10331108408</v>
      </c>
      <c r="L17" s="42"/>
      <c r="M17" s="6">
        <f t="shared" si="2"/>
        <v>0.06307979206684748</v>
      </c>
      <c r="N17" s="39">
        <v>2016</v>
      </c>
      <c r="O17" s="8">
        <v>42376</v>
      </c>
      <c r="P17" s="43">
        <v>1092.68</v>
      </c>
      <c r="Q17" s="43"/>
      <c r="R17" s="44">
        <f t="shared" si="3"/>
        <v>8452.69213695848</v>
      </c>
      <c r="S17" s="44"/>
      <c r="T17" s="45">
        <f t="shared" si="4"/>
        <v>134.00000000001455</v>
      </c>
      <c r="U17" s="45"/>
    </row>
    <row r="18" spans="2:21" ht="13.5">
      <c r="B18" s="39">
        <v>10</v>
      </c>
      <c r="C18" s="42">
        <f t="shared" si="1"/>
        <v>986189.4691730945</v>
      </c>
      <c r="D18" s="42"/>
      <c r="E18" s="39">
        <v>2016</v>
      </c>
      <c r="F18" s="8">
        <v>42376</v>
      </c>
      <c r="G18" s="39" t="s">
        <v>3</v>
      </c>
      <c r="H18" s="43">
        <v>1092.47</v>
      </c>
      <c r="I18" s="43"/>
      <c r="J18" s="39">
        <v>316</v>
      </c>
      <c r="K18" s="42">
        <f t="shared" si="0"/>
        <v>29585.684075192832</v>
      </c>
      <c r="L18" s="42"/>
      <c r="M18" s="6">
        <f t="shared" si="2"/>
        <v>0.09362558251643302</v>
      </c>
      <c r="N18" s="39">
        <v>2016</v>
      </c>
      <c r="O18" s="8">
        <v>42376</v>
      </c>
      <c r="P18" s="43">
        <v>1094.01</v>
      </c>
      <c r="Q18" s="43"/>
      <c r="R18" s="44">
        <f t="shared" si="3"/>
        <v>-14418.339707530346</v>
      </c>
      <c r="S18" s="44"/>
      <c r="T18" s="45">
        <f t="shared" si="4"/>
        <v>-316</v>
      </c>
      <c r="U18" s="45"/>
    </row>
    <row r="19" spans="2:21" ht="13.5">
      <c r="B19" s="39">
        <v>11</v>
      </c>
      <c r="C19" s="42">
        <f t="shared" si="1"/>
        <v>971771.1294655642</v>
      </c>
      <c r="D19" s="42"/>
      <c r="E19" s="39">
        <v>2016</v>
      </c>
      <c r="F19" s="8">
        <v>42376</v>
      </c>
      <c r="G19" s="39" t="s">
        <v>4</v>
      </c>
      <c r="H19" s="43">
        <v>1097.15</v>
      </c>
      <c r="I19" s="43"/>
      <c r="J19" s="39">
        <v>652</v>
      </c>
      <c r="K19" s="42">
        <f t="shared" si="0"/>
        <v>29153.133883966922</v>
      </c>
      <c r="L19" s="42"/>
      <c r="M19" s="6">
        <f t="shared" si="2"/>
        <v>0.044713395527556626</v>
      </c>
      <c r="N19" s="39">
        <v>2016</v>
      </c>
      <c r="O19" s="8">
        <v>42376</v>
      </c>
      <c r="P19" s="43">
        <v>1098.56</v>
      </c>
      <c r="Q19" s="43"/>
      <c r="R19" s="44">
        <f t="shared" si="3"/>
        <v>6304.5887693848335</v>
      </c>
      <c r="S19" s="44"/>
      <c r="T19" s="45">
        <f t="shared" si="4"/>
        <v>140.99999999998545</v>
      </c>
      <c r="U19" s="45"/>
    </row>
    <row r="20" spans="2:21" ht="13.5">
      <c r="B20" s="39">
        <v>12</v>
      </c>
      <c r="C20" s="42">
        <f t="shared" si="1"/>
        <v>978075.7182349489</v>
      </c>
      <c r="D20" s="42"/>
      <c r="E20" s="39">
        <v>2016</v>
      </c>
      <c r="F20" s="8">
        <v>42376</v>
      </c>
      <c r="G20" s="39" t="s">
        <v>3</v>
      </c>
      <c r="H20" s="43">
        <v>1096.22</v>
      </c>
      <c r="I20" s="43"/>
      <c r="J20" s="39">
        <v>435</v>
      </c>
      <c r="K20" s="42">
        <f t="shared" si="0"/>
        <v>29342.271547048465</v>
      </c>
      <c r="L20" s="42"/>
      <c r="M20" s="6">
        <f t="shared" si="2"/>
        <v>0.06745349780930682</v>
      </c>
      <c r="N20" s="39">
        <v>2016</v>
      </c>
      <c r="O20" s="8">
        <v>42376</v>
      </c>
      <c r="P20" s="43">
        <v>1097.51</v>
      </c>
      <c r="Q20" s="43"/>
      <c r="R20" s="44">
        <f t="shared" si="3"/>
        <v>-8701.501217400335</v>
      </c>
      <c r="S20" s="44"/>
      <c r="T20" s="45">
        <f t="shared" si="4"/>
        <v>-435</v>
      </c>
      <c r="U20" s="45"/>
    </row>
    <row r="21" spans="2:21" ht="13.5">
      <c r="B21" s="39">
        <v>13</v>
      </c>
      <c r="C21" s="42">
        <f t="shared" si="1"/>
        <v>969374.2170175486</v>
      </c>
      <c r="D21" s="42"/>
      <c r="E21" s="39">
        <v>2016</v>
      </c>
      <c r="F21" s="8">
        <v>42376</v>
      </c>
      <c r="G21" s="39" t="s">
        <v>4</v>
      </c>
      <c r="H21" s="43">
        <v>1099.43</v>
      </c>
      <c r="I21" s="43"/>
      <c r="J21" s="39">
        <v>443</v>
      </c>
      <c r="K21" s="42">
        <f t="shared" si="0"/>
        <v>29081.226510526456</v>
      </c>
      <c r="L21" s="42"/>
      <c r="M21" s="6">
        <f t="shared" si="2"/>
        <v>0.0656461095045744</v>
      </c>
      <c r="N21" s="39">
        <v>2016</v>
      </c>
      <c r="O21" s="8">
        <v>42376</v>
      </c>
      <c r="P21" s="43">
        <v>1099.99</v>
      </c>
      <c r="Q21" s="43"/>
      <c r="R21" s="44">
        <f t="shared" si="3"/>
        <v>3676.1821322558085</v>
      </c>
      <c r="S21" s="44"/>
      <c r="T21" s="45">
        <f t="shared" si="4"/>
        <v>55.99999999999454</v>
      </c>
      <c r="U21" s="45"/>
    </row>
    <row r="22" spans="2:21" ht="13.5">
      <c r="B22" s="39">
        <v>14</v>
      </c>
      <c r="C22" s="42">
        <f t="shared" si="1"/>
        <v>973050.3991498044</v>
      </c>
      <c r="D22" s="42"/>
      <c r="E22" s="39">
        <v>2016</v>
      </c>
      <c r="F22" s="8">
        <v>42376</v>
      </c>
      <c r="G22" s="39" t="s">
        <v>4</v>
      </c>
      <c r="H22" s="43">
        <v>1106.36</v>
      </c>
      <c r="I22" s="43"/>
      <c r="J22" s="39">
        <v>434</v>
      </c>
      <c r="K22" s="42">
        <f t="shared" si="0"/>
        <v>29191.51197449413</v>
      </c>
      <c r="L22" s="42"/>
      <c r="M22" s="6">
        <f t="shared" si="2"/>
        <v>0.0672615483283275</v>
      </c>
      <c r="N22" s="39">
        <v>2016</v>
      </c>
      <c r="O22" s="8">
        <v>42377</v>
      </c>
      <c r="P22" s="43">
        <v>1108.33</v>
      </c>
      <c r="Q22" s="43"/>
      <c r="R22" s="44">
        <f t="shared" si="3"/>
        <v>13250.525020680701</v>
      </c>
      <c r="S22" s="44"/>
      <c r="T22" s="45">
        <f t="shared" si="4"/>
        <v>197.00000000000273</v>
      </c>
      <c r="U22" s="45"/>
    </row>
    <row r="23" spans="2:21" ht="13.5">
      <c r="B23" s="39">
        <v>15</v>
      </c>
      <c r="C23" s="42">
        <f t="shared" si="1"/>
        <v>986300.9241704851</v>
      </c>
      <c r="D23" s="42"/>
      <c r="E23" s="39">
        <v>2016</v>
      </c>
      <c r="F23" s="8">
        <v>42377</v>
      </c>
      <c r="G23" s="39" t="s">
        <v>3</v>
      </c>
      <c r="H23" s="43">
        <v>1108.24</v>
      </c>
      <c r="I23" s="43"/>
      <c r="J23" s="39">
        <v>539</v>
      </c>
      <c r="K23" s="42">
        <f t="shared" si="0"/>
        <v>29589.027725114553</v>
      </c>
      <c r="L23" s="42"/>
      <c r="M23" s="6">
        <f t="shared" si="2"/>
        <v>0.05489615533416429</v>
      </c>
      <c r="N23" s="39">
        <v>2016</v>
      </c>
      <c r="O23" s="8">
        <v>42377</v>
      </c>
      <c r="P23" s="43">
        <v>1103.42</v>
      </c>
      <c r="Q23" s="43"/>
      <c r="R23" s="44">
        <f t="shared" si="3"/>
        <v>26459.946871066837</v>
      </c>
      <c r="S23" s="44"/>
      <c r="T23" s="45">
        <f t="shared" si="4"/>
        <v>481.99999999999363</v>
      </c>
      <c r="U23" s="45"/>
    </row>
    <row r="24" spans="2:21" ht="13.5">
      <c r="B24" s="39">
        <v>16</v>
      </c>
      <c r="C24" s="42">
        <f t="shared" si="1"/>
        <v>1012760.8710415519</v>
      </c>
      <c r="D24" s="42"/>
      <c r="E24" s="39">
        <v>2016</v>
      </c>
      <c r="F24" s="8">
        <v>42377</v>
      </c>
      <c r="G24" s="39" t="s">
        <v>3</v>
      </c>
      <c r="H24" s="43">
        <v>1101.67</v>
      </c>
      <c r="I24" s="43"/>
      <c r="J24" s="39">
        <v>296</v>
      </c>
      <c r="K24" s="42">
        <f t="shared" si="0"/>
        <v>30382.82613124656</v>
      </c>
      <c r="L24" s="42"/>
      <c r="M24" s="6">
        <f t="shared" si="2"/>
        <v>0.10264468287583298</v>
      </c>
      <c r="N24" s="39">
        <v>2016</v>
      </c>
      <c r="O24" s="8">
        <v>42377</v>
      </c>
      <c r="P24" s="43">
        <v>1098.11</v>
      </c>
      <c r="Q24" s="43"/>
      <c r="R24" s="44">
        <f t="shared" si="3"/>
        <v>36541.507103798314</v>
      </c>
      <c r="S24" s="44"/>
      <c r="T24" s="45">
        <f t="shared" si="4"/>
        <v>356.0000000000173</v>
      </c>
      <c r="U24" s="45"/>
    </row>
    <row r="25" spans="2:21" ht="13.5">
      <c r="B25" s="39">
        <v>17</v>
      </c>
      <c r="C25" s="42">
        <f t="shared" si="1"/>
        <v>1049302.3781453501</v>
      </c>
      <c r="D25" s="42"/>
      <c r="E25" s="39">
        <v>2016</v>
      </c>
      <c r="F25" s="8">
        <v>42377</v>
      </c>
      <c r="G25" s="39" t="s">
        <v>4</v>
      </c>
      <c r="H25" s="43">
        <v>1099.94</v>
      </c>
      <c r="I25" s="43"/>
      <c r="J25" s="39">
        <v>411</v>
      </c>
      <c r="K25" s="42">
        <f t="shared" si="0"/>
        <v>31479.071344360502</v>
      </c>
      <c r="L25" s="42"/>
      <c r="M25" s="6">
        <f t="shared" si="2"/>
        <v>0.07659141446316424</v>
      </c>
      <c r="N25" s="39">
        <v>2016</v>
      </c>
      <c r="O25" s="8">
        <v>42377</v>
      </c>
      <c r="P25" s="43">
        <v>1098.57</v>
      </c>
      <c r="Q25" s="43"/>
      <c r="R25" s="44">
        <f t="shared" si="3"/>
        <v>-10493.023781454407</v>
      </c>
      <c r="S25" s="44"/>
      <c r="T25" s="45">
        <f t="shared" si="4"/>
        <v>-411</v>
      </c>
      <c r="U25" s="45"/>
    </row>
    <row r="26" spans="2:21" ht="13.5">
      <c r="B26" s="39">
        <v>18</v>
      </c>
      <c r="C26" s="42">
        <f t="shared" si="1"/>
        <v>1038809.3543638957</v>
      </c>
      <c r="D26" s="42"/>
      <c r="E26" s="39">
        <v>2016</v>
      </c>
      <c r="F26" s="8">
        <v>42377</v>
      </c>
      <c r="G26" s="39" t="s">
        <v>4</v>
      </c>
      <c r="H26" s="43">
        <v>1104.59</v>
      </c>
      <c r="I26" s="43"/>
      <c r="J26" s="39">
        <v>649</v>
      </c>
      <c r="K26" s="42">
        <f t="shared" si="0"/>
        <v>31164.28063091687</v>
      </c>
      <c r="L26" s="42"/>
      <c r="M26" s="6">
        <f t="shared" si="2"/>
        <v>0.048018922389702415</v>
      </c>
      <c r="N26" s="39">
        <v>2016</v>
      </c>
      <c r="O26" s="8">
        <v>42377</v>
      </c>
      <c r="P26" s="43">
        <v>1101.85</v>
      </c>
      <c r="Q26" s="43"/>
      <c r="R26" s="44">
        <f t="shared" si="3"/>
        <v>-13157.184734778504</v>
      </c>
      <c r="S26" s="44"/>
      <c r="T26" s="45">
        <f t="shared" si="4"/>
        <v>-649</v>
      </c>
      <c r="U26" s="45"/>
    </row>
    <row r="27" spans="2:21" ht="13.5">
      <c r="B27" s="39">
        <v>19</v>
      </c>
      <c r="C27" s="42">
        <f t="shared" si="1"/>
        <v>1025652.1696291172</v>
      </c>
      <c r="D27" s="42"/>
      <c r="E27" s="39">
        <v>2016</v>
      </c>
      <c r="F27" s="8">
        <v>42377</v>
      </c>
      <c r="G27" s="39" t="s">
        <v>3</v>
      </c>
      <c r="H27" s="43">
        <v>1100.28</v>
      </c>
      <c r="I27" s="43"/>
      <c r="J27" s="39">
        <v>388</v>
      </c>
      <c r="K27" s="42">
        <f t="shared" si="0"/>
        <v>30769.565088873514</v>
      </c>
      <c r="L27" s="42"/>
      <c r="M27" s="6">
        <f t="shared" si="2"/>
        <v>0.07930300280637503</v>
      </c>
      <c r="N27" s="39">
        <v>2016</v>
      </c>
      <c r="O27" s="8">
        <v>42377</v>
      </c>
      <c r="P27" s="43">
        <v>1103.48</v>
      </c>
      <c r="Q27" s="43"/>
      <c r="R27" s="44">
        <f t="shared" si="3"/>
        <v>-25376.960898040375</v>
      </c>
      <c r="S27" s="44"/>
      <c r="T27" s="45">
        <f t="shared" si="4"/>
        <v>-388</v>
      </c>
      <c r="U27" s="45"/>
    </row>
    <row r="28" spans="2:21" ht="13.5">
      <c r="B28" s="39">
        <v>20</v>
      </c>
      <c r="C28" s="42">
        <f t="shared" si="1"/>
        <v>1000275.2087310769</v>
      </c>
      <c r="D28" s="42"/>
      <c r="E28" s="39">
        <v>2016</v>
      </c>
      <c r="F28" s="8">
        <v>42380</v>
      </c>
      <c r="G28" s="39" t="s">
        <v>4</v>
      </c>
      <c r="H28" s="43">
        <v>1104.19</v>
      </c>
      <c r="I28" s="43"/>
      <c r="J28" s="39">
        <v>302</v>
      </c>
      <c r="K28" s="42">
        <f t="shared" si="0"/>
        <v>30008.256261932307</v>
      </c>
      <c r="L28" s="42"/>
      <c r="M28" s="6">
        <f t="shared" si="2"/>
        <v>0.09936508696004076</v>
      </c>
      <c r="N28" s="39">
        <v>2016</v>
      </c>
      <c r="O28" s="8">
        <v>42380</v>
      </c>
      <c r="P28" s="43">
        <v>1106.03</v>
      </c>
      <c r="Q28" s="43"/>
      <c r="R28" s="44">
        <f t="shared" si="3"/>
        <v>18283.176000646687</v>
      </c>
      <c r="S28" s="44"/>
      <c r="T28" s="45">
        <f t="shared" si="4"/>
        <v>183.99999999999181</v>
      </c>
      <c r="U28" s="45"/>
    </row>
    <row r="29" spans="2:21" ht="13.5">
      <c r="B29" s="39">
        <v>21</v>
      </c>
      <c r="C29" s="42">
        <f t="shared" si="1"/>
        <v>1018558.3847317236</v>
      </c>
      <c r="D29" s="42"/>
      <c r="E29" s="39">
        <v>2016</v>
      </c>
      <c r="F29" s="8">
        <v>42380</v>
      </c>
      <c r="G29" s="39" t="s">
        <v>3</v>
      </c>
      <c r="H29" s="43">
        <v>1104.67</v>
      </c>
      <c r="I29" s="43"/>
      <c r="J29" s="39">
        <v>412</v>
      </c>
      <c r="K29" s="42">
        <f t="shared" si="0"/>
        <v>30556.751541951708</v>
      </c>
      <c r="L29" s="42"/>
      <c r="M29" s="6">
        <f t="shared" si="2"/>
        <v>0.07416687267464006</v>
      </c>
      <c r="N29" s="39">
        <v>2016</v>
      </c>
      <c r="O29" s="8">
        <v>42380</v>
      </c>
      <c r="P29" s="43">
        <v>1104.34</v>
      </c>
      <c r="Q29" s="43"/>
      <c r="R29" s="44">
        <f t="shared" si="3"/>
        <v>2447.5067982642686</v>
      </c>
      <c r="S29" s="44"/>
      <c r="T29" s="45">
        <f t="shared" si="4"/>
        <v>33.00000000001546</v>
      </c>
      <c r="U29" s="45"/>
    </row>
    <row r="30" spans="2:21" ht="13.5">
      <c r="B30" s="39">
        <v>22</v>
      </c>
      <c r="C30" s="42">
        <f t="shared" si="1"/>
        <v>1021005.8915299878</v>
      </c>
      <c r="D30" s="42"/>
      <c r="E30" s="39">
        <v>2016</v>
      </c>
      <c r="F30" s="8">
        <v>42380</v>
      </c>
      <c r="G30" s="39" t="s">
        <v>4</v>
      </c>
      <c r="H30" s="43">
        <v>1105.22</v>
      </c>
      <c r="I30" s="43"/>
      <c r="J30" s="39">
        <v>280</v>
      </c>
      <c r="K30" s="42">
        <f t="shared" si="0"/>
        <v>30630.176745899633</v>
      </c>
      <c r="L30" s="42"/>
      <c r="M30" s="6">
        <f t="shared" si="2"/>
        <v>0.10939348837821297</v>
      </c>
      <c r="N30" s="39">
        <v>2016</v>
      </c>
      <c r="O30" s="8">
        <v>42380</v>
      </c>
      <c r="P30" s="43">
        <v>1103.1</v>
      </c>
      <c r="Q30" s="43"/>
      <c r="R30" s="44">
        <f t="shared" si="3"/>
        <v>-23191.419536182442</v>
      </c>
      <c r="S30" s="44"/>
      <c r="T30" s="45">
        <f t="shared" si="4"/>
        <v>-280</v>
      </c>
      <c r="U30" s="45"/>
    </row>
    <row r="31" spans="2:21" ht="13.5">
      <c r="B31" s="39">
        <v>23</v>
      </c>
      <c r="C31" s="42">
        <f t="shared" si="1"/>
        <v>997814.4719938054</v>
      </c>
      <c r="D31" s="42"/>
      <c r="E31" s="39">
        <v>2016</v>
      </c>
      <c r="F31" s="8">
        <v>42380</v>
      </c>
      <c r="G31" s="39" t="s">
        <v>3</v>
      </c>
      <c r="H31" s="43">
        <v>1100.03</v>
      </c>
      <c r="I31" s="43"/>
      <c r="J31" s="39">
        <v>678</v>
      </c>
      <c r="K31" s="42">
        <f t="shared" si="0"/>
        <v>29934.434159814162</v>
      </c>
      <c r="L31" s="42"/>
      <c r="M31" s="6">
        <f t="shared" si="2"/>
        <v>0.04415108283158431</v>
      </c>
      <c r="N31" s="39">
        <v>2016</v>
      </c>
      <c r="O31" s="8">
        <v>42380</v>
      </c>
      <c r="P31" s="43">
        <v>1101.85</v>
      </c>
      <c r="Q31" s="43"/>
      <c r="R31" s="44">
        <f t="shared" si="3"/>
        <v>-8035.497075348064</v>
      </c>
      <c r="S31" s="44"/>
      <c r="T31" s="45">
        <f t="shared" si="4"/>
        <v>-678</v>
      </c>
      <c r="U31" s="45"/>
    </row>
    <row r="32" spans="2:21" ht="13.5">
      <c r="B32" s="39">
        <v>24</v>
      </c>
      <c r="C32" s="42">
        <f t="shared" si="1"/>
        <v>989778.9749184573</v>
      </c>
      <c r="D32" s="42"/>
      <c r="E32" s="39">
        <v>2016</v>
      </c>
      <c r="F32" s="8">
        <v>42380</v>
      </c>
      <c r="G32" s="39" t="s">
        <v>3</v>
      </c>
      <c r="H32" s="43">
        <v>1100.23</v>
      </c>
      <c r="I32" s="43"/>
      <c r="J32" s="39">
        <v>373</v>
      </c>
      <c r="K32" s="42">
        <f t="shared" si="0"/>
        <v>29693.369247553717</v>
      </c>
      <c r="L32" s="42"/>
      <c r="M32" s="6">
        <f t="shared" si="2"/>
        <v>0.0796068880631467</v>
      </c>
      <c r="N32" s="39">
        <v>2016</v>
      </c>
      <c r="O32" s="8">
        <v>42380</v>
      </c>
      <c r="P32" s="43">
        <v>1096.77</v>
      </c>
      <c r="Q32" s="43"/>
      <c r="R32" s="44">
        <f t="shared" si="3"/>
        <v>27543.98326984905</v>
      </c>
      <c r="S32" s="44"/>
      <c r="T32" s="45">
        <f t="shared" si="4"/>
        <v>346.00000000000364</v>
      </c>
      <c r="U32" s="45"/>
    </row>
    <row r="33" spans="2:21" ht="13.5">
      <c r="B33" s="39">
        <v>25</v>
      </c>
      <c r="C33" s="42">
        <f t="shared" si="1"/>
        <v>1017322.9581883064</v>
      </c>
      <c r="D33" s="42"/>
      <c r="E33" s="39">
        <v>2016</v>
      </c>
      <c r="F33" s="8">
        <v>42380</v>
      </c>
      <c r="G33" s="39" t="s">
        <v>3</v>
      </c>
      <c r="H33" s="43">
        <v>1094.34</v>
      </c>
      <c r="I33" s="43"/>
      <c r="J33" s="39">
        <v>316</v>
      </c>
      <c r="K33" s="42">
        <f t="shared" si="0"/>
        <v>30519.688745649193</v>
      </c>
      <c r="L33" s="42"/>
      <c r="M33" s="6">
        <f t="shared" si="2"/>
        <v>0.09658129349888984</v>
      </c>
      <c r="N33" s="39">
        <v>2016</v>
      </c>
      <c r="O33" s="8">
        <v>42380</v>
      </c>
      <c r="P33" s="43">
        <v>1096.82</v>
      </c>
      <c r="Q33" s="43"/>
      <c r="R33" s="44">
        <f t="shared" si="3"/>
        <v>-23952.160787724857</v>
      </c>
      <c r="S33" s="44"/>
      <c r="T33" s="45">
        <f t="shared" si="4"/>
        <v>-316</v>
      </c>
      <c r="U33" s="45"/>
    </row>
    <row r="34" spans="2:21" ht="13.5">
      <c r="B34" s="39">
        <v>26</v>
      </c>
      <c r="C34" s="42">
        <f t="shared" si="1"/>
        <v>993370.7974005815</v>
      </c>
      <c r="D34" s="42"/>
      <c r="E34" s="39">
        <v>2016</v>
      </c>
      <c r="F34" s="8">
        <v>42381</v>
      </c>
      <c r="G34" s="39" t="s">
        <v>4</v>
      </c>
      <c r="H34" s="43">
        <v>1097.2</v>
      </c>
      <c r="I34" s="43"/>
      <c r="J34" s="39">
        <v>303</v>
      </c>
      <c r="K34" s="42">
        <f t="shared" si="0"/>
        <v>29801.123922017447</v>
      </c>
      <c r="L34" s="42"/>
      <c r="M34" s="6">
        <f t="shared" si="2"/>
        <v>0.09835354429708729</v>
      </c>
      <c r="N34" s="39">
        <v>2016</v>
      </c>
      <c r="O34" s="8">
        <v>42381</v>
      </c>
      <c r="P34" s="43">
        <v>1094.85</v>
      </c>
      <c r="Q34" s="43"/>
      <c r="R34" s="44">
        <f t="shared" si="3"/>
        <v>-23113.082909816854</v>
      </c>
      <c r="S34" s="44"/>
      <c r="T34" s="45">
        <f t="shared" si="4"/>
        <v>-303</v>
      </c>
      <c r="U34" s="45"/>
    </row>
    <row r="35" spans="2:21" ht="13.5">
      <c r="B35" s="39">
        <v>27</v>
      </c>
      <c r="C35" s="42">
        <f t="shared" si="1"/>
        <v>970257.7144907647</v>
      </c>
      <c r="D35" s="42"/>
      <c r="E35" s="39">
        <v>2016</v>
      </c>
      <c r="F35" s="8">
        <v>42381</v>
      </c>
      <c r="G35" s="39" t="s">
        <v>3</v>
      </c>
      <c r="H35" s="43">
        <v>1094.22</v>
      </c>
      <c r="I35" s="43"/>
      <c r="J35" s="39">
        <v>314</v>
      </c>
      <c r="K35" s="42">
        <f t="shared" si="0"/>
        <v>29107.73143472294</v>
      </c>
      <c r="L35" s="42"/>
      <c r="M35" s="6">
        <f t="shared" si="2"/>
        <v>0.09269978163924503</v>
      </c>
      <c r="N35" s="39">
        <v>2016</v>
      </c>
      <c r="O35" s="8">
        <v>42381</v>
      </c>
      <c r="P35" s="43">
        <v>1089.23</v>
      </c>
      <c r="Q35" s="43"/>
      <c r="R35" s="44">
        <f t="shared" si="3"/>
        <v>46257.19103798335</v>
      </c>
      <c r="S35" s="44"/>
      <c r="T35" s="45">
        <f t="shared" si="4"/>
        <v>499.0000000000009</v>
      </c>
      <c r="U35" s="45"/>
    </row>
    <row r="36" spans="2:21" ht="13.5">
      <c r="B36" s="39">
        <v>28</v>
      </c>
      <c r="C36" s="42">
        <f t="shared" si="1"/>
        <v>1016514.9055287481</v>
      </c>
      <c r="D36" s="42"/>
      <c r="E36" s="39">
        <v>2016</v>
      </c>
      <c r="F36" s="8">
        <v>42381</v>
      </c>
      <c r="G36" s="39" t="s">
        <v>3</v>
      </c>
      <c r="H36" s="43">
        <v>1086.66</v>
      </c>
      <c r="I36" s="43"/>
      <c r="J36" s="39">
        <v>404</v>
      </c>
      <c r="K36" s="42">
        <f t="shared" si="0"/>
        <v>30495.44716586244</v>
      </c>
      <c r="L36" s="42"/>
      <c r="M36" s="6">
        <f t="shared" si="2"/>
        <v>0.07548378011352089</v>
      </c>
      <c r="N36" s="39">
        <v>2016</v>
      </c>
      <c r="O36" s="8">
        <v>42382</v>
      </c>
      <c r="P36" s="43">
        <v>1087.08</v>
      </c>
      <c r="Q36" s="43"/>
      <c r="R36" s="44">
        <f t="shared" si="3"/>
        <v>-3170.31876476671</v>
      </c>
      <c r="S36" s="44"/>
      <c r="T36" s="45">
        <f t="shared" si="4"/>
        <v>-404</v>
      </c>
      <c r="U36" s="45"/>
    </row>
    <row r="37" spans="2:21" ht="13.5">
      <c r="B37" s="39">
        <v>29</v>
      </c>
      <c r="C37" s="42">
        <f t="shared" si="1"/>
        <v>1013344.5867639814</v>
      </c>
      <c r="D37" s="42"/>
      <c r="E37" s="39">
        <v>2016</v>
      </c>
      <c r="F37" s="8">
        <v>42382</v>
      </c>
      <c r="G37" s="39" t="s">
        <v>3</v>
      </c>
      <c r="H37" s="43">
        <v>1086.35</v>
      </c>
      <c r="I37" s="43"/>
      <c r="J37" s="39">
        <v>397</v>
      </c>
      <c r="K37" s="42">
        <f t="shared" si="0"/>
        <v>30400.33760291944</v>
      </c>
      <c r="L37" s="42"/>
      <c r="M37" s="6">
        <f t="shared" si="2"/>
        <v>0.07657515768997339</v>
      </c>
      <c r="N37" s="39">
        <v>2016</v>
      </c>
      <c r="O37" s="8">
        <v>42382</v>
      </c>
      <c r="P37" s="43">
        <v>1084.35</v>
      </c>
      <c r="Q37" s="43"/>
      <c r="R37" s="44">
        <f t="shared" si="3"/>
        <v>15315.031537994677</v>
      </c>
      <c r="S37" s="44"/>
      <c r="T37" s="45">
        <f t="shared" si="4"/>
        <v>200</v>
      </c>
      <c r="U37" s="45"/>
    </row>
    <row r="38" spans="2:21" ht="13.5">
      <c r="B38" s="39">
        <v>30</v>
      </c>
      <c r="C38" s="42">
        <f t="shared" si="1"/>
        <v>1028659.618301976</v>
      </c>
      <c r="D38" s="42"/>
      <c r="E38" s="39">
        <v>2016</v>
      </c>
      <c r="F38" s="8">
        <v>42382</v>
      </c>
      <c r="G38" s="39" t="s">
        <v>4</v>
      </c>
      <c r="H38" s="43">
        <v>1085.09</v>
      </c>
      <c r="I38" s="43"/>
      <c r="J38" s="39">
        <v>283</v>
      </c>
      <c r="K38" s="42">
        <f t="shared" si="0"/>
        <v>30859.788549059278</v>
      </c>
      <c r="L38" s="42"/>
      <c r="M38" s="6">
        <f t="shared" si="2"/>
        <v>0.10904518921929074</v>
      </c>
      <c r="N38" s="39">
        <v>2016</v>
      </c>
      <c r="O38" s="8">
        <v>42382</v>
      </c>
      <c r="P38" s="43">
        <v>1084.34</v>
      </c>
      <c r="Q38" s="43"/>
      <c r="R38" s="44">
        <f t="shared" si="3"/>
        <v>-8178.389191446806</v>
      </c>
      <c r="S38" s="44"/>
      <c r="T38" s="45">
        <f t="shared" si="4"/>
        <v>-283</v>
      </c>
      <c r="U38" s="45"/>
    </row>
    <row r="39" spans="2:21" ht="13.5">
      <c r="B39" s="39">
        <v>31</v>
      </c>
      <c r="C39" s="42">
        <f t="shared" si="1"/>
        <v>1020481.2291105292</v>
      </c>
      <c r="D39" s="42"/>
      <c r="E39" s="39">
        <v>2016</v>
      </c>
      <c r="F39" s="8">
        <v>42382</v>
      </c>
      <c r="G39" s="39" t="s">
        <v>3</v>
      </c>
      <c r="H39" s="43">
        <v>1081.05</v>
      </c>
      <c r="I39" s="43"/>
      <c r="J39" s="39">
        <v>475</v>
      </c>
      <c r="K39" s="42">
        <f t="shared" si="0"/>
        <v>30614.436873315874</v>
      </c>
      <c r="L39" s="42"/>
      <c r="M39" s="6">
        <f t="shared" si="2"/>
        <v>0.06445144604908605</v>
      </c>
      <c r="N39" s="39">
        <v>2016</v>
      </c>
      <c r="O39" s="8">
        <v>42382</v>
      </c>
      <c r="P39" s="43">
        <v>1082.73</v>
      </c>
      <c r="Q39" s="43"/>
      <c r="R39" s="44">
        <f t="shared" si="3"/>
        <v>-10827.842936246867</v>
      </c>
      <c r="S39" s="44"/>
      <c r="T39" s="45">
        <f t="shared" si="4"/>
        <v>-475</v>
      </c>
      <c r="U39" s="45"/>
    </row>
    <row r="40" spans="2:21" ht="13.5">
      <c r="B40" s="39">
        <v>32</v>
      </c>
      <c r="C40" s="42">
        <f t="shared" si="1"/>
        <v>1009653.3861742823</v>
      </c>
      <c r="D40" s="42"/>
      <c r="E40" s="39">
        <v>2016</v>
      </c>
      <c r="F40" s="8">
        <v>42382</v>
      </c>
      <c r="G40" s="39" t="s">
        <v>4</v>
      </c>
      <c r="H40" s="43">
        <v>1089.45</v>
      </c>
      <c r="I40" s="43"/>
      <c r="J40" s="39">
        <v>906</v>
      </c>
      <c r="K40" s="42">
        <f t="shared" si="0"/>
        <v>30289.60158522847</v>
      </c>
      <c r="L40" s="42"/>
      <c r="M40" s="6">
        <f t="shared" si="2"/>
        <v>0.033432231330274245</v>
      </c>
      <c r="N40" s="39">
        <v>2016</v>
      </c>
      <c r="O40" s="8">
        <v>42382</v>
      </c>
      <c r="P40" s="43">
        <v>1090.02</v>
      </c>
      <c r="Q40" s="43"/>
      <c r="R40" s="44">
        <f t="shared" si="3"/>
        <v>1905.6371858254192</v>
      </c>
      <c r="S40" s="44"/>
      <c r="T40" s="45">
        <f t="shared" si="4"/>
        <v>56.99999999999363</v>
      </c>
      <c r="U40" s="45"/>
    </row>
    <row r="41" spans="2:21" ht="13.5">
      <c r="B41" s="39">
        <v>33</v>
      </c>
      <c r="C41" s="42">
        <f t="shared" si="1"/>
        <v>1011559.0233601077</v>
      </c>
      <c r="D41" s="42"/>
      <c r="E41" s="39">
        <v>2016</v>
      </c>
      <c r="F41" s="8">
        <v>42382</v>
      </c>
      <c r="G41" s="39" t="s">
        <v>4</v>
      </c>
      <c r="H41" s="43">
        <v>1092.28</v>
      </c>
      <c r="I41" s="43"/>
      <c r="J41" s="39">
        <v>645</v>
      </c>
      <c r="K41" s="42">
        <f t="shared" si="0"/>
        <v>30346.77070080323</v>
      </c>
      <c r="L41" s="42"/>
      <c r="M41" s="6">
        <f t="shared" si="2"/>
        <v>0.04704925690047013</v>
      </c>
      <c r="N41" s="39">
        <v>2016</v>
      </c>
      <c r="O41" s="8">
        <v>42383</v>
      </c>
      <c r="P41" s="43">
        <v>1093.1</v>
      </c>
      <c r="Q41" s="43"/>
      <c r="R41" s="44">
        <f t="shared" si="3"/>
        <v>3858.0390658382507</v>
      </c>
      <c r="S41" s="44"/>
      <c r="T41" s="45">
        <f t="shared" si="4"/>
        <v>81.99999999999363</v>
      </c>
      <c r="U41" s="45"/>
    </row>
    <row r="42" spans="2:21" ht="13.5">
      <c r="B42" s="39">
        <v>34</v>
      </c>
      <c r="C42" s="42">
        <f t="shared" si="1"/>
        <v>1015417.0624259459</v>
      </c>
      <c r="D42" s="42"/>
      <c r="E42" s="39">
        <v>2016</v>
      </c>
      <c r="F42" s="8">
        <v>42383</v>
      </c>
      <c r="G42" s="39" t="s">
        <v>3</v>
      </c>
      <c r="H42" s="43">
        <v>1091.88</v>
      </c>
      <c r="I42" s="43"/>
      <c r="J42" s="39">
        <v>262</v>
      </c>
      <c r="K42" s="42">
        <f t="shared" si="0"/>
        <v>30462.511872778374</v>
      </c>
      <c r="L42" s="42"/>
      <c r="M42" s="6">
        <f t="shared" si="2"/>
        <v>0.11626912928541364</v>
      </c>
      <c r="N42" s="39">
        <v>2016</v>
      </c>
      <c r="O42" s="8">
        <v>42383</v>
      </c>
      <c r="P42" s="43">
        <v>1093.1</v>
      </c>
      <c r="Q42" s="43"/>
      <c r="R42" s="44">
        <f t="shared" si="3"/>
        <v>-14184.833772818136</v>
      </c>
      <c r="S42" s="44"/>
      <c r="T42" s="45">
        <f t="shared" si="4"/>
        <v>-262</v>
      </c>
      <c r="U42" s="45"/>
    </row>
    <row r="43" spans="2:21" ht="13.5">
      <c r="B43" s="39">
        <v>35</v>
      </c>
      <c r="C43" s="42">
        <f t="shared" si="1"/>
        <v>1001232.2286531278</v>
      </c>
      <c r="D43" s="42"/>
      <c r="E43" s="39">
        <v>2016</v>
      </c>
      <c r="F43" s="8">
        <v>42383</v>
      </c>
      <c r="G43" s="39" t="s">
        <v>3</v>
      </c>
      <c r="H43" s="43">
        <v>1091.06</v>
      </c>
      <c r="I43" s="43"/>
      <c r="J43" s="39">
        <v>437</v>
      </c>
      <c r="K43" s="42">
        <f t="shared" si="0"/>
        <v>30036.96685959383</v>
      </c>
      <c r="L43" s="42"/>
      <c r="M43" s="6">
        <f t="shared" si="2"/>
        <v>0.06873447793957398</v>
      </c>
      <c r="N43" s="39">
        <v>2016</v>
      </c>
      <c r="O43" s="8">
        <v>42383</v>
      </c>
      <c r="P43" s="43">
        <v>1092.65</v>
      </c>
      <c r="Q43" s="43"/>
      <c r="R43" s="44">
        <f t="shared" si="3"/>
        <v>-10928.781992393262</v>
      </c>
      <c r="S43" s="44"/>
      <c r="T43" s="45">
        <f t="shared" si="4"/>
        <v>-437</v>
      </c>
      <c r="U43" s="45"/>
    </row>
    <row r="44" spans="2:21" ht="13.5">
      <c r="B44" s="39">
        <v>36</v>
      </c>
      <c r="C44" s="42">
        <f t="shared" si="1"/>
        <v>990303.4466607345</v>
      </c>
      <c r="D44" s="42"/>
      <c r="E44" s="39">
        <v>2016</v>
      </c>
      <c r="F44" s="8">
        <v>42383</v>
      </c>
      <c r="G44" s="39" t="s">
        <v>3</v>
      </c>
      <c r="H44" s="43">
        <v>1084.91</v>
      </c>
      <c r="I44" s="43"/>
      <c r="J44" s="39">
        <v>745</v>
      </c>
      <c r="K44" s="42">
        <f t="shared" si="0"/>
        <v>29709.103399822034</v>
      </c>
      <c r="L44" s="42"/>
      <c r="M44" s="6">
        <f t="shared" si="2"/>
        <v>0.039877991140700716</v>
      </c>
      <c r="N44" s="39">
        <v>2016</v>
      </c>
      <c r="O44" s="8">
        <v>42383</v>
      </c>
      <c r="P44" s="43">
        <v>1087.31</v>
      </c>
      <c r="Q44" s="43"/>
      <c r="R44" s="44">
        <f t="shared" si="3"/>
        <v>-9570.717873767628</v>
      </c>
      <c r="S44" s="44"/>
      <c r="T44" s="45">
        <f t="shared" si="4"/>
        <v>-745</v>
      </c>
      <c r="U44" s="45"/>
    </row>
    <row r="45" spans="2:21" ht="13.5">
      <c r="B45" s="39">
        <v>37</v>
      </c>
      <c r="C45" s="42">
        <f t="shared" si="1"/>
        <v>980732.7287869669</v>
      </c>
      <c r="D45" s="42"/>
      <c r="E45" s="39">
        <v>2016</v>
      </c>
      <c r="F45" s="8">
        <v>42383</v>
      </c>
      <c r="G45" s="39" t="s">
        <v>3</v>
      </c>
      <c r="H45" s="43">
        <v>1081.44</v>
      </c>
      <c r="I45" s="43"/>
      <c r="J45" s="39">
        <v>798</v>
      </c>
      <c r="K45" s="42">
        <f t="shared" si="0"/>
        <v>29421.981863609006</v>
      </c>
      <c r="L45" s="42"/>
      <c r="M45" s="6">
        <f t="shared" si="2"/>
        <v>0.03686965145815665</v>
      </c>
      <c r="N45" s="39">
        <v>2016</v>
      </c>
      <c r="O45" s="8">
        <v>42383</v>
      </c>
      <c r="P45" s="43">
        <v>1076.55</v>
      </c>
      <c r="Q45" s="43"/>
      <c r="R45" s="44">
        <f t="shared" si="3"/>
        <v>18029.25956303897</v>
      </c>
      <c r="S45" s="44"/>
      <c r="T45" s="45">
        <f t="shared" si="4"/>
        <v>489.00000000001</v>
      </c>
      <c r="U45" s="45"/>
    </row>
    <row r="46" spans="2:21" ht="13.5">
      <c r="B46" s="39">
        <v>38</v>
      </c>
      <c r="C46" s="42">
        <f t="shared" si="1"/>
        <v>998761.9883500058</v>
      </c>
      <c r="D46" s="42"/>
      <c r="E46" s="39">
        <v>2016</v>
      </c>
      <c r="F46" s="8">
        <v>42384</v>
      </c>
      <c r="G46" s="39" t="s">
        <v>4</v>
      </c>
      <c r="H46" s="43">
        <v>1083.39</v>
      </c>
      <c r="I46" s="43"/>
      <c r="J46" s="39">
        <v>368</v>
      </c>
      <c r="K46" s="42">
        <f t="shared" si="0"/>
        <v>29962.859650500173</v>
      </c>
      <c r="L46" s="42"/>
      <c r="M46" s="6">
        <f t="shared" si="2"/>
        <v>0.08142081426766351</v>
      </c>
      <c r="N46" s="39">
        <v>2016</v>
      </c>
      <c r="O46" s="8">
        <v>42384</v>
      </c>
      <c r="P46" s="43">
        <v>1083.03</v>
      </c>
      <c r="Q46" s="43"/>
      <c r="R46" s="44">
        <f t="shared" si="3"/>
        <v>-2931.149313636923</v>
      </c>
      <c r="S46" s="44"/>
      <c r="T46" s="45">
        <f t="shared" si="4"/>
        <v>-368</v>
      </c>
      <c r="U46" s="45"/>
    </row>
    <row r="47" spans="2:21" ht="13.5">
      <c r="B47" s="39">
        <v>39</v>
      </c>
      <c r="C47" s="42">
        <f t="shared" si="1"/>
        <v>995830.8390363689</v>
      </c>
      <c r="D47" s="42"/>
      <c r="E47" s="39">
        <v>2016</v>
      </c>
      <c r="F47" s="8">
        <v>42384</v>
      </c>
      <c r="G47" s="39" t="s">
        <v>4</v>
      </c>
      <c r="H47" s="43">
        <v>1085</v>
      </c>
      <c r="I47" s="43"/>
      <c r="J47" s="39">
        <v>404</v>
      </c>
      <c r="K47" s="42">
        <f t="shared" si="0"/>
        <v>29874.925171091065</v>
      </c>
      <c r="L47" s="42"/>
      <c r="M47" s="6">
        <f t="shared" si="2"/>
        <v>0.07394783458190858</v>
      </c>
      <c r="N47" s="39">
        <v>2016</v>
      </c>
      <c r="O47" s="8">
        <v>42384</v>
      </c>
      <c r="P47" s="43">
        <v>1091.28</v>
      </c>
      <c r="Q47" s="43"/>
      <c r="R47" s="44">
        <f t="shared" si="3"/>
        <v>46439.240117438385</v>
      </c>
      <c r="S47" s="44"/>
      <c r="T47" s="45">
        <f t="shared" si="4"/>
        <v>627.9999999999973</v>
      </c>
      <c r="U47" s="45"/>
    </row>
    <row r="48" spans="2:21" ht="13.5">
      <c r="B48" s="39">
        <v>40</v>
      </c>
      <c r="C48" s="42">
        <f t="shared" si="1"/>
        <v>1042270.0791538073</v>
      </c>
      <c r="D48" s="42"/>
      <c r="E48" s="39">
        <v>2016</v>
      </c>
      <c r="F48" s="8">
        <v>42384</v>
      </c>
      <c r="G48" s="39" t="s">
        <v>4</v>
      </c>
      <c r="H48" s="43">
        <v>1089.54</v>
      </c>
      <c r="I48" s="43"/>
      <c r="J48" s="39">
        <v>268</v>
      </c>
      <c r="K48" s="42">
        <f t="shared" si="0"/>
        <v>31268.102374614216</v>
      </c>
      <c r="L48" s="42"/>
      <c r="M48" s="6">
        <f t="shared" si="2"/>
        <v>0.11667202378587395</v>
      </c>
      <c r="N48" s="39">
        <v>2016</v>
      </c>
      <c r="O48" s="8">
        <v>42387</v>
      </c>
      <c r="P48" s="43">
        <v>1091.59</v>
      </c>
      <c r="Q48" s="43"/>
      <c r="R48" s="44">
        <f t="shared" si="3"/>
        <v>23917.76487610363</v>
      </c>
      <c r="S48" s="44"/>
      <c r="T48" s="45">
        <f t="shared" si="4"/>
        <v>204.99999999999545</v>
      </c>
      <c r="U48" s="45"/>
    </row>
    <row r="49" spans="2:21" ht="13.5">
      <c r="B49" s="39">
        <v>41</v>
      </c>
      <c r="C49" s="42">
        <f t="shared" si="1"/>
        <v>1066187.8440299109</v>
      </c>
      <c r="D49" s="42"/>
      <c r="E49" s="39">
        <v>2016</v>
      </c>
      <c r="F49" s="8">
        <v>42387</v>
      </c>
      <c r="G49" s="39" t="s">
        <v>3</v>
      </c>
      <c r="H49" s="43">
        <v>1090.15</v>
      </c>
      <c r="I49" s="43"/>
      <c r="J49" s="39">
        <v>288</v>
      </c>
      <c r="K49" s="42">
        <f t="shared" si="0"/>
        <v>31985.635320897323</v>
      </c>
      <c r="L49" s="42"/>
      <c r="M49" s="6">
        <f t="shared" si="2"/>
        <v>0.1110612337531157</v>
      </c>
      <c r="N49" s="39">
        <v>2016</v>
      </c>
      <c r="O49" s="8">
        <v>42387</v>
      </c>
      <c r="P49" s="43">
        <v>1090.67</v>
      </c>
      <c r="Q49" s="43"/>
      <c r="R49" s="44">
        <f t="shared" si="3"/>
        <v>-5775.1841551618145</v>
      </c>
      <c r="S49" s="44"/>
      <c r="T49" s="45">
        <f t="shared" si="4"/>
        <v>-288</v>
      </c>
      <c r="U49" s="45"/>
    </row>
    <row r="50" spans="2:21" ht="13.5">
      <c r="B50" s="39">
        <v>42</v>
      </c>
      <c r="C50" s="42">
        <f t="shared" si="1"/>
        <v>1060412.6598747491</v>
      </c>
      <c r="D50" s="42"/>
      <c r="E50" s="39">
        <v>2016</v>
      </c>
      <c r="F50" s="8">
        <v>42388</v>
      </c>
      <c r="G50" s="39" t="s">
        <v>3</v>
      </c>
      <c r="H50" s="43">
        <v>1088.19</v>
      </c>
      <c r="I50" s="43"/>
      <c r="J50" s="39">
        <v>236</v>
      </c>
      <c r="K50" s="42">
        <f t="shared" si="0"/>
        <v>31812.379796242472</v>
      </c>
      <c r="L50" s="42"/>
      <c r="M50" s="6">
        <f t="shared" si="2"/>
        <v>0.1347982194756037</v>
      </c>
      <c r="N50" s="39">
        <v>2016</v>
      </c>
      <c r="O50" s="8">
        <v>42388</v>
      </c>
      <c r="P50" s="43">
        <v>1089.77</v>
      </c>
      <c r="Q50" s="43"/>
      <c r="R50" s="44">
        <f t="shared" si="3"/>
        <v>-21298.118677144405</v>
      </c>
      <c r="S50" s="44"/>
      <c r="T50" s="45">
        <f t="shared" si="4"/>
        <v>-236</v>
      </c>
      <c r="U50" s="45"/>
    </row>
    <row r="51" spans="2:21" ht="13.5">
      <c r="B51" s="39">
        <v>43</v>
      </c>
      <c r="C51" s="42">
        <f t="shared" si="1"/>
        <v>1039114.5411976047</v>
      </c>
      <c r="D51" s="42"/>
      <c r="E51" s="39">
        <v>2016</v>
      </c>
      <c r="F51" s="8">
        <v>42388</v>
      </c>
      <c r="G51" s="39" t="s">
        <v>4</v>
      </c>
      <c r="H51" s="43">
        <v>1090.39</v>
      </c>
      <c r="I51" s="43"/>
      <c r="J51" s="39">
        <v>553</v>
      </c>
      <c r="K51" s="42">
        <f t="shared" si="0"/>
        <v>31173.43623592814</v>
      </c>
      <c r="L51" s="42"/>
      <c r="M51" s="6">
        <f t="shared" si="2"/>
        <v>0.05637149409751924</v>
      </c>
      <c r="N51" s="39">
        <v>2016</v>
      </c>
      <c r="O51" s="8">
        <v>42388</v>
      </c>
      <c r="P51" s="43">
        <v>1089.29</v>
      </c>
      <c r="Q51" s="43"/>
      <c r="R51" s="44">
        <f t="shared" si="3"/>
        <v>-6200.864350727886</v>
      </c>
      <c r="S51" s="44"/>
      <c r="T51" s="45">
        <f t="shared" si="4"/>
        <v>-553</v>
      </c>
      <c r="U51" s="45"/>
    </row>
    <row r="52" spans="2:21" ht="13.5">
      <c r="B52" s="39">
        <v>44</v>
      </c>
      <c r="C52" s="42">
        <f t="shared" si="1"/>
        <v>1032913.6768468769</v>
      </c>
      <c r="D52" s="42"/>
      <c r="E52" s="39">
        <v>2016</v>
      </c>
      <c r="F52" s="8">
        <v>42388</v>
      </c>
      <c r="G52" s="39" t="s">
        <v>4</v>
      </c>
      <c r="H52" s="43">
        <v>1090.23</v>
      </c>
      <c r="I52" s="43"/>
      <c r="J52" s="39">
        <v>344</v>
      </c>
      <c r="K52" s="42">
        <f t="shared" si="0"/>
        <v>30987.410305406305</v>
      </c>
      <c r="L52" s="42"/>
      <c r="M52" s="6">
        <f t="shared" si="2"/>
        <v>0.09007968112036717</v>
      </c>
      <c r="N52" s="39">
        <v>2016</v>
      </c>
      <c r="O52" s="8">
        <v>42388</v>
      </c>
      <c r="P52" s="43">
        <v>1088.67</v>
      </c>
      <c r="Q52" s="43"/>
      <c r="R52" s="44">
        <f t="shared" si="3"/>
        <v>-14052.430254776787</v>
      </c>
      <c r="S52" s="44"/>
      <c r="T52" s="45">
        <f t="shared" si="4"/>
        <v>-344</v>
      </c>
      <c r="U52" s="45"/>
    </row>
    <row r="53" spans="2:21" ht="13.5">
      <c r="B53" s="39">
        <v>45</v>
      </c>
      <c r="C53" s="42">
        <f t="shared" si="1"/>
        <v>1018861.2465921</v>
      </c>
      <c r="D53" s="42"/>
      <c r="E53" s="39">
        <v>2016</v>
      </c>
      <c r="F53" s="8">
        <v>42388</v>
      </c>
      <c r="G53" s="39" t="s">
        <v>3</v>
      </c>
      <c r="H53" s="43">
        <v>1086.27</v>
      </c>
      <c r="I53" s="43"/>
      <c r="J53" s="39">
        <v>351</v>
      </c>
      <c r="K53" s="42">
        <f t="shared" si="0"/>
        <v>30565.837397763</v>
      </c>
      <c r="L53" s="42"/>
      <c r="M53" s="6">
        <f t="shared" si="2"/>
        <v>0.0870821578283846</v>
      </c>
      <c r="N53" s="39">
        <v>2016</v>
      </c>
      <c r="O53" s="8">
        <v>42388</v>
      </c>
      <c r="P53" s="43">
        <v>1086.9</v>
      </c>
      <c r="Q53" s="43"/>
      <c r="R53" s="44">
        <f t="shared" si="3"/>
        <v>-5486.1759431891805</v>
      </c>
      <c r="S53" s="44"/>
      <c r="T53" s="45">
        <f t="shared" si="4"/>
        <v>-351</v>
      </c>
      <c r="U53" s="45"/>
    </row>
    <row r="54" spans="2:21" ht="13.5">
      <c r="B54" s="39">
        <v>46</v>
      </c>
      <c r="C54" s="42">
        <f t="shared" si="1"/>
        <v>1013375.0706489108</v>
      </c>
      <c r="D54" s="42"/>
      <c r="E54" s="39">
        <v>2016</v>
      </c>
      <c r="F54" s="8">
        <v>42388</v>
      </c>
      <c r="G54" s="39" t="s">
        <v>3</v>
      </c>
      <c r="H54" s="43">
        <v>1085.54</v>
      </c>
      <c r="I54" s="43"/>
      <c r="J54" s="39">
        <v>365</v>
      </c>
      <c r="K54" s="42">
        <f t="shared" si="0"/>
        <v>30401.252119467325</v>
      </c>
      <c r="L54" s="42"/>
      <c r="M54" s="6">
        <f t="shared" si="2"/>
        <v>0.08329110169717074</v>
      </c>
      <c r="N54" s="39">
        <v>2016</v>
      </c>
      <c r="O54" s="8">
        <v>42388</v>
      </c>
      <c r="P54" s="43">
        <v>1086.83</v>
      </c>
      <c r="Q54" s="43"/>
      <c r="R54" s="44">
        <f t="shared" si="3"/>
        <v>-10744.552118934724</v>
      </c>
      <c r="S54" s="44"/>
      <c r="T54" s="45">
        <f t="shared" si="4"/>
        <v>-365</v>
      </c>
      <c r="U54" s="45"/>
    </row>
    <row r="55" spans="2:21" ht="13.5">
      <c r="B55" s="39">
        <v>47</v>
      </c>
      <c r="C55" s="42">
        <f t="shared" si="1"/>
        <v>1002630.5185299761</v>
      </c>
      <c r="D55" s="42"/>
      <c r="E55" s="39">
        <v>2016</v>
      </c>
      <c r="F55" s="8">
        <v>42388</v>
      </c>
      <c r="G55" s="39" t="s">
        <v>4</v>
      </c>
      <c r="H55" s="43">
        <v>1090.01</v>
      </c>
      <c r="I55" s="43"/>
      <c r="J55" s="39">
        <v>473</v>
      </c>
      <c r="K55" s="42">
        <f t="shared" si="0"/>
        <v>30078.915555899282</v>
      </c>
      <c r="L55" s="42"/>
      <c r="M55" s="6">
        <f t="shared" si="2"/>
        <v>0.06359178764460736</v>
      </c>
      <c r="N55" s="39">
        <v>2016</v>
      </c>
      <c r="O55" s="8">
        <v>42388</v>
      </c>
      <c r="P55" s="43">
        <v>1088.47</v>
      </c>
      <c r="Q55" s="43"/>
      <c r="R55" s="44">
        <f t="shared" si="3"/>
        <v>-9793.135297269302</v>
      </c>
      <c r="S55" s="44"/>
      <c r="T55" s="45">
        <f t="shared" si="4"/>
        <v>-473</v>
      </c>
      <c r="U55" s="45"/>
    </row>
    <row r="56" spans="2:21" ht="13.5">
      <c r="B56" s="39">
        <v>48</v>
      </c>
      <c r="C56" s="42">
        <f t="shared" si="1"/>
        <v>992837.3832327068</v>
      </c>
      <c r="D56" s="42"/>
      <c r="E56" s="39">
        <v>2016</v>
      </c>
      <c r="F56" s="8">
        <v>42388</v>
      </c>
      <c r="G56" s="39" t="s">
        <v>3</v>
      </c>
      <c r="H56" s="43">
        <v>1086.62</v>
      </c>
      <c r="I56" s="43"/>
      <c r="J56" s="39">
        <v>257</v>
      </c>
      <c r="K56" s="42">
        <f t="shared" si="0"/>
        <v>29785.121496981203</v>
      </c>
      <c r="L56" s="42"/>
      <c r="M56" s="6">
        <f t="shared" si="2"/>
        <v>0.11589541438514087</v>
      </c>
      <c r="N56" s="39">
        <v>2016</v>
      </c>
      <c r="O56" s="8">
        <v>42388</v>
      </c>
      <c r="P56" s="43">
        <v>1087.46</v>
      </c>
      <c r="Q56" s="43"/>
      <c r="R56" s="44">
        <f t="shared" si="3"/>
        <v>-9735.21480835352</v>
      </c>
      <c r="S56" s="44"/>
      <c r="T56" s="45">
        <f t="shared" si="4"/>
        <v>-257</v>
      </c>
      <c r="U56" s="45"/>
    </row>
    <row r="57" spans="2:21" ht="13.5">
      <c r="B57" s="39">
        <v>49</v>
      </c>
      <c r="C57" s="42">
        <f t="shared" si="1"/>
        <v>983102.1684243532</v>
      </c>
      <c r="D57" s="42"/>
      <c r="E57" s="39">
        <v>2016</v>
      </c>
      <c r="F57" s="8">
        <v>42388</v>
      </c>
      <c r="G57" s="39" t="s">
        <v>4</v>
      </c>
      <c r="H57" s="43">
        <v>1087.16</v>
      </c>
      <c r="I57" s="43"/>
      <c r="J57" s="39">
        <v>182</v>
      </c>
      <c r="K57" s="42">
        <f t="shared" si="0"/>
        <v>29493.065052730595</v>
      </c>
      <c r="L57" s="42"/>
      <c r="M57" s="6">
        <f t="shared" si="2"/>
        <v>0.16204980798203625</v>
      </c>
      <c r="N57" s="39">
        <v>2016</v>
      </c>
      <c r="O57" s="8">
        <v>42389</v>
      </c>
      <c r="P57" s="43">
        <v>1090.7</v>
      </c>
      <c r="Q57" s="43"/>
      <c r="R57" s="44">
        <f t="shared" si="3"/>
        <v>57365.63202564025</v>
      </c>
      <c r="S57" s="44"/>
      <c r="T57" s="45">
        <f t="shared" si="4"/>
        <v>353.99999999999636</v>
      </c>
      <c r="U57" s="45"/>
    </row>
    <row r="58" spans="2:21" ht="13.5">
      <c r="B58" s="39">
        <v>50</v>
      </c>
      <c r="C58" s="42">
        <f t="shared" si="1"/>
        <v>1040467.8004499935</v>
      </c>
      <c r="D58" s="42"/>
      <c r="E58" s="39">
        <v>2016</v>
      </c>
      <c r="F58" s="8">
        <v>42389</v>
      </c>
      <c r="G58" s="39" t="s">
        <v>4</v>
      </c>
      <c r="H58" s="43">
        <v>1092.79</v>
      </c>
      <c r="I58" s="43"/>
      <c r="J58" s="39">
        <v>240</v>
      </c>
      <c r="K58" s="42">
        <f t="shared" si="0"/>
        <v>31214.034013499804</v>
      </c>
      <c r="L58" s="42"/>
      <c r="M58" s="6">
        <f t="shared" si="2"/>
        <v>0.1300584750562492</v>
      </c>
      <c r="N58" s="39">
        <v>2016</v>
      </c>
      <c r="O58" s="8">
        <v>42389</v>
      </c>
      <c r="P58" s="43">
        <v>1093.36</v>
      </c>
      <c r="Q58" s="43"/>
      <c r="R58" s="44">
        <f t="shared" si="3"/>
        <v>7413.333078205376</v>
      </c>
      <c r="S58" s="44"/>
      <c r="T58" s="45">
        <f t="shared" si="4"/>
        <v>56.99999999999363</v>
      </c>
      <c r="U58" s="45"/>
    </row>
    <row r="59" spans="2:21" ht="13.5">
      <c r="B59" s="39">
        <v>51</v>
      </c>
      <c r="C59" s="42">
        <f t="shared" si="1"/>
        <v>1047881.1335281988</v>
      </c>
      <c r="D59" s="42"/>
      <c r="E59" s="39">
        <v>2016</v>
      </c>
      <c r="F59" s="8">
        <v>42389</v>
      </c>
      <c r="G59" s="39" t="s">
        <v>4</v>
      </c>
      <c r="H59" s="43">
        <v>1103.01</v>
      </c>
      <c r="I59" s="43"/>
      <c r="J59" s="39">
        <v>428</v>
      </c>
      <c r="K59" s="42">
        <f t="shared" si="0"/>
        <v>31436.434005845964</v>
      </c>
      <c r="L59" s="42"/>
      <c r="M59" s="6">
        <f t="shared" si="2"/>
        <v>0.0734496121631915</v>
      </c>
      <c r="N59" s="39">
        <v>2016</v>
      </c>
      <c r="O59" s="8">
        <v>42389</v>
      </c>
      <c r="P59" s="43">
        <v>1103.84</v>
      </c>
      <c r="Q59" s="43"/>
      <c r="R59" s="44">
        <f t="shared" si="3"/>
        <v>6096.31780954436</v>
      </c>
      <c r="S59" s="44"/>
      <c r="T59" s="45">
        <f t="shared" si="4"/>
        <v>82.99999999999272</v>
      </c>
      <c r="U59" s="45"/>
    </row>
    <row r="60" spans="2:21" ht="13.5">
      <c r="B60" s="39">
        <v>52</v>
      </c>
      <c r="C60" s="42">
        <f t="shared" si="1"/>
        <v>1053977.451337743</v>
      </c>
      <c r="D60" s="42"/>
      <c r="E60" s="39">
        <v>2016</v>
      </c>
      <c r="F60" s="8">
        <v>42390</v>
      </c>
      <c r="G60" s="39" t="s">
        <v>3</v>
      </c>
      <c r="H60" s="43">
        <v>1098.36</v>
      </c>
      <c r="I60" s="43"/>
      <c r="J60" s="39">
        <v>515</v>
      </c>
      <c r="K60" s="42">
        <f t="shared" si="0"/>
        <v>31619.323540132293</v>
      </c>
      <c r="L60" s="42"/>
      <c r="M60" s="6">
        <f t="shared" si="2"/>
        <v>0.061396744738120956</v>
      </c>
      <c r="N60" s="39">
        <v>2016</v>
      </c>
      <c r="O60" s="8">
        <v>42390</v>
      </c>
      <c r="P60" s="43">
        <v>1100.01</v>
      </c>
      <c r="Q60" s="43"/>
      <c r="R60" s="44">
        <f t="shared" si="3"/>
        <v>-10130.462881790516</v>
      </c>
      <c r="S60" s="44"/>
      <c r="T60" s="45">
        <f t="shared" si="4"/>
        <v>-515</v>
      </c>
      <c r="U60" s="45"/>
    </row>
    <row r="61" spans="2:21" ht="13.5">
      <c r="B61" s="39">
        <v>53</v>
      </c>
      <c r="C61" s="42">
        <f t="shared" si="1"/>
        <v>1043846.9884559526</v>
      </c>
      <c r="D61" s="42"/>
      <c r="E61" s="39">
        <v>2016</v>
      </c>
      <c r="F61" s="8">
        <v>42390</v>
      </c>
      <c r="G61" s="39" t="s">
        <v>3</v>
      </c>
      <c r="H61" s="43">
        <v>1099.06</v>
      </c>
      <c r="I61" s="43"/>
      <c r="J61" s="39">
        <v>390</v>
      </c>
      <c r="K61" s="42">
        <f t="shared" si="0"/>
        <v>31315.409653678576</v>
      </c>
      <c r="L61" s="42"/>
      <c r="M61" s="6">
        <f t="shared" si="2"/>
        <v>0.08029592218891941</v>
      </c>
      <c r="N61" s="39">
        <v>2016</v>
      </c>
      <c r="O61" s="8">
        <v>42390</v>
      </c>
      <c r="P61" s="43">
        <v>1095.07</v>
      </c>
      <c r="Q61" s="43"/>
      <c r="R61" s="44">
        <f t="shared" si="3"/>
        <v>32038.07295337892</v>
      </c>
      <c r="S61" s="44"/>
      <c r="T61" s="45">
        <f t="shared" si="4"/>
        <v>399.0000000000009</v>
      </c>
      <c r="U61" s="45"/>
    </row>
    <row r="62" spans="2:21" ht="13.5">
      <c r="B62" s="39">
        <v>54</v>
      </c>
      <c r="C62" s="42">
        <f t="shared" si="1"/>
        <v>1075885.0614093316</v>
      </c>
      <c r="D62" s="42"/>
      <c r="E62" s="39">
        <v>2016</v>
      </c>
      <c r="F62" s="8">
        <v>42390</v>
      </c>
      <c r="G62" s="39" t="s">
        <v>4</v>
      </c>
      <c r="H62" s="43">
        <v>1101.32</v>
      </c>
      <c r="I62" s="43"/>
      <c r="J62" s="39">
        <v>912</v>
      </c>
      <c r="K62" s="42">
        <f t="shared" si="0"/>
        <v>32276.551842279947</v>
      </c>
      <c r="L62" s="42"/>
      <c r="M62" s="6">
        <f t="shared" si="2"/>
        <v>0.03539095596741222</v>
      </c>
      <c r="N62" s="39">
        <v>2016</v>
      </c>
      <c r="O62" s="8">
        <v>42390</v>
      </c>
      <c r="P62" s="43">
        <v>1100.77</v>
      </c>
      <c r="Q62" s="43"/>
      <c r="R62" s="44">
        <f t="shared" si="3"/>
        <v>-1946.5025782075113</v>
      </c>
      <c r="S62" s="44"/>
      <c r="T62" s="45">
        <f t="shared" si="4"/>
        <v>-912</v>
      </c>
      <c r="U62" s="45"/>
    </row>
    <row r="63" spans="2:21" ht="13.5">
      <c r="B63" s="39">
        <v>55</v>
      </c>
      <c r="C63" s="42">
        <f t="shared" si="1"/>
        <v>1073938.558831124</v>
      </c>
      <c r="D63" s="42"/>
      <c r="E63" s="39">
        <v>2016</v>
      </c>
      <c r="F63" s="8">
        <v>42391</v>
      </c>
      <c r="G63" s="39" t="s">
        <v>3</v>
      </c>
      <c r="H63" s="43">
        <v>1098.88</v>
      </c>
      <c r="I63" s="43"/>
      <c r="J63" s="39">
        <v>257</v>
      </c>
      <c r="K63" s="42">
        <f t="shared" si="0"/>
        <v>32218.156764933723</v>
      </c>
      <c r="L63" s="42"/>
      <c r="M63" s="6">
        <f t="shared" si="2"/>
        <v>0.12536247768456701</v>
      </c>
      <c r="N63" s="39">
        <v>2016</v>
      </c>
      <c r="O63" s="8">
        <v>42391</v>
      </c>
      <c r="P63" s="43">
        <v>1099.75</v>
      </c>
      <c r="Q63" s="43"/>
      <c r="R63" s="44">
        <f t="shared" si="3"/>
        <v>-10906.535558555961</v>
      </c>
      <c r="S63" s="44"/>
      <c r="T63" s="45">
        <f t="shared" si="4"/>
        <v>-257</v>
      </c>
      <c r="U63" s="45"/>
    </row>
    <row r="64" spans="2:21" ht="13.5">
      <c r="B64" s="39">
        <v>56</v>
      </c>
      <c r="C64" s="42">
        <f t="shared" si="1"/>
        <v>1063032.0232725681</v>
      </c>
      <c r="D64" s="42"/>
      <c r="E64" s="39">
        <v>2016</v>
      </c>
      <c r="F64" s="8">
        <v>42391</v>
      </c>
      <c r="G64" s="39" t="s">
        <v>3</v>
      </c>
      <c r="H64" s="43">
        <v>1098.27</v>
      </c>
      <c r="I64" s="43"/>
      <c r="J64" s="39">
        <v>228</v>
      </c>
      <c r="K64" s="42">
        <f t="shared" si="0"/>
        <v>31890.96069817704</v>
      </c>
      <c r="L64" s="42"/>
      <c r="M64" s="6">
        <f t="shared" si="2"/>
        <v>0.13987263464112737</v>
      </c>
      <c r="N64" s="39">
        <v>2016</v>
      </c>
      <c r="O64" s="8">
        <v>42391</v>
      </c>
      <c r="P64" s="43">
        <v>1097.07</v>
      </c>
      <c r="Q64" s="43"/>
      <c r="R64" s="44">
        <f t="shared" si="3"/>
        <v>16784.71615693592</v>
      </c>
      <c r="S64" s="44"/>
      <c r="T64" s="45">
        <f t="shared" si="4"/>
        <v>120.00000000000455</v>
      </c>
      <c r="U64" s="45"/>
    </row>
    <row r="65" spans="2:21" ht="13.5">
      <c r="B65" s="39">
        <v>57</v>
      </c>
      <c r="C65" s="42">
        <f t="shared" si="1"/>
        <v>1079816.7394295041</v>
      </c>
      <c r="D65" s="42"/>
      <c r="E65" s="39">
        <v>2016</v>
      </c>
      <c r="F65" s="8">
        <v>42391</v>
      </c>
      <c r="G65" s="39" t="s">
        <v>4</v>
      </c>
      <c r="H65" s="43">
        <v>1097.92</v>
      </c>
      <c r="I65" s="43"/>
      <c r="J65" s="39">
        <v>286</v>
      </c>
      <c r="K65" s="42">
        <f t="shared" si="0"/>
        <v>32394.502182885124</v>
      </c>
      <c r="L65" s="42"/>
      <c r="M65" s="6">
        <f t="shared" si="2"/>
        <v>0.11326749014994798</v>
      </c>
      <c r="N65" s="39">
        <v>2016</v>
      </c>
      <c r="O65" s="8">
        <v>42391</v>
      </c>
      <c r="P65" s="43">
        <v>1097.23</v>
      </c>
      <c r="Q65" s="43"/>
      <c r="R65" s="44">
        <f t="shared" si="3"/>
        <v>-7815.456820347029</v>
      </c>
      <c r="S65" s="44"/>
      <c r="T65" s="45">
        <f t="shared" si="4"/>
        <v>-286</v>
      </c>
      <c r="U65" s="45"/>
    </row>
    <row r="66" spans="2:21" ht="13.5">
      <c r="B66" s="39">
        <v>58</v>
      </c>
      <c r="C66" s="42">
        <f t="shared" si="1"/>
        <v>1072001.282609157</v>
      </c>
      <c r="D66" s="42"/>
      <c r="E66" s="39">
        <v>2016</v>
      </c>
      <c r="F66" s="8">
        <v>42391</v>
      </c>
      <c r="G66" s="39" t="s">
        <v>3</v>
      </c>
      <c r="H66" s="43">
        <v>1096.51</v>
      </c>
      <c r="I66" s="43"/>
      <c r="J66" s="39">
        <v>255</v>
      </c>
      <c r="K66" s="42">
        <f t="shared" si="0"/>
        <v>32160.03847827471</v>
      </c>
      <c r="L66" s="42"/>
      <c r="M66" s="6">
        <f t="shared" si="2"/>
        <v>0.12611779795401848</v>
      </c>
      <c r="N66" s="39">
        <v>2016</v>
      </c>
      <c r="O66" s="8">
        <v>42391</v>
      </c>
      <c r="P66" s="43">
        <v>1097.61</v>
      </c>
      <c r="Q66" s="43"/>
      <c r="R66" s="44">
        <f t="shared" si="3"/>
        <v>-13872.957774940885</v>
      </c>
      <c r="S66" s="44"/>
      <c r="T66" s="45">
        <f t="shared" si="4"/>
        <v>-255</v>
      </c>
      <c r="U66" s="45"/>
    </row>
    <row r="67" spans="2:21" ht="13.5">
      <c r="B67" s="39">
        <v>59</v>
      </c>
      <c r="C67" s="42">
        <f t="shared" si="1"/>
        <v>1058128.3248342162</v>
      </c>
      <c r="D67" s="42"/>
      <c r="E67" s="39">
        <v>2016</v>
      </c>
      <c r="F67" s="8">
        <v>42394</v>
      </c>
      <c r="G67" s="39" t="s">
        <v>4</v>
      </c>
      <c r="H67" s="43">
        <v>1100.97</v>
      </c>
      <c r="I67" s="43"/>
      <c r="J67" s="39">
        <v>391</v>
      </c>
      <c r="K67" s="42">
        <f t="shared" si="0"/>
        <v>31743.849745026484</v>
      </c>
      <c r="L67" s="42"/>
      <c r="M67" s="6">
        <f t="shared" si="2"/>
        <v>0.0811863164834437</v>
      </c>
      <c r="N67" s="39">
        <v>2016</v>
      </c>
      <c r="O67" s="8">
        <v>42394</v>
      </c>
      <c r="P67" s="43">
        <v>1100.45</v>
      </c>
      <c r="Q67" s="43"/>
      <c r="R67" s="44">
        <f t="shared" si="3"/>
        <v>-4221.688457138925</v>
      </c>
      <c r="S67" s="44"/>
      <c r="T67" s="45">
        <f t="shared" si="4"/>
        <v>-391</v>
      </c>
      <c r="U67" s="45"/>
    </row>
    <row r="68" spans="2:21" ht="13.5">
      <c r="B68" s="39">
        <v>60</v>
      </c>
      <c r="C68" s="42">
        <f t="shared" si="1"/>
        <v>1053906.6363770773</v>
      </c>
      <c r="D68" s="42"/>
      <c r="E68" s="39">
        <v>2016</v>
      </c>
      <c r="F68" s="8">
        <v>42394</v>
      </c>
      <c r="G68" s="39" t="s">
        <v>4</v>
      </c>
      <c r="H68" s="43">
        <v>1104.82</v>
      </c>
      <c r="I68" s="43"/>
      <c r="J68" s="39">
        <v>479</v>
      </c>
      <c r="K68" s="42">
        <f t="shared" si="0"/>
        <v>31617.19909131232</v>
      </c>
      <c r="L68" s="42"/>
      <c r="M68" s="6">
        <f t="shared" si="2"/>
        <v>0.06600667868749961</v>
      </c>
      <c r="N68" s="39">
        <v>2016</v>
      </c>
      <c r="O68" s="8">
        <v>42394</v>
      </c>
      <c r="P68" s="43">
        <v>1103.65</v>
      </c>
      <c r="Q68" s="43"/>
      <c r="R68" s="44">
        <f t="shared" si="3"/>
        <v>-7722.781406436434</v>
      </c>
      <c r="S68" s="44"/>
      <c r="T68" s="45">
        <f t="shared" si="4"/>
        <v>-479</v>
      </c>
      <c r="U68" s="45"/>
    </row>
    <row r="69" spans="2:21" ht="13.5">
      <c r="B69" s="39">
        <v>61</v>
      </c>
      <c r="C69" s="42">
        <f t="shared" si="1"/>
        <v>1046183.8549706409</v>
      </c>
      <c r="D69" s="42"/>
      <c r="E69" s="39">
        <v>2016</v>
      </c>
      <c r="F69" s="8">
        <v>42394</v>
      </c>
      <c r="G69" s="39" t="s">
        <v>4</v>
      </c>
      <c r="H69" s="43">
        <v>1107.94</v>
      </c>
      <c r="I69" s="43"/>
      <c r="J69" s="39">
        <v>563</v>
      </c>
      <c r="K69" s="42">
        <f t="shared" si="0"/>
        <v>31385.515649119225</v>
      </c>
      <c r="L69" s="42"/>
      <c r="M69" s="6">
        <f t="shared" si="2"/>
        <v>0.0557469194478139</v>
      </c>
      <c r="N69" s="39">
        <v>2016</v>
      </c>
      <c r="O69" s="8">
        <v>42394</v>
      </c>
      <c r="P69" s="43">
        <v>1104.97</v>
      </c>
      <c r="Q69" s="43"/>
      <c r="R69" s="44">
        <f t="shared" si="3"/>
        <v>-16556.83507600088</v>
      </c>
      <c r="S69" s="44"/>
      <c r="T69" s="45">
        <f t="shared" si="4"/>
        <v>-563</v>
      </c>
      <c r="U69" s="45"/>
    </row>
    <row r="70" spans="2:21" ht="13.5">
      <c r="B70" s="39">
        <v>62</v>
      </c>
      <c r="C70" s="42">
        <f t="shared" si="1"/>
        <v>1029627.01989464</v>
      </c>
      <c r="D70" s="42"/>
      <c r="E70" s="39">
        <v>2016</v>
      </c>
      <c r="F70" s="8">
        <v>42395</v>
      </c>
      <c r="G70" s="39" t="s">
        <v>4</v>
      </c>
      <c r="H70" s="43">
        <v>1108.94</v>
      </c>
      <c r="I70" s="43"/>
      <c r="J70" s="39">
        <v>273</v>
      </c>
      <c r="K70" s="42">
        <f t="shared" si="0"/>
        <v>30888.810596839197</v>
      </c>
      <c r="L70" s="42"/>
      <c r="M70" s="6">
        <f t="shared" si="2"/>
        <v>0.11314582636204834</v>
      </c>
      <c r="N70" s="39">
        <v>2016</v>
      </c>
      <c r="O70" s="8">
        <v>42395</v>
      </c>
      <c r="P70" s="43">
        <v>1111.84</v>
      </c>
      <c r="Q70" s="43"/>
      <c r="R70" s="44">
        <f t="shared" si="3"/>
        <v>32812.289644992474</v>
      </c>
      <c r="S70" s="44"/>
      <c r="T70" s="45">
        <f t="shared" si="4"/>
        <v>289.99999999998636</v>
      </c>
      <c r="U70" s="45"/>
    </row>
    <row r="71" spans="2:21" ht="13.5">
      <c r="B71" s="39">
        <v>63</v>
      </c>
      <c r="C71" s="42">
        <f t="shared" si="1"/>
        <v>1062439.3095396324</v>
      </c>
      <c r="D71" s="42"/>
      <c r="E71" s="39">
        <v>2016</v>
      </c>
      <c r="F71" s="8">
        <v>42395</v>
      </c>
      <c r="G71" s="39" t="s">
        <v>4</v>
      </c>
      <c r="H71" s="43">
        <v>1115.11</v>
      </c>
      <c r="I71" s="43"/>
      <c r="J71" s="39">
        <v>395</v>
      </c>
      <c r="K71" s="42">
        <f t="shared" si="0"/>
        <v>31873.17928618897</v>
      </c>
      <c r="L71" s="42"/>
      <c r="M71" s="6">
        <f t="shared" si="2"/>
        <v>0.08069159312959233</v>
      </c>
      <c r="N71" s="39">
        <v>2016</v>
      </c>
      <c r="O71" s="8">
        <v>42395</v>
      </c>
      <c r="P71" s="43">
        <v>1114.49</v>
      </c>
      <c r="Q71" s="43"/>
      <c r="R71" s="44">
        <f t="shared" si="3"/>
        <v>-5002.878774033844</v>
      </c>
      <c r="S71" s="44"/>
      <c r="T71" s="45">
        <f t="shared" si="4"/>
        <v>-395</v>
      </c>
      <c r="U71" s="45"/>
    </row>
    <row r="72" spans="2:21" ht="13.5">
      <c r="B72" s="39">
        <v>64</v>
      </c>
      <c r="C72" s="42">
        <f t="shared" si="1"/>
        <v>1057436.4307655985</v>
      </c>
      <c r="D72" s="42"/>
      <c r="E72" s="39">
        <v>2016</v>
      </c>
      <c r="F72" s="8">
        <v>42395</v>
      </c>
      <c r="G72" s="39" t="s">
        <v>3</v>
      </c>
      <c r="H72" s="43">
        <v>1113.92</v>
      </c>
      <c r="I72" s="43"/>
      <c r="J72" s="39">
        <v>322</v>
      </c>
      <c r="K72" s="42">
        <f t="shared" si="0"/>
        <v>31723.092922967957</v>
      </c>
      <c r="L72" s="42"/>
      <c r="M72" s="6">
        <f t="shared" si="2"/>
        <v>0.09851892212101851</v>
      </c>
      <c r="N72" s="39">
        <v>2016</v>
      </c>
      <c r="O72" s="8">
        <v>42395</v>
      </c>
      <c r="P72" s="43">
        <v>1113.85</v>
      </c>
      <c r="Q72" s="43"/>
      <c r="R72" s="44">
        <f t="shared" si="3"/>
        <v>689.6324548487424</v>
      </c>
      <c r="S72" s="44"/>
      <c r="T72" s="45">
        <f t="shared" si="4"/>
        <v>7.000000000016371</v>
      </c>
      <c r="U72" s="45"/>
    </row>
    <row r="73" spans="2:21" ht="13.5">
      <c r="B73" s="39">
        <v>65</v>
      </c>
      <c r="C73" s="42">
        <f t="shared" si="1"/>
        <v>1058126.0632204474</v>
      </c>
      <c r="D73" s="42"/>
      <c r="E73" s="39">
        <v>2016</v>
      </c>
      <c r="F73" s="8">
        <v>42395</v>
      </c>
      <c r="G73" s="39" t="s">
        <v>4</v>
      </c>
      <c r="H73" s="43">
        <v>1114.2</v>
      </c>
      <c r="I73" s="43"/>
      <c r="J73" s="39">
        <v>529</v>
      </c>
      <c r="K73" s="42">
        <f aca="true" t="shared" si="5" ref="K73:K108">IF(F73="","",C73*0.03)</f>
        <v>31743.781896613422</v>
      </c>
      <c r="L73" s="42"/>
      <c r="M73" s="6">
        <f t="shared" si="2"/>
        <v>0.060007149142936526</v>
      </c>
      <c r="N73" s="39">
        <v>2016</v>
      </c>
      <c r="O73" s="8">
        <v>42395</v>
      </c>
      <c r="P73" s="43">
        <v>1121.06</v>
      </c>
      <c r="Q73" s="43"/>
      <c r="R73" s="44">
        <f t="shared" si="3"/>
        <v>41164.904312053855</v>
      </c>
      <c r="S73" s="44"/>
      <c r="T73" s="45">
        <f t="shared" si="4"/>
        <v>685.99999999999</v>
      </c>
      <c r="U73" s="45"/>
    </row>
    <row r="74" spans="2:21" ht="13.5">
      <c r="B74" s="39">
        <v>66</v>
      </c>
      <c r="C74" s="42">
        <f aca="true" t="shared" si="6" ref="C74:C108">IF(R73="","",C73+R73)</f>
        <v>1099290.9675325013</v>
      </c>
      <c r="D74" s="42"/>
      <c r="E74" s="39">
        <v>2016</v>
      </c>
      <c r="F74" s="8">
        <v>42395</v>
      </c>
      <c r="G74" s="39" t="s">
        <v>3</v>
      </c>
      <c r="H74" s="43">
        <v>1119.63</v>
      </c>
      <c r="I74" s="43"/>
      <c r="J74" s="39">
        <v>322</v>
      </c>
      <c r="K74" s="42">
        <f t="shared" si="5"/>
        <v>32978.72902597504</v>
      </c>
      <c r="L74" s="42"/>
      <c r="M74" s="6">
        <f aca="true" t="shared" si="7" ref="M74:M108">IF(J74="","",(K74/J74)/1000)</f>
        <v>0.10241841312414608</v>
      </c>
      <c r="N74" s="39">
        <v>2016</v>
      </c>
      <c r="O74" s="8">
        <v>42396</v>
      </c>
      <c r="P74" s="43">
        <v>1120.35</v>
      </c>
      <c r="Q74" s="43"/>
      <c r="R74" s="44">
        <f aca="true" t="shared" si="8" ref="R74:R108">IF(O74="","",(IF(G74="売",H74-P74,P74-H74))*M74*100000)</f>
        <v>-7374.125744936468</v>
      </c>
      <c r="S74" s="44"/>
      <c r="T74" s="45">
        <f aca="true" t="shared" si="9" ref="T74:T108">IF(O74="","",IF(R74&lt;0,J74*(-1),IF(G74="買",(P74-H74)*100,(H74-P74)*100)))</f>
        <v>-322</v>
      </c>
      <c r="U74" s="45"/>
    </row>
    <row r="75" spans="2:21" ht="13.5">
      <c r="B75" s="39">
        <v>67</v>
      </c>
      <c r="C75" s="42">
        <f t="shared" si="6"/>
        <v>1091916.8417875648</v>
      </c>
      <c r="D75" s="42"/>
      <c r="E75" s="39">
        <v>2016</v>
      </c>
      <c r="F75" s="8">
        <v>42396</v>
      </c>
      <c r="G75" s="39" t="s">
        <v>4</v>
      </c>
      <c r="H75" s="43">
        <v>1120.6</v>
      </c>
      <c r="I75" s="43"/>
      <c r="J75" s="39">
        <v>333</v>
      </c>
      <c r="K75" s="42">
        <f t="shared" si="5"/>
        <v>32757.505253626943</v>
      </c>
      <c r="L75" s="42"/>
      <c r="M75" s="6">
        <f t="shared" si="7"/>
        <v>0.09837088664752835</v>
      </c>
      <c r="N75" s="39">
        <v>2016</v>
      </c>
      <c r="O75" s="8">
        <v>42396</v>
      </c>
      <c r="P75" s="43">
        <v>1117.95</v>
      </c>
      <c r="Q75" s="43"/>
      <c r="R75" s="44">
        <f t="shared" si="8"/>
        <v>-26068.284961593676</v>
      </c>
      <c r="S75" s="44"/>
      <c r="T75" s="45">
        <f t="shared" si="9"/>
        <v>-333</v>
      </c>
      <c r="U75" s="45"/>
    </row>
    <row r="76" spans="2:21" ht="13.5">
      <c r="B76" s="39">
        <v>68</v>
      </c>
      <c r="C76" s="42">
        <f t="shared" si="6"/>
        <v>1065848.5568259712</v>
      </c>
      <c r="D76" s="42"/>
      <c r="E76" s="39">
        <v>2016</v>
      </c>
      <c r="F76" s="8">
        <v>42396</v>
      </c>
      <c r="G76" s="39" t="s">
        <v>3</v>
      </c>
      <c r="H76" s="43">
        <v>1117.18</v>
      </c>
      <c r="I76" s="43"/>
      <c r="J76" s="39">
        <v>298</v>
      </c>
      <c r="K76" s="42">
        <f t="shared" si="5"/>
        <v>31975.456704779135</v>
      </c>
      <c r="L76" s="42"/>
      <c r="M76" s="6">
        <f t="shared" si="7"/>
        <v>0.10730019028449374</v>
      </c>
      <c r="N76" s="39">
        <v>2016</v>
      </c>
      <c r="O76" s="8">
        <v>42396</v>
      </c>
      <c r="P76" s="43">
        <v>1118.81</v>
      </c>
      <c r="Q76" s="43"/>
      <c r="R76" s="44">
        <f t="shared" si="8"/>
        <v>-17489.93101637121</v>
      </c>
      <c r="S76" s="44"/>
      <c r="T76" s="45">
        <f t="shared" si="9"/>
        <v>-298</v>
      </c>
      <c r="U76" s="45"/>
    </row>
    <row r="77" spans="2:21" ht="13.5">
      <c r="B77" s="39">
        <v>69</v>
      </c>
      <c r="C77" s="42">
        <f t="shared" si="6"/>
        <v>1048358.6258096</v>
      </c>
      <c r="D77" s="42"/>
      <c r="E77" s="39">
        <v>2016</v>
      </c>
      <c r="F77" s="8">
        <v>42396</v>
      </c>
      <c r="G77" s="39" t="s">
        <v>3</v>
      </c>
      <c r="H77" s="43">
        <v>1116.19</v>
      </c>
      <c r="I77" s="43"/>
      <c r="J77" s="39">
        <v>342</v>
      </c>
      <c r="K77" s="42">
        <f t="shared" si="5"/>
        <v>31450.758774288</v>
      </c>
      <c r="L77" s="42"/>
      <c r="M77" s="6">
        <f t="shared" si="7"/>
        <v>0.09196128296575438</v>
      </c>
      <c r="N77" s="39">
        <v>2016</v>
      </c>
      <c r="O77" s="8">
        <v>42396</v>
      </c>
      <c r="P77" s="43">
        <v>1117.4</v>
      </c>
      <c r="Q77" s="43"/>
      <c r="R77" s="44">
        <f t="shared" si="8"/>
        <v>-11127.315238856616</v>
      </c>
      <c r="S77" s="44"/>
      <c r="T77" s="45">
        <f t="shared" si="9"/>
        <v>-342</v>
      </c>
      <c r="U77" s="45"/>
    </row>
    <row r="78" spans="2:21" ht="13.5">
      <c r="B78" s="39">
        <v>70</v>
      </c>
      <c r="C78" s="42">
        <f t="shared" si="6"/>
        <v>1037231.3105707434</v>
      </c>
      <c r="D78" s="42"/>
      <c r="E78" s="39">
        <v>2016</v>
      </c>
      <c r="F78" s="8">
        <v>42398</v>
      </c>
      <c r="G78" s="39" t="s">
        <v>3</v>
      </c>
      <c r="H78" s="43">
        <v>1112.47</v>
      </c>
      <c r="I78" s="43"/>
      <c r="J78" s="39">
        <v>426</v>
      </c>
      <c r="K78" s="42">
        <f t="shared" si="5"/>
        <v>31116.939317122302</v>
      </c>
      <c r="L78" s="42"/>
      <c r="M78" s="6">
        <f t="shared" si="7"/>
        <v>0.07304445849089743</v>
      </c>
      <c r="N78" s="39">
        <v>2016</v>
      </c>
      <c r="O78" s="8">
        <v>42398</v>
      </c>
      <c r="P78" s="43">
        <v>1113.34</v>
      </c>
      <c r="Q78" s="43"/>
      <c r="R78" s="44">
        <f t="shared" si="8"/>
        <v>-6354.867888707278</v>
      </c>
      <c r="S78" s="44"/>
      <c r="T78" s="45">
        <f t="shared" si="9"/>
        <v>-426</v>
      </c>
      <c r="U78" s="45"/>
    </row>
    <row r="79" spans="2:21" ht="13.5">
      <c r="B79" s="39">
        <v>71</v>
      </c>
      <c r="C79" s="42">
        <f t="shared" si="6"/>
        <v>1030876.4426820361</v>
      </c>
      <c r="D79" s="42"/>
      <c r="E79" s="39">
        <v>2016</v>
      </c>
      <c r="F79" s="8">
        <v>42401</v>
      </c>
      <c r="G79" s="39" t="s">
        <v>4</v>
      </c>
      <c r="H79" s="43">
        <v>1118.03</v>
      </c>
      <c r="I79" s="43"/>
      <c r="J79" s="39">
        <v>335</v>
      </c>
      <c r="K79" s="42">
        <f t="shared" si="5"/>
        <v>30926.293280461083</v>
      </c>
      <c r="L79" s="42"/>
      <c r="M79" s="6">
        <f t="shared" si="7"/>
        <v>0.0923172933745107</v>
      </c>
      <c r="N79" s="39">
        <v>2016</v>
      </c>
      <c r="O79" s="8">
        <v>42401</v>
      </c>
      <c r="P79" s="43">
        <v>1121.32</v>
      </c>
      <c r="Q79" s="43"/>
      <c r="R79" s="44">
        <f t="shared" si="8"/>
        <v>30372.389520213685</v>
      </c>
      <c r="S79" s="44"/>
      <c r="T79" s="45">
        <f t="shared" si="9"/>
        <v>328.99999999999636</v>
      </c>
      <c r="U79" s="45"/>
    </row>
    <row r="80" spans="2:21" ht="13.5">
      <c r="B80" s="39">
        <v>72</v>
      </c>
      <c r="C80" s="42">
        <f t="shared" si="6"/>
        <v>1061248.8322022497</v>
      </c>
      <c r="D80" s="42"/>
      <c r="E80" s="39">
        <v>2016</v>
      </c>
      <c r="F80" s="8">
        <v>42401</v>
      </c>
      <c r="G80" s="39" t="s">
        <v>4</v>
      </c>
      <c r="H80" s="43">
        <v>1123.27</v>
      </c>
      <c r="I80" s="43"/>
      <c r="J80" s="39">
        <v>249</v>
      </c>
      <c r="K80" s="42">
        <f t="shared" si="5"/>
        <v>31837.464966067488</v>
      </c>
      <c r="L80" s="42"/>
      <c r="M80" s="6">
        <f t="shared" si="7"/>
        <v>0.12786130508460838</v>
      </c>
      <c r="N80" s="39">
        <v>2016</v>
      </c>
      <c r="O80" s="8">
        <v>42401</v>
      </c>
      <c r="P80" s="43">
        <v>1121.46</v>
      </c>
      <c r="Q80" s="43"/>
      <c r="R80" s="44">
        <f t="shared" si="8"/>
        <v>-23142.896220313418</v>
      </c>
      <c r="S80" s="44"/>
      <c r="T80" s="45">
        <f t="shared" si="9"/>
        <v>-249</v>
      </c>
      <c r="U80" s="45"/>
    </row>
    <row r="81" spans="2:21" ht="13.5">
      <c r="B81" s="39">
        <v>73</v>
      </c>
      <c r="C81" s="42">
        <f t="shared" si="6"/>
        <v>1038105.9359819363</v>
      </c>
      <c r="D81" s="42"/>
      <c r="E81" s="39">
        <v>2016</v>
      </c>
      <c r="F81" s="8">
        <v>42401</v>
      </c>
      <c r="G81" s="39" t="s">
        <v>4</v>
      </c>
      <c r="H81" s="43">
        <v>1123.95</v>
      </c>
      <c r="I81" s="43"/>
      <c r="J81" s="39">
        <v>318</v>
      </c>
      <c r="K81" s="42">
        <f t="shared" si="5"/>
        <v>31143.178079458088</v>
      </c>
      <c r="L81" s="42"/>
      <c r="M81" s="6">
        <f t="shared" si="7"/>
        <v>0.09793452226244682</v>
      </c>
      <c r="N81" s="39">
        <v>2016</v>
      </c>
      <c r="O81" s="8">
        <v>42401</v>
      </c>
      <c r="P81" s="43">
        <v>1125.29</v>
      </c>
      <c r="Q81" s="43"/>
      <c r="R81" s="44">
        <f t="shared" si="8"/>
        <v>13123.225983167073</v>
      </c>
      <c r="S81" s="44"/>
      <c r="T81" s="45">
        <f t="shared" si="9"/>
        <v>133.99999999999181</v>
      </c>
      <c r="U81" s="45"/>
    </row>
    <row r="82" spans="2:21" ht="13.5">
      <c r="B82" s="39">
        <v>74</v>
      </c>
      <c r="C82" s="42">
        <f t="shared" si="6"/>
        <v>1051229.1619651034</v>
      </c>
      <c r="D82" s="42"/>
      <c r="E82" s="39">
        <v>2016</v>
      </c>
      <c r="F82" s="8">
        <v>42401</v>
      </c>
      <c r="G82" s="39" t="s">
        <v>4</v>
      </c>
      <c r="H82" s="43">
        <v>1127.01</v>
      </c>
      <c r="I82" s="43"/>
      <c r="J82" s="39">
        <v>336</v>
      </c>
      <c r="K82" s="42">
        <f t="shared" si="5"/>
        <v>31536.8748589531</v>
      </c>
      <c r="L82" s="42"/>
      <c r="M82" s="6">
        <f t="shared" si="7"/>
        <v>0.09385974660402709</v>
      </c>
      <c r="N82" s="39">
        <v>2016</v>
      </c>
      <c r="O82" s="8">
        <v>42401</v>
      </c>
      <c r="P82" s="43">
        <v>1128.2</v>
      </c>
      <c r="Q82" s="43"/>
      <c r="R82" s="44">
        <f t="shared" si="8"/>
        <v>11169.309845879736</v>
      </c>
      <c r="S82" s="44"/>
      <c r="T82" s="45">
        <f t="shared" si="9"/>
        <v>119.00000000000546</v>
      </c>
      <c r="U82" s="45"/>
    </row>
    <row r="83" spans="2:21" ht="13.5">
      <c r="B83" s="39">
        <v>75</v>
      </c>
      <c r="C83" s="42">
        <f t="shared" si="6"/>
        <v>1062398.471810983</v>
      </c>
      <c r="D83" s="42"/>
      <c r="E83" s="39">
        <v>2016</v>
      </c>
      <c r="F83" s="8">
        <v>42402</v>
      </c>
      <c r="G83" s="39" t="s">
        <v>3</v>
      </c>
      <c r="H83" s="43">
        <v>1126.9</v>
      </c>
      <c r="I83" s="43"/>
      <c r="J83" s="39">
        <v>290</v>
      </c>
      <c r="K83" s="42">
        <f t="shared" si="5"/>
        <v>31871.95415432949</v>
      </c>
      <c r="L83" s="42"/>
      <c r="M83" s="6">
        <f t="shared" si="7"/>
        <v>0.10990329018734307</v>
      </c>
      <c r="N83" s="39">
        <v>2016</v>
      </c>
      <c r="O83" s="8">
        <v>42402</v>
      </c>
      <c r="P83" s="43">
        <v>1126.4</v>
      </c>
      <c r="Q83" s="43"/>
      <c r="R83" s="44">
        <f t="shared" si="8"/>
        <v>5495.164509367153</v>
      </c>
      <c r="S83" s="44"/>
      <c r="T83" s="45">
        <f t="shared" si="9"/>
        <v>50</v>
      </c>
      <c r="U83" s="45"/>
    </row>
    <row r="84" spans="2:21" ht="13.5">
      <c r="B84" s="39">
        <v>76</v>
      </c>
      <c r="C84" s="42">
        <f t="shared" si="6"/>
        <v>1067893.6363203502</v>
      </c>
      <c r="D84" s="42"/>
      <c r="E84" s="39">
        <v>2016</v>
      </c>
      <c r="F84" s="8">
        <v>42402</v>
      </c>
      <c r="G84" s="39" t="s">
        <v>3</v>
      </c>
      <c r="H84" s="43">
        <v>1124.71</v>
      </c>
      <c r="I84" s="43"/>
      <c r="J84" s="39">
        <v>232</v>
      </c>
      <c r="K84" s="42">
        <f t="shared" si="5"/>
        <v>32036.809089610506</v>
      </c>
      <c r="L84" s="42"/>
      <c r="M84" s="6">
        <f t="shared" si="7"/>
        <v>0.13808969435176943</v>
      </c>
      <c r="N84" s="39">
        <v>2016</v>
      </c>
      <c r="O84" s="8">
        <v>42402</v>
      </c>
      <c r="P84" s="43">
        <v>1125.39</v>
      </c>
      <c r="Q84" s="43"/>
      <c r="R84" s="44">
        <f t="shared" si="8"/>
        <v>-9390.0992159212</v>
      </c>
      <c r="S84" s="44"/>
      <c r="T84" s="45">
        <f t="shared" si="9"/>
        <v>-232</v>
      </c>
      <c r="U84" s="45"/>
    </row>
    <row r="85" spans="2:21" ht="13.5">
      <c r="B85" s="39">
        <v>77</v>
      </c>
      <c r="C85" s="42">
        <f t="shared" si="6"/>
        <v>1058503.537104429</v>
      </c>
      <c r="D85" s="42"/>
      <c r="E85" s="39">
        <v>2016</v>
      </c>
      <c r="F85" s="8">
        <v>42402</v>
      </c>
      <c r="G85" s="39" t="s">
        <v>4</v>
      </c>
      <c r="H85" s="43">
        <v>1127.32</v>
      </c>
      <c r="I85" s="43"/>
      <c r="J85" s="39">
        <v>376</v>
      </c>
      <c r="K85" s="42">
        <f t="shared" si="5"/>
        <v>31755.106113132868</v>
      </c>
      <c r="L85" s="42"/>
      <c r="M85" s="6">
        <f t="shared" si="7"/>
        <v>0.08445506944982145</v>
      </c>
      <c r="N85" s="39">
        <v>2016</v>
      </c>
      <c r="O85" s="8">
        <v>42402</v>
      </c>
      <c r="P85" s="43">
        <v>1127.05</v>
      </c>
      <c r="Q85" s="43"/>
      <c r="R85" s="44">
        <f t="shared" si="8"/>
        <v>-2280.2868751450255</v>
      </c>
      <c r="S85" s="44"/>
      <c r="T85" s="45">
        <f t="shared" si="9"/>
        <v>-376</v>
      </c>
      <c r="U85" s="45"/>
    </row>
    <row r="86" spans="2:21" ht="13.5">
      <c r="B86" s="39">
        <v>78</v>
      </c>
      <c r="C86" s="42">
        <f t="shared" si="6"/>
        <v>1056223.250229284</v>
      </c>
      <c r="D86" s="42"/>
      <c r="E86" s="39">
        <v>2016</v>
      </c>
      <c r="F86" s="8">
        <v>42402</v>
      </c>
      <c r="G86" s="39" t="s">
        <v>3</v>
      </c>
      <c r="H86" s="43">
        <v>1123.91</v>
      </c>
      <c r="I86" s="43"/>
      <c r="J86" s="39">
        <v>462</v>
      </c>
      <c r="K86" s="42">
        <f t="shared" si="5"/>
        <v>31686.697506878518</v>
      </c>
      <c r="L86" s="42"/>
      <c r="M86" s="6">
        <f t="shared" si="7"/>
        <v>0.06858592533956388</v>
      </c>
      <c r="N86" s="39">
        <v>2016</v>
      </c>
      <c r="O86" s="8">
        <v>42402</v>
      </c>
      <c r="P86" s="43">
        <v>1127.85</v>
      </c>
      <c r="Q86" s="43"/>
      <c r="R86" s="44">
        <f t="shared" si="8"/>
        <v>-27022.854583786986</v>
      </c>
      <c r="S86" s="44"/>
      <c r="T86" s="45">
        <f t="shared" si="9"/>
        <v>-462</v>
      </c>
      <c r="U86" s="45"/>
    </row>
    <row r="87" spans="2:21" ht="13.5">
      <c r="B87" s="39">
        <v>79</v>
      </c>
      <c r="C87" s="42">
        <f t="shared" si="6"/>
        <v>1029200.3956454969</v>
      </c>
      <c r="D87" s="42"/>
      <c r="E87" s="39">
        <v>2016</v>
      </c>
      <c r="F87" s="8">
        <v>42402</v>
      </c>
      <c r="G87" s="39" t="s">
        <v>4</v>
      </c>
      <c r="H87" s="43">
        <v>1128.56</v>
      </c>
      <c r="I87" s="43"/>
      <c r="J87" s="39">
        <v>413</v>
      </c>
      <c r="K87" s="42">
        <f t="shared" si="5"/>
        <v>30876.011869364906</v>
      </c>
      <c r="L87" s="42"/>
      <c r="M87" s="6">
        <f t="shared" si="7"/>
        <v>0.07476031929628306</v>
      </c>
      <c r="N87" s="39">
        <v>2016</v>
      </c>
      <c r="O87" s="8">
        <v>42403</v>
      </c>
      <c r="P87" s="43">
        <v>1127.22</v>
      </c>
      <c r="Q87" s="43"/>
      <c r="R87" s="44">
        <f t="shared" si="8"/>
        <v>-10017.882785701318</v>
      </c>
      <c r="S87" s="44"/>
      <c r="T87" s="45">
        <f t="shared" si="9"/>
        <v>-413</v>
      </c>
      <c r="U87" s="45"/>
    </row>
    <row r="88" spans="2:21" ht="13.5">
      <c r="B88" s="39">
        <v>80</v>
      </c>
      <c r="C88" s="42">
        <f t="shared" si="6"/>
        <v>1019182.5128597956</v>
      </c>
      <c r="D88" s="42"/>
      <c r="E88" s="39">
        <v>2016</v>
      </c>
      <c r="F88" s="8">
        <v>42403</v>
      </c>
      <c r="G88" s="39" t="s">
        <v>4</v>
      </c>
      <c r="H88" s="43">
        <v>1128.25</v>
      </c>
      <c r="I88" s="43"/>
      <c r="J88" s="39">
        <v>272</v>
      </c>
      <c r="K88" s="42">
        <f t="shared" si="5"/>
        <v>30575.475385793867</v>
      </c>
      <c r="L88" s="42"/>
      <c r="M88" s="6">
        <f t="shared" si="7"/>
        <v>0.11240983597718333</v>
      </c>
      <c r="N88" s="39">
        <v>2016</v>
      </c>
      <c r="O88" s="8">
        <v>42403</v>
      </c>
      <c r="P88" s="43">
        <v>1126.6</v>
      </c>
      <c r="Q88" s="43"/>
      <c r="R88" s="44">
        <f t="shared" si="8"/>
        <v>-18547.622936236272</v>
      </c>
      <c r="S88" s="44"/>
      <c r="T88" s="45">
        <f t="shared" si="9"/>
        <v>-272</v>
      </c>
      <c r="U88" s="45"/>
    </row>
    <row r="89" spans="2:21" ht="13.5">
      <c r="B89" s="39">
        <v>81</v>
      </c>
      <c r="C89" s="42">
        <f t="shared" si="6"/>
        <v>1000634.8899235593</v>
      </c>
      <c r="D89" s="42"/>
      <c r="E89" s="39">
        <v>2016</v>
      </c>
      <c r="F89" s="8">
        <v>42403</v>
      </c>
      <c r="G89" s="39" t="s">
        <v>4</v>
      </c>
      <c r="H89" s="43">
        <v>1128.52</v>
      </c>
      <c r="I89" s="43"/>
      <c r="J89" s="39">
        <v>271</v>
      </c>
      <c r="K89" s="42">
        <f t="shared" si="5"/>
        <v>30019.046697706777</v>
      </c>
      <c r="L89" s="42"/>
      <c r="M89" s="6">
        <f t="shared" si="7"/>
        <v>0.11077139002843829</v>
      </c>
      <c r="N89" s="39">
        <v>2016</v>
      </c>
      <c r="O89" s="8">
        <v>42403</v>
      </c>
      <c r="P89" s="43">
        <v>1127.53</v>
      </c>
      <c r="Q89" s="43"/>
      <c r="R89" s="44">
        <f t="shared" si="8"/>
        <v>-10966.367612815491</v>
      </c>
      <c r="S89" s="44"/>
      <c r="T89" s="45">
        <f t="shared" si="9"/>
        <v>-271</v>
      </c>
      <c r="U89" s="45"/>
    </row>
    <row r="90" spans="2:21" ht="13.5">
      <c r="B90" s="39">
        <v>82</v>
      </c>
      <c r="C90" s="42">
        <f t="shared" si="6"/>
        <v>989668.5223107438</v>
      </c>
      <c r="D90" s="42"/>
      <c r="E90" s="39">
        <v>2016</v>
      </c>
      <c r="F90" s="8">
        <v>42404</v>
      </c>
      <c r="G90" s="39" t="s">
        <v>4</v>
      </c>
      <c r="H90" s="43">
        <v>1143.13</v>
      </c>
      <c r="I90" s="43"/>
      <c r="J90" s="39">
        <v>295</v>
      </c>
      <c r="K90" s="42">
        <f t="shared" si="5"/>
        <v>29690.05566932231</v>
      </c>
      <c r="L90" s="42"/>
      <c r="M90" s="6">
        <f t="shared" si="7"/>
        <v>0.10064425650617732</v>
      </c>
      <c r="N90" s="39">
        <v>2016</v>
      </c>
      <c r="O90" s="8">
        <v>42404</v>
      </c>
      <c r="P90" s="43">
        <v>1140.86</v>
      </c>
      <c r="Q90" s="43"/>
      <c r="R90" s="44">
        <f t="shared" si="8"/>
        <v>-22846.246226904357</v>
      </c>
      <c r="S90" s="44"/>
      <c r="T90" s="45">
        <f t="shared" si="9"/>
        <v>-295</v>
      </c>
      <c r="U90" s="45"/>
    </row>
    <row r="91" spans="2:21" ht="13.5">
      <c r="B91" s="39">
        <v>83</v>
      </c>
      <c r="C91" s="42">
        <f t="shared" si="6"/>
        <v>966822.2760838395</v>
      </c>
      <c r="D91" s="42"/>
      <c r="E91" s="39">
        <v>2016</v>
      </c>
      <c r="F91" s="8">
        <v>42404</v>
      </c>
      <c r="G91" s="39" t="s">
        <v>4</v>
      </c>
      <c r="H91" s="43">
        <v>1144.95</v>
      </c>
      <c r="I91" s="43"/>
      <c r="J91" s="39">
        <v>417</v>
      </c>
      <c r="K91" s="42">
        <f t="shared" si="5"/>
        <v>29004.668282515184</v>
      </c>
      <c r="L91" s="42"/>
      <c r="M91" s="6">
        <f t="shared" si="7"/>
        <v>0.06955555943049205</v>
      </c>
      <c r="N91" s="39">
        <v>2016</v>
      </c>
      <c r="O91" s="8">
        <v>42404</v>
      </c>
      <c r="P91" s="43">
        <v>1144.82</v>
      </c>
      <c r="Q91" s="43"/>
      <c r="R91" s="44">
        <f t="shared" si="8"/>
        <v>-904.2222725971558</v>
      </c>
      <c r="S91" s="44"/>
      <c r="T91" s="45">
        <f t="shared" si="9"/>
        <v>-417</v>
      </c>
      <c r="U91" s="45"/>
    </row>
    <row r="92" spans="2:21" ht="13.5">
      <c r="B92" s="39">
        <v>84</v>
      </c>
      <c r="C92" s="42">
        <f t="shared" si="6"/>
        <v>965918.0538112423</v>
      </c>
      <c r="D92" s="42"/>
      <c r="E92" s="39">
        <v>2016</v>
      </c>
      <c r="F92" s="8">
        <v>42404</v>
      </c>
      <c r="G92" s="39" t="s">
        <v>4</v>
      </c>
      <c r="H92" s="43">
        <v>1147.85</v>
      </c>
      <c r="I92" s="43"/>
      <c r="J92" s="39">
        <v>384</v>
      </c>
      <c r="K92" s="42">
        <f t="shared" si="5"/>
        <v>28977.541614337268</v>
      </c>
      <c r="L92" s="42"/>
      <c r="M92" s="6">
        <f t="shared" si="7"/>
        <v>0.0754623479540033</v>
      </c>
      <c r="N92" s="39">
        <v>2016</v>
      </c>
      <c r="O92" s="8">
        <v>42405</v>
      </c>
      <c r="P92" s="43">
        <v>1154.02</v>
      </c>
      <c r="Q92" s="43"/>
      <c r="R92" s="44">
        <f t="shared" si="8"/>
        <v>46560.268687620584</v>
      </c>
      <c r="S92" s="44"/>
      <c r="T92" s="45">
        <f t="shared" si="9"/>
        <v>617.0000000000073</v>
      </c>
      <c r="U92" s="45"/>
    </row>
    <row r="93" spans="2:21" ht="13.5">
      <c r="B93" s="39">
        <v>85</v>
      </c>
      <c r="C93" s="42">
        <f t="shared" si="6"/>
        <v>1012478.3224988629</v>
      </c>
      <c r="D93" s="42"/>
      <c r="E93" s="39">
        <v>2016</v>
      </c>
      <c r="F93" s="8">
        <v>42405</v>
      </c>
      <c r="G93" s="39" t="s">
        <v>3</v>
      </c>
      <c r="H93" s="43">
        <v>1153.79</v>
      </c>
      <c r="I93" s="43"/>
      <c r="J93" s="39">
        <v>298</v>
      </c>
      <c r="K93" s="42">
        <f t="shared" si="5"/>
        <v>30374.349674965884</v>
      </c>
      <c r="L93" s="42"/>
      <c r="M93" s="6">
        <f t="shared" si="7"/>
        <v>0.10192734790257008</v>
      </c>
      <c r="N93" s="39">
        <v>2016</v>
      </c>
      <c r="O93" s="8">
        <v>42405</v>
      </c>
      <c r="P93" s="43">
        <v>1156.09</v>
      </c>
      <c r="Q93" s="43"/>
      <c r="R93" s="44">
        <f t="shared" si="8"/>
        <v>-23443.290017590654</v>
      </c>
      <c r="S93" s="44"/>
      <c r="T93" s="45">
        <f t="shared" si="9"/>
        <v>-298</v>
      </c>
      <c r="U93" s="45"/>
    </row>
    <row r="94" spans="2:21" ht="13.5">
      <c r="B94" s="39">
        <v>86</v>
      </c>
      <c r="C94" s="42">
        <f t="shared" si="6"/>
        <v>989035.0324812722</v>
      </c>
      <c r="D94" s="42"/>
      <c r="E94" s="39">
        <v>2016</v>
      </c>
      <c r="F94" s="8">
        <v>42405</v>
      </c>
      <c r="G94" s="39" t="s">
        <v>4</v>
      </c>
      <c r="H94" s="43">
        <v>1158.2</v>
      </c>
      <c r="I94" s="43"/>
      <c r="J94" s="39">
        <v>358</v>
      </c>
      <c r="K94" s="42">
        <f t="shared" si="5"/>
        <v>29671.050974438167</v>
      </c>
      <c r="L94" s="42"/>
      <c r="M94" s="6">
        <f t="shared" si="7"/>
        <v>0.08288003065485522</v>
      </c>
      <c r="N94" s="39">
        <v>2016</v>
      </c>
      <c r="O94" s="8">
        <v>42405</v>
      </c>
      <c r="P94" s="43">
        <v>1157.02</v>
      </c>
      <c r="Q94" s="43"/>
      <c r="R94" s="44">
        <f t="shared" si="8"/>
        <v>-9779.843617273444</v>
      </c>
      <c r="S94" s="44"/>
      <c r="T94" s="45">
        <f t="shared" si="9"/>
        <v>-358</v>
      </c>
      <c r="U94" s="45"/>
    </row>
    <row r="95" spans="2:21" ht="13.5">
      <c r="B95" s="39">
        <v>87</v>
      </c>
      <c r="C95" s="42">
        <f t="shared" si="6"/>
        <v>979255.1888639987</v>
      </c>
      <c r="D95" s="42"/>
      <c r="E95" s="39">
        <v>2016</v>
      </c>
      <c r="F95" s="8">
        <v>42405</v>
      </c>
      <c r="G95" s="39" t="s">
        <v>3</v>
      </c>
      <c r="H95" s="43">
        <v>1148.84</v>
      </c>
      <c r="I95" s="43"/>
      <c r="J95" s="39">
        <v>1483</v>
      </c>
      <c r="K95" s="42">
        <f t="shared" si="5"/>
        <v>29377.65566591996</v>
      </c>
      <c r="L95" s="42"/>
      <c r="M95" s="6">
        <f t="shared" si="7"/>
        <v>0.01980961272145648</v>
      </c>
      <c r="N95" s="39">
        <v>2016</v>
      </c>
      <c r="O95" s="8">
        <v>42405</v>
      </c>
      <c r="P95" s="43">
        <v>1154.32</v>
      </c>
      <c r="Q95" s="43"/>
      <c r="R95" s="44">
        <f t="shared" si="8"/>
        <v>-10855.667771358187</v>
      </c>
      <c r="S95" s="44"/>
      <c r="T95" s="45">
        <f t="shared" si="9"/>
        <v>-1483</v>
      </c>
      <c r="U95" s="45"/>
    </row>
    <row r="96" spans="2:21" ht="13.5">
      <c r="B96" s="39">
        <v>88</v>
      </c>
      <c r="C96" s="42">
        <f t="shared" si="6"/>
        <v>968399.5210926406</v>
      </c>
      <c r="D96" s="42"/>
      <c r="E96" s="39">
        <v>2016</v>
      </c>
      <c r="F96" s="8">
        <v>42408</v>
      </c>
      <c r="G96" s="39" t="s">
        <v>4</v>
      </c>
      <c r="H96" s="43">
        <v>1168.34</v>
      </c>
      <c r="I96" s="43"/>
      <c r="J96" s="39">
        <v>441</v>
      </c>
      <c r="K96" s="42">
        <f t="shared" si="5"/>
        <v>29051.985632779215</v>
      </c>
      <c r="L96" s="42"/>
      <c r="M96" s="6">
        <f t="shared" si="7"/>
        <v>0.06587751844167623</v>
      </c>
      <c r="N96" s="39">
        <v>2016</v>
      </c>
      <c r="O96" s="8">
        <v>42408</v>
      </c>
      <c r="P96" s="43">
        <v>1194</v>
      </c>
      <c r="Q96" s="43"/>
      <c r="R96" s="44">
        <f t="shared" si="8"/>
        <v>169041.71232134177</v>
      </c>
      <c r="S96" s="44"/>
      <c r="T96" s="45">
        <f t="shared" si="9"/>
        <v>2566.000000000008</v>
      </c>
      <c r="U96" s="45"/>
    </row>
    <row r="97" spans="2:21" ht="13.5">
      <c r="B97" s="39">
        <v>89</v>
      </c>
      <c r="C97" s="42">
        <f t="shared" si="6"/>
        <v>1137441.2334139824</v>
      </c>
      <c r="D97" s="42"/>
      <c r="E97" s="39">
        <v>2016</v>
      </c>
      <c r="F97" s="8">
        <v>42409</v>
      </c>
      <c r="G97" s="39" t="s">
        <v>4</v>
      </c>
      <c r="H97" s="43">
        <v>1191.6</v>
      </c>
      <c r="I97" s="43"/>
      <c r="J97" s="39">
        <v>500</v>
      </c>
      <c r="K97" s="42">
        <f t="shared" si="5"/>
        <v>34123.237002419475</v>
      </c>
      <c r="L97" s="42"/>
      <c r="M97" s="6">
        <f t="shared" si="7"/>
        <v>0.06824647400483895</v>
      </c>
      <c r="N97" s="39">
        <v>2016</v>
      </c>
      <c r="O97" s="8">
        <v>42409</v>
      </c>
      <c r="P97" s="43">
        <v>1194.59</v>
      </c>
      <c r="Q97" s="43"/>
      <c r="R97" s="44">
        <f t="shared" si="8"/>
        <v>20405.695727446906</v>
      </c>
      <c r="S97" s="44"/>
      <c r="T97" s="45">
        <f t="shared" si="9"/>
        <v>299.0000000000009</v>
      </c>
      <c r="U97" s="45"/>
    </row>
    <row r="98" spans="2:21" ht="13.5">
      <c r="B98" s="39">
        <v>90</v>
      </c>
      <c r="C98" s="42">
        <f t="shared" si="6"/>
        <v>1157846.9291414293</v>
      </c>
      <c r="D98" s="42"/>
      <c r="E98" s="39">
        <v>2016</v>
      </c>
      <c r="F98" s="8">
        <v>42410</v>
      </c>
      <c r="G98" s="39" t="s">
        <v>3</v>
      </c>
      <c r="H98" s="43">
        <v>1190.72</v>
      </c>
      <c r="I98" s="43"/>
      <c r="J98" s="39">
        <v>424</v>
      </c>
      <c r="K98" s="42">
        <f t="shared" si="5"/>
        <v>34735.407874242876</v>
      </c>
      <c r="L98" s="42"/>
      <c r="M98" s="6">
        <f t="shared" si="7"/>
        <v>0.08192313177887471</v>
      </c>
      <c r="N98" s="39">
        <v>2016</v>
      </c>
      <c r="O98" s="8">
        <v>42410</v>
      </c>
      <c r="P98" s="43">
        <v>1194.28</v>
      </c>
      <c r="Q98" s="43"/>
      <c r="R98" s="44">
        <f t="shared" si="8"/>
        <v>-29164.634913278947</v>
      </c>
      <c r="S98" s="44"/>
      <c r="T98" s="45">
        <f t="shared" si="9"/>
        <v>-424</v>
      </c>
      <c r="U98" s="45"/>
    </row>
    <row r="99" spans="2:21" ht="13.5">
      <c r="B99" s="39">
        <v>91</v>
      </c>
      <c r="C99" s="42">
        <f t="shared" si="6"/>
        <v>1128682.2942281503</v>
      </c>
      <c r="D99" s="42"/>
      <c r="E99" s="39">
        <v>2016</v>
      </c>
      <c r="F99" s="8">
        <v>42410</v>
      </c>
      <c r="G99" s="39" t="s">
        <v>4</v>
      </c>
      <c r="H99" s="43">
        <v>1193.54</v>
      </c>
      <c r="I99" s="43"/>
      <c r="J99" s="39">
        <v>305</v>
      </c>
      <c r="K99" s="42">
        <f t="shared" si="5"/>
        <v>33860.46882684451</v>
      </c>
      <c r="L99" s="42"/>
      <c r="M99" s="6">
        <f t="shared" si="7"/>
        <v>0.11101793057981807</v>
      </c>
      <c r="N99" s="39">
        <v>2016</v>
      </c>
      <c r="O99" s="8">
        <v>42411</v>
      </c>
      <c r="P99" s="43">
        <v>1206.51</v>
      </c>
      <c r="Q99" s="43"/>
      <c r="R99" s="44">
        <f t="shared" si="8"/>
        <v>143990.25596202436</v>
      </c>
      <c r="S99" s="44"/>
      <c r="T99" s="45">
        <f t="shared" si="9"/>
        <v>1297.0000000000027</v>
      </c>
      <c r="U99" s="45"/>
    </row>
    <row r="100" spans="2:21" ht="13.5">
      <c r="B100" s="39">
        <v>92</v>
      </c>
      <c r="C100" s="42">
        <f t="shared" si="6"/>
        <v>1272672.5501901747</v>
      </c>
      <c r="D100" s="42"/>
      <c r="E100" s="39">
        <v>2016</v>
      </c>
      <c r="F100" s="8">
        <v>42411</v>
      </c>
      <c r="G100" s="39" t="s">
        <v>4</v>
      </c>
      <c r="H100" s="43">
        <v>1208.96</v>
      </c>
      <c r="I100" s="43"/>
      <c r="J100" s="39">
        <v>399</v>
      </c>
      <c r="K100" s="42">
        <f t="shared" si="5"/>
        <v>38180.17650570524</v>
      </c>
      <c r="L100" s="42"/>
      <c r="M100" s="6">
        <f t="shared" si="7"/>
        <v>0.09568966542783268</v>
      </c>
      <c r="N100" s="39">
        <v>2016</v>
      </c>
      <c r="O100" s="8">
        <v>42411</v>
      </c>
      <c r="P100" s="43">
        <v>1232.38</v>
      </c>
      <c r="Q100" s="43"/>
      <c r="R100" s="44">
        <f t="shared" si="8"/>
        <v>224105.1964319848</v>
      </c>
      <c r="S100" s="44"/>
      <c r="T100" s="45">
        <f t="shared" si="9"/>
        <v>2342.0000000000073</v>
      </c>
      <c r="U100" s="45"/>
    </row>
    <row r="101" spans="2:21" ht="13.5">
      <c r="B101" s="39">
        <v>93</v>
      </c>
      <c r="C101" s="42">
        <f t="shared" si="6"/>
        <v>1496777.7466221596</v>
      </c>
      <c r="D101" s="42"/>
      <c r="E101" s="39">
        <v>2016</v>
      </c>
      <c r="F101" s="8">
        <v>42411</v>
      </c>
      <c r="G101" s="39" t="s">
        <v>4</v>
      </c>
      <c r="H101" s="43">
        <v>1248.35</v>
      </c>
      <c r="I101" s="43"/>
      <c r="J101" s="39">
        <v>1672</v>
      </c>
      <c r="K101" s="42">
        <f t="shared" si="5"/>
        <v>44903.33239866479</v>
      </c>
      <c r="L101" s="42"/>
      <c r="M101" s="6">
        <f t="shared" si="7"/>
        <v>0.026856060047048318</v>
      </c>
      <c r="N101" s="39">
        <v>2016</v>
      </c>
      <c r="O101" s="8">
        <v>42411</v>
      </c>
      <c r="P101" s="43">
        <v>1247.03</v>
      </c>
      <c r="Q101" s="43"/>
      <c r="R101" s="44">
        <f t="shared" si="8"/>
        <v>-3544.9999262102074</v>
      </c>
      <c r="S101" s="44"/>
      <c r="T101" s="45">
        <f t="shared" si="9"/>
        <v>-1672</v>
      </c>
      <c r="U101" s="45"/>
    </row>
    <row r="102" spans="2:21" ht="13.5">
      <c r="B102" s="39">
        <v>94</v>
      </c>
      <c r="C102" s="42">
        <f t="shared" si="6"/>
        <v>1493232.7466959495</v>
      </c>
      <c r="D102" s="42"/>
      <c r="E102" s="39">
        <v>2016</v>
      </c>
      <c r="F102" s="8">
        <v>42411</v>
      </c>
      <c r="G102" s="39" t="s">
        <v>3</v>
      </c>
      <c r="H102" s="43">
        <v>1240.87</v>
      </c>
      <c r="I102" s="43"/>
      <c r="J102" s="39">
        <v>1748</v>
      </c>
      <c r="K102" s="42">
        <f t="shared" si="5"/>
        <v>44796.982400878485</v>
      </c>
      <c r="L102" s="42"/>
      <c r="M102" s="6">
        <f t="shared" si="7"/>
        <v>0.025627564302562064</v>
      </c>
      <c r="N102" s="39">
        <v>2016</v>
      </c>
      <c r="O102" s="8">
        <v>42412</v>
      </c>
      <c r="P102" s="43">
        <v>1238.17</v>
      </c>
      <c r="Q102" s="43"/>
      <c r="R102" s="44">
        <f t="shared" si="8"/>
        <v>6919.442361691292</v>
      </c>
      <c r="S102" s="44"/>
      <c r="T102" s="45">
        <f t="shared" si="9"/>
        <v>269.9999999999818</v>
      </c>
      <c r="U102" s="45"/>
    </row>
    <row r="103" spans="2:21" ht="13.5">
      <c r="B103" s="39">
        <v>95</v>
      </c>
      <c r="C103" s="42">
        <f t="shared" si="6"/>
        <v>1500152.1890576407</v>
      </c>
      <c r="D103" s="42"/>
      <c r="E103" s="39">
        <v>2016</v>
      </c>
      <c r="F103" s="8">
        <v>42412</v>
      </c>
      <c r="G103" s="39" t="s">
        <v>4</v>
      </c>
      <c r="H103" s="43">
        <v>1239.19</v>
      </c>
      <c r="I103" s="43"/>
      <c r="J103" s="39">
        <v>749</v>
      </c>
      <c r="K103" s="42">
        <f t="shared" si="5"/>
        <v>45004.56567172922</v>
      </c>
      <c r="L103" s="42"/>
      <c r="M103" s="6">
        <f t="shared" si="7"/>
        <v>0.060086202498970925</v>
      </c>
      <c r="N103" s="39">
        <v>2016</v>
      </c>
      <c r="O103" s="8">
        <v>42412</v>
      </c>
      <c r="P103" s="43">
        <v>1237.37</v>
      </c>
      <c r="Q103" s="43"/>
      <c r="R103" s="44">
        <f t="shared" si="8"/>
        <v>-10935.688854813692</v>
      </c>
      <c r="S103" s="44"/>
      <c r="T103" s="45">
        <f t="shared" si="9"/>
        <v>-749</v>
      </c>
      <c r="U103" s="45"/>
    </row>
    <row r="104" spans="2:21" ht="13.5">
      <c r="B104" s="39">
        <v>96</v>
      </c>
      <c r="C104" s="42">
        <f t="shared" si="6"/>
        <v>1489216.5002028272</v>
      </c>
      <c r="D104" s="42"/>
      <c r="E104" s="39">
        <v>2016</v>
      </c>
      <c r="F104" s="8">
        <v>42412</v>
      </c>
      <c r="G104" s="39" t="s">
        <v>3</v>
      </c>
      <c r="H104" s="43">
        <v>1235.55</v>
      </c>
      <c r="I104" s="43"/>
      <c r="J104" s="39">
        <v>833</v>
      </c>
      <c r="K104" s="42">
        <f t="shared" si="5"/>
        <v>44676.49500608481</v>
      </c>
      <c r="L104" s="42"/>
      <c r="M104" s="6">
        <f t="shared" si="7"/>
        <v>0.05363324730622426</v>
      </c>
      <c r="N104" s="39">
        <v>2016</v>
      </c>
      <c r="O104" s="8">
        <v>42415</v>
      </c>
      <c r="P104" s="43">
        <v>1210.41</v>
      </c>
      <c r="Q104" s="43"/>
      <c r="R104" s="44">
        <f t="shared" si="8"/>
        <v>134833.9837278471</v>
      </c>
      <c r="S104" s="44"/>
      <c r="T104" s="45">
        <f t="shared" si="9"/>
        <v>2513.9999999999873</v>
      </c>
      <c r="U104" s="45"/>
    </row>
    <row r="105" spans="2:21" ht="13.5">
      <c r="B105" s="39">
        <v>97</v>
      </c>
      <c r="C105" s="42">
        <f t="shared" si="6"/>
        <v>1624050.4839306744</v>
      </c>
      <c r="D105" s="42"/>
      <c r="E105" s="39">
        <v>2016</v>
      </c>
      <c r="F105" s="8">
        <v>42416</v>
      </c>
      <c r="G105" s="39" t="s">
        <v>3</v>
      </c>
      <c r="H105" s="43">
        <v>1201.91</v>
      </c>
      <c r="I105" s="43"/>
      <c r="J105" s="39">
        <v>710</v>
      </c>
      <c r="K105" s="42">
        <f t="shared" si="5"/>
        <v>48721.51451792023</v>
      </c>
      <c r="L105" s="42"/>
      <c r="M105" s="6">
        <f t="shared" si="7"/>
        <v>0.06862185143369047</v>
      </c>
      <c r="N105" s="39">
        <v>2016</v>
      </c>
      <c r="O105" s="8">
        <v>42416</v>
      </c>
      <c r="P105" s="43">
        <v>1197.28</v>
      </c>
      <c r="Q105" s="43"/>
      <c r="R105" s="44">
        <f t="shared" si="8"/>
        <v>31771.91721379944</v>
      </c>
      <c r="S105" s="44"/>
      <c r="T105" s="45">
        <f t="shared" si="9"/>
        <v>463.0000000000109</v>
      </c>
      <c r="U105" s="45"/>
    </row>
    <row r="106" spans="2:21" ht="13.5">
      <c r="B106" s="39">
        <v>98</v>
      </c>
      <c r="C106" s="42">
        <f t="shared" si="6"/>
        <v>1655822.4011444738</v>
      </c>
      <c r="D106" s="42"/>
      <c r="E106" s="39">
        <v>2016</v>
      </c>
      <c r="F106" s="8">
        <v>42416</v>
      </c>
      <c r="G106" s="39" t="s">
        <v>3</v>
      </c>
      <c r="H106" s="43">
        <v>1195.46</v>
      </c>
      <c r="I106" s="43"/>
      <c r="J106" s="39">
        <v>720</v>
      </c>
      <c r="K106" s="42">
        <f t="shared" si="5"/>
        <v>49674.67203433421</v>
      </c>
      <c r="L106" s="42"/>
      <c r="M106" s="6">
        <f t="shared" si="7"/>
        <v>0.06899260004768641</v>
      </c>
      <c r="N106" s="39">
        <v>2016</v>
      </c>
      <c r="O106" s="8">
        <v>42416</v>
      </c>
      <c r="P106" s="43">
        <v>1200.91</v>
      </c>
      <c r="Q106" s="43"/>
      <c r="R106" s="44">
        <f t="shared" si="8"/>
        <v>-37600.967025989405</v>
      </c>
      <c r="S106" s="44"/>
      <c r="T106" s="45">
        <f t="shared" si="9"/>
        <v>-720</v>
      </c>
      <c r="U106" s="45"/>
    </row>
    <row r="107" spans="2:21" ht="13.5">
      <c r="B107" s="39">
        <v>99</v>
      </c>
      <c r="C107" s="42">
        <f t="shared" si="6"/>
        <v>1618221.4341184844</v>
      </c>
      <c r="D107" s="42"/>
      <c r="E107" s="39">
        <v>2016</v>
      </c>
      <c r="F107" s="8">
        <v>42416</v>
      </c>
      <c r="G107" s="39" t="s">
        <v>4</v>
      </c>
      <c r="H107" s="43">
        <v>1210.49</v>
      </c>
      <c r="I107" s="43"/>
      <c r="J107" s="39">
        <v>1182</v>
      </c>
      <c r="K107" s="42">
        <f t="shared" si="5"/>
        <v>48546.64302355453</v>
      </c>
      <c r="L107" s="42"/>
      <c r="M107" s="6">
        <f t="shared" si="7"/>
        <v>0.041071610003007214</v>
      </c>
      <c r="N107" s="39">
        <v>2016</v>
      </c>
      <c r="O107" s="8">
        <v>42416</v>
      </c>
      <c r="P107" s="43">
        <v>1210.87</v>
      </c>
      <c r="Q107" s="43"/>
      <c r="R107" s="44">
        <f t="shared" si="8"/>
        <v>1560.7211801137885</v>
      </c>
      <c r="S107" s="44"/>
      <c r="T107" s="45">
        <f t="shared" si="9"/>
        <v>37.99999999998818</v>
      </c>
      <c r="U107" s="45"/>
    </row>
    <row r="108" spans="2:21" ht="13.5">
      <c r="B108" s="39">
        <v>100</v>
      </c>
      <c r="C108" s="42">
        <f t="shared" si="6"/>
        <v>1619782.155298598</v>
      </c>
      <c r="D108" s="42"/>
      <c r="E108" s="39">
        <v>2016</v>
      </c>
      <c r="F108" s="8">
        <v>42416</v>
      </c>
      <c r="G108" s="39" t="s">
        <v>3</v>
      </c>
      <c r="H108" s="43">
        <v>1199.62</v>
      </c>
      <c r="I108" s="43"/>
      <c r="J108" s="39">
        <v>512</v>
      </c>
      <c r="K108" s="42">
        <f t="shared" si="5"/>
        <v>48593.46465895794</v>
      </c>
      <c r="L108" s="42"/>
      <c r="M108" s="6">
        <f t="shared" si="7"/>
        <v>0.09490911066202723</v>
      </c>
      <c r="N108" s="39">
        <v>2016</v>
      </c>
      <c r="O108" s="8">
        <v>42417</v>
      </c>
      <c r="P108" s="43">
        <v>1203.56</v>
      </c>
      <c r="Q108" s="43"/>
      <c r="R108" s="44">
        <f t="shared" si="8"/>
        <v>-37394.18960083924</v>
      </c>
      <c r="S108" s="44"/>
      <c r="T108" s="45">
        <f t="shared" si="9"/>
        <v>-512</v>
      </c>
      <c r="U108" s="4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22" sqref="A22:J29"/>
    </sheetView>
  </sheetViews>
  <sheetFormatPr defaultColWidth="9.00390625" defaultRowHeight="13.5"/>
  <sheetData>
    <row r="1" ht="13.5">
      <c r="A1" t="s">
        <v>0</v>
      </c>
    </row>
    <row r="2" spans="1:10" ht="13.5">
      <c r="A2" s="77" t="s">
        <v>55</v>
      </c>
      <c r="B2" s="78"/>
      <c r="C2" s="78"/>
      <c r="D2" s="78"/>
      <c r="E2" s="78"/>
      <c r="F2" s="78"/>
      <c r="G2" s="78"/>
      <c r="H2" s="78"/>
      <c r="I2" s="78"/>
      <c r="J2" s="78"/>
    </row>
    <row r="3" spans="1:10" ht="13.5">
      <c r="A3" s="78"/>
      <c r="B3" s="78"/>
      <c r="C3" s="78"/>
      <c r="D3" s="78"/>
      <c r="E3" s="78"/>
      <c r="F3" s="78"/>
      <c r="G3" s="78"/>
      <c r="H3" s="78"/>
      <c r="I3" s="78"/>
      <c r="J3" s="78"/>
    </row>
    <row r="4" spans="1:10" ht="13.5">
      <c r="A4" s="78"/>
      <c r="B4" s="78"/>
      <c r="C4" s="78"/>
      <c r="D4" s="78"/>
      <c r="E4" s="78"/>
      <c r="F4" s="78"/>
      <c r="G4" s="78"/>
      <c r="H4" s="78"/>
      <c r="I4" s="78"/>
      <c r="J4" s="78"/>
    </row>
    <row r="5" spans="1:10" ht="13.5">
      <c r="A5" s="78"/>
      <c r="B5" s="78"/>
      <c r="C5" s="78"/>
      <c r="D5" s="78"/>
      <c r="E5" s="78"/>
      <c r="F5" s="78"/>
      <c r="G5" s="78"/>
      <c r="H5" s="78"/>
      <c r="I5" s="78"/>
      <c r="J5" s="78"/>
    </row>
    <row r="6" spans="1:10" ht="13.5">
      <c r="A6" s="78"/>
      <c r="B6" s="78"/>
      <c r="C6" s="78"/>
      <c r="D6" s="78"/>
      <c r="E6" s="78"/>
      <c r="F6" s="78"/>
      <c r="G6" s="78"/>
      <c r="H6" s="78"/>
      <c r="I6" s="78"/>
      <c r="J6" s="78"/>
    </row>
    <row r="7" spans="1:10" ht="13.5">
      <c r="A7" s="78"/>
      <c r="B7" s="78"/>
      <c r="C7" s="78"/>
      <c r="D7" s="78"/>
      <c r="E7" s="78"/>
      <c r="F7" s="78"/>
      <c r="G7" s="78"/>
      <c r="H7" s="78"/>
      <c r="I7" s="78"/>
      <c r="J7" s="78"/>
    </row>
    <row r="8" spans="1:10" ht="13.5">
      <c r="A8" s="78"/>
      <c r="B8" s="78"/>
      <c r="C8" s="78"/>
      <c r="D8" s="78"/>
      <c r="E8" s="78"/>
      <c r="F8" s="78"/>
      <c r="G8" s="78"/>
      <c r="H8" s="78"/>
      <c r="I8" s="78"/>
      <c r="J8" s="78"/>
    </row>
    <row r="9" spans="1:10" ht="13.5">
      <c r="A9" s="78"/>
      <c r="B9" s="78"/>
      <c r="C9" s="78"/>
      <c r="D9" s="78"/>
      <c r="E9" s="78"/>
      <c r="F9" s="78"/>
      <c r="G9" s="78"/>
      <c r="H9" s="78"/>
      <c r="I9" s="78"/>
      <c r="J9" s="78"/>
    </row>
    <row r="11" ht="13.5">
      <c r="A11" t="s">
        <v>1</v>
      </c>
    </row>
    <row r="12" spans="1:10" ht="13.5">
      <c r="A12" s="79" t="s">
        <v>54</v>
      </c>
      <c r="B12" s="80"/>
      <c r="C12" s="80"/>
      <c r="D12" s="80"/>
      <c r="E12" s="80"/>
      <c r="F12" s="80"/>
      <c r="G12" s="80"/>
      <c r="H12" s="80"/>
      <c r="I12" s="80"/>
      <c r="J12" s="80"/>
    </row>
    <row r="13" spans="1:10" ht="13.5">
      <c r="A13" s="80"/>
      <c r="B13" s="80"/>
      <c r="C13" s="80"/>
      <c r="D13" s="80"/>
      <c r="E13" s="80"/>
      <c r="F13" s="80"/>
      <c r="G13" s="80"/>
      <c r="H13" s="80"/>
      <c r="I13" s="80"/>
      <c r="J13" s="80"/>
    </row>
    <row r="14" spans="1:10" ht="13.5">
      <c r="A14" s="80"/>
      <c r="B14" s="80"/>
      <c r="C14" s="80"/>
      <c r="D14" s="80"/>
      <c r="E14" s="80"/>
      <c r="F14" s="80"/>
      <c r="G14" s="80"/>
      <c r="H14" s="80"/>
      <c r="I14" s="80"/>
      <c r="J14" s="80"/>
    </row>
    <row r="15" spans="1:10" ht="13.5">
      <c r="A15" s="80"/>
      <c r="B15" s="80"/>
      <c r="C15" s="80"/>
      <c r="D15" s="80"/>
      <c r="E15" s="80"/>
      <c r="F15" s="80"/>
      <c r="G15" s="80"/>
      <c r="H15" s="80"/>
      <c r="I15" s="80"/>
      <c r="J15" s="80"/>
    </row>
    <row r="16" spans="1:10" ht="13.5">
      <c r="A16" s="80"/>
      <c r="B16" s="80"/>
      <c r="C16" s="80"/>
      <c r="D16" s="80"/>
      <c r="E16" s="80"/>
      <c r="F16" s="80"/>
      <c r="G16" s="80"/>
      <c r="H16" s="80"/>
      <c r="I16" s="80"/>
      <c r="J16" s="80"/>
    </row>
    <row r="17" spans="1:10" ht="13.5">
      <c r="A17" s="80"/>
      <c r="B17" s="80"/>
      <c r="C17" s="80"/>
      <c r="D17" s="80"/>
      <c r="E17" s="80"/>
      <c r="F17" s="80"/>
      <c r="G17" s="80"/>
      <c r="H17" s="80"/>
      <c r="I17" s="80"/>
      <c r="J17" s="80"/>
    </row>
    <row r="18" spans="1:10" ht="13.5">
      <c r="A18" s="80"/>
      <c r="B18" s="80"/>
      <c r="C18" s="80"/>
      <c r="D18" s="80"/>
      <c r="E18" s="80"/>
      <c r="F18" s="80"/>
      <c r="G18" s="80"/>
      <c r="H18" s="80"/>
      <c r="I18" s="80"/>
      <c r="J18" s="80"/>
    </row>
    <row r="19" spans="1:10" ht="13.5">
      <c r="A19" s="80"/>
      <c r="B19" s="80"/>
      <c r="C19" s="80"/>
      <c r="D19" s="80"/>
      <c r="E19" s="80"/>
      <c r="F19" s="80"/>
      <c r="G19" s="80"/>
      <c r="H19" s="80"/>
      <c r="I19" s="80"/>
      <c r="J19" s="80"/>
    </row>
    <row r="21" ht="13.5">
      <c r="A21" t="s">
        <v>2</v>
      </c>
    </row>
    <row r="22" spans="1:10" ht="13.5">
      <c r="A22" s="81" t="s">
        <v>56</v>
      </c>
      <c r="B22" s="81"/>
      <c r="C22" s="81"/>
      <c r="D22" s="81"/>
      <c r="E22" s="81"/>
      <c r="F22" s="81"/>
      <c r="G22" s="81"/>
      <c r="H22" s="81"/>
      <c r="I22" s="81"/>
      <c r="J22" s="81"/>
    </row>
    <row r="23" spans="1:10" ht="13.5">
      <c r="A23" s="81"/>
      <c r="B23" s="81"/>
      <c r="C23" s="81"/>
      <c r="D23" s="81"/>
      <c r="E23" s="81"/>
      <c r="F23" s="81"/>
      <c r="G23" s="81"/>
      <c r="H23" s="81"/>
      <c r="I23" s="81"/>
      <c r="J23" s="81"/>
    </row>
    <row r="24" spans="1:10" ht="13.5">
      <c r="A24" s="81"/>
      <c r="B24" s="81"/>
      <c r="C24" s="81"/>
      <c r="D24" s="81"/>
      <c r="E24" s="81"/>
      <c r="F24" s="81"/>
      <c r="G24" s="81"/>
      <c r="H24" s="81"/>
      <c r="I24" s="81"/>
      <c r="J24" s="81"/>
    </row>
    <row r="25" spans="1:10" ht="13.5">
      <c r="A25" s="81"/>
      <c r="B25" s="81"/>
      <c r="C25" s="81"/>
      <c r="D25" s="81"/>
      <c r="E25" s="81"/>
      <c r="F25" s="81"/>
      <c r="G25" s="81"/>
      <c r="H25" s="81"/>
      <c r="I25" s="81"/>
      <c r="J25" s="81"/>
    </row>
    <row r="26" spans="1:10" ht="13.5">
      <c r="A26" s="81"/>
      <c r="B26" s="81"/>
      <c r="C26" s="81"/>
      <c r="D26" s="81"/>
      <c r="E26" s="81"/>
      <c r="F26" s="81"/>
      <c r="G26" s="81"/>
      <c r="H26" s="81"/>
      <c r="I26" s="81"/>
      <c r="J26" s="81"/>
    </row>
    <row r="27" spans="1:10" ht="13.5">
      <c r="A27" s="81"/>
      <c r="B27" s="81"/>
      <c r="C27" s="81"/>
      <c r="D27" s="81"/>
      <c r="E27" s="81"/>
      <c r="F27" s="81"/>
      <c r="G27" s="81"/>
      <c r="H27" s="81"/>
      <c r="I27" s="81"/>
      <c r="J27" s="81"/>
    </row>
    <row r="28" spans="1:10" ht="13.5">
      <c r="A28" s="81"/>
      <c r="B28" s="81"/>
      <c r="C28" s="81"/>
      <c r="D28" s="81"/>
      <c r="E28" s="81"/>
      <c r="F28" s="81"/>
      <c r="G28" s="81"/>
      <c r="H28" s="81"/>
      <c r="I28" s="81"/>
      <c r="J28" s="81"/>
    </row>
    <row r="29" spans="1:10" ht="13.5">
      <c r="A29" s="81"/>
      <c r="B29" s="81"/>
      <c r="C29" s="81"/>
      <c r="D29" s="81"/>
      <c r="E29" s="81"/>
      <c r="F29" s="81"/>
      <c r="G29" s="81"/>
      <c r="H29" s="81"/>
      <c r="I29" s="81"/>
      <c r="J29" s="81"/>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87" activePane="bottomLeft" state="frozen"/>
      <selection pane="topLeft" activeCell="A1" sqref="A1"/>
      <selection pane="bottomLeft" activeCell="D3" sqref="D3:I3"/>
    </sheetView>
  </sheetViews>
  <sheetFormatPr defaultColWidth="9.00390625" defaultRowHeight="13.5"/>
  <cols>
    <col min="1" max="1" width="2.875" style="0" customWidth="1"/>
    <col min="2" max="18" width="6.625" style="0" customWidth="1"/>
    <col min="22" max="22" width="10.875" style="23" bestFit="1" customWidth="1"/>
  </cols>
  <sheetData>
    <row r="2" spans="2:20" ht="13.5">
      <c r="B2" s="70" t="s">
        <v>5</v>
      </c>
      <c r="C2" s="70"/>
      <c r="D2" s="73" t="s">
        <v>46</v>
      </c>
      <c r="E2" s="73"/>
      <c r="F2" s="70" t="s">
        <v>6</v>
      </c>
      <c r="G2" s="70"/>
      <c r="H2" s="73" t="s">
        <v>47</v>
      </c>
      <c r="I2" s="73"/>
      <c r="J2" s="70" t="s">
        <v>7</v>
      </c>
      <c r="K2" s="70"/>
      <c r="L2" s="67">
        <f>C9</f>
        <v>1000000</v>
      </c>
      <c r="M2" s="73"/>
      <c r="N2" s="70" t="s">
        <v>8</v>
      </c>
      <c r="O2" s="70"/>
      <c r="P2" s="67">
        <f>C108+R108</f>
        <v>1890427.0188114159</v>
      </c>
      <c r="Q2" s="73"/>
      <c r="R2" s="1"/>
      <c r="S2" s="1"/>
      <c r="T2" s="1"/>
    </row>
    <row r="3" spans="2:19" ht="57" customHeight="1">
      <c r="B3" s="70" t="s">
        <v>9</v>
      </c>
      <c r="C3" s="70"/>
      <c r="D3" s="75" t="s">
        <v>52</v>
      </c>
      <c r="E3" s="75"/>
      <c r="F3" s="75"/>
      <c r="G3" s="75"/>
      <c r="H3" s="75"/>
      <c r="I3" s="75"/>
      <c r="J3" s="70" t="s">
        <v>10</v>
      </c>
      <c r="K3" s="70"/>
      <c r="L3" s="75" t="s">
        <v>53</v>
      </c>
      <c r="M3" s="76"/>
      <c r="N3" s="76"/>
      <c r="O3" s="76"/>
      <c r="P3" s="76"/>
      <c r="Q3" s="76"/>
      <c r="R3" s="1"/>
      <c r="S3" s="1"/>
    </row>
    <row r="4" spans="2:20" ht="13.5">
      <c r="B4" s="70" t="s">
        <v>11</v>
      </c>
      <c r="C4" s="70"/>
      <c r="D4" s="68">
        <f>SUM($R$9:$S$993)</f>
        <v>890427.0188114146</v>
      </c>
      <c r="E4" s="68"/>
      <c r="F4" s="70" t="s">
        <v>12</v>
      </c>
      <c r="G4" s="70"/>
      <c r="H4" s="74">
        <f>SUM($T$9:$U$108)</f>
        <v>-4616.9999999998745</v>
      </c>
      <c r="I4" s="73"/>
      <c r="J4" s="66" t="s">
        <v>13</v>
      </c>
      <c r="K4" s="66"/>
      <c r="L4" s="67">
        <f>MAX($C$9:$D$990)-C9</f>
        <v>853847.8085368737</v>
      </c>
      <c r="M4" s="67"/>
      <c r="N4" s="66" t="s">
        <v>14</v>
      </c>
      <c r="O4" s="66"/>
      <c r="P4" s="68">
        <f>MIN($C$9:$D$990)-C9</f>
        <v>-27704.91803278774</v>
      </c>
      <c r="Q4" s="68"/>
      <c r="R4" s="1"/>
      <c r="S4" s="1"/>
      <c r="T4" s="1"/>
    </row>
    <row r="5" spans="2:20" ht="13.5">
      <c r="B5" s="37" t="s">
        <v>15</v>
      </c>
      <c r="C5" s="2">
        <f>COUNTIF($R$9:$R$990,"&gt;0")</f>
        <v>44</v>
      </c>
      <c r="D5" s="38" t="s">
        <v>16</v>
      </c>
      <c r="E5" s="16">
        <f>COUNTIF($R$9:$R$990,"&lt;0")</f>
        <v>56</v>
      </c>
      <c r="F5" s="38" t="s">
        <v>17</v>
      </c>
      <c r="G5" s="2">
        <f>COUNTIF($R$9:$R$990,"=0")</f>
        <v>0</v>
      </c>
      <c r="H5" s="38" t="s">
        <v>18</v>
      </c>
      <c r="I5" s="3">
        <f>C5/SUM(C5,E5,G5)</f>
        <v>0.44</v>
      </c>
      <c r="J5" s="69" t="s">
        <v>19</v>
      </c>
      <c r="K5" s="70"/>
      <c r="L5" s="71"/>
      <c r="M5" s="72"/>
      <c r="N5" s="18" t="s">
        <v>20</v>
      </c>
      <c r="O5" s="9"/>
      <c r="P5" s="71"/>
      <c r="Q5" s="72"/>
      <c r="R5" s="1"/>
      <c r="S5" s="1"/>
      <c r="T5" s="1"/>
    </row>
    <row r="6" spans="2:20" ht="13.5">
      <c r="B6" s="11"/>
      <c r="C6" s="14"/>
      <c r="D6" s="15"/>
      <c r="E6" s="12"/>
      <c r="F6" s="11"/>
      <c r="G6" s="12"/>
      <c r="H6" s="11"/>
      <c r="I6" s="17"/>
      <c r="J6" s="11"/>
      <c r="K6" s="11"/>
      <c r="L6" s="12"/>
      <c r="M6" s="12"/>
      <c r="N6" s="13"/>
      <c r="O6" s="13"/>
      <c r="P6" s="10"/>
      <c r="Q6" s="7"/>
      <c r="R6" s="1"/>
      <c r="S6" s="1"/>
      <c r="T6" s="1"/>
    </row>
    <row r="7" spans="2:21" ht="13.5">
      <c r="B7" s="53" t="s">
        <v>21</v>
      </c>
      <c r="C7" s="55" t="s">
        <v>22</v>
      </c>
      <c r="D7" s="56"/>
      <c r="E7" s="59" t="s">
        <v>23</v>
      </c>
      <c r="F7" s="60"/>
      <c r="G7" s="60"/>
      <c r="H7" s="60"/>
      <c r="I7" s="48"/>
      <c r="J7" s="61" t="s">
        <v>24</v>
      </c>
      <c r="K7" s="62"/>
      <c r="L7" s="50"/>
      <c r="M7" s="63" t="s">
        <v>25</v>
      </c>
      <c r="N7" s="64" t="s">
        <v>26</v>
      </c>
      <c r="O7" s="65"/>
      <c r="P7" s="65"/>
      <c r="Q7" s="52"/>
      <c r="R7" s="46" t="s">
        <v>27</v>
      </c>
      <c r="S7" s="46"/>
      <c r="T7" s="46"/>
      <c r="U7" s="46"/>
    </row>
    <row r="8" spans="2:21" ht="13.5">
      <c r="B8" s="54"/>
      <c r="C8" s="57"/>
      <c r="D8" s="58"/>
      <c r="E8" s="19" t="s">
        <v>28</v>
      </c>
      <c r="F8" s="19" t="s">
        <v>29</v>
      </c>
      <c r="G8" s="19" t="s">
        <v>30</v>
      </c>
      <c r="H8" s="47" t="s">
        <v>31</v>
      </c>
      <c r="I8" s="48"/>
      <c r="J8" s="4" t="s">
        <v>32</v>
      </c>
      <c r="K8" s="49" t="s">
        <v>33</v>
      </c>
      <c r="L8" s="50"/>
      <c r="M8" s="63"/>
      <c r="N8" s="5" t="s">
        <v>28</v>
      </c>
      <c r="O8" s="5" t="s">
        <v>29</v>
      </c>
      <c r="P8" s="51" t="s">
        <v>31</v>
      </c>
      <c r="Q8" s="52"/>
      <c r="R8" s="46" t="s">
        <v>34</v>
      </c>
      <c r="S8" s="46"/>
      <c r="T8" s="46" t="s">
        <v>32</v>
      </c>
      <c r="U8" s="46"/>
    </row>
    <row r="9" spans="2:21" ht="13.5">
      <c r="B9" s="36">
        <v>1</v>
      </c>
      <c r="C9" s="42">
        <v>1000000</v>
      </c>
      <c r="D9" s="42"/>
      <c r="E9" s="36">
        <v>2015</v>
      </c>
      <c r="F9" s="8">
        <v>42691</v>
      </c>
      <c r="G9" s="36" t="s">
        <v>3</v>
      </c>
      <c r="H9" s="43">
        <v>1078.51</v>
      </c>
      <c r="I9" s="43"/>
      <c r="J9" s="36">
        <v>366</v>
      </c>
      <c r="K9" s="42">
        <f aca="true" t="shared" si="0" ref="K9:K72">IF(F9="","",C9*0.03)</f>
        <v>30000</v>
      </c>
      <c r="L9" s="42"/>
      <c r="M9" s="6">
        <f>IF(J9="","",(K9/J9)/1000)</f>
        <v>0.0819672131147541</v>
      </c>
      <c r="N9" s="36">
        <v>2015</v>
      </c>
      <c r="O9" s="8">
        <v>42691</v>
      </c>
      <c r="P9" s="43">
        <v>1081.89</v>
      </c>
      <c r="Q9" s="43"/>
      <c r="R9" s="44">
        <f>IF(O9="","",(IF(G9="売",H9-P9,P9-H9))*M9*100000)</f>
        <v>-27704.918032787784</v>
      </c>
      <c r="S9" s="44"/>
      <c r="T9" s="45">
        <f>IF(O9="","",IF(R9&lt;0,J9*(-1),IF(G9="買",(P9-H9)*100,(H9-P9)*100)))</f>
        <v>-366</v>
      </c>
      <c r="U9" s="45"/>
    </row>
    <row r="10" spans="2:21" ht="13.5">
      <c r="B10" s="36">
        <v>2</v>
      </c>
      <c r="C10" s="42">
        <f aca="true" t="shared" si="1" ref="C10:C73">IF(R9="","",C9+R9)</f>
        <v>972295.0819672123</v>
      </c>
      <c r="D10" s="42"/>
      <c r="E10" s="36">
        <v>2015</v>
      </c>
      <c r="F10" s="8">
        <v>42691</v>
      </c>
      <c r="G10" s="36" t="s">
        <v>3</v>
      </c>
      <c r="H10" s="43">
        <v>1077.9</v>
      </c>
      <c r="I10" s="43"/>
      <c r="J10" s="36">
        <v>332</v>
      </c>
      <c r="K10" s="42">
        <f t="shared" si="0"/>
        <v>29168.852459016365</v>
      </c>
      <c r="L10" s="42"/>
      <c r="M10" s="6">
        <f aca="true" t="shared" si="2" ref="M10:M73">IF(J10="","",(K10/J10)/1000)</f>
        <v>0.08785798933438664</v>
      </c>
      <c r="N10" s="36">
        <v>2015</v>
      </c>
      <c r="O10" s="8">
        <v>42691</v>
      </c>
      <c r="P10" s="43">
        <v>1070.4</v>
      </c>
      <c r="Q10" s="43"/>
      <c r="R10" s="44">
        <f aca="true" t="shared" si="3" ref="R10:R73">IF(O10="","",(IF(G10="売",H10-P10,P10-H10))*M10*100000)</f>
        <v>65893.49200078998</v>
      </c>
      <c r="S10" s="44"/>
      <c r="T10" s="45">
        <f aca="true" t="shared" si="4" ref="T10:T73">IF(O10="","",IF(R10&lt;0,J10*(-1),IF(G10="買",(P10-H10)*100,(H10-P10)*100)))</f>
        <v>750</v>
      </c>
      <c r="U10" s="45"/>
    </row>
    <row r="11" spans="2:21" ht="13.5">
      <c r="B11" s="36">
        <v>3</v>
      </c>
      <c r="C11" s="42">
        <f t="shared" si="1"/>
        <v>1038188.5739680022</v>
      </c>
      <c r="D11" s="42"/>
      <c r="E11" s="36">
        <v>2015</v>
      </c>
      <c r="F11" s="8">
        <v>42691</v>
      </c>
      <c r="G11" s="36" t="s">
        <v>3</v>
      </c>
      <c r="H11" s="43">
        <v>1069.01</v>
      </c>
      <c r="I11" s="43"/>
      <c r="J11" s="36">
        <v>365</v>
      </c>
      <c r="K11" s="42">
        <f t="shared" si="0"/>
        <v>31145.657219040066</v>
      </c>
      <c r="L11" s="42"/>
      <c r="M11" s="6">
        <f t="shared" si="2"/>
        <v>0.08533056772339744</v>
      </c>
      <c r="N11" s="36">
        <v>2015</v>
      </c>
      <c r="O11" s="8">
        <v>42692</v>
      </c>
      <c r="P11" s="43">
        <v>1067.62</v>
      </c>
      <c r="Q11" s="43"/>
      <c r="R11" s="44">
        <f t="shared" si="3"/>
        <v>11860.948913553097</v>
      </c>
      <c r="S11" s="44"/>
      <c r="T11" s="45">
        <f t="shared" si="4"/>
        <v>139.00000000001</v>
      </c>
      <c r="U11" s="45"/>
    </row>
    <row r="12" spans="2:21" ht="13.5">
      <c r="B12" s="36">
        <v>4</v>
      </c>
      <c r="C12" s="42">
        <f t="shared" si="1"/>
        <v>1050049.5228815554</v>
      </c>
      <c r="D12" s="42"/>
      <c r="E12" s="36">
        <v>2015</v>
      </c>
      <c r="F12" s="8">
        <v>42692</v>
      </c>
      <c r="G12" s="36" t="s">
        <v>4</v>
      </c>
      <c r="H12" s="43">
        <v>1068.81</v>
      </c>
      <c r="I12" s="43"/>
      <c r="J12" s="36">
        <v>287</v>
      </c>
      <c r="K12" s="42">
        <f t="shared" si="0"/>
        <v>31501.48568644666</v>
      </c>
      <c r="L12" s="42"/>
      <c r="M12" s="6">
        <f t="shared" si="2"/>
        <v>0.1097612741688037</v>
      </c>
      <c r="N12" s="36">
        <v>2015</v>
      </c>
      <c r="O12" s="8">
        <v>42692</v>
      </c>
      <c r="P12" s="43">
        <v>1070.8</v>
      </c>
      <c r="Q12" s="43"/>
      <c r="R12" s="44">
        <f t="shared" si="3"/>
        <v>21842.493559592036</v>
      </c>
      <c r="S12" s="44"/>
      <c r="T12" s="45">
        <f t="shared" si="4"/>
        <v>199.0000000000009</v>
      </c>
      <c r="U12" s="45"/>
    </row>
    <row r="13" spans="2:21" ht="13.5">
      <c r="B13" s="36">
        <v>5</v>
      </c>
      <c r="C13" s="42">
        <f t="shared" si="1"/>
        <v>1071892.0164411473</v>
      </c>
      <c r="D13" s="42"/>
      <c r="E13" s="36">
        <v>2015</v>
      </c>
      <c r="F13" s="8">
        <v>42692</v>
      </c>
      <c r="G13" s="36" t="s">
        <v>4</v>
      </c>
      <c r="H13" s="43">
        <v>1071.47</v>
      </c>
      <c r="I13" s="43"/>
      <c r="J13" s="36">
        <v>417</v>
      </c>
      <c r="K13" s="42">
        <f t="shared" si="0"/>
        <v>32156.76049323442</v>
      </c>
      <c r="L13" s="42"/>
      <c r="M13" s="6">
        <f t="shared" si="2"/>
        <v>0.07711453355691707</v>
      </c>
      <c r="N13" s="36">
        <v>2015</v>
      </c>
      <c r="O13" s="8">
        <v>42693</v>
      </c>
      <c r="P13" s="43">
        <v>1076.04</v>
      </c>
      <c r="Q13" s="43"/>
      <c r="R13" s="44">
        <f t="shared" si="3"/>
        <v>35241.34183551061</v>
      </c>
      <c r="S13" s="44"/>
      <c r="T13" s="45">
        <f t="shared" si="4"/>
        <v>456.99999999999363</v>
      </c>
      <c r="U13" s="45"/>
    </row>
    <row r="14" spans="2:21" ht="13.5">
      <c r="B14" s="36">
        <v>6</v>
      </c>
      <c r="C14" s="42">
        <f t="shared" si="1"/>
        <v>1107133.358276658</v>
      </c>
      <c r="D14" s="42"/>
      <c r="E14" s="36">
        <v>2015</v>
      </c>
      <c r="F14" s="8">
        <v>42693</v>
      </c>
      <c r="G14" s="36" t="s">
        <v>4</v>
      </c>
      <c r="H14" s="43">
        <v>1077.56</v>
      </c>
      <c r="I14" s="43"/>
      <c r="J14" s="36">
        <v>221</v>
      </c>
      <c r="K14" s="42">
        <f t="shared" si="0"/>
        <v>33214.00074829974</v>
      </c>
      <c r="L14" s="42"/>
      <c r="M14" s="6">
        <f t="shared" si="2"/>
        <v>0.15028959614615267</v>
      </c>
      <c r="N14" s="36">
        <v>2015</v>
      </c>
      <c r="O14" s="8">
        <v>42693</v>
      </c>
      <c r="P14" s="43">
        <v>1075.93</v>
      </c>
      <c r="Q14" s="43"/>
      <c r="R14" s="44">
        <f t="shared" si="3"/>
        <v>-24497.204171821108</v>
      </c>
      <c r="S14" s="44"/>
      <c r="T14" s="45">
        <f t="shared" si="4"/>
        <v>-221</v>
      </c>
      <c r="U14" s="45"/>
    </row>
    <row r="15" spans="2:21" ht="13.5">
      <c r="B15" s="36">
        <v>7</v>
      </c>
      <c r="C15" s="42">
        <f t="shared" si="1"/>
        <v>1082636.154104837</v>
      </c>
      <c r="D15" s="42"/>
      <c r="E15" s="36">
        <v>2015</v>
      </c>
      <c r="F15" s="8">
        <v>42693</v>
      </c>
      <c r="G15" s="36" t="s">
        <v>3</v>
      </c>
      <c r="H15" s="43">
        <v>1074.78</v>
      </c>
      <c r="I15" s="43"/>
      <c r="J15" s="36">
        <v>360</v>
      </c>
      <c r="K15" s="42">
        <f t="shared" si="0"/>
        <v>32479.084623145107</v>
      </c>
      <c r="L15" s="42"/>
      <c r="M15" s="6">
        <f t="shared" si="2"/>
        <v>0.09021967950873641</v>
      </c>
      <c r="N15" s="36">
        <v>2015</v>
      </c>
      <c r="O15" s="8">
        <v>42693</v>
      </c>
      <c r="P15" s="43">
        <v>1074.03</v>
      </c>
      <c r="Q15" s="43"/>
      <c r="R15" s="44">
        <f t="shared" si="3"/>
        <v>6766.47596315523</v>
      </c>
      <c r="S15" s="44"/>
      <c r="T15" s="45">
        <f t="shared" si="4"/>
        <v>75</v>
      </c>
      <c r="U15" s="45"/>
    </row>
    <row r="16" spans="2:21" ht="13.5">
      <c r="B16" s="36">
        <v>8</v>
      </c>
      <c r="C16" s="42">
        <f t="shared" si="1"/>
        <v>1089402.6300679923</v>
      </c>
      <c r="D16" s="42"/>
      <c r="E16" s="36">
        <v>2015</v>
      </c>
      <c r="F16" s="8">
        <v>42693</v>
      </c>
      <c r="G16" s="36" t="s">
        <v>4</v>
      </c>
      <c r="H16" s="43">
        <v>1081.83</v>
      </c>
      <c r="I16" s="43"/>
      <c r="J16" s="36">
        <v>382</v>
      </c>
      <c r="K16" s="42">
        <f t="shared" si="0"/>
        <v>32682.078902039768</v>
      </c>
      <c r="L16" s="42"/>
      <c r="M16" s="6">
        <f t="shared" si="2"/>
        <v>0.08555518037183185</v>
      </c>
      <c r="N16" s="36">
        <v>2015</v>
      </c>
      <c r="O16" s="8">
        <v>42694</v>
      </c>
      <c r="P16" s="43">
        <v>1081.57</v>
      </c>
      <c r="Q16" s="43"/>
      <c r="R16" s="44">
        <f t="shared" si="3"/>
        <v>-2224.43468966755</v>
      </c>
      <c r="S16" s="44"/>
      <c r="T16" s="45">
        <f t="shared" si="4"/>
        <v>-382</v>
      </c>
      <c r="U16" s="45"/>
    </row>
    <row r="17" spans="2:21" ht="13.5">
      <c r="B17" s="36">
        <v>9</v>
      </c>
      <c r="C17" s="42">
        <f t="shared" si="1"/>
        <v>1087178.1953783247</v>
      </c>
      <c r="D17" s="42"/>
      <c r="E17" s="36">
        <v>2015</v>
      </c>
      <c r="F17" s="8">
        <v>42694</v>
      </c>
      <c r="G17" s="36" t="s">
        <v>4</v>
      </c>
      <c r="H17" s="43">
        <v>1083.96</v>
      </c>
      <c r="I17" s="43"/>
      <c r="J17" s="36">
        <v>338</v>
      </c>
      <c r="K17" s="42">
        <f t="shared" si="0"/>
        <v>32615.34586134974</v>
      </c>
      <c r="L17" s="42"/>
      <c r="M17" s="6">
        <f t="shared" si="2"/>
        <v>0.09649510609866786</v>
      </c>
      <c r="N17" s="36">
        <v>2015</v>
      </c>
      <c r="O17" s="8">
        <v>42694</v>
      </c>
      <c r="P17" s="43">
        <v>1084.71</v>
      </c>
      <c r="Q17" s="43"/>
      <c r="R17" s="44">
        <f t="shared" si="3"/>
        <v>7237.13295740009</v>
      </c>
      <c r="S17" s="44"/>
      <c r="T17" s="45">
        <f t="shared" si="4"/>
        <v>75</v>
      </c>
      <c r="U17" s="45"/>
    </row>
    <row r="18" spans="2:21" ht="13.5">
      <c r="B18" s="36">
        <v>10</v>
      </c>
      <c r="C18" s="42">
        <f t="shared" si="1"/>
        <v>1094415.3283357248</v>
      </c>
      <c r="D18" s="42"/>
      <c r="E18" s="36">
        <v>2015</v>
      </c>
      <c r="F18" s="8">
        <v>42694</v>
      </c>
      <c r="G18" s="36" t="s">
        <v>3</v>
      </c>
      <c r="H18" s="43">
        <v>1078.45</v>
      </c>
      <c r="I18" s="43"/>
      <c r="J18" s="36">
        <v>463</v>
      </c>
      <c r="K18" s="42">
        <f t="shared" si="0"/>
        <v>32832.45985007174</v>
      </c>
      <c r="L18" s="42"/>
      <c r="M18" s="6">
        <f t="shared" si="2"/>
        <v>0.07091244028093249</v>
      </c>
      <c r="N18" s="36">
        <v>2015</v>
      </c>
      <c r="O18" s="8">
        <v>42694</v>
      </c>
      <c r="P18" s="43">
        <v>1077.4</v>
      </c>
      <c r="Q18" s="43"/>
      <c r="R18" s="44">
        <f t="shared" si="3"/>
        <v>7445.80622949759</v>
      </c>
      <c r="S18" s="44"/>
      <c r="T18" s="45">
        <f t="shared" si="4"/>
        <v>104.99999999999545</v>
      </c>
      <c r="U18" s="45"/>
    </row>
    <row r="19" spans="2:21" ht="13.5">
      <c r="B19" s="36">
        <v>11</v>
      </c>
      <c r="C19" s="42">
        <f t="shared" si="1"/>
        <v>1101861.1345652223</v>
      </c>
      <c r="D19" s="42"/>
      <c r="E19" s="36">
        <v>2015</v>
      </c>
      <c r="F19" s="8">
        <v>42697</v>
      </c>
      <c r="G19" s="36" t="s">
        <v>3</v>
      </c>
      <c r="H19" s="43">
        <v>1073.42</v>
      </c>
      <c r="I19" s="43"/>
      <c r="J19" s="36">
        <v>419</v>
      </c>
      <c r="K19" s="42">
        <f t="shared" si="0"/>
        <v>33055.834036956665</v>
      </c>
      <c r="L19" s="42"/>
      <c r="M19" s="6">
        <f t="shared" si="2"/>
        <v>0.07889220533879872</v>
      </c>
      <c r="N19" s="36">
        <v>2015</v>
      </c>
      <c r="O19" s="8">
        <v>42697</v>
      </c>
      <c r="P19" s="43">
        <v>1071.97</v>
      </c>
      <c r="Q19" s="43"/>
      <c r="R19" s="44">
        <f t="shared" si="3"/>
        <v>11439.369774126173</v>
      </c>
      <c r="S19" s="44"/>
      <c r="T19" s="45">
        <f t="shared" si="4"/>
        <v>145.00000000000455</v>
      </c>
      <c r="U19" s="45"/>
    </row>
    <row r="20" spans="2:21" ht="13.5">
      <c r="B20" s="36">
        <v>12</v>
      </c>
      <c r="C20" s="42">
        <f t="shared" si="1"/>
        <v>1113300.5043393485</v>
      </c>
      <c r="D20" s="42"/>
      <c r="E20" s="36">
        <v>2015</v>
      </c>
      <c r="F20" s="8">
        <v>42697</v>
      </c>
      <c r="G20" s="36" t="s">
        <v>3</v>
      </c>
      <c r="H20" s="43">
        <v>1070.08</v>
      </c>
      <c r="I20" s="43"/>
      <c r="J20" s="36">
        <v>285</v>
      </c>
      <c r="K20" s="42">
        <f t="shared" si="0"/>
        <v>33399.01513018046</v>
      </c>
      <c r="L20" s="42"/>
      <c r="M20" s="6">
        <f t="shared" si="2"/>
        <v>0.11718952677256302</v>
      </c>
      <c r="N20" s="36">
        <v>2015</v>
      </c>
      <c r="O20" s="8">
        <v>42697</v>
      </c>
      <c r="P20" s="43">
        <v>1071.21</v>
      </c>
      <c r="Q20" s="43"/>
      <c r="R20" s="44">
        <f t="shared" si="3"/>
        <v>-13242.416525300898</v>
      </c>
      <c r="S20" s="44"/>
      <c r="T20" s="45">
        <f t="shared" si="4"/>
        <v>-285</v>
      </c>
      <c r="U20" s="45"/>
    </row>
    <row r="21" spans="2:21" ht="13.5">
      <c r="B21" s="36">
        <v>13</v>
      </c>
      <c r="C21" s="42">
        <f t="shared" si="1"/>
        <v>1100058.0878140477</v>
      </c>
      <c r="D21" s="42"/>
      <c r="E21" s="36">
        <v>2015</v>
      </c>
      <c r="F21" s="8">
        <v>42697</v>
      </c>
      <c r="G21" s="36" t="s">
        <v>4</v>
      </c>
      <c r="H21" s="43">
        <v>1072.53</v>
      </c>
      <c r="I21" s="43"/>
      <c r="J21" s="36">
        <v>260</v>
      </c>
      <c r="K21" s="42">
        <f t="shared" si="0"/>
        <v>33001.74263442143</v>
      </c>
      <c r="L21" s="42"/>
      <c r="M21" s="6">
        <f t="shared" si="2"/>
        <v>0.12692977936315936</v>
      </c>
      <c r="N21" s="36">
        <v>2015</v>
      </c>
      <c r="O21" s="8">
        <v>42697</v>
      </c>
      <c r="P21" s="43">
        <v>1070.21</v>
      </c>
      <c r="Q21" s="43"/>
      <c r="R21" s="44">
        <f t="shared" si="3"/>
        <v>-29447.70881225216</v>
      </c>
      <c r="S21" s="44"/>
      <c r="T21" s="45">
        <f t="shared" si="4"/>
        <v>-260</v>
      </c>
      <c r="U21" s="45"/>
    </row>
    <row r="22" spans="2:21" ht="13.5">
      <c r="B22" s="36">
        <v>14</v>
      </c>
      <c r="C22" s="42">
        <f t="shared" si="1"/>
        <v>1070610.3790017955</v>
      </c>
      <c r="D22" s="42"/>
      <c r="E22" s="36">
        <v>2015</v>
      </c>
      <c r="F22" s="8">
        <v>42697</v>
      </c>
      <c r="G22" s="36" t="s">
        <v>3</v>
      </c>
      <c r="H22" s="43">
        <v>1067.75</v>
      </c>
      <c r="I22" s="43"/>
      <c r="J22" s="36">
        <v>527</v>
      </c>
      <c r="K22" s="42">
        <f t="shared" si="0"/>
        <v>32118.311370053867</v>
      </c>
      <c r="L22" s="42"/>
      <c r="M22" s="6">
        <f t="shared" si="2"/>
        <v>0.06094556237201872</v>
      </c>
      <c r="N22" s="36">
        <v>2015</v>
      </c>
      <c r="O22" s="8">
        <v>42697</v>
      </c>
      <c r="P22" s="43">
        <v>1069.02</v>
      </c>
      <c r="Q22" s="43"/>
      <c r="R22" s="44">
        <f t="shared" si="3"/>
        <v>-7740.0864212462675</v>
      </c>
      <c r="S22" s="44"/>
      <c r="T22" s="45">
        <f t="shared" si="4"/>
        <v>-527</v>
      </c>
      <c r="U22" s="45"/>
    </row>
    <row r="23" spans="2:21" ht="13.5">
      <c r="B23" s="36">
        <v>15</v>
      </c>
      <c r="C23" s="42">
        <f t="shared" si="1"/>
        <v>1062870.2925805494</v>
      </c>
      <c r="D23" s="42"/>
      <c r="E23" s="36">
        <v>2015</v>
      </c>
      <c r="F23" s="8">
        <v>42698</v>
      </c>
      <c r="G23" s="36" t="s">
        <v>4</v>
      </c>
      <c r="H23" s="43">
        <v>1071.2</v>
      </c>
      <c r="I23" s="43"/>
      <c r="J23" s="36">
        <v>174</v>
      </c>
      <c r="K23" s="42">
        <f t="shared" si="0"/>
        <v>31886.10877741648</v>
      </c>
      <c r="L23" s="42"/>
      <c r="M23" s="6">
        <f t="shared" si="2"/>
        <v>0.18325349872078436</v>
      </c>
      <c r="N23" s="36">
        <v>2015</v>
      </c>
      <c r="O23" s="8">
        <v>42698</v>
      </c>
      <c r="P23" s="43">
        <v>1073.33</v>
      </c>
      <c r="Q23" s="43"/>
      <c r="R23" s="44">
        <f t="shared" si="3"/>
        <v>39032.9952275249</v>
      </c>
      <c r="S23" s="44"/>
      <c r="T23" s="45">
        <f t="shared" si="4"/>
        <v>212.99999999998818</v>
      </c>
      <c r="U23" s="45"/>
    </row>
    <row r="24" spans="2:21" ht="13.5">
      <c r="B24" s="36">
        <v>16</v>
      </c>
      <c r="C24" s="42">
        <f t="shared" si="1"/>
        <v>1101903.2878080744</v>
      </c>
      <c r="D24" s="42"/>
      <c r="E24" s="36">
        <v>2015</v>
      </c>
      <c r="F24" s="8">
        <v>42698</v>
      </c>
      <c r="G24" s="36" t="s">
        <v>4</v>
      </c>
      <c r="H24" s="43">
        <v>1076.06</v>
      </c>
      <c r="I24" s="43"/>
      <c r="J24" s="36">
        <v>272</v>
      </c>
      <c r="K24" s="42">
        <f t="shared" si="0"/>
        <v>33057.09863424223</v>
      </c>
      <c r="L24" s="42"/>
      <c r="M24" s="6">
        <f t="shared" si="2"/>
        <v>0.12153345086118468</v>
      </c>
      <c r="N24" s="36">
        <v>2015</v>
      </c>
      <c r="O24" s="8">
        <v>42698</v>
      </c>
      <c r="P24" s="43">
        <v>1075.67</v>
      </c>
      <c r="Q24" s="43"/>
      <c r="R24" s="44">
        <f t="shared" si="3"/>
        <v>-4739.804583584655</v>
      </c>
      <c r="S24" s="44"/>
      <c r="T24" s="45">
        <f t="shared" si="4"/>
        <v>-272</v>
      </c>
      <c r="U24" s="45"/>
    </row>
    <row r="25" spans="2:21" ht="13.5">
      <c r="B25" s="36">
        <v>17</v>
      </c>
      <c r="C25" s="42">
        <f t="shared" si="1"/>
        <v>1097163.4832244897</v>
      </c>
      <c r="D25" s="42"/>
      <c r="E25" s="36">
        <v>2015</v>
      </c>
      <c r="F25" s="8">
        <v>42699</v>
      </c>
      <c r="G25" s="36" t="s">
        <v>4</v>
      </c>
      <c r="H25" s="43">
        <v>1077.73</v>
      </c>
      <c r="I25" s="43"/>
      <c r="J25" s="36">
        <v>401</v>
      </c>
      <c r="K25" s="42">
        <f t="shared" si="0"/>
        <v>32914.90449673469</v>
      </c>
      <c r="L25" s="42"/>
      <c r="M25" s="6">
        <f t="shared" si="2"/>
        <v>0.08208205610158278</v>
      </c>
      <c r="N25" s="36">
        <v>2015</v>
      </c>
      <c r="O25" s="8">
        <v>42699</v>
      </c>
      <c r="P25" s="43">
        <v>1078.71</v>
      </c>
      <c r="Q25" s="43"/>
      <c r="R25" s="44">
        <f t="shared" si="3"/>
        <v>8044.0414979552625</v>
      </c>
      <c r="S25" s="44"/>
      <c r="T25" s="45">
        <f t="shared" si="4"/>
        <v>98.00000000000182</v>
      </c>
      <c r="U25" s="45"/>
    </row>
    <row r="26" spans="2:21" ht="13.5">
      <c r="B26" s="36">
        <v>18</v>
      </c>
      <c r="C26" s="42">
        <f t="shared" si="1"/>
        <v>1105207.524722445</v>
      </c>
      <c r="D26" s="42"/>
      <c r="E26" s="36">
        <v>2015</v>
      </c>
      <c r="F26" s="8">
        <v>42699</v>
      </c>
      <c r="G26" s="36" t="s">
        <v>3</v>
      </c>
      <c r="H26" s="43">
        <v>1068.83</v>
      </c>
      <c r="I26" s="43"/>
      <c r="J26" s="36">
        <v>638</v>
      </c>
      <c r="K26" s="42">
        <f t="shared" si="0"/>
        <v>33156.22574167335</v>
      </c>
      <c r="L26" s="42"/>
      <c r="M26" s="6">
        <f t="shared" si="2"/>
        <v>0.05196900586469177</v>
      </c>
      <c r="N26" s="36">
        <v>2015</v>
      </c>
      <c r="O26" s="8">
        <v>42699</v>
      </c>
      <c r="P26" s="43">
        <v>1072.8</v>
      </c>
      <c r="Q26" s="43"/>
      <c r="R26" s="44">
        <f t="shared" si="3"/>
        <v>-20631.695328282774</v>
      </c>
      <c r="S26" s="44"/>
      <c r="T26" s="45">
        <f t="shared" si="4"/>
        <v>-638</v>
      </c>
      <c r="U26" s="45"/>
    </row>
    <row r="27" spans="2:21" ht="13.5">
      <c r="B27" s="36">
        <v>19</v>
      </c>
      <c r="C27" s="42">
        <f t="shared" si="1"/>
        <v>1084575.8293941622</v>
      </c>
      <c r="D27" s="42"/>
      <c r="E27" s="36">
        <v>2015</v>
      </c>
      <c r="F27" s="8">
        <v>42700</v>
      </c>
      <c r="G27" s="36" t="s">
        <v>4</v>
      </c>
      <c r="H27" s="43">
        <v>1072.11</v>
      </c>
      <c r="I27" s="43"/>
      <c r="J27" s="36">
        <v>314</v>
      </c>
      <c r="K27" s="42">
        <f t="shared" si="0"/>
        <v>32537.274881824866</v>
      </c>
      <c r="L27" s="42"/>
      <c r="M27" s="6">
        <f t="shared" si="2"/>
        <v>0.10362189452810466</v>
      </c>
      <c r="N27" s="36">
        <v>2015</v>
      </c>
      <c r="O27" s="8">
        <v>42700</v>
      </c>
      <c r="P27" s="43">
        <v>1073.47</v>
      </c>
      <c r="Q27" s="43"/>
      <c r="R27" s="44">
        <f t="shared" si="3"/>
        <v>14092.577655823554</v>
      </c>
      <c r="S27" s="44"/>
      <c r="T27" s="45">
        <f t="shared" si="4"/>
        <v>136.00000000001273</v>
      </c>
      <c r="U27" s="45"/>
    </row>
    <row r="28" spans="2:21" ht="13.5">
      <c r="B28" s="36">
        <v>20</v>
      </c>
      <c r="C28" s="42">
        <f t="shared" si="1"/>
        <v>1098668.4070499858</v>
      </c>
      <c r="D28" s="42"/>
      <c r="E28" s="36">
        <v>2015</v>
      </c>
      <c r="F28" s="8">
        <v>42700</v>
      </c>
      <c r="G28" s="36" t="s">
        <v>3</v>
      </c>
      <c r="H28" s="43">
        <v>1071.09</v>
      </c>
      <c r="I28" s="43"/>
      <c r="J28" s="36">
        <v>296</v>
      </c>
      <c r="K28" s="42">
        <f t="shared" si="0"/>
        <v>32960.05221149958</v>
      </c>
      <c r="L28" s="42"/>
      <c r="M28" s="6">
        <f t="shared" si="2"/>
        <v>0.11135152774155263</v>
      </c>
      <c r="N28" s="36">
        <v>2015</v>
      </c>
      <c r="O28" s="8">
        <v>42700</v>
      </c>
      <c r="P28" s="43">
        <v>1071.56</v>
      </c>
      <c r="Q28" s="43"/>
      <c r="R28" s="44">
        <f t="shared" si="3"/>
        <v>-5233.521803853278</v>
      </c>
      <c r="S28" s="44"/>
      <c r="T28" s="45">
        <f t="shared" si="4"/>
        <v>-296</v>
      </c>
      <c r="U28" s="45"/>
    </row>
    <row r="29" spans="2:21" ht="13.5">
      <c r="B29" s="36">
        <v>21</v>
      </c>
      <c r="C29" s="42">
        <f t="shared" si="1"/>
        <v>1093434.8852461325</v>
      </c>
      <c r="D29" s="42"/>
      <c r="E29" s="36">
        <v>2015</v>
      </c>
      <c r="F29" s="8">
        <v>42700</v>
      </c>
      <c r="G29" s="36" t="s">
        <v>4</v>
      </c>
      <c r="H29" s="43">
        <v>1072.54</v>
      </c>
      <c r="I29" s="43"/>
      <c r="J29" s="36">
        <v>292</v>
      </c>
      <c r="K29" s="42">
        <f t="shared" si="0"/>
        <v>32803.046557383976</v>
      </c>
      <c r="L29" s="42"/>
      <c r="M29" s="6">
        <f t="shared" si="2"/>
        <v>0.11233920053898622</v>
      </c>
      <c r="N29" s="36">
        <v>2015</v>
      </c>
      <c r="O29" s="8">
        <v>42701</v>
      </c>
      <c r="P29" s="43">
        <v>1070.9</v>
      </c>
      <c r="Q29" s="43"/>
      <c r="R29" s="44">
        <f t="shared" si="3"/>
        <v>-18423.62888839231</v>
      </c>
      <c r="S29" s="44"/>
      <c r="T29" s="45">
        <f t="shared" si="4"/>
        <v>-292</v>
      </c>
      <c r="U29" s="45"/>
    </row>
    <row r="30" spans="2:21" ht="13.5">
      <c r="B30" s="36">
        <v>22</v>
      </c>
      <c r="C30" s="42">
        <f t="shared" si="1"/>
        <v>1075011.2563577401</v>
      </c>
      <c r="D30" s="42"/>
      <c r="E30" s="36">
        <v>2015</v>
      </c>
      <c r="F30" s="8">
        <v>42700</v>
      </c>
      <c r="G30" s="36" t="s">
        <v>4</v>
      </c>
      <c r="H30" s="43">
        <v>1072.15</v>
      </c>
      <c r="I30" s="43"/>
      <c r="J30" s="36">
        <v>198</v>
      </c>
      <c r="K30" s="42">
        <f t="shared" si="0"/>
        <v>32250.3376907322</v>
      </c>
      <c r="L30" s="42"/>
      <c r="M30" s="6">
        <f t="shared" si="2"/>
        <v>0.16288049338753638</v>
      </c>
      <c r="N30" s="36">
        <v>2015</v>
      </c>
      <c r="O30" s="8">
        <v>42701</v>
      </c>
      <c r="P30" s="43">
        <v>1072.03</v>
      </c>
      <c r="Q30" s="43"/>
      <c r="R30" s="44">
        <f t="shared" si="3"/>
        <v>-1954.5659206523624</v>
      </c>
      <c r="S30" s="44"/>
      <c r="T30" s="45">
        <f t="shared" si="4"/>
        <v>-198</v>
      </c>
      <c r="U30" s="45"/>
    </row>
    <row r="31" spans="2:21" ht="13.5">
      <c r="B31" s="36">
        <v>23</v>
      </c>
      <c r="C31" s="42">
        <f t="shared" si="1"/>
        <v>1073056.6904370878</v>
      </c>
      <c r="D31" s="42"/>
      <c r="E31" s="36">
        <v>2015</v>
      </c>
      <c r="F31" s="8">
        <v>42701</v>
      </c>
      <c r="G31" s="36" t="s">
        <v>3</v>
      </c>
      <c r="H31" s="43">
        <v>1069.95</v>
      </c>
      <c r="I31" s="43"/>
      <c r="J31" s="36">
        <v>313</v>
      </c>
      <c r="K31" s="42">
        <f t="shared" si="0"/>
        <v>32191.700713112634</v>
      </c>
      <c r="L31" s="42"/>
      <c r="M31" s="6">
        <f t="shared" si="2"/>
        <v>0.1028488840674525</v>
      </c>
      <c r="N31" s="36">
        <v>2015</v>
      </c>
      <c r="O31" s="8">
        <v>42701</v>
      </c>
      <c r="P31" s="43">
        <v>1068.22</v>
      </c>
      <c r="Q31" s="43"/>
      <c r="R31" s="44">
        <f t="shared" si="3"/>
        <v>17792.85694366947</v>
      </c>
      <c r="S31" s="44"/>
      <c r="T31" s="45">
        <f t="shared" si="4"/>
        <v>173.00000000000182</v>
      </c>
      <c r="U31" s="45"/>
    </row>
    <row r="32" spans="2:21" ht="13.5">
      <c r="B32" s="36">
        <v>24</v>
      </c>
      <c r="C32" s="42">
        <f t="shared" si="1"/>
        <v>1090849.5473807573</v>
      </c>
      <c r="D32" s="42"/>
      <c r="E32" s="36">
        <v>2015</v>
      </c>
      <c r="F32" s="8">
        <v>42701</v>
      </c>
      <c r="G32" s="36" t="s">
        <v>3</v>
      </c>
      <c r="H32" s="43">
        <v>1067.43</v>
      </c>
      <c r="I32" s="43"/>
      <c r="J32" s="36">
        <v>230</v>
      </c>
      <c r="K32" s="42">
        <f t="shared" si="0"/>
        <v>32725.486421422716</v>
      </c>
      <c r="L32" s="42"/>
      <c r="M32" s="6">
        <f t="shared" si="2"/>
        <v>0.1422847235714031</v>
      </c>
      <c r="N32" s="36">
        <v>2015</v>
      </c>
      <c r="O32" s="8">
        <v>42701</v>
      </c>
      <c r="P32" s="43">
        <v>1065.84</v>
      </c>
      <c r="Q32" s="43"/>
      <c r="R32" s="44">
        <f t="shared" si="3"/>
        <v>22623.271047855163</v>
      </c>
      <c r="S32" s="44"/>
      <c r="T32" s="45">
        <f t="shared" si="4"/>
        <v>159.00000000001455</v>
      </c>
      <c r="U32" s="45"/>
    </row>
    <row r="33" spans="2:21" ht="13.5">
      <c r="B33" s="36">
        <v>25</v>
      </c>
      <c r="C33" s="42">
        <f t="shared" si="1"/>
        <v>1113472.8184286125</v>
      </c>
      <c r="D33" s="42"/>
      <c r="E33" s="36">
        <v>2015</v>
      </c>
      <c r="F33" s="8">
        <v>42701</v>
      </c>
      <c r="G33" s="36" t="s">
        <v>3</v>
      </c>
      <c r="H33" s="43">
        <v>1063.9</v>
      </c>
      <c r="I33" s="43"/>
      <c r="J33" s="36">
        <v>351</v>
      </c>
      <c r="K33" s="42">
        <f t="shared" si="0"/>
        <v>33404.18455285837</v>
      </c>
      <c r="L33" s="42"/>
      <c r="M33" s="6">
        <f t="shared" si="2"/>
        <v>0.09516861695971046</v>
      </c>
      <c r="N33" s="36">
        <v>2015</v>
      </c>
      <c r="O33" s="8">
        <v>42701</v>
      </c>
      <c r="P33" s="43">
        <v>1058.31</v>
      </c>
      <c r="Q33" s="43"/>
      <c r="R33" s="44">
        <f t="shared" si="3"/>
        <v>53199.25688047953</v>
      </c>
      <c r="S33" s="44"/>
      <c r="T33" s="45">
        <f t="shared" si="4"/>
        <v>559.0000000000146</v>
      </c>
      <c r="U33" s="45"/>
    </row>
    <row r="34" spans="2:21" ht="13.5">
      <c r="B34" s="36">
        <v>26</v>
      </c>
      <c r="C34" s="42">
        <f t="shared" si="1"/>
        <v>1166672.0753090922</v>
      </c>
      <c r="D34" s="42"/>
      <c r="E34" s="36">
        <v>2015</v>
      </c>
      <c r="F34" s="8">
        <v>42704</v>
      </c>
      <c r="G34" s="36" t="s">
        <v>3</v>
      </c>
      <c r="H34" s="43">
        <v>1053.41</v>
      </c>
      <c r="I34" s="43"/>
      <c r="J34" s="36">
        <v>469</v>
      </c>
      <c r="K34" s="42">
        <f t="shared" si="0"/>
        <v>35000.162259272765</v>
      </c>
      <c r="L34" s="42"/>
      <c r="M34" s="6">
        <f t="shared" si="2"/>
        <v>0.07462721164024043</v>
      </c>
      <c r="N34" s="36">
        <v>2015</v>
      </c>
      <c r="O34" s="8">
        <v>42704</v>
      </c>
      <c r="P34" s="43">
        <v>1056.56</v>
      </c>
      <c r="Q34" s="43"/>
      <c r="R34" s="44">
        <f t="shared" si="3"/>
        <v>-23507.571666674718</v>
      </c>
      <c r="S34" s="44"/>
      <c r="T34" s="45">
        <f t="shared" si="4"/>
        <v>-469</v>
      </c>
      <c r="U34" s="45"/>
    </row>
    <row r="35" spans="2:21" ht="13.5">
      <c r="B35" s="36">
        <v>27</v>
      </c>
      <c r="C35" s="42">
        <f t="shared" si="1"/>
        <v>1143164.5036424175</v>
      </c>
      <c r="D35" s="42"/>
      <c r="E35" s="36">
        <v>2015</v>
      </c>
      <c r="F35" s="8">
        <v>42704</v>
      </c>
      <c r="G35" s="36" t="s">
        <v>3</v>
      </c>
      <c r="H35" s="43">
        <v>1054.49</v>
      </c>
      <c r="I35" s="43"/>
      <c r="J35" s="36">
        <v>257</v>
      </c>
      <c r="K35" s="42">
        <f t="shared" si="0"/>
        <v>34294.93510927253</v>
      </c>
      <c r="L35" s="42"/>
      <c r="M35" s="6">
        <f t="shared" si="2"/>
        <v>0.13344332727343397</v>
      </c>
      <c r="N35" s="36">
        <v>2015</v>
      </c>
      <c r="O35" s="8">
        <v>42704</v>
      </c>
      <c r="P35" s="43">
        <v>1056.48</v>
      </c>
      <c r="Q35" s="43"/>
      <c r="R35" s="44">
        <f t="shared" si="3"/>
        <v>-26555.22212741348</v>
      </c>
      <c r="S35" s="44"/>
      <c r="T35" s="45">
        <f t="shared" si="4"/>
        <v>-257</v>
      </c>
      <c r="U35" s="45"/>
    </row>
    <row r="36" spans="2:21" ht="13.5">
      <c r="B36" s="36">
        <v>28</v>
      </c>
      <c r="C36" s="42">
        <f t="shared" si="1"/>
        <v>1116609.281515004</v>
      </c>
      <c r="D36" s="42"/>
      <c r="E36" s="36">
        <v>2015</v>
      </c>
      <c r="F36" s="8">
        <v>42704</v>
      </c>
      <c r="G36" s="36" t="s">
        <v>4</v>
      </c>
      <c r="H36" s="43">
        <v>1057.64</v>
      </c>
      <c r="I36" s="43"/>
      <c r="J36" s="36">
        <v>409</v>
      </c>
      <c r="K36" s="42">
        <f t="shared" si="0"/>
        <v>33498.27844545012</v>
      </c>
      <c r="L36" s="42"/>
      <c r="M36" s="6">
        <f t="shared" si="2"/>
        <v>0.08190288128471913</v>
      </c>
      <c r="N36" s="36">
        <v>2015</v>
      </c>
      <c r="O36" s="8">
        <v>42704</v>
      </c>
      <c r="P36" s="43">
        <v>1056.52</v>
      </c>
      <c r="Q36" s="43"/>
      <c r="R36" s="44">
        <f t="shared" si="3"/>
        <v>-9173.12270388951</v>
      </c>
      <c r="S36" s="44"/>
      <c r="T36" s="45">
        <f t="shared" si="4"/>
        <v>-409</v>
      </c>
      <c r="U36" s="45"/>
    </row>
    <row r="37" spans="2:21" ht="13.5">
      <c r="B37" s="36">
        <v>29</v>
      </c>
      <c r="C37" s="42">
        <f t="shared" si="1"/>
        <v>1107436.1588111145</v>
      </c>
      <c r="D37" s="42"/>
      <c r="E37" s="36">
        <v>2015</v>
      </c>
      <c r="F37" s="8">
        <v>42704</v>
      </c>
      <c r="G37" s="36" t="s">
        <v>4</v>
      </c>
      <c r="H37" s="43">
        <v>1056.85</v>
      </c>
      <c r="I37" s="43"/>
      <c r="J37" s="36">
        <v>137</v>
      </c>
      <c r="K37" s="42">
        <f t="shared" si="0"/>
        <v>33223.084764333435</v>
      </c>
      <c r="L37" s="42"/>
      <c r="M37" s="6">
        <f t="shared" si="2"/>
        <v>0.24250426835279879</v>
      </c>
      <c r="N37" s="36">
        <v>2015</v>
      </c>
      <c r="O37" s="8">
        <v>42704</v>
      </c>
      <c r="P37" s="43">
        <v>1065.12</v>
      </c>
      <c r="Q37" s="43"/>
      <c r="R37" s="44">
        <f t="shared" si="3"/>
        <v>200551.02992776415</v>
      </c>
      <c r="S37" s="44"/>
      <c r="T37" s="45">
        <f t="shared" si="4"/>
        <v>826.9999999999982</v>
      </c>
      <c r="U37" s="45"/>
    </row>
    <row r="38" spans="2:21" ht="13.5">
      <c r="B38" s="36">
        <v>30</v>
      </c>
      <c r="C38" s="42">
        <f t="shared" si="1"/>
        <v>1307987.1887388786</v>
      </c>
      <c r="D38" s="42"/>
      <c r="E38" s="36">
        <v>2015</v>
      </c>
      <c r="F38" s="8">
        <v>42705</v>
      </c>
      <c r="G38" s="36" t="s">
        <v>4</v>
      </c>
      <c r="H38" s="43">
        <v>1069.62</v>
      </c>
      <c r="I38" s="43"/>
      <c r="J38" s="36">
        <v>706</v>
      </c>
      <c r="K38" s="42">
        <f t="shared" si="0"/>
        <v>39239.615662166354</v>
      </c>
      <c r="L38" s="42"/>
      <c r="M38" s="6">
        <f t="shared" si="2"/>
        <v>0.055580192156043</v>
      </c>
      <c r="N38" s="36">
        <v>2015</v>
      </c>
      <c r="O38" s="8">
        <v>42705</v>
      </c>
      <c r="P38" s="43">
        <v>1070.94</v>
      </c>
      <c r="Q38" s="43"/>
      <c r="R38" s="44">
        <f t="shared" si="3"/>
        <v>7336.585364598585</v>
      </c>
      <c r="S38" s="44"/>
      <c r="T38" s="45">
        <f t="shared" si="4"/>
        <v>132.00000000001637</v>
      </c>
      <c r="U38" s="45"/>
    </row>
    <row r="39" spans="2:21" ht="13.5">
      <c r="B39" s="36">
        <v>31</v>
      </c>
      <c r="C39" s="42">
        <f t="shared" si="1"/>
        <v>1315323.7741034771</v>
      </c>
      <c r="D39" s="42"/>
      <c r="E39" s="36">
        <v>2015</v>
      </c>
      <c r="F39" s="8">
        <v>42705</v>
      </c>
      <c r="G39" s="36" t="s">
        <v>4</v>
      </c>
      <c r="H39" s="43">
        <v>1072.52</v>
      </c>
      <c r="I39" s="43"/>
      <c r="J39" s="36">
        <v>318</v>
      </c>
      <c r="K39" s="42">
        <f t="shared" si="0"/>
        <v>39459.713223104314</v>
      </c>
      <c r="L39" s="42"/>
      <c r="M39" s="6">
        <f t="shared" si="2"/>
        <v>0.12408714850032802</v>
      </c>
      <c r="N39" s="36">
        <v>2015</v>
      </c>
      <c r="O39" s="8">
        <v>42705</v>
      </c>
      <c r="P39" s="43">
        <v>1070.76</v>
      </c>
      <c r="Q39" s="43"/>
      <c r="R39" s="44">
        <f t="shared" si="3"/>
        <v>-21839.33813605762</v>
      </c>
      <c r="S39" s="44"/>
      <c r="T39" s="45">
        <f t="shared" si="4"/>
        <v>-318</v>
      </c>
      <c r="U39" s="45"/>
    </row>
    <row r="40" spans="2:21" ht="13.5">
      <c r="B40" s="36">
        <v>32</v>
      </c>
      <c r="C40" s="42">
        <f t="shared" si="1"/>
        <v>1293484.4359674195</v>
      </c>
      <c r="D40" s="42"/>
      <c r="E40" s="36">
        <v>2015</v>
      </c>
      <c r="F40" s="8">
        <v>42705</v>
      </c>
      <c r="G40" s="36" t="s">
        <v>3</v>
      </c>
      <c r="H40" s="43">
        <v>1067.25</v>
      </c>
      <c r="I40" s="43"/>
      <c r="J40" s="36">
        <v>578</v>
      </c>
      <c r="K40" s="42">
        <f t="shared" si="0"/>
        <v>38804.533079022585</v>
      </c>
      <c r="L40" s="42"/>
      <c r="M40" s="6">
        <f t="shared" si="2"/>
        <v>0.06713587037893182</v>
      </c>
      <c r="N40" s="36">
        <v>2015</v>
      </c>
      <c r="O40" s="8">
        <v>42705</v>
      </c>
      <c r="P40" s="43">
        <v>1066.03</v>
      </c>
      <c r="Q40" s="43"/>
      <c r="R40" s="44">
        <f t="shared" si="3"/>
        <v>8190.576186229864</v>
      </c>
      <c r="S40" s="44"/>
      <c r="T40" s="45">
        <f t="shared" si="4"/>
        <v>122.00000000000273</v>
      </c>
      <c r="U40" s="45"/>
    </row>
    <row r="41" spans="2:21" ht="13.5">
      <c r="B41" s="36">
        <v>33</v>
      </c>
      <c r="C41" s="42">
        <f t="shared" si="1"/>
        <v>1301675.0121536495</v>
      </c>
      <c r="D41" s="42"/>
      <c r="E41" s="36">
        <v>2015</v>
      </c>
      <c r="F41" s="8">
        <v>42705</v>
      </c>
      <c r="G41" s="36" t="s">
        <v>4</v>
      </c>
      <c r="H41" s="43">
        <v>1067.31</v>
      </c>
      <c r="I41" s="43"/>
      <c r="J41" s="36">
        <v>417</v>
      </c>
      <c r="K41" s="42">
        <f t="shared" si="0"/>
        <v>39050.250364609485</v>
      </c>
      <c r="L41" s="42"/>
      <c r="M41" s="6">
        <f t="shared" si="2"/>
        <v>0.09364568432760068</v>
      </c>
      <c r="N41" s="36">
        <v>2015</v>
      </c>
      <c r="O41" s="8">
        <v>42706</v>
      </c>
      <c r="P41" s="43">
        <v>1068.25</v>
      </c>
      <c r="Q41" s="43"/>
      <c r="R41" s="44">
        <f t="shared" si="3"/>
        <v>8802.694326794974</v>
      </c>
      <c r="S41" s="44"/>
      <c r="T41" s="45">
        <f t="shared" si="4"/>
        <v>94.00000000000546</v>
      </c>
      <c r="U41" s="45"/>
    </row>
    <row r="42" spans="2:21" ht="13.5">
      <c r="B42" s="36">
        <v>34</v>
      </c>
      <c r="C42" s="42">
        <f t="shared" si="1"/>
        <v>1310477.7064804444</v>
      </c>
      <c r="D42" s="42"/>
      <c r="E42" s="36">
        <v>2015</v>
      </c>
      <c r="F42" s="8">
        <v>42706</v>
      </c>
      <c r="G42" s="36" t="s">
        <v>4</v>
      </c>
      <c r="H42" s="43">
        <v>1068.38</v>
      </c>
      <c r="I42" s="43"/>
      <c r="J42" s="36">
        <v>195</v>
      </c>
      <c r="K42" s="42">
        <f t="shared" si="0"/>
        <v>39314.33119441333</v>
      </c>
      <c r="L42" s="42"/>
      <c r="M42" s="6">
        <f t="shared" si="2"/>
        <v>0.20161195484314529</v>
      </c>
      <c r="N42" s="36">
        <v>2015</v>
      </c>
      <c r="O42" s="8">
        <v>42706</v>
      </c>
      <c r="P42" s="43">
        <v>1067.32</v>
      </c>
      <c r="Q42" s="43"/>
      <c r="R42" s="44">
        <f t="shared" si="3"/>
        <v>-21370.867213376885</v>
      </c>
      <c r="S42" s="44"/>
      <c r="T42" s="45">
        <f t="shared" si="4"/>
        <v>-195</v>
      </c>
      <c r="U42" s="45"/>
    </row>
    <row r="43" spans="2:21" ht="13.5">
      <c r="B43" s="36">
        <v>35</v>
      </c>
      <c r="C43" s="42">
        <f t="shared" si="1"/>
        <v>1289106.8392670676</v>
      </c>
      <c r="D43" s="42"/>
      <c r="E43" s="36">
        <v>2015</v>
      </c>
      <c r="F43" s="8">
        <v>42706</v>
      </c>
      <c r="G43" s="36" t="s">
        <v>3</v>
      </c>
      <c r="H43" s="43">
        <v>1067.2</v>
      </c>
      <c r="I43" s="43"/>
      <c r="J43" s="36">
        <v>175</v>
      </c>
      <c r="K43" s="42">
        <f t="shared" si="0"/>
        <v>38673.205178012024</v>
      </c>
      <c r="L43" s="42"/>
      <c r="M43" s="6">
        <f t="shared" si="2"/>
        <v>0.2209897438743544</v>
      </c>
      <c r="N43" s="36">
        <v>2015</v>
      </c>
      <c r="O43" s="8">
        <v>42706</v>
      </c>
      <c r="P43" s="43">
        <v>1055.28</v>
      </c>
      <c r="Q43" s="43"/>
      <c r="R43" s="44">
        <f t="shared" si="3"/>
        <v>263419.77469823207</v>
      </c>
      <c r="S43" s="44"/>
      <c r="T43" s="45">
        <f t="shared" si="4"/>
        <v>1192.0000000000073</v>
      </c>
      <c r="U43" s="45"/>
    </row>
    <row r="44" spans="2:21" ht="13.5">
      <c r="B44" s="36">
        <v>36</v>
      </c>
      <c r="C44" s="42">
        <f t="shared" si="1"/>
        <v>1552526.6139652997</v>
      </c>
      <c r="D44" s="42"/>
      <c r="E44" s="36">
        <v>2015</v>
      </c>
      <c r="F44" s="8">
        <v>42706</v>
      </c>
      <c r="G44" s="36" t="s">
        <v>4</v>
      </c>
      <c r="H44" s="43">
        <v>1053.78</v>
      </c>
      <c r="I44" s="43"/>
      <c r="J44" s="36">
        <v>399</v>
      </c>
      <c r="K44" s="42">
        <f t="shared" si="0"/>
        <v>46575.79841895899</v>
      </c>
      <c r="L44" s="42"/>
      <c r="M44" s="6">
        <f t="shared" si="2"/>
        <v>0.11673132435829321</v>
      </c>
      <c r="N44" s="36">
        <v>2015</v>
      </c>
      <c r="O44" s="8">
        <v>42706</v>
      </c>
      <c r="P44" s="43">
        <v>1053.76</v>
      </c>
      <c r="Q44" s="43"/>
      <c r="R44" s="44">
        <f t="shared" si="3"/>
        <v>-233.4626487163741</v>
      </c>
      <c r="S44" s="44"/>
      <c r="T44" s="45">
        <f t="shared" si="4"/>
        <v>-399</v>
      </c>
      <c r="U44" s="45"/>
    </row>
    <row r="45" spans="2:21" ht="13.5">
      <c r="B45" s="36">
        <v>37</v>
      </c>
      <c r="C45" s="42">
        <f t="shared" si="1"/>
        <v>1552293.1513165834</v>
      </c>
      <c r="D45" s="42"/>
      <c r="E45" s="36">
        <v>2015</v>
      </c>
      <c r="F45" s="8">
        <v>42707</v>
      </c>
      <c r="G45" s="36" t="s">
        <v>3</v>
      </c>
      <c r="H45" s="43">
        <v>1050.41</v>
      </c>
      <c r="I45" s="43"/>
      <c r="J45" s="36">
        <v>514</v>
      </c>
      <c r="K45" s="42">
        <f t="shared" si="0"/>
        <v>46568.7945394975</v>
      </c>
      <c r="L45" s="42"/>
      <c r="M45" s="6">
        <f t="shared" si="2"/>
        <v>0.09060076758657103</v>
      </c>
      <c r="N45" s="36">
        <v>2015</v>
      </c>
      <c r="O45" s="8">
        <v>42707</v>
      </c>
      <c r="P45" s="43">
        <v>1052.8</v>
      </c>
      <c r="Q45" s="43"/>
      <c r="R45" s="44">
        <f t="shared" si="3"/>
        <v>-21653.58345318932</v>
      </c>
      <c r="S45" s="44"/>
      <c r="T45" s="45">
        <f t="shared" si="4"/>
        <v>-514</v>
      </c>
      <c r="U45" s="45"/>
    </row>
    <row r="46" spans="2:21" ht="13.5">
      <c r="B46" s="36">
        <v>38</v>
      </c>
      <c r="C46" s="42">
        <f t="shared" si="1"/>
        <v>1530639.567863394</v>
      </c>
      <c r="D46" s="42"/>
      <c r="E46" s="36">
        <v>2015</v>
      </c>
      <c r="F46" s="8">
        <v>42707</v>
      </c>
      <c r="G46" s="36" t="s">
        <v>3</v>
      </c>
      <c r="H46" s="43">
        <v>1049.61</v>
      </c>
      <c r="I46" s="43"/>
      <c r="J46" s="36">
        <v>426</v>
      </c>
      <c r="K46" s="42">
        <f t="shared" si="0"/>
        <v>45919.18703590182</v>
      </c>
      <c r="L46" s="42"/>
      <c r="M46" s="6">
        <f t="shared" si="2"/>
        <v>0.1077915188636193</v>
      </c>
      <c r="N46" s="36">
        <v>2015</v>
      </c>
      <c r="O46" s="8">
        <v>42707</v>
      </c>
      <c r="P46" s="43">
        <v>1050.59</v>
      </c>
      <c r="Q46" s="43"/>
      <c r="R46" s="44">
        <f t="shared" si="3"/>
        <v>-10563.568848634888</v>
      </c>
      <c r="S46" s="44"/>
      <c r="T46" s="45">
        <f t="shared" si="4"/>
        <v>-426</v>
      </c>
      <c r="U46" s="45"/>
    </row>
    <row r="47" spans="2:21" ht="13.5">
      <c r="B47" s="36">
        <v>39</v>
      </c>
      <c r="C47" s="42">
        <f t="shared" si="1"/>
        <v>1520075.9990147592</v>
      </c>
      <c r="D47" s="42"/>
      <c r="E47" s="36">
        <v>2015</v>
      </c>
      <c r="F47" s="8">
        <v>42707</v>
      </c>
      <c r="G47" s="36" t="s">
        <v>4</v>
      </c>
      <c r="H47" s="43">
        <v>1055.83</v>
      </c>
      <c r="I47" s="43"/>
      <c r="J47" s="36">
        <v>625</v>
      </c>
      <c r="K47" s="42">
        <f t="shared" si="0"/>
        <v>45602.279970442774</v>
      </c>
      <c r="L47" s="42"/>
      <c r="M47" s="6">
        <f t="shared" si="2"/>
        <v>0.07296364795270845</v>
      </c>
      <c r="N47" s="36">
        <v>2015</v>
      </c>
      <c r="O47" s="8">
        <v>42707</v>
      </c>
      <c r="P47" s="43">
        <v>1061.54</v>
      </c>
      <c r="Q47" s="43"/>
      <c r="R47" s="44">
        <f t="shared" si="3"/>
        <v>41662.24298099679</v>
      </c>
      <c r="S47" s="44"/>
      <c r="T47" s="45">
        <f t="shared" si="4"/>
        <v>571.0000000000036</v>
      </c>
      <c r="U47" s="45"/>
    </row>
    <row r="48" spans="2:21" ht="13.5">
      <c r="B48" s="36">
        <v>40</v>
      </c>
      <c r="C48" s="42">
        <f t="shared" si="1"/>
        <v>1561738.241995756</v>
      </c>
      <c r="D48" s="42"/>
      <c r="E48" s="36">
        <v>2015</v>
      </c>
      <c r="F48" s="8">
        <v>42708</v>
      </c>
      <c r="G48" s="36" t="s">
        <v>36</v>
      </c>
      <c r="H48" s="43">
        <v>1060.91</v>
      </c>
      <c r="I48" s="43"/>
      <c r="J48" s="36">
        <v>192</v>
      </c>
      <c r="K48" s="42">
        <f t="shared" si="0"/>
        <v>46852.14725987268</v>
      </c>
      <c r="L48" s="42"/>
      <c r="M48" s="6">
        <f t="shared" si="2"/>
        <v>0.2440216003118369</v>
      </c>
      <c r="N48" s="36">
        <v>2015</v>
      </c>
      <c r="O48" s="8">
        <v>42708</v>
      </c>
      <c r="P48" s="43">
        <v>1062.25</v>
      </c>
      <c r="Q48" s="43"/>
      <c r="R48" s="44">
        <f t="shared" si="3"/>
        <v>-32698.89444178415</v>
      </c>
      <c r="S48" s="44"/>
      <c r="T48" s="45">
        <f t="shared" si="4"/>
        <v>-192</v>
      </c>
      <c r="U48" s="45"/>
    </row>
    <row r="49" spans="2:21" ht="13.5">
      <c r="B49" s="36">
        <v>41</v>
      </c>
      <c r="C49" s="42">
        <f t="shared" si="1"/>
        <v>1529039.347553972</v>
      </c>
      <c r="D49" s="42"/>
      <c r="E49" s="36">
        <v>2015</v>
      </c>
      <c r="F49" s="8">
        <v>42708</v>
      </c>
      <c r="G49" s="36" t="s">
        <v>3</v>
      </c>
      <c r="H49" s="43">
        <v>1059.47</v>
      </c>
      <c r="I49" s="43"/>
      <c r="J49" s="36">
        <v>358</v>
      </c>
      <c r="K49" s="42">
        <f t="shared" si="0"/>
        <v>45871.180426619154</v>
      </c>
      <c r="L49" s="42"/>
      <c r="M49" s="6">
        <f t="shared" si="2"/>
        <v>0.1281317889011708</v>
      </c>
      <c r="N49" s="36">
        <v>2015</v>
      </c>
      <c r="O49" s="8">
        <v>42708</v>
      </c>
      <c r="P49" s="43">
        <v>1060.63</v>
      </c>
      <c r="Q49" s="43"/>
      <c r="R49" s="44">
        <f t="shared" si="3"/>
        <v>-14863.287512536863</v>
      </c>
      <c r="S49" s="44"/>
      <c r="T49" s="45">
        <f t="shared" si="4"/>
        <v>-358</v>
      </c>
      <c r="U49" s="45"/>
    </row>
    <row r="50" spans="2:21" ht="13.5">
      <c r="B50" s="36">
        <v>42</v>
      </c>
      <c r="C50" s="42">
        <f t="shared" si="1"/>
        <v>1514176.060041435</v>
      </c>
      <c r="D50" s="42"/>
      <c r="E50" s="36">
        <v>2015</v>
      </c>
      <c r="F50" s="8">
        <v>42708</v>
      </c>
      <c r="G50" s="36" t="s">
        <v>4</v>
      </c>
      <c r="H50" s="43">
        <v>1071.58</v>
      </c>
      <c r="I50" s="43"/>
      <c r="J50" s="36">
        <v>1163</v>
      </c>
      <c r="K50" s="42">
        <f t="shared" si="0"/>
        <v>45425.28180124305</v>
      </c>
      <c r="L50" s="42"/>
      <c r="M50" s="6">
        <f t="shared" si="2"/>
        <v>0.03905871178094845</v>
      </c>
      <c r="N50" s="36">
        <v>2015</v>
      </c>
      <c r="O50" s="8">
        <v>42708</v>
      </c>
      <c r="P50" s="43">
        <v>1083.07</v>
      </c>
      <c r="Q50" s="43"/>
      <c r="R50" s="44">
        <f t="shared" si="3"/>
        <v>44878.459836309805</v>
      </c>
      <c r="S50" s="44"/>
      <c r="T50" s="45">
        <f t="shared" si="4"/>
        <v>1149.000000000001</v>
      </c>
      <c r="U50" s="45"/>
    </row>
    <row r="51" spans="2:21" ht="13.5">
      <c r="B51" s="36">
        <v>43</v>
      </c>
      <c r="C51" s="42">
        <f t="shared" si="1"/>
        <v>1559054.5198777448</v>
      </c>
      <c r="D51" s="42"/>
      <c r="E51" s="36">
        <v>2015</v>
      </c>
      <c r="F51" s="8">
        <v>42708</v>
      </c>
      <c r="G51" s="36" t="s">
        <v>4</v>
      </c>
      <c r="H51" s="43">
        <v>1085.76</v>
      </c>
      <c r="I51" s="43"/>
      <c r="J51" s="36">
        <v>414</v>
      </c>
      <c r="K51" s="42">
        <f t="shared" si="0"/>
        <v>46771.635596332344</v>
      </c>
      <c r="L51" s="42"/>
      <c r="M51" s="6">
        <f t="shared" si="2"/>
        <v>0.11297496520853223</v>
      </c>
      <c r="N51" s="36">
        <v>2015</v>
      </c>
      <c r="O51" s="8">
        <v>42711</v>
      </c>
      <c r="P51" s="43">
        <v>1085.61</v>
      </c>
      <c r="Q51" s="43"/>
      <c r="R51" s="44">
        <f t="shared" si="3"/>
        <v>-1694.6244781290109</v>
      </c>
      <c r="S51" s="44"/>
      <c r="T51" s="45">
        <f t="shared" si="4"/>
        <v>-414</v>
      </c>
      <c r="U51" s="45"/>
    </row>
    <row r="52" spans="2:21" ht="13.5">
      <c r="B52" s="36">
        <v>44</v>
      </c>
      <c r="C52" s="42">
        <f t="shared" si="1"/>
        <v>1557359.8953996159</v>
      </c>
      <c r="D52" s="42"/>
      <c r="E52" s="36">
        <v>2015</v>
      </c>
      <c r="F52" s="8">
        <v>42711</v>
      </c>
      <c r="G52" s="36" t="s">
        <v>3</v>
      </c>
      <c r="H52" s="43">
        <v>1080.91</v>
      </c>
      <c r="I52" s="43"/>
      <c r="J52" s="36">
        <v>313</v>
      </c>
      <c r="K52" s="42">
        <f t="shared" si="0"/>
        <v>46720.79686198848</v>
      </c>
      <c r="L52" s="42"/>
      <c r="M52" s="6">
        <f t="shared" si="2"/>
        <v>0.14926772160379703</v>
      </c>
      <c r="N52" s="36">
        <v>2015</v>
      </c>
      <c r="O52" s="8">
        <v>42711</v>
      </c>
      <c r="P52" s="43">
        <v>1077.28</v>
      </c>
      <c r="Q52" s="43"/>
      <c r="R52" s="44">
        <f t="shared" si="3"/>
        <v>54184.18294217995</v>
      </c>
      <c r="S52" s="44"/>
      <c r="T52" s="45">
        <f t="shared" si="4"/>
        <v>363.0000000000109</v>
      </c>
      <c r="U52" s="45"/>
    </row>
    <row r="53" spans="2:21" ht="13.5">
      <c r="B53" s="36">
        <v>45</v>
      </c>
      <c r="C53" s="42">
        <f t="shared" si="1"/>
        <v>1611544.0783417958</v>
      </c>
      <c r="D53" s="42"/>
      <c r="E53" s="36">
        <v>2015</v>
      </c>
      <c r="F53" s="8">
        <v>42711</v>
      </c>
      <c r="G53" s="36" t="s">
        <v>3</v>
      </c>
      <c r="H53" s="43">
        <v>1074.16</v>
      </c>
      <c r="I53" s="43"/>
      <c r="J53" s="36">
        <v>409</v>
      </c>
      <c r="K53" s="42">
        <f t="shared" si="0"/>
        <v>48346.322350253875</v>
      </c>
      <c r="L53" s="42"/>
      <c r="M53" s="6">
        <f t="shared" si="2"/>
        <v>0.11820616711553515</v>
      </c>
      <c r="N53" s="36">
        <v>2015</v>
      </c>
      <c r="O53" s="8">
        <v>42712</v>
      </c>
      <c r="P53" s="43">
        <v>1071.4</v>
      </c>
      <c r="Q53" s="43"/>
      <c r="R53" s="44">
        <f t="shared" si="3"/>
        <v>32624.902123887594</v>
      </c>
      <c r="S53" s="44"/>
      <c r="T53" s="45">
        <f t="shared" si="4"/>
        <v>275.9999999999991</v>
      </c>
      <c r="U53" s="45"/>
    </row>
    <row r="54" spans="2:21" ht="13.5">
      <c r="B54" s="36">
        <v>46</v>
      </c>
      <c r="C54" s="42">
        <f t="shared" si="1"/>
        <v>1644168.9804656834</v>
      </c>
      <c r="D54" s="42"/>
      <c r="E54" s="36">
        <v>2015</v>
      </c>
      <c r="F54" s="8">
        <v>42712</v>
      </c>
      <c r="G54" s="36" t="s">
        <v>4</v>
      </c>
      <c r="H54" s="43">
        <v>1073.88</v>
      </c>
      <c r="I54" s="43"/>
      <c r="J54" s="36">
        <v>404</v>
      </c>
      <c r="K54" s="42">
        <f t="shared" si="0"/>
        <v>49325.0694139705</v>
      </c>
      <c r="L54" s="42"/>
      <c r="M54" s="6">
        <f t="shared" si="2"/>
        <v>0.1220917559751745</v>
      </c>
      <c r="N54" s="36">
        <v>2015</v>
      </c>
      <c r="O54" s="8">
        <v>42712</v>
      </c>
      <c r="P54" s="43">
        <v>1071.54</v>
      </c>
      <c r="Q54" s="43"/>
      <c r="R54" s="44">
        <f t="shared" si="3"/>
        <v>-28569.470898192612</v>
      </c>
      <c r="S54" s="44"/>
      <c r="T54" s="45">
        <f t="shared" si="4"/>
        <v>-404</v>
      </c>
      <c r="U54" s="45"/>
    </row>
    <row r="55" spans="2:21" ht="13.5">
      <c r="B55" s="36">
        <v>47</v>
      </c>
      <c r="C55" s="42">
        <f t="shared" si="1"/>
        <v>1615599.5095674908</v>
      </c>
      <c r="D55" s="42"/>
      <c r="E55" s="36">
        <v>2015</v>
      </c>
      <c r="F55" s="8">
        <v>42712</v>
      </c>
      <c r="G55" s="36" t="s">
        <v>3</v>
      </c>
      <c r="H55" s="43">
        <v>1068.7</v>
      </c>
      <c r="I55" s="43"/>
      <c r="J55" s="36">
        <v>576</v>
      </c>
      <c r="K55" s="42">
        <f t="shared" si="0"/>
        <v>48467.98528702472</v>
      </c>
      <c r="L55" s="42"/>
      <c r="M55" s="6">
        <f t="shared" si="2"/>
        <v>0.08414580778997348</v>
      </c>
      <c r="N55" s="36">
        <v>2015</v>
      </c>
      <c r="O55" s="8">
        <v>42712</v>
      </c>
      <c r="P55" s="43">
        <v>1071.53</v>
      </c>
      <c r="Q55" s="43"/>
      <c r="R55" s="44">
        <f t="shared" si="3"/>
        <v>-23813.263604561882</v>
      </c>
      <c r="S55" s="44"/>
      <c r="T55" s="45">
        <f t="shared" si="4"/>
        <v>-576</v>
      </c>
      <c r="U55" s="45"/>
    </row>
    <row r="56" spans="2:21" ht="13.5">
      <c r="B56" s="36">
        <v>48</v>
      </c>
      <c r="C56" s="42">
        <f t="shared" si="1"/>
        <v>1591786.245962929</v>
      </c>
      <c r="D56" s="42"/>
      <c r="E56" s="36">
        <v>2015</v>
      </c>
      <c r="F56" s="8">
        <v>42712</v>
      </c>
      <c r="G56" s="36" t="s">
        <v>4</v>
      </c>
      <c r="H56" s="43">
        <v>1076.03</v>
      </c>
      <c r="I56" s="43"/>
      <c r="J56" s="36">
        <v>542</v>
      </c>
      <c r="K56" s="42">
        <f t="shared" si="0"/>
        <v>47753.58737888787</v>
      </c>
      <c r="L56" s="42"/>
      <c r="M56" s="6">
        <f t="shared" si="2"/>
        <v>0.08810624977654588</v>
      </c>
      <c r="N56" s="36">
        <v>2015</v>
      </c>
      <c r="O56" s="8">
        <v>42713</v>
      </c>
      <c r="P56" s="43">
        <v>1076.34</v>
      </c>
      <c r="Q56" s="43"/>
      <c r="R56" s="44">
        <f t="shared" si="3"/>
        <v>2731.2937430724414</v>
      </c>
      <c r="S56" s="44"/>
      <c r="T56" s="45">
        <f t="shared" si="4"/>
        <v>30.999999999994543</v>
      </c>
      <c r="U56" s="45"/>
    </row>
    <row r="57" spans="2:21" ht="13.5">
      <c r="B57" s="36">
        <v>49</v>
      </c>
      <c r="C57" s="42">
        <f t="shared" si="1"/>
        <v>1594517.5397060015</v>
      </c>
      <c r="D57" s="42"/>
      <c r="E57" s="36">
        <v>2015</v>
      </c>
      <c r="F57" s="8">
        <v>42713</v>
      </c>
      <c r="G57" s="36" t="s">
        <v>3</v>
      </c>
      <c r="H57" s="43">
        <v>1075.3</v>
      </c>
      <c r="I57" s="43"/>
      <c r="J57" s="36">
        <v>294</v>
      </c>
      <c r="K57" s="42">
        <f t="shared" si="0"/>
        <v>47835.52619118004</v>
      </c>
      <c r="L57" s="42"/>
      <c r="M57" s="6">
        <f t="shared" si="2"/>
        <v>0.16270587139857157</v>
      </c>
      <c r="N57" s="36">
        <v>2015</v>
      </c>
      <c r="O57" s="8">
        <v>42713</v>
      </c>
      <c r="P57" s="43">
        <v>1076.99</v>
      </c>
      <c r="Q57" s="43"/>
      <c r="R57" s="44">
        <f t="shared" si="3"/>
        <v>-27497.29226635948</v>
      </c>
      <c r="S57" s="44"/>
      <c r="T57" s="45">
        <f t="shared" si="4"/>
        <v>-294</v>
      </c>
      <c r="U57" s="45"/>
    </row>
    <row r="58" spans="2:21" ht="13.5">
      <c r="B58" s="36">
        <v>50</v>
      </c>
      <c r="C58" s="42">
        <f t="shared" si="1"/>
        <v>1567020.247439642</v>
      </c>
      <c r="D58" s="42"/>
      <c r="E58" s="36">
        <v>2015</v>
      </c>
      <c r="F58" s="8">
        <v>42713</v>
      </c>
      <c r="G58" s="36" t="s">
        <v>4</v>
      </c>
      <c r="H58" s="43">
        <v>1080.21</v>
      </c>
      <c r="I58" s="43"/>
      <c r="J58" s="36">
        <v>311</v>
      </c>
      <c r="K58" s="42">
        <f t="shared" si="0"/>
        <v>47010.607423189256</v>
      </c>
      <c r="L58" s="42"/>
      <c r="M58" s="6">
        <f t="shared" si="2"/>
        <v>0.15115950939932235</v>
      </c>
      <c r="N58" s="36">
        <v>2015</v>
      </c>
      <c r="O58" s="8">
        <v>42713</v>
      </c>
      <c r="P58" s="43">
        <v>1080</v>
      </c>
      <c r="Q58" s="43"/>
      <c r="R58" s="44">
        <f t="shared" si="3"/>
        <v>-3174.3496973863193</v>
      </c>
      <c r="S58" s="44"/>
      <c r="T58" s="45">
        <f t="shared" si="4"/>
        <v>-311</v>
      </c>
      <c r="U58" s="45"/>
    </row>
    <row r="59" spans="2:21" ht="13.5">
      <c r="B59" s="36">
        <v>51</v>
      </c>
      <c r="C59" s="42">
        <f t="shared" si="1"/>
        <v>1563845.8977422556</v>
      </c>
      <c r="D59" s="42"/>
      <c r="E59" s="36">
        <v>2015</v>
      </c>
      <c r="F59" s="8">
        <v>42714</v>
      </c>
      <c r="G59" s="36" t="s">
        <v>3</v>
      </c>
      <c r="H59" s="43">
        <v>1072.05</v>
      </c>
      <c r="I59" s="43"/>
      <c r="J59" s="36">
        <v>373</v>
      </c>
      <c r="K59" s="42">
        <f t="shared" si="0"/>
        <v>46915.37693226767</v>
      </c>
      <c r="L59" s="42"/>
      <c r="M59" s="6">
        <f t="shared" si="2"/>
        <v>0.12577849043503395</v>
      </c>
      <c r="N59" s="36">
        <v>2015</v>
      </c>
      <c r="O59" s="8">
        <v>42714</v>
      </c>
      <c r="P59" s="43">
        <v>1072.71</v>
      </c>
      <c r="Q59" s="43"/>
      <c r="R59" s="44">
        <f t="shared" si="3"/>
        <v>-8301.38036871327</v>
      </c>
      <c r="S59" s="44"/>
      <c r="T59" s="45">
        <f t="shared" si="4"/>
        <v>-373</v>
      </c>
      <c r="U59" s="45"/>
    </row>
    <row r="60" spans="2:21" ht="13.5">
      <c r="B60" s="36">
        <v>52</v>
      </c>
      <c r="C60" s="42">
        <f t="shared" si="1"/>
        <v>1555544.5173735423</v>
      </c>
      <c r="D60" s="42"/>
      <c r="E60" s="36">
        <v>2015</v>
      </c>
      <c r="F60" s="8">
        <v>42714</v>
      </c>
      <c r="G60" s="36" t="s">
        <v>3</v>
      </c>
      <c r="H60" s="43">
        <v>1073.84</v>
      </c>
      <c r="I60" s="43"/>
      <c r="J60" s="36">
        <v>267</v>
      </c>
      <c r="K60" s="42">
        <f t="shared" si="0"/>
        <v>46666.33552120627</v>
      </c>
      <c r="L60" s="42"/>
      <c r="M60" s="6">
        <f t="shared" si="2"/>
        <v>0.17478028285095978</v>
      </c>
      <c r="N60" s="36">
        <v>2015</v>
      </c>
      <c r="O60" s="8">
        <v>42714</v>
      </c>
      <c r="P60" s="43">
        <v>1074.21</v>
      </c>
      <c r="Q60" s="43"/>
      <c r="R60" s="44">
        <f t="shared" si="3"/>
        <v>-6466.870465487578</v>
      </c>
      <c r="S60" s="44"/>
      <c r="T60" s="45">
        <f t="shared" si="4"/>
        <v>-267</v>
      </c>
      <c r="U60" s="45"/>
    </row>
    <row r="61" spans="2:21" ht="13.5">
      <c r="B61" s="36">
        <v>53</v>
      </c>
      <c r="C61" s="42">
        <f t="shared" si="1"/>
        <v>1549077.6469080548</v>
      </c>
      <c r="D61" s="42"/>
      <c r="E61" s="36">
        <v>2015</v>
      </c>
      <c r="F61" s="8">
        <v>42714</v>
      </c>
      <c r="G61" s="36" t="s">
        <v>3</v>
      </c>
      <c r="H61" s="43">
        <v>1073.01</v>
      </c>
      <c r="I61" s="43"/>
      <c r="J61" s="36">
        <v>175</v>
      </c>
      <c r="K61" s="42">
        <f t="shared" si="0"/>
        <v>46472.32940724165</v>
      </c>
      <c r="L61" s="42"/>
      <c r="M61" s="6">
        <f t="shared" si="2"/>
        <v>0.2655561680413808</v>
      </c>
      <c r="N61" s="36">
        <v>2015</v>
      </c>
      <c r="O61" s="8">
        <v>42714</v>
      </c>
      <c r="P61" s="43">
        <v>1073.53</v>
      </c>
      <c r="Q61" s="43"/>
      <c r="R61" s="44">
        <f t="shared" si="3"/>
        <v>-13808.92073815132</v>
      </c>
      <c r="S61" s="44"/>
      <c r="T61" s="45">
        <f t="shared" si="4"/>
        <v>-175</v>
      </c>
      <c r="U61" s="45"/>
    </row>
    <row r="62" spans="2:21" ht="13.5">
      <c r="B62" s="36">
        <v>54</v>
      </c>
      <c r="C62" s="42">
        <f t="shared" si="1"/>
        <v>1535268.7261699035</v>
      </c>
      <c r="D62" s="42"/>
      <c r="E62" s="36">
        <v>2015</v>
      </c>
      <c r="F62" s="8">
        <v>42714</v>
      </c>
      <c r="G62" s="36" t="s">
        <v>3</v>
      </c>
      <c r="H62" s="43">
        <v>1072.21</v>
      </c>
      <c r="I62" s="43"/>
      <c r="J62" s="36">
        <v>274</v>
      </c>
      <c r="K62" s="42">
        <f t="shared" si="0"/>
        <v>46058.0617850971</v>
      </c>
      <c r="L62" s="42"/>
      <c r="M62" s="6">
        <f t="shared" si="2"/>
        <v>0.168095116004004</v>
      </c>
      <c r="N62" s="36">
        <v>2015</v>
      </c>
      <c r="O62" s="8">
        <v>42715</v>
      </c>
      <c r="P62" s="43">
        <v>1072.12</v>
      </c>
      <c r="Q62" s="43"/>
      <c r="R62" s="44">
        <f t="shared" si="3"/>
        <v>1512.8560440384822</v>
      </c>
      <c r="S62" s="44"/>
      <c r="T62" s="45">
        <f t="shared" si="4"/>
        <v>9.000000000014552</v>
      </c>
      <c r="U62" s="45"/>
    </row>
    <row r="63" spans="2:21" ht="13.5">
      <c r="B63" s="36">
        <v>55</v>
      </c>
      <c r="C63" s="42">
        <f t="shared" si="1"/>
        <v>1536781.582213942</v>
      </c>
      <c r="D63" s="42"/>
      <c r="E63" s="36">
        <v>2015</v>
      </c>
      <c r="F63" s="8">
        <v>42715</v>
      </c>
      <c r="G63" s="36" t="s">
        <v>3</v>
      </c>
      <c r="H63" s="43">
        <v>1068.11</v>
      </c>
      <c r="I63" s="43"/>
      <c r="J63" s="36">
        <v>532</v>
      </c>
      <c r="K63" s="42">
        <f t="shared" si="0"/>
        <v>46103.447466418256</v>
      </c>
      <c r="L63" s="42"/>
      <c r="M63" s="6">
        <f t="shared" si="2"/>
        <v>0.08666061553838018</v>
      </c>
      <c r="N63" s="36">
        <v>2015</v>
      </c>
      <c r="O63" s="8">
        <v>42715</v>
      </c>
      <c r="P63" s="43">
        <v>1067.38</v>
      </c>
      <c r="Q63" s="43"/>
      <c r="R63" s="44">
        <f t="shared" si="3"/>
        <v>6326.224934299941</v>
      </c>
      <c r="S63" s="44"/>
      <c r="T63" s="45">
        <f t="shared" si="4"/>
        <v>72.99999999997908</v>
      </c>
      <c r="U63" s="45"/>
    </row>
    <row r="64" spans="2:21" ht="13.5">
      <c r="B64" s="36">
        <v>56</v>
      </c>
      <c r="C64" s="42">
        <f t="shared" si="1"/>
        <v>1543107.807148242</v>
      </c>
      <c r="D64" s="42"/>
      <c r="E64" s="36">
        <v>2015</v>
      </c>
      <c r="F64" s="8">
        <v>42715</v>
      </c>
      <c r="G64" s="36" t="s">
        <v>4</v>
      </c>
      <c r="H64" s="43">
        <v>1067.78</v>
      </c>
      <c r="I64" s="43"/>
      <c r="J64" s="36">
        <v>158</v>
      </c>
      <c r="K64" s="42">
        <f t="shared" si="0"/>
        <v>46293.23421444726</v>
      </c>
      <c r="L64" s="42"/>
      <c r="M64" s="6">
        <f t="shared" si="2"/>
        <v>0.29299515325599534</v>
      </c>
      <c r="N64" s="36">
        <v>2015</v>
      </c>
      <c r="O64" s="8">
        <v>42715</v>
      </c>
      <c r="P64" s="43">
        <v>1070.39</v>
      </c>
      <c r="Q64" s="43"/>
      <c r="R64" s="44">
        <f t="shared" si="3"/>
        <v>76471.73499981852</v>
      </c>
      <c r="S64" s="44"/>
      <c r="T64" s="45">
        <f t="shared" si="4"/>
        <v>261.00000000001273</v>
      </c>
      <c r="U64" s="45"/>
    </row>
    <row r="65" spans="2:21" ht="13.5">
      <c r="B65" s="36">
        <v>57</v>
      </c>
      <c r="C65" s="42">
        <f t="shared" si="1"/>
        <v>1619579.5421480604</v>
      </c>
      <c r="D65" s="42"/>
      <c r="E65" s="36">
        <v>2015</v>
      </c>
      <c r="F65" s="8">
        <v>42715</v>
      </c>
      <c r="G65" s="36" t="s">
        <v>3</v>
      </c>
      <c r="H65" s="43">
        <v>1067.66</v>
      </c>
      <c r="I65" s="43"/>
      <c r="J65" s="36">
        <v>385</v>
      </c>
      <c r="K65" s="42">
        <f t="shared" si="0"/>
        <v>48587.38626444181</v>
      </c>
      <c r="L65" s="42"/>
      <c r="M65" s="6">
        <f t="shared" si="2"/>
        <v>0.12620100328426445</v>
      </c>
      <c r="N65" s="36">
        <v>2015</v>
      </c>
      <c r="O65" s="8">
        <v>42715</v>
      </c>
      <c r="P65" s="43">
        <v>1069.35</v>
      </c>
      <c r="Q65" s="43"/>
      <c r="R65" s="44">
        <f t="shared" si="3"/>
        <v>-21327.96955503851</v>
      </c>
      <c r="S65" s="44"/>
      <c r="T65" s="45">
        <f t="shared" si="4"/>
        <v>-385</v>
      </c>
      <c r="U65" s="45"/>
    </row>
    <row r="66" spans="2:21" ht="13.5">
      <c r="B66" s="36">
        <v>58</v>
      </c>
      <c r="C66" s="42">
        <f t="shared" si="1"/>
        <v>1598251.572593022</v>
      </c>
      <c r="D66" s="42"/>
      <c r="E66" s="36">
        <v>2015</v>
      </c>
      <c r="F66" s="8">
        <v>42715</v>
      </c>
      <c r="G66" s="36" t="s">
        <v>3</v>
      </c>
      <c r="H66" s="43">
        <v>1063.3</v>
      </c>
      <c r="I66" s="43"/>
      <c r="J66" s="36">
        <v>375</v>
      </c>
      <c r="K66" s="42">
        <f t="shared" si="0"/>
        <v>47947.54717779066</v>
      </c>
      <c r="L66" s="42"/>
      <c r="M66" s="6">
        <f t="shared" si="2"/>
        <v>0.12786012580744174</v>
      </c>
      <c r="N66" s="36">
        <v>2015</v>
      </c>
      <c r="O66" s="8">
        <v>42715</v>
      </c>
      <c r="P66" s="43">
        <v>1066.47</v>
      </c>
      <c r="Q66" s="43"/>
      <c r="R66" s="44">
        <f t="shared" si="3"/>
        <v>-40531.65988095997</v>
      </c>
      <c r="S66" s="44"/>
      <c r="T66" s="45">
        <f t="shared" si="4"/>
        <v>-375</v>
      </c>
      <c r="U66" s="45"/>
    </row>
    <row r="67" spans="2:21" ht="13.5">
      <c r="B67" s="36">
        <v>59</v>
      </c>
      <c r="C67" s="42">
        <f t="shared" si="1"/>
        <v>1557719.912712062</v>
      </c>
      <c r="D67" s="42"/>
      <c r="E67" s="36">
        <v>2015</v>
      </c>
      <c r="F67" s="8">
        <v>42715</v>
      </c>
      <c r="G67" s="36" t="s">
        <v>4</v>
      </c>
      <c r="H67" s="43">
        <v>1077.94</v>
      </c>
      <c r="I67" s="43"/>
      <c r="J67" s="36">
        <v>348</v>
      </c>
      <c r="K67" s="42">
        <f t="shared" si="0"/>
        <v>46731.59738136186</v>
      </c>
      <c r="L67" s="42"/>
      <c r="M67" s="6">
        <f t="shared" si="2"/>
        <v>0.13428619937172948</v>
      </c>
      <c r="N67" s="36">
        <v>2015</v>
      </c>
      <c r="O67" s="8">
        <v>42715</v>
      </c>
      <c r="P67" s="43">
        <v>1077.08</v>
      </c>
      <c r="Q67" s="43"/>
      <c r="R67" s="44">
        <f t="shared" si="3"/>
        <v>-11548.613145970445</v>
      </c>
      <c r="S67" s="44"/>
      <c r="T67" s="45">
        <f t="shared" si="4"/>
        <v>-348</v>
      </c>
      <c r="U67" s="45"/>
    </row>
    <row r="68" spans="2:21" ht="13.5">
      <c r="B68" s="36">
        <v>60</v>
      </c>
      <c r="C68" s="42">
        <f t="shared" si="1"/>
        <v>1546171.2995660915</v>
      </c>
      <c r="D68" s="42"/>
      <c r="E68" s="36">
        <v>2015</v>
      </c>
      <c r="F68" s="8">
        <v>42715</v>
      </c>
      <c r="G68" s="36" t="s">
        <v>3</v>
      </c>
      <c r="H68" s="43">
        <v>1076.09</v>
      </c>
      <c r="I68" s="43"/>
      <c r="J68" s="36">
        <v>296</v>
      </c>
      <c r="K68" s="42">
        <f t="shared" si="0"/>
        <v>46385.13898698274</v>
      </c>
      <c r="L68" s="42"/>
      <c r="M68" s="6">
        <f t="shared" si="2"/>
        <v>0.15670655063169844</v>
      </c>
      <c r="N68" s="36">
        <v>2015</v>
      </c>
      <c r="O68" s="8">
        <v>42718</v>
      </c>
      <c r="P68" s="43">
        <v>1074.67</v>
      </c>
      <c r="Q68" s="43"/>
      <c r="R68" s="44">
        <f t="shared" si="3"/>
        <v>22252.330189698758</v>
      </c>
      <c r="S68" s="44"/>
      <c r="T68" s="45">
        <f t="shared" si="4"/>
        <v>141.99999999998454</v>
      </c>
      <c r="U68" s="45"/>
    </row>
    <row r="69" spans="2:21" ht="13.5">
      <c r="B69" s="36">
        <v>61</v>
      </c>
      <c r="C69" s="42">
        <f t="shared" si="1"/>
        <v>1568423.6297557903</v>
      </c>
      <c r="D69" s="42"/>
      <c r="E69" s="36">
        <v>2015</v>
      </c>
      <c r="F69" s="8">
        <v>42718</v>
      </c>
      <c r="G69" s="36" t="s">
        <v>4</v>
      </c>
      <c r="H69" s="43">
        <v>1074.82</v>
      </c>
      <c r="I69" s="43"/>
      <c r="J69" s="36">
        <v>301</v>
      </c>
      <c r="K69" s="42">
        <f t="shared" si="0"/>
        <v>47052.708892673705</v>
      </c>
      <c r="L69" s="42"/>
      <c r="M69" s="6">
        <f t="shared" si="2"/>
        <v>0.1563212920022382</v>
      </c>
      <c r="N69" s="36">
        <v>2015</v>
      </c>
      <c r="O69" s="8">
        <v>42718</v>
      </c>
      <c r="P69" s="43">
        <v>1075.5</v>
      </c>
      <c r="Q69" s="43"/>
      <c r="R69" s="44">
        <f t="shared" si="3"/>
        <v>10629.847856153194</v>
      </c>
      <c r="S69" s="44"/>
      <c r="T69" s="45">
        <f t="shared" si="4"/>
        <v>68.00000000000637</v>
      </c>
      <c r="U69" s="45"/>
    </row>
    <row r="70" spans="2:21" ht="13.5">
      <c r="B70" s="36">
        <v>62</v>
      </c>
      <c r="C70" s="42">
        <f t="shared" si="1"/>
        <v>1579053.4776119436</v>
      </c>
      <c r="D70" s="42"/>
      <c r="E70" s="36">
        <v>2015</v>
      </c>
      <c r="F70" s="8">
        <v>42718</v>
      </c>
      <c r="G70" s="36" t="s">
        <v>3</v>
      </c>
      <c r="H70" s="43">
        <v>1075.23</v>
      </c>
      <c r="I70" s="43"/>
      <c r="J70" s="36">
        <v>179</v>
      </c>
      <c r="K70" s="42">
        <f t="shared" si="0"/>
        <v>47371.604328358306</v>
      </c>
      <c r="L70" s="42"/>
      <c r="M70" s="6">
        <f t="shared" si="2"/>
        <v>0.26464583423663857</v>
      </c>
      <c r="N70" s="36">
        <v>2015</v>
      </c>
      <c r="O70" s="8">
        <v>42718</v>
      </c>
      <c r="P70" s="43">
        <v>1068.86</v>
      </c>
      <c r="Q70" s="43"/>
      <c r="R70" s="44">
        <f t="shared" si="3"/>
        <v>168579.3964087419</v>
      </c>
      <c r="S70" s="44"/>
      <c r="T70" s="45">
        <f t="shared" si="4"/>
        <v>637.0000000000118</v>
      </c>
      <c r="U70" s="45"/>
    </row>
    <row r="71" spans="2:21" ht="13.5">
      <c r="B71" s="36">
        <v>63</v>
      </c>
      <c r="C71" s="42">
        <f t="shared" si="1"/>
        <v>1747632.8740206854</v>
      </c>
      <c r="D71" s="42"/>
      <c r="E71" s="36">
        <v>2015</v>
      </c>
      <c r="F71" s="8">
        <v>42718</v>
      </c>
      <c r="G71" s="36" t="s">
        <v>4</v>
      </c>
      <c r="H71" s="43">
        <v>1070.11</v>
      </c>
      <c r="I71" s="43"/>
      <c r="J71" s="36">
        <v>442</v>
      </c>
      <c r="K71" s="42">
        <f t="shared" si="0"/>
        <v>52428.98622062056</v>
      </c>
      <c r="L71" s="42"/>
      <c r="M71" s="6">
        <f t="shared" si="2"/>
        <v>0.11861761588375691</v>
      </c>
      <c r="N71" s="36">
        <v>2015</v>
      </c>
      <c r="O71" s="8">
        <v>42718</v>
      </c>
      <c r="P71" s="43">
        <v>1067.57</v>
      </c>
      <c r="Q71" s="43"/>
      <c r="R71" s="44">
        <f t="shared" si="3"/>
        <v>-30128.874434473822</v>
      </c>
      <c r="S71" s="44"/>
      <c r="T71" s="45">
        <f t="shared" si="4"/>
        <v>-442</v>
      </c>
      <c r="U71" s="45"/>
    </row>
    <row r="72" spans="2:21" ht="13.5">
      <c r="B72" s="36">
        <v>64</v>
      </c>
      <c r="C72" s="42">
        <f t="shared" si="1"/>
        <v>1717503.9995862115</v>
      </c>
      <c r="D72" s="42"/>
      <c r="E72" s="36">
        <v>2015</v>
      </c>
      <c r="F72" s="8">
        <v>42718</v>
      </c>
      <c r="G72" s="36" t="s">
        <v>3</v>
      </c>
      <c r="H72" s="43">
        <v>1067.26</v>
      </c>
      <c r="I72" s="43"/>
      <c r="J72" s="36">
        <v>506</v>
      </c>
      <c r="K72" s="42">
        <f t="shared" si="0"/>
        <v>51525.119987586346</v>
      </c>
      <c r="L72" s="42"/>
      <c r="M72" s="6">
        <f t="shared" si="2"/>
        <v>0.101828300370724</v>
      </c>
      <c r="N72" s="36">
        <v>2015</v>
      </c>
      <c r="O72" s="8">
        <v>42718</v>
      </c>
      <c r="P72" s="43">
        <v>1064.95</v>
      </c>
      <c r="Q72" s="43"/>
      <c r="R72" s="44">
        <f t="shared" si="3"/>
        <v>23522.33738563669</v>
      </c>
      <c r="S72" s="44"/>
      <c r="T72" s="45">
        <f t="shared" si="4"/>
        <v>230.99999999999454</v>
      </c>
      <c r="U72" s="45"/>
    </row>
    <row r="73" spans="2:21" ht="13.5">
      <c r="B73" s="36">
        <v>65</v>
      </c>
      <c r="C73" s="42">
        <f t="shared" si="1"/>
        <v>1741026.3369718483</v>
      </c>
      <c r="D73" s="42"/>
      <c r="E73" s="36">
        <v>2015</v>
      </c>
      <c r="F73" s="8">
        <v>42718</v>
      </c>
      <c r="G73" s="36" t="s">
        <v>3</v>
      </c>
      <c r="H73" s="43">
        <v>1063.33</v>
      </c>
      <c r="I73" s="43"/>
      <c r="J73" s="36">
        <v>297</v>
      </c>
      <c r="K73" s="42">
        <f aca="true" t="shared" si="5" ref="K73:K108">IF(F73="","",C73*0.03)</f>
        <v>52230.790109155445</v>
      </c>
      <c r="L73" s="42"/>
      <c r="M73" s="6">
        <f t="shared" si="2"/>
        <v>0.17586124615877252</v>
      </c>
      <c r="N73" s="36">
        <v>2015</v>
      </c>
      <c r="O73" s="8">
        <v>42719</v>
      </c>
      <c r="P73" s="43">
        <v>1063.46</v>
      </c>
      <c r="Q73" s="43"/>
      <c r="R73" s="44">
        <f t="shared" si="3"/>
        <v>-2286.1962000659623</v>
      </c>
      <c r="S73" s="44"/>
      <c r="T73" s="45">
        <f t="shared" si="4"/>
        <v>-297</v>
      </c>
      <c r="U73" s="45"/>
    </row>
    <row r="74" spans="2:21" ht="13.5">
      <c r="B74" s="36">
        <v>66</v>
      </c>
      <c r="C74" s="42">
        <f aca="true" t="shared" si="6" ref="C74:C108">IF(R73="","",C73+R73)</f>
        <v>1738740.1407717823</v>
      </c>
      <c r="D74" s="42"/>
      <c r="E74" s="36">
        <v>2015</v>
      </c>
      <c r="F74" s="8">
        <v>42719</v>
      </c>
      <c r="G74" s="36" t="s">
        <v>3</v>
      </c>
      <c r="H74" s="43">
        <v>1063.25</v>
      </c>
      <c r="I74" s="43"/>
      <c r="J74" s="36">
        <v>228</v>
      </c>
      <c r="K74" s="42">
        <f t="shared" si="5"/>
        <v>52162.204223153465</v>
      </c>
      <c r="L74" s="42"/>
      <c r="M74" s="6">
        <f aca="true" t="shared" si="7" ref="M74:M108">IF(J74="","",(K74/J74)/1000)</f>
        <v>0.22878159746997134</v>
      </c>
      <c r="N74" s="36">
        <v>2015</v>
      </c>
      <c r="O74" s="8">
        <v>42719</v>
      </c>
      <c r="P74" s="43">
        <v>1064.82</v>
      </c>
      <c r="Q74" s="43"/>
      <c r="R74" s="44">
        <f aca="true" t="shared" si="8" ref="R74:R108">IF(O74="","",(IF(G74="売",H74-P74,P74-H74))*M74*100000)</f>
        <v>-35918.710802784044</v>
      </c>
      <c r="S74" s="44"/>
      <c r="T74" s="45">
        <f aca="true" t="shared" si="9" ref="T74:T108">IF(O74="","",IF(R74&lt;0,J74*(-1),IF(G74="買",(P74-H74)*100,(H74-P74)*100)))</f>
        <v>-228</v>
      </c>
      <c r="U74" s="45"/>
    </row>
    <row r="75" spans="2:21" ht="13.5">
      <c r="B75" s="36">
        <v>67</v>
      </c>
      <c r="C75" s="42">
        <f t="shared" si="6"/>
        <v>1702821.4299689983</v>
      </c>
      <c r="D75" s="42"/>
      <c r="E75" s="36">
        <v>2015</v>
      </c>
      <c r="F75" s="8">
        <v>42719</v>
      </c>
      <c r="G75" s="36" t="s">
        <v>3</v>
      </c>
      <c r="H75" s="43">
        <v>1062.43</v>
      </c>
      <c r="I75" s="43"/>
      <c r="J75" s="36">
        <v>251</v>
      </c>
      <c r="K75" s="42">
        <f t="shared" si="5"/>
        <v>51084.64289906995</v>
      </c>
      <c r="L75" s="42"/>
      <c r="M75" s="6">
        <f t="shared" si="7"/>
        <v>0.20352447370147392</v>
      </c>
      <c r="N75" s="36">
        <v>2015</v>
      </c>
      <c r="O75" s="8">
        <v>42719</v>
      </c>
      <c r="P75" s="43">
        <v>1063.18</v>
      </c>
      <c r="Q75" s="43"/>
      <c r="R75" s="44">
        <f t="shared" si="8"/>
        <v>-15264.335527610545</v>
      </c>
      <c r="S75" s="44"/>
      <c r="T75" s="45">
        <f t="shared" si="9"/>
        <v>-251</v>
      </c>
      <c r="U75" s="45"/>
    </row>
    <row r="76" spans="2:21" ht="13.5">
      <c r="B76" s="36">
        <v>68</v>
      </c>
      <c r="C76" s="42">
        <f t="shared" si="6"/>
        <v>1687557.0944413878</v>
      </c>
      <c r="D76" s="42"/>
      <c r="E76" s="36">
        <v>2015</v>
      </c>
      <c r="F76" s="8">
        <v>42719</v>
      </c>
      <c r="G76" s="36" t="s">
        <v>3</v>
      </c>
      <c r="H76" s="43">
        <v>1061.64</v>
      </c>
      <c r="I76" s="43"/>
      <c r="J76" s="36">
        <v>307</v>
      </c>
      <c r="K76" s="42">
        <f t="shared" si="5"/>
        <v>50626.71283324163</v>
      </c>
      <c r="L76" s="42"/>
      <c r="M76" s="6">
        <f t="shared" si="7"/>
        <v>0.16490785939166655</v>
      </c>
      <c r="N76" s="36">
        <v>2015</v>
      </c>
      <c r="O76" s="8">
        <v>42719</v>
      </c>
      <c r="P76" s="43">
        <v>1062.28</v>
      </c>
      <c r="Q76" s="43"/>
      <c r="R76" s="44">
        <f t="shared" si="8"/>
        <v>-10554.103001064559</v>
      </c>
      <c r="S76" s="44"/>
      <c r="T76" s="45">
        <f t="shared" si="9"/>
        <v>-307</v>
      </c>
      <c r="U76" s="45"/>
    </row>
    <row r="77" spans="2:21" ht="13.5">
      <c r="B77" s="36">
        <v>69</v>
      </c>
      <c r="C77" s="42">
        <f t="shared" si="6"/>
        <v>1677002.9914403232</v>
      </c>
      <c r="D77" s="42"/>
      <c r="E77" s="36">
        <v>2015</v>
      </c>
      <c r="F77" s="8">
        <v>42720</v>
      </c>
      <c r="G77" s="36" t="s">
        <v>4</v>
      </c>
      <c r="H77" s="43">
        <v>1065.83</v>
      </c>
      <c r="I77" s="43"/>
      <c r="J77" s="36">
        <v>355</v>
      </c>
      <c r="K77" s="42">
        <f t="shared" si="5"/>
        <v>50310.0897432097</v>
      </c>
      <c r="L77" s="42"/>
      <c r="M77" s="6">
        <f t="shared" si="7"/>
        <v>0.14171856265692873</v>
      </c>
      <c r="N77" s="36">
        <v>2015</v>
      </c>
      <c r="O77" s="8">
        <v>42720</v>
      </c>
      <c r="P77" s="43">
        <v>1073.61</v>
      </c>
      <c r="Q77" s="43"/>
      <c r="R77" s="44">
        <f t="shared" si="8"/>
        <v>110257.04174709017</v>
      </c>
      <c r="S77" s="44"/>
      <c r="T77" s="45">
        <f t="shared" si="9"/>
        <v>777.9999999999973</v>
      </c>
      <c r="U77" s="45"/>
    </row>
    <row r="78" spans="2:21" ht="13.5">
      <c r="B78" s="36">
        <v>70</v>
      </c>
      <c r="C78" s="42">
        <f t="shared" si="6"/>
        <v>1787260.0331874134</v>
      </c>
      <c r="D78" s="42"/>
      <c r="E78" s="36">
        <v>2015</v>
      </c>
      <c r="F78" s="8">
        <v>42721</v>
      </c>
      <c r="G78" s="36" t="s">
        <v>3</v>
      </c>
      <c r="H78" s="43">
        <v>1066.87</v>
      </c>
      <c r="I78" s="43"/>
      <c r="J78" s="36">
        <v>280</v>
      </c>
      <c r="K78" s="42">
        <f t="shared" si="5"/>
        <v>53617.8009956224</v>
      </c>
      <c r="L78" s="42"/>
      <c r="M78" s="6">
        <f t="shared" si="7"/>
        <v>0.19149214641293713</v>
      </c>
      <c r="N78" s="36">
        <v>2015</v>
      </c>
      <c r="O78" s="8">
        <v>42721</v>
      </c>
      <c r="P78" s="43">
        <v>1067.7</v>
      </c>
      <c r="Q78" s="43"/>
      <c r="R78" s="44">
        <f t="shared" si="8"/>
        <v>-15893.848152276743</v>
      </c>
      <c r="S78" s="44"/>
      <c r="T78" s="45">
        <f t="shared" si="9"/>
        <v>-280</v>
      </c>
      <c r="U78" s="45"/>
    </row>
    <row r="79" spans="2:21" ht="13.5">
      <c r="B79" s="36">
        <v>71</v>
      </c>
      <c r="C79" s="42">
        <f t="shared" si="6"/>
        <v>1771366.1850351365</v>
      </c>
      <c r="D79" s="42"/>
      <c r="E79" s="36">
        <v>2015</v>
      </c>
      <c r="F79" s="8">
        <v>42721</v>
      </c>
      <c r="G79" s="36" t="s">
        <v>3</v>
      </c>
      <c r="H79" s="43">
        <v>1057.63</v>
      </c>
      <c r="I79" s="43"/>
      <c r="J79" s="36">
        <v>1036</v>
      </c>
      <c r="K79" s="42">
        <f t="shared" si="5"/>
        <v>53140.985551054095</v>
      </c>
      <c r="L79" s="42"/>
      <c r="M79" s="6">
        <f t="shared" si="7"/>
        <v>0.05129438759754256</v>
      </c>
      <c r="N79" s="36">
        <v>2015</v>
      </c>
      <c r="O79" s="8">
        <v>42721</v>
      </c>
      <c r="P79" s="43">
        <v>1051.84</v>
      </c>
      <c r="Q79" s="43"/>
      <c r="R79" s="44">
        <f t="shared" si="8"/>
        <v>29699.450418978126</v>
      </c>
      <c r="S79" s="44"/>
      <c r="T79" s="45">
        <f t="shared" si="9"/>
        <v>579.0000000000191</v>
      </c>
      <c r="U79" s="45"/>
    </row>
    <row r="80" spans="2:21" ht="13.5">
      <c r="B80" s="36">
        <v>72</v>
      </c>
      <c r="C80" s="42">
        <f t="shared" si="6"/>
        <v>1801065.6354541148</v>
      </c>
      <c r="D80" s="42"/>
      <c r="E80" s="36">
        <v>2015</v>
      </c>
      <c r="F80" s="8">
        <v>42722</v>
      </c>
      <c r="G80" s="36" t="s">
        <v>4</v>
      </c>
      <c r="H80" s="43">
        <v>1053.06</v>
      </c>
      <c r="I80" s="43"/>
      <c r="J80" s="36">
        <v>282</v>
      </c>
      <c r="K80" s="42">
        <f t="shared" si="5"/>
        <v>54031.96906362344</v>
      </c>
      <c r="L80" s="42"/>
      <c r="M80" s="6">
        <f t="shared" si="7"/>
        <v>0.19160272717596966</v>
      </c>
      <c r="N80" s="36">
        <v>2015</v>
      </c>
      <c r="O80" s="8">
        <v>42722</v>
      </c>
      <c r="P80" s="43">
        <v>1054.53</v>
      </c>
      <c r="Q80" s="43"/>
      <c r="R80" s="44">
        <f t="shared" si="8"/>
        <v>28165.600894868065</v>
      </c>
      <c r="S80" s="44"/>
      <c r="T80" s="45">
        <f t="shared" si="9"/>
        <v>147.00000000000273</v>
      </c>
      <c r="U80" s="45"/>
    </row>
    <row r="81" spans="2:21" ht="13.5">
      <c r="B81" s="36">
        <v>73</v>
      </c>
      <c r="C81" s="42">
        <f t="shared" si="6"/>
        <v>1829231.236348983</v>
      </c>
      <c r="D81" s="42"/>
      <c r="E81" s="36">
        <v>2015</v>
      </c>
      <c r="F81" s="8">
        <v>42722</v>
      </c>
      <c r="G81" s="36" t="s">
        <v>4</v>
      </c>
      <c r="H81" s="43">
        <v>1055.61</v>
      </c>
      <c r="I81" s="43"/>
      <c r="J81" s="36">
        <v>222</v>
      </c>
      <c r="K81" s="42">
        <f t="shared" si="5"/>
        <v>54876.93709046949</v>
      </c>
      <c r="L81" s="42"/>
      <c r="M81" s="6">
        <f t="shared" si="7"/>
        <v>0.24719341031743014</v>
      </c>
      <c r="N81" s="36">
        <v>2015</v>
      </c>
      <c r="O81" s="8">
        <v>42722</v>
      </c>
      <c r="P81" s="43">
        <v>1054.98</v>
      </c>
      <c r="Q81" s="43"/>
      <c r="R81" s="44">
        <f t="shared" si="8"/>
        <v>-15573.184849995176</v>
      </c>
      <c r="S81" s="44"/>
      <c r="T81" s="45">
        <f t="shared" si="9"/>
        <v>-222</v>
      </c>
      <c r="U81" s="45"/>
    </row>
    <row r="82" spans="2:21" ht="13.5">
      <c r="B82" s="36">
        <v>74</v>
      </c>
      <c r="C82" s="42">
        <f t="shared" si="6"/>
        <v>1813658.0514989877</v>
      </c>
      <c r="D82" s="42"/>
      <c r="E82" s="36">
        <v>2015</v>
      </c>
      <c r="F82" s="8">
        <v>42722</v>
      </c>
      <c r="G82" s="36" t="s">
        <v>4</v>
      </c>
      <c r="H82" s="43">
        <v>1057.07</v>
      </c>
      <c r="I82" s="43"/>
      <c r="J82" s="36">
        <v>331</v>
      </c>
      <c r="K82" s="42">
        <f t="shared" si="5"/>
        <v>54409.74154496963</v>
      </c>
      <c r="L82" s="42"/>
      <c r="M82" s="6">
        <f t="shared" si="7"/>
        <v>0.16437988382166052</v>
      </c>
      <c r="N82" s="36">
        <v>2015</v>
      </c>
      <c r="O82" s="8">
        <v>42722</v>
      </c>
      <c r="P82" s="43">
        <v>1056.25</v>
      </c>
      <c r="Q82" s="43"/>
      <c r="R82" s="44">
        <f t="shared" si="8"/>
        <v>-13479.150473375115</v>
      </c>
      <c r="S82" s="44"/>
      <c r="T82" s="45">
        <f t="shared" si="9"/>
        <v>-331</v>
      </c>
      <c r="U82" s="45"/>
    </row>
    <row r="83" spans="2:21" ht="13.5">
      <c r="B83" s="36">
        <v>75</v>
      </c>
      <c r="C83" s="42">
        <f t="shared" si="6"/>
        <v>1800178.9010256126</v>
      </c>
      <c r="D83" s="42"/>
      <c r="E83" s="36">
        <v>2015</v>
      </c>
      <c r="F83" s="8">
        <v>42722</v>
      </c>
      <c r="G83" s="36" t="s">
        <v>4</v>
      </c>
      <c r="H83" s="43">
        <v>1061.66</v>
      </c>
      <c r="I83" s="43"/>
      <c r="J83" s="36">
        <v>648</v>
      </c>
      <c r="K83" s="42">
        <f t="shared" si="5"/>
        <v>54005.36703076838</v>
      </c>
      <c r="L83" s="42"/>
      <c r="M83" s="6">
        <f t="shared" si="7"/>
        <v>0.08334161578822281</v>
      </c>
      <c r="N83" s="36">
        <v>2015</v>
      </c>
      <c r="O83" s="8">
        <v>42722</v>
      </c>
      <c r="P83" s="43">
        <v>1065.34</v>
      </c>
      <c r="Q83" s="43"/>
      <c r="R83" s="44">
        <f t="shared" si="8"/>
        <v>30669.71461006463</v>
      </c>
      <c r="S83" s="44"/>
      <c r="T83" s="45">
        <f t="shared" si="9"/>
        <v>367.99999999998363</v>
      </c>
      <c r="U83" s="45"/>
    </row>
    <row r="84" spans="2:21" ht="13.5">
      <c r="B84" s="36">
        <v>76</v>
      </c>
      <c r="C84" s="42">
        <f t="shared" si="6"/>
        <v>1830848.6156356772</v>
      </c>
      <c r="D84" s="42"/>
      <c r="E84" s="36">
        <v>2015</v>
      </c>
      <c r="F84" s="8">
        <v>42725</v>
      </c>
      <c r="G84" s="36" t="s">
        <v>4</v>
      </c>
      <c r="H84" s="43">
        <v>1066.3</v>
      </c>
      <c r="I84" s="43"/>
      <c r="J84" s="36">
        <v>265</v>
      </c>
      <c r="K84" s="42">
        <f t="shared" si="5"/>
        <v>54925.45846907031</v>
      </c>
      <c r="L84" s="42"/>
      <c r="M84" s="6">
        <f t="shared" si="7"/>
        <v>0.20726588101535967</v>
      </c>
      <c r="N84" s="36">
        <v>2015</v>
      </c>
      <c r="O84" s="8">
        <v>42725</v>
      </c>
      <c r="P84" s="43">
        <v>1065.41</v>
      </c>
      <c r="Q84" s="43"/>
      <c r="R84" s="44">
        <f t="shared" si="8"/>
        <v>-18446.663410364374</v>
      </c>
      <c r="S84" s="44"/>
      <c r="T84" s="45">
        <f t="shared" si="9"/>
        <v>-265</v>
      </c>
      <c r="U84" s="45"/>
    </row>
    <row r="85" spans="2:21" ht="13.5">
      <c r="B85" s="36">
        <v>77</v>
      </c>
      <c r="C85" s="42">
        <f t="shared" si="6"/>
        <v>1812401.9522253128</v>
      </c>
      <c r="D85" s="42"/>
      <c r="E85" s="36">
        <v>2015</v>
      </c>
      <c r="F85" s="8">
        <v>42725</v>
      </c>
      <c r="G85" s="36" t="s">
        <v>4</v>
      </c>
      <c r="H85" s="43">
        <v>1069.57</v>
      </c>
      <c r="I85" s="43"/>
      <c r="J85" s="36">
        <v>590</v>
      </c>
      <c r="K85" s="42">
        <f t="shared" si="5"/>
        <v>54372.058566759384</v>
      </c>
      <c r="L85" s="42"/>
      <c r="M85" s="6">
        <f t="shared" si="7"/>
        <v>0.0921560314690837</v>
      </c>
      <c r="N85" s="36">
        <v>2015</v>
      </c>
      <c r="O85" s="8">
        <v>42725</v>
      </c>
      <c r="P85" s="43">
        <v>1071.34</v>
      </c>
      <c r="Q85" s="43"/>
      <c r="R85" s="44">
        <f t="shared" si="8"/>
        <v>16311.617570027647</v>
      </c>
      <c r="S85" s="44"/>
      <c r="T85" s="45">
        <f t="shared" si="9"/>
        <v>176.99999999999818</v>
      </c>
      <c r="U85" s="45"/>
    </row>
    <row r="86" spans="2:21" ht="13.5">
      <c r="B86" s="36">
        <v>78</v>
      </c>
      <c r="C86" s="42">
        <f t="shared" si="6"/>
        <v>1828713.5697953405</v>
      </c>
      <c r="D86" s="42"/>
      <c r="E86" s="36">
        <v>2015</v>
      </c>
      <c r="F86" s="8">
        <v>42725</v>
      </c>
      <c r="G86" s="36" t="s">
        <v>3</v>
      </c>
      <c r="H86" s="43">
        <v>1067.79</v>
      </c>
      <c r="I86" s="43"/>
      <c r="J86" s="36">
        <v>494</v>
      </c>
      <c r="K86" s="42">
        <f t="shared" si="5"/>
        <v>54861.407093860216</v>
      </c>
      <c r="L86" s="42"/>
      <c r="M86" s="6">
        <f t="shared" si="7"/>
        <v>0.11105547994708546</v>
      </c>
      <c r="N86" s="36">
        <v>2015</v>
      </c>
      <c r="O86" s="8">
        <v>42725</v>
      </c>
      <c r="P86" s="43">
        <v>1072.15</v>
      </c>
      <c r="Q86" s="43"/>
      <c r="R86" s="44">
        <f t="shared" si="8"/>
        <v>-48420.18925693068</v>
      </c>
      <c r="S86" s="44"/>
      <c r="T86" s="45">
        <f t="shared" si="9"/>
        <v>-494</v>
      </c>
      <c r="U86" s="45"/>
    </row>
    <row r="87" spans="2:21" ht="13.5">
      <c r="B87" s="36">
        <v>79</v>
      </c>
      <c r="C87" s="42">
        <f t="shared" si="6"/>
        <v>1780293.3805384098</v>
      </c>
      <c r="D87" s="42"/>
      <c r="E87" s="36">
        <v>2015</v>
      </c>
      <c r="F87" s="8">
        <v>42725</v>
      </c>
      <c r="G87" s="36" t="s">
        <v>4</v>
      </c>
      <c r="H87" s="43">
        <v>1076.07</v>
      </c>
      <c r="I87" s="43"/>
      <c r="J87" s="36">
        <v>978</v>
      </c>
      <c r="K87" s="42">
        <f t="shared" si="5"/>
        <v>53408.801416152295</v>
      </c>
      <c r="L87" s="42"/>
      <c r="M87" s="6">
        <f t="shared" si="7"/>
        <v>0.05461022639688374</v>
      </c>
      <c r="N87" s="36">
        <v>2015</v>
      </c>
      <c r="O87" s="8">
        <v>42725</v>
      </c>
      <c r="P87" s="43">
        <v>1078.97</v>
      </c>
      <c r="Q87" s="43"/>
      <c r="R87" s="44">
        <f t="shared" si="8"/>
        <v>15836.96565509678</v>
      </c>
      <c r="S87" s="44"/>
      <c r="T87" s="45">
        <f t="shared" si="9"/>
        <v>290.0000000000091</v>
      </c>
      <c r="U87" s="45"/>
    </row>
    <row r="88" spans="2:21" ht="13.5">
      <c r="B88" s="36">
        <v>80</v>
      </c>
      <c r="C88" s="42">
        <f t="shared" si="6"/>
        <v>1796130.3461935066</v>
      </c>
      <c r="D88" s="42"/>
      <c r="E88" s="36">
        <v>2015</v>
      </c>
      <c r="F88" s="8">
        <v>42726</v>
      </c>
      <c r="G88" s="36" t="s">
        <v>4</v>
      </c>
      <c r="H88" s="43">
        <v>1078.55</v>
      </c>
      <c r="I88" s="43"/>
      <c r="J88" s="36">
        <v>237</v>
      </c>
      <c r="K88" s="42">
        <f t="shared" si="5"/>
        <v>53883.9103858052</v>
      </c>
      <c r="L88" s="42"/>
      <c r="M88" s="6">
        <f t="shared" si="7"/>
        <v>0.22735827167006412</v>
      </c>
      <c r="N88" s="36">
        <v>2015</v>
      </c>
      <c r="O88" s="8">
        <v>42726</v>
      </c>
      <c r="P88" s="43">
        <v>1076.76</v>
      </c>
      <c r="Q88" s="43"/>
      <c r="R88" s="44">
        <f t="shared" si="8"/>
        <v>-40697.13062894065</v>
      </c>
      <c r="S88" s="44"/>
      <c r="T88" s="45">
        <f t="shared" si="9"/>
        <v>-237</v>
      </c>
      <c r="U88" s="45"/>
    </row>
    <row r="89" spans="2:21" ht="13.5">
      <c r="B89" s="36">
        <v>81</v>
      </c>
      <c r="C89" s="42">
        <f t="shared" si="6"/>
        <v>1755433.215564566</v>
      </c>
      <c r="D89" s="42"/>
      <c r="E89" s="36">
        <v>2015</v>
      </c>
      <c r="F89" s="8">
        <v>42726</v>
      </c>
      <c r="G89" s="36" t="s">
        <v>4</v>
      </c>
      <c r="H89" s="43">
        <v>1078.27</v>
      </c>
      <c r="I89" s="43"/>
      <c r="J89" s="36">
        <v>192</v>
      </c>
      <c r="K89" s="42">
        <f t="shared" si="5"/>
        <v>52662.99646693698</v>
      </c>
      <c r="L89" s="42"/>
      <c r="M89" s="6">
        <f t="shared" si="7"/>
        <v>0.27428643993196344</v>
      </c>
      <c r="N89" s="36">
        <v>2015</v>
      </c>
      <c r="O89" s="8">
        <v>42726</v>
      </c>
      <c r="P89" s="43">
        <v>1077.82</v>
      </c>
      <c r="Q89" s="43"/>
      <c r="R89" s="44">
        <f t="shared" si="8"/>
        <v>-12342.889796939602</v>
      </c>
      <c r="S89" s="44"/>
      <c r="T89" s="45">
        <f t="shared" si="9"/>
        <v>-192</v>
      </c>
      <c r="U89" s="45"/>
    </row>
    <row r="90" spans="2:21" ht="13.5">
      <c r="B90" s="36">
        <v>82</v>
      </c>
      <c r="C90" s="42">
        <f t="shared" si="6"/>
        <v>1743090.3257676263</v>
      </c>
      <c r="D90" s="42"/>
      <c r="E90" s="36">
        <v>2015</v>
      </c>
      <c r="F90" s="8">
        <v>42726</v>
      </c>
      <c r="G90" s="36" t="s">
        <v>3</v>
      </c>
      <c r="H90" s="43">
        <v>1077.23</v>
      </c>
      <c r="I90" s="43"/>
      <c r="J90" s="36">
        <v>208</v>
      </c>
      <c r="K90" s="42">
        <f t="shared" si="5"/>
        <v>52292.709773028786</v>
      </c>
      <c r="L90" s="42"/>
      <c r="M90" s="6">
        <f t="shared" si="7"/>
        <v>0.25140725852417684</v>
      </c>
      <c r="N90" s="36">
        <v>2015</v>
      </c>
      <c r="O90" s="8">
        <v>42726</v>
      </c>
      <c r="P90" s="43">
        <v>1078.2</v>
      </c>
      <c r="Q90" s="43"/>
      <c r="R90" s="44">
        <f t="shared" si="8"/>
        <v>-24386.50407684584</v>
      </c>
      <c r="S90" s="44"/>
      <c r="T90" s="45">
        <f t="shared" si="9"/>
        <v>-208</v>
      </c>
      <c r="U90" s="45"/>
    </row>
    <row r="91" spans="2:21" ht="13.5">
      <c r="B91" s="36">
        <v>83</v>
      </c>
      <c r="C91" s="42">
        <f t="shared" si="6"/>
        <v>1718703.8216907803</v>
      </c>
      <c r="D91" s="42"/>
      <c r="E91" s="36">
        <v>2015</v>
      </c>
      <c r="F91" s="8">
        <v>42726</v>
      </c>
      <c r="G91" s="36" t="s">
        <v>3</v>
      </c>
      <c r="H91" s="43">
        <v>1076.81</v>
      </c>
      <c r="I91" s="43"/>
      <c r="J91" s="36">
        <v>203</v>
      </c>
      <c r="K91" s="42">
        <f t="shared" si="5"/>
        <v>51561.11465072341</v>
      </c>
      <c r="L91" s="42"/>
      <c r="M91" s="6">
        <f t="shared" si="7"/>
        <v>0.2539956386735143</v>
      </c>
      <c r="N91" s="36">
        <v>2015</v>
      </c>
      <c r="O91" s="8">
        <v>42726</v>
      </c>
      <c r="P91" s="43">
        <v>1076.96</v>
      </c>
      <c r="Q91" s="43"/>
      <c r="R91" s="44">
        <f t="shared" si="8"/>
        <v>-3809.9345801050245</v>
      </c>
      <c r="S91" s="44"/>
      <c r="T91" s="45">
        <f t="shared" si="9"/>
        <v>-203</v>
      </c>
      <c r="U91" s="45"/>
    </row>
    <row r="92" spans="2:21" ht="13.5">
      <c r="B92" s="36">
        <v>84</v>
      </c>
      <c r="C92" s="42">
        <f t="shared" si="6"/>
        <v>1714893.8871106752</v>
      </c>
      <c r="D92" s="42"/>
      <c r="E92" s="36">
        <v>2015</v>
      </c>
      <c r="F92" s="8">
        <v>42726</v>
      </c>
      <c r="G92" s="36" t="s">
        <v>3</v>
      </c>
      <c r="H92" s="43">
        <v>1075.03</v>
      </c>
      <c r="I92" s="43"/>
      <c r="J92" s="36">
        <v>332</v>
      </c>
      <c r="K92" s="42">
        <f t="shared" si="5"/>
        <v>51446.816613320254</v>
      </c>
      <c r="L92" s="42"/>
      <c r="M92" s="6">
        <f t="shared" si="7"/>
        <v>0.15496029100397665</v>
      </c>
      <c r="N92" s="36">
        <v>2015</v>
      </c>
      <c r="O92" s="8">
        <v>42726</v>
      </c>
      <c r="P92" s="43">
        <v>1073.31</v>
      </c>
      <c r="Q92" s="43"/>
      <c r="R92" s="44">
        <f t="shared" si="8"/>
        <v>26653.170052684403</v>
      </c>
      <c r="S92" s="44"/>
      <c r="T92" s="45">
        <f t="shared" si="9"/>
        <v>172.00000000000273</v>
      </c>
      <c r="U92" s="45"/>
    </row>
    <row r="93" spans="2:21" ht="13.5">
      <c r="B93" s="36">
        <v>85</v>
      </c>
      <c r="C93" s="42">
        <f t="shared" si="6"/>
        <v>1741547.0571633596</v>
      </c>
      <c r="D93" s="42"/>
      <c r="E93" s="36">
        <v>2015</v>
      </c>
      <c r="F93" s="8">
        <v>42727</v>
      </c>
      <c r="G93" s="36" t="s">
        <v>4</v>
      </c>
      <c r="H93" s="43">
        <v>1075.11</v>
      </c>
      <c r="I93" s="43"/>
      <c r="J93" s="36">
        <v>228</v>
      </c>
      <c r="K93" s="42">
        <f t="shared" si="5"/>
        <v>52246.41171490079</v>
      </c>
      <c r="L93" s="42"/>
      <c r="M93" s="6">
        <f t="shared" si="7"/>
        <v>0.22915092857412625</v>
      </c>
      <c r="N93" s="36">
        <v>2015</v>
      </c>
      <c r="O93" s="8">
        <v>42727</v>
      </c>
      <c r="P93" s="43">
        <v>1074.08</v>
      </c>
      <c r="Q93" s="43"/>
      <c r="R93" s="44">
        <f t="shared" si="8"/>
        <v>-23602.545643134377</v>
      </c>
      <c r="S93" s="44"/>
      <c r="T93" s="45">
        <f t="shared" si="9"/>
        <v>-228</v>
      </c>
      <c r="U93" s="45"/>
    </row>
    <row r="94" spans="2:21" ht="13.5">
      <c r="B94" s="36">
        <v>86</v>
      </c>
      <c r="C94" s="42">
        <f t="shared" si="6"/>
        <v>1717944.5115202253</v>
      </c>
      <c r="D94" s="42"/>
      <c r="E94" s="36">
        <v>2015</v>
      </c>
      <c r="F94" s="8">
        <v>42727</v>
      </c>
      <c r="G94" s="36" t="s">
        <v>3</v>
      </c>
      <c r="H94" s="43">
        <v>1070.7</v>
      </c>
      <c r="I94" s="43"/>
      <c r="J94" s="36">
        <v>435</v>
      </c>
      <c r="K94" s="42">
        <f t="shared" si="5"/>
        <v>51538.335345606756</v>
      </c>
      <c r="L94" s="42"/>
      <c r="M94" s="6">
        <f t="shared" si="7"/>
        <v>0.11847893182898105</v>
      </c>
      <c r="N94" s="36">
        <v>2015</v>
      </c>
      <c r="O94" s="8">
        <v>42727</v>
      </c>
      <c r="P94" s="43">
        <v>1072.28</v>
      </c>
      <c r="Q94" s="43"/>
      <c r="R94" s="44">
        <f t="shared" si="8"/>
        <v>-18719.671228978143</v>
      </c>
      <c r="S94" s="44"/>
      <c r="T94" s="45">
        <f t="shared" si="9"/>
        <v>-435</v>
      </c>
      <c r="U94" s="45"/>
    </row>
    <row r="95" spans="2:21" ht="13.5">
      <c r="B95" s="36">
        <v>87</v>
      </c>
      <c r="C95" s="42">
        <f t="shared" si="6"/>
        <v>1699224.8402912472</v>
      </c>
      <c r="D95" s="42"/>
      <c r="E95" s="36">
        <v>2015</v>
      </c>
      <c r="F95" s="8">
        <v>42727</v>
      </c>
      <c r="G95" s="36" t="s">
        <v>3</v>
      </c>
      <c r="H95" s="43">
        <v>1069.78</v>
      </c>
      <c r="I95" s="43"/>
      <c r="J95" s="36">
        <v>407</v>
      </c>
      <c r="K95" s="42">
        <f t="shared" si="5"/>
        <v>50976.74520873742</v>
      </c>
      <c r="L95" s="42"/>
      <c r="M95" s="6">
        <f t="shared" si="7"/>
        <v>0.12524998822785607</v>
      </c>
      <c r="N95" s="36">
        <v>2015</v>
      </c>
      <c r="O95" s="8">
        <v>42727</v>
      </c>
      <c r="P95" s="43">
        <v>1069.74</v>
      </c>
      <c r="Q95" s="43"/>
      <c r="R95" s="44">
        <f t="shared" si="8"/>
        <v>500.9999529109686</v>
      </c>
      <c r="S95" s="44"/>
      <c r="T95" s="45">
        <f t="shared" si="9"/>
        <v>3.999999999996362</v>
      </c>
      <c r="U95" s="45"/>
    </row>
    <row r="96" spans="2:21" ht="13.5">
      <c r="B96" s="36">
        <v>88</v>
      </c>
      <c r="C96" s="42">
        <f t="shared" si="6"/>
        <v>1699725.8402441582</v>
      </c>
      <c r="D96" s="42"/>
      <c r="E96" s="36">
        <v>2015</v>
      </c>
      <c r="F96" s="8">
        <v>42727</v>
      </c>
      <c r="G96" s="36" t="s">
        <v>4</v>
      </c>
      <c r="H96" s="43">
        <v>1069.59</v>
      </c>
      <c r="I96" s="43"/>
      <c r="J96" s="36">
        <v>138</v>
      </c>
      <c r="K96" s="42">
        <f t="shared" si="5"/>
        <v>50991.77520732475</v>
      </c>
      <c r="L96" s="42"/>
      <c r="M96" s="6">
        <f t="shared" si="7"/>
        <v>0.3695056174443822</v>
      </c>
      <c r="N96" s="36">
        <v>2015</v>
      </c>
      <c r="O96" s="8">
        <v>42728</v>
      </c>
      <c r="P96" s="43">
        <v>1073.36</v>
      </c>
      <c r="Q96" s="43"/>
      <c r="R96" s="44">
        <f t="shared" si="8"/>
        <v>139303.6177765314</v>
      </c>
      <c r="S96" s="44"/>
      <c r="T96" s="45">
        <f t="shared" si="9"/>
        <v>376.9999999999982</v>
      </c>
      <c r="U96" s="45"/>
    </row>
    <row r="97" spans="2:21" ht="13.5">
      <c r="B97" s="36">
        <v>89</v>
      </c>
      <c r="C97" s="42">
        <f t="shared" si="6"/>
        <v>1839029.4580206897</v>
      </c>
      <c r="D97" s="42"/>
      <c r="E97" s="36">
        <v>2015</v>
      </c>
      <c r="F97" s="8">
        <v>42728</v>
      </c>
      <c r="G97" s="36" t="s">
        <v>4</v>
      </c>
      <c r="H97" s="43">
        <v>1076.18</v>
      </c>
      <c r="I97" s="43"/>
      <c r="J97" s="36">
        <v>433</v>
      </c>
      <c r="K97" s="42">
        <f t="shared" si="5"/>
        <v>55170.88374062069</v>
      </c>
      <c r="L97" s="42"/>
      <c r="M97" s="6">
        <f t="shared" si="7"/>
        <v>0.12741543589057897</v>
      </c>
      <c r="N97" s="36">
        <v>2015</v>
      </c>
      <c r="O97" s="8">
        <v>42728</v>
      </c>
      <c r="P97" s="43">
        <v>1075.7</v>
      </c>
      <c r="Q97" s="43"/>
      <c r="R97" s="44">
        <f t="shared" si="8"/>
        <v>-6115.940922748022</v>
      </c>
      <c r="S97" s="44"/>
      <c r="T97" s="45">
        <f t="shared" si="9"/>
        <v>-433</v>
      </c>
      <c r="U97" s="45"/>
    </row>
    <row r="98" spans="2:21" ht="13.5">
      <c r="B98" s="36">
        <v>90</v>
      </c>
      <c r="C98" s="42">
        <f t="shared" si="6"/>
        <v>1832913.5170979416</v>
      </c>
      <c r="D98" s="42"/>
      <c r="E98" s="36">
        <v>2015</v>
      </c>
      <c r="F98" s="8">
        <v>42732</v>
      </c>
      <c r="G98" s="36" t="s">
        <v>3</v>
      </c>
      <c r="H98" s="43">
        <v>1071.83</v>
      </c>
      <c r="I98" s="43"/>
      <c r="J98" s="36">
        <v>248</v>
      </c>
      <c r="K98" s="42">
        <f t="shared" si="5"/>
        <v>54987.40551293825</v>
      </c>
      <c r="L98" s="42"/>
      <c r="M98" s="6">
        <f t="shared" si="7"/>
        <v>0.22172340932636392</v>
      </c>
      <c r="N98" s="36">
        <v>2015</v>
      </c>
      <c r="O98" s="8">
        <v>42732</v>
      </c>
      <c r="P98" s="43">
        <v>1072.14</v>
      </c>
      <c r="Q98" s="43"/>
      <c r="R98" s="44">
        <f t="shared" si="8"/>
        <v>-6873.425689121113</v>
      </c>
      <c r="S98" s="44"/>
      <c r="T98" s="45">
        <f t="shared" si="9"/>
        <v>-248</v>
      </c>
      <c r="U98" s="45"/>
    </row>
    <row r="99" spans="2:21" ht="13.5">
      <c r="B99" s="36">
        <v>91</v>
      </c>
      <c r="C99" s="42">
        <f t="shared" si="6"/>
        <v>1826040.0914088206</v>
      </c>
      <c r="D99" s="42"/>
      <c r="E99" s="36">
        <v>2015</v>
      </c>
      <c r="F99" s="8">
        <v>42732</v>
      </c>
      <c r="G99" s="36" t="s">
        <v>3</v>
      </c>
      <c r="H99" s="43">
        <v>1069.46</v>
      </c>
      <c r="I99" s="43"/>
      <c r="J99" s="36">
        <v>197</v>
      </c>
      <c r="K99" s="42">
        <f t="shared" si="5"/>
        <v>54781.20274226461</v>
      </c>
      <c r="L99" s="42"/>
      <c r="M99" s="6">
        <f t="shared" si="7"/>
        <v>0.27807717128053105</v>
      </c>
      <c r="N99" s="36">
        <v>2015</v>
      </c>
      <c r="O99" s="8">
        <v>42732</v>
      </c>
      <c r="P99" s="43">
        <v>1068.46</v>
      </c>
      <c r="Q99" s="43"/>
      <c r="R99" s="44">
        <f t="shared" si="8"/>
        <v>27807.717128053104</v>
      </c>
      <c r="S99" s="44"/>
      <c r="T99" s="45">
        <f t="shared" si="9"/>
        <v>100</v>
      </c>
      <c r="U99" s="45"/>
    </row>
    <row r="100" spans="2:21" ht="13.5">
      <c r="B100" s="36">
        <v>92</v>
      </c>
      <c r="C100" s="42">
        <f t="shared" si="6"/>
        <v>1853847.8085368737</v>
      </c>
      <c r="D100" s="42"/>
      <c r="E100" s="36">
        <v>2015</v>
      </c>
      <c r="F100" s="8">
        <v>42733</v>
      </c>
      <c r="G100" s="36" t="s">
        <v>4</v>
      </c>
      <c r="H100" s="43">
        <v>1072.02</v>
      </c>
      <c r="I100" s="43"/>
      <c r="J100" s="36">
        <v>421</v>
      </c>
      <c r="K100" s="42">
        <f t="shared" si="5"/>
        <v>55615.43425610621</v>
      </c>
      <c r="L100" s="42"/>
      <c r="M100" s="6">
        <f t="shared" si="7"/>
        <v>0.13210316925440904</v>
      </c>
      <c r="N100" s="36">
        <v>2015</v>
      </c>
      <c r="O100" s="8">
        <v>42733</v>
      </c>
      <c r="P100" s="43">
        <v>1071.94</v>
      </c>
      <c r="Q100" s="43"/>
      <c r="R100" s="44">
        <f t="shared" si="8"/>
        <v>-1056.8253540343112</v>
      </c>
      <c r="S100" s="44"/>
      <c r="T100" s="45">
        <f t="shared" si="9"/>
        <v>-421</v>
      </c>
      <c r="U100" s="45"/>
    </row>
    <row r="101" spans="2:21" ht="13.5">
      <c r="B101" s="36">
        <v>93</v>
      </c>
      <c r="C101" s="42">
        <f t="shared" si="6"/>
        <v>1852790.9831828394</v>
      </c>
      <c r="D101" s="42"/>
      <c r="E101" s="36">
        <v>2015</v>
      </c>
      <c r="F101" s="8">
        <v>42733</v>
      </c>
      <c r="G101" s="36" t="s">
        <v>4</v>
      </c>
      <c r="H101" s="43">
        <v>1073.23</v>
      </c>
      <c r="I101" s="43"/>
      <c r="J101" s="36">
        <v>253</v>
      </c>
      <c r="K101" s="42">
        <f t="shared" si="5"/>
        <v>55583.729495485175</v>
      </c>
      <c r="L101" s="42"/>
      <c r="M101" s="6">
        <f t="shared" si="7"/>
        <v>0.21969853555527738</v>
      </c>
      <c r="N101" s="36">
        <v>2015</v>
      </c>
      <c r="O101" s="8">
        <v>42733</v>
      </c>
      <c r="P101" s="43">
        <v>1072.8</v>
      </c>
      <c r="Q101" s="43"/>
      <c r="R101" s="44">
        <f t="shared" si="8"/>
        <v>-9447.037028878325</v>
      </c>
      <c r="S101" s="44"/>
      <c r="T101" s="45">
        <f t="shared" si="9"/>
        <v>-253</v>
      </c>
      <c r="U101" s="45"/>
    </row>
    <row r="102" spans="2:21" ht="13.5">
      <c r="B102" s="36">
        <v>94</v>
      </c>
      <c r="C102" s="42">
        <f t="shared" si="6"/>
        <v>1843343.9461539611</v>
      </c>
      <c r="D102" s="42"/>
      <c r="E102" s="36">
        <v>2015</v>
      </c>
      <c r="F102" s="8">
        <v>42733</v>
      </c>
      <c r="G102" s="36" t="s">
        <v>3</v>
      </c>
      <c r="H102" s="43">
        <v>1069.64</v>
      </c>
      <c r="I102" s="43"/>
      <c r="J102" s="36">
        <v>319</v>
      </c>
      <c r="K102" s="42">
        <f t="shared" si="5"/>
        <v>55300.31838461883</v>
      </c>
      <c r="L102" s="42"/>
      <c r="M102" s="6">
        <f t="shared" si="7"/>
        <v>0.17335523004582706</v>
      </c>
      <c r="N102" s="36">
        <v>2015</v>
      </c>
      <c r="O102" s="8">
        <v>42733</v>
      </c>
      <c r="P102" s="43">
        <v>1069.1</v>
      </c>
      <c r="Q102" s="43"/>
      <c r="R102" s="44">
        <f t="shared" si="8"/>
        <v>9361.182422477972</v>
      </c>
      <c r="S102" s="44"/>
      <c r="T102" s="45">
        <f t="shared" si="9"/>
        <v>54.0000000000191</v>
      </c>
      <c r="U102" s="45"/>
    </row>
    <row r="103" spans="2:21" ht="13.5">
      <c r="B103" s="36">
        <v>95</v>
      </c>
      <c r="C103" s="42">
        <f t="shared" si="6"/>
        <v>1852705.128576439</v>
      </c>
      <c r="D103" s="42"/>
      <c r="E103" s="36">
        <v>2015</v>
      </c>
      <c r="F103" s="8">
        <v>42733</v>
      </c>
      <c r="G103" s="36" t="s">
        <v>3</v>
      </c>
      <c r="H103" s="43">
        <v>1070.71</v>
      </c>
      <c r="I103" s="43"/>
      <c r="J103" s="36">
        <v>313</v>
      </c>
      <c r="K103" s="42">
        <f t="shared" si="5"/>
        <v>55581.15385729317</v>
      </c>
      <c r="L103" s="42"/>
      <c r="M103" s="6">
        <f t="shared" si="7"/>
        <v>0.17757557142905164</v>
      </c>
      <c r="N103" s="36">
        <v>2015</v>
      </c>
      <c r="O103" s="8">
        <v>42734</v>
      </c>
      <c r="P103" s="43">
        <v>1073.32</v>
      </c>
      <c r="Q103" s="43"/>
      <c r="R103" s="44">
        <f t="shared" si="8"/>
        <v>-46347.2241429807</v>
      </c>
      <c r="S103" s="44"/>
      <c r="T103" s="45">
        <f t="shared" si="9"/>
        <v>-313</v>
      </c>
      <c r="U103" s="45"/>
    </row>
    <row r="104" spans="2:21" ht="13.5">
      <c r="B104" s="36">
        <v>96</v>
      </c>
      <c r="C104" s="42">
        <f t="shared" si="6"/>
        <v>1806357.9044334583</v>
      </c>
      <c r="D104" s="42"/>
      <c r="E104" s="36">
        <v>2015</v>
      </c>
      <c r="F104" s="8">
        <v>42734</v>
      </c>
      <c r="G104" s="36" t="s">
        <v>3</v>
      </c>
      <c r="H104" s="43">
        <v>1069.69</v>
      </c>
      <c r="I104" s="43"/>
      <c r="J104" s="36">
        <v>190</v>
      </c>
      <c r="K104" s="42">
        <f t="shared" si="5"/>
        <v>54190.73713300375</v>
      </c>
      <c r="L104" s="42"/>
      <c r="M104" s="6">
        <f t="shared" si="7"/>
        <v>0.28521440596317765</v>
      </c>
      <c r="N104" s="36">
        <v>2015</v>
      </c>
      <c r="O104" s="8">
        <v>42734</v>
      </c>
      <c r="P104" s="43">
        <v>1071.01</v>
      </c>
      <c r="Q104" s="43"/>
      <c r="R104" s="44">
        <f t="shared" si="8"/>
        <v>-37648.301587137634</v>
      </c>
      <c r="S104" s="44"/>
      <c r="T104" s="45">
        <f t="shared" si="9"/>
        <v>-190</v>
      </c>
      <c r="U104" s="45"/>
    </row>
    <row r="105" spans="2:21" ht="13.5">
      <c r="B105" s="36">
        <v>97</v>
      </c>
      <c r="C105" s="42">
        <f t="shared" si="6"/>
        <v>1768709.6028463207</v>
      </c>
      <c r="D105" s="42"/>
      <c r="E105" s="36">
        <v>2015</v>
      </c>
      <c r="F105" s="8">
        <v>42735</v>
      </c>
      <c r="G105" s="36" t="s">
        <v>4</v>
      </c>
      <c r="H105" s="43">
        <v>1062.82</v>
      </c>
      <c r="I105" s="43"/>
      <c r="J105" s="36">
        <v>153</v>
      </c>
      <c r="K105" s="42">
        <f t="shared" si="5"/>
        <v>53061.28808538962</v>
      </c>
      <c r="L105" s="42"/>
      <c r="M105" s="6">
        <f t="shared" si="7"/>
        <v>0.3468058044796707</v>
      </c>
      <c r="N105" s="36">
        <v>2015</v>
      </c>
      <c r="O105" s="8">
        <v>42734</v>
      </c>
      <c r="P105" s="43">
        <v>1061.87</v>
      </c>
      <c r="Q105" s="43"/>
      <c r="R105" s="44">
        <f t="shared" si="8"/>
        <v>-32946.551425570295</v>
      </c>
      <c r="S105" s="44"/>
      <c r="T105" s="45">
        <f t="shared" si="9"/>
        <v>-153</v>
      </c>
      <c r="U105" s="45"/>
    </row>
    <row r="106" spans="2:21" ht="13.5">
      <c r="B106" s="36">
        <v>98</v>
      </c>
      <c r="C106" s="42">
        <f t="shared" si="6"/>
        <v>1735763.0514207503</v>
      </c>
      <c r="D106" s="42"/>
      <c r="E106" s="36">
        <v>2015</v>
      </c>
      <c r="F106" s="8">
        <v>42735</v>
      </c>
      <c r="G106" s="36" t="s">
        <v>3</v>
      </c>
      <c r="H106" s="43">
        <v>1061.7</v>
      </c>
      <c r="I106" s="43"/>
      <c r="J106" s="36">
        <v>152</v>
      </c>
      <c r="K106" s="42">
        <f t="shared" si="5"/>
        <v>52072.89154262251</v>
      </c>
      <c r="L106" s="42"/>
      <c r="M106" s="6">
        <f t="shared" si="7"/>
        <v>0.34258481278041125</v>
      </c>
      <c r="N106" s="36">
        <v>2015</v>
      </c>
      <c r="O106" s="8">
        <v>42735</v>
      </c>
      <c r="P106" s="43">
        <v>1062.35</v>
      </c>
      <c r="Q106" s="43"/>
      <c r="R106" s="44">
        <f t="shared" si="8"/>
        <v>-22268.01283072206</v>
      </c>
      <c r="S106" s="44"/>
      <c r="T106" s="45">
        <f t="shared" si="9"/>
        <v>-152</v>
      </c>
      <c r="U106" s="45"/>
    </row>
    <row r="107" spans="2:21" ht="13.5">
      <c r="B107" s="36">
        <v>99</v>
      </c>
      <c r="C107" s="42">
        <f t="shared" si="6"/>
        <v>1713495.0385900282</v>
      </c>
      <c r="D107" s="42"/>
      <c r="E107" s="36">
        <v>2016</v>
      </c>
      <c r="F107" s="8">
        <v>42373</v>
      </c>
      <c r="G107" s="36" t="s">
        <v>4</v>
      </c>
      <c r="H107" s="43">
        <v>1062.12</v>
      </c>
      <c r="I107" s="43"/>
      <c r="J107" s="36">
        <v>257</v>
      </c>
      <c r="K107" s="42">
        <f t="shared" si="5"/>
        <v>51404.85115770085</v>
      </c>
      <c r="L107" s="42"/>
      <c r="M107" s="6">
        <f t="shared" si="7"/>
        <v>0.2000188761000033</v>
      </c>
      <c r="N107" s="36">
        <v>2016</v>
      </c>
      <c r="O107" s="8">
        <v>42373</v>
      </c>
      <c r="P107" s="43">
        <v>1063.64</v>
      </c>
      <c r="Q107" s="43"/>
      <c r="R107" s="44">
        <f t="shared" si="8"/>
        <v>30402.86916720468</v>
      </c>
      <c r="S107" s="44"/>
      <c r="T107" s="45">
        <f t="shared" si="9"/>
        <v>152.00000000002092</v>
      </c>
      <c r="U107" s="45"/>
    </row>
    <row r="108" spans="2:21" ht="13.5">
      <c r="B108" s="36">
        <v>100</v>
      </c>
      <c r="C108" s="42">
        <f t="shared" si="6"/>
        <v>1743897.907757233</v>
      </c>
      <c r="D108" s="42"/>
      <c r="E108" s="36">
        <v>2016</v>
      </c>
      <c r="F108" s="8">
        <v>42373</v>
      </c>
      <c r="G108" s="36" t="s">
        <v>4</v>
      </c>
      <c r="H108" s="43">
        <v>1065.3</v>
      </c>
      <c r="I108" s="43"/>
      <c r="J108" s="36">
        <v>251</v>
      </c>
      <c r="K108" s="42">
        <f t="shared" si="5"/>
        <v>52316.937232716984</v>
      </c>
      <c r="L108" s="42"/>
      <c r="M108" s="6">
        <f t="shared" si="7"/>
        <v>0.20843401287935054</v>
      </c>
      <c r="N108" s="36">
        <v>2016</v>
      </c>
      <c r="O108" s="8">
        <v>42373</v>
      </c>
      <c r="P108" s="43">
        <v>1072.33</v>
      </c>
      <c r="Q108" s="43"/>
      <c r="R108" s="44">
        <f t="shared" si="8"/>
        <v>146529.11105418287</v>
      </c>
      <c r="S108" s="44"/>
      <c r="T108" s="45">
        <f t="shared" si="9"/>
        <v>702.9999999999973</v>
      </c>
      <c r="U108" s="4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J10" sqref="J10"/>
    </sheetView>
  </sheetViews>
  <sheetFormatPr defaultColWidth="9.00390625" defaultRowHeight="13.5"/>
  <cols>
    <col min="1" max="1" width="7.50390625" style="35" customWidth="1"/>
    <col min="2" max="2" width="8.125" style="0" customWidth="1"/>
  </cols>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4">
      <selection activeCell="A22" sqref="A22:J29"/>
    </sheetView>
  </sheetViews>
  <sheetFormatPr defaultColWidth="9.00390625" defaultRowHeight="13.5"/>
  <sheetData>
    <row r="1" ht="13.5">
      <c r="A1" t="s">
        <v>0</v>
      </c>
    </row>
    <row r="2" spans="1:10" ht="13.5">
      <c r="A2" s="77" t="s">
        <v>50</v>
      </c>
      <c r="B2" s="78"/>
      <c r="C2" s="78"/>
      <c r="D2" s="78"/>
      <c r="E2" s="78"/>
      <c r="F2" s="78"/>
      <c r="G2" s="78"/>
      <c r="H2" s="78"/>
      <c r="I2" s="78"/>
      <c r="J2" s="78"/>
    </row>
    <row r="3" spans="1:10" ht="13.5">
      <c r="A3" s="78"/>
      <c r="B3" s="78"/>
      <c r="C3" s="78"/>
      <c r="D3" s="78"/>
      <c r="E3" s="78"/>
      <c r="F3" s="78"/>
      <c r="G3" s="78"/>
      <c r="H3" s="78"/>
      <c r="I3" s="78"/>
      <c r="J3" s="78"/>
    </row>
    <row r="4" spans="1:10" ht="13.5">
      <c r="A4" s="78"/>
      <c r="B4" s="78"/>
      <c r="C4" s="78"/>
      <c r="D4" s="78"/>
      <c r="E4" s="78"/>
      <c r="F4" s="78"/>
      <c r="G4" s="78"/>
      <c r="H4" s="78"/>
      <c r="I4" s="78"/>
      <c r="J4" s="78"/>
    </row>
    <row r="5" spans="1:10" ht="13.5">
      <c r="A5" s="78"/>
      <c r="B5" s="78"/>
      <c r="C5" s="78"/>
      <c r="D5" s="78"/>
      <c r="E5" s="78"/>
      <c r="F5" s="78"/>
      <c r="G5" s="78"/>
      <c r="H5" s="78"/>
      <c r="I5" s="78"/>
      <c r="J5" s="78"/>
    </row>
    <row r="6" spans="1:10" ht="13.5">
      <c r="A6" s="78"/>
      <c r="B6" s="78"/>
      <c r="C6" s="78"/>
      <c r="D6" s="78"/>
      <c r="E6" s="78"/>
      <c r="F6" s="78"/>
      <c r="G6" s="78"/>
      <c r="H6" s="78"/>
      <c r="I6" s="78"/>
      <c r="J6" s="78"/>
    </row>
    <row r="7" spans="1:10" ht="13.5">
      <c r="A7" s="78"/>
      <c r="B7" s="78"/>
      <c r="C7" s="78"/>
      <c r="D7" s="78"/>
      <c r="E7" s="78"/>
      <c r="F7" s="78"/>
      <c r="G7" s="78"/>
      <c r="H7" s="78"/>
      <c r="I7" s="78"/>
      <c r="J7" s="78"/>
    </row>
    <row r="8" spans="1:10" ht="13.5">
      <c r="A8" s="78"/>
      <c r="B8" s="78"/>
      <c r="C8" s="78"/>
      <c r="D8" s="78"/>
      <c r="E8" s="78"/>
      <c r="F8" s="78"/>
      <c r="G8" s="78"/>
      <c r="H8" s="78"/>
      <c r="I8" s="78"/>
      <c r="J8" s="78"/>
    </row>
    <row r="9" spans="1:10" ht="13.5">
      <c r="A9" s="78"/>
      <c r="B9" s="78"/>
      <c r="C9" s="78"/>
      <c r="D9" s="78"/>
      <c r="E9" s="78"/>
      <c r="F9" s="78"/>
      <c r="G9" s="78"/>
      <c r="H9" s="78"/>
      <c r="I9" s="78"/>
      <c r="J9" s="78"/>
    </row>
    <row r="11" ht="13.5">
      <c r="A11" t="s">
        <v>1</v>
      </c>
    </row>
    <row r="12" spans="1:10" ht="13.5">
      <c r="A12" s="79" t="s">
        <v>49</v>
      </c>
      <c r="B12" s="80"/>
      <c r="C12" s="80"/>
      <c r="D12" s="80"/>
      <c r="E12" s="80"/>
      <c r="F12" s="80"/>
      <c r="G12" s="80"/>
      <c r="H12" s="80"/>
      <c r="I12" s="80"/>
      <c r="J12" s="80"/>
    </row>
    <row r="13" spans="1:10" ht="13.5">
      <c r="A13" s="80"/>
      <c r="B13" s="80"/>
      <c r="C13" s="80"/>
      <c r="D13" s="80"/>
      <c r="E13" s="80"/>
      <c r="F13" s="80"/>
      <c r="G13" s="80"/>
      <c r="H13" s="80"/>
      <c r="I13" s="80"/>
      <c r="J13" s="80"/>
    </row>
    <row r="14" spans="1:10" ht="13.5">
      <c r="A14" s="80"/>
      <c r="B14" s="80"/>
      <c r="C14" s="80"/>
      <c r="D14" s="80"/>
      <c r="E14" s="80"/>
      <c r="F14" s="80"/>
      <c r="G14" s="80"/>
      <c r="H14" s="80"/>
      <c r="I14" s="80"/>
      <c r="J14" s="80"/>
    </row>
    <row r="15" spans="1:10" ht="13.5">
      <c r="A15" s="80"/>
      <c r="B15" s="80"/>
      <c r="C15" s="80"/>
      <c r="D15" s="80"/>
      <c r="E15" s="80"/>
      <c r="F15" s="80"/>
      <c r="G15" s="80"/>
      <c r="H15" s="80"/>
      <c r="I15" s="80"/>
      <c r="J15" s="80"/>
    </row>
    <row r="16" spans="1:10" ht="13.5">
      <c r="A16" s="80"/>
      <c r="B16" s="80"/>
      <c r="C16" s="80"/>
      <c r="D16" s="80"/>
      <c r="E16" s="80"/>
      <c r="F16" s="80"/>
      <c r="G16" s="80"/>
      <c r="H16" s="80"/>
      <c r="I16" s="80"/>
      <c r="J16" s="80"/>
    </row>
    <row r="17" spans="1:10" ht="13.5">
      <c r="A17" s="80"/>
      <c r="B17" s="80"/>
      <c r="C17" s="80"/>
      <c r="D17" s="80"/>
      <c r="E17" s="80"/>
      <c r="F17" s="80"/>
      <c r="G17" s="80"/>
      <c r="H17" s="80"/>
      <c r="I17" s="80"/>
      <c r="J17" s="80"/>
    </row>
    <row r="18" spans="1:10" ht="13.5">
      <c r="A18" s="80"/>
      <c r="B18" s="80"/>
      <c r="C18" s="80"/>
      <c r="D18" s="80"/>
      <c r="E18" s="80"/>
      <c r="F18" s="80"/>
      <c r="G18" s="80"/>
      <c r="H18" s="80"/>
      <c r="I18" s="80"/>
      <c r="J18" s="80"/>
    </row>
    <row r="19" spans="1:10" ht="13.5">
      <c r="A19" s="80"/>
      <c r="B19" s="80"/>
      <c r="C19" s="80"/>
      <c r="D19" s="80"/>
      <c r="E19" s="80"/>
      <c r="F19" s="80"/>
      <c r="G19" s="80"/>
      <c r="H19" s="80"/>
      <c r="I19" s="80"/>
      <c r="J19" s="80"/>
    </row>
    <row r="21" ht="13.5">
      <c r="A21" t="s">
        <v>2</v>
      </c>
    </row>
    <row r="22" spans="1:10" ht="13.5">
      <c r="A22" s="81" t="s">
        <v>51</v>
      </c>
      <c r="B22" s="81"/>
      <c r="C22" s="81"/>
      <c r="D22" s="81"/>
      <c r="E22" s="81"/>
      <c r="F22" s="81"/>
      <c r="G22" s="81"/>
      <c r="H22" s="81"/>
      <c r="I22" s="81"/>
      <c r="J22" s="81"/>
    </row>
    <row r="23" spans="1:10" ht="13.5">
      <c r="A23" s="81"/>
      <c r="B23" s="81"/>
      <c r="C23" s="81"/>
      <c r="D23" s="81"/>
      <c r="E23" s="81"/>
      <c r="F23" s="81"/>
      <c r="G23" s="81"/>
      <c r="H23" s="81"/>
      <c r="I23" s="81"/>
      <c r="J23" s="81"/>
    </row>
    <row r="24" spans="1:10" ht="13.5">
      <c r="A24" s="81"/>
      <c r="B24" s="81"/>
      <c r="C24" s="81"/>
      <c r="D24" s="81"/>
      <c r="E24" s="81"/>
      <c r="F24" s="81"/>
      <c r="G24" s="81"/>
      <c r="H24" s="81"/>
      <c r="I24" s="81"/>
      <c r="J24" s="81"/>
    </row>
    <row r="25" spans="1:10" ht="13.5">
      <c r="A25" s="81"/>
      <c r="B25" s="81"/>
      <c r="C25" s="81"/>
      <c r="D25" s="81"/>
      <c r="E25" s="81"/>
      <c r="F25" s="81"/>
      <c r="G25" s="81"/>
      <c r="H25" s="81"/>
      <c r="I25" s="81"/>
      <c r="J25" s="81"/>
    </row>
    <row r="26" spans="1:10" ht="13.5">
      <c r="A26" s="81"/>
      <c r="B26" s="81"/>
      <c r="C26" s="81"/>
      <c r="D26" s="81"/>
      <c r="E26" s="81"/>
      <c r="F26" s="81"/>
      <c r="G26" s="81"/>
      <c r="H26" s="81"/>
      <c r="I26" s="81"/>
      <c r="J26" s="81"/>
    </row>
    <row r="27" spans="1:10" ht="13.5">
      <c r="A27" s="81"/>
      <c r="B27" s="81"/>
      <c r="C27" s="81"/>
      <c r="D27" s="81"/>
      <c r="E27" s="81"/>
      <c r="F27" s="81"/>
      <c r="G27" s="81"/>
      <c r="H27" s="81"/>
      <c r="I27" s="81"/>
      <c r="J27" s="81"/>
    </row>
    <row r="28" spans="1:10" ht="13.5">
      <c r="A28" s="81"/>
      <c r="B28" s="81"/>
      <c r="C28" s="81"/>
      <c r="D28" s="81"/>
      <c r="E28" s="81"/>
      <c r="F28" s="81"/>
      <c r="G28" s="81"/>
      <c r="H28" s="81"/>
      <c r="I28" s="81"/>
      <c r="J28" s="81"/>
    </row>
    <row r="29" spans="1:10" ht="13.5">
      <c r="A29" s="81"/>
      <c r="B29" s="81"/>
      <c r="C29" s="81"/>
      <c r="D29" s="81"/>
      <c r="E29" s="81"/>
      <c r="F29" s="81"/>
      <c r="G29" s="81"/>
      <c r="H29" s="81"/>
      <c r="I29" s="81"/>
      <c r="J29" s="81"/>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C6" sqref="C6"/>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38</v>
      </c>
      <c r="C2" s="27"/>
    </row>
    <row r="4" spans="2:9" ht="17.25">
      <c r="B4" s="30" t="s">
        <v>41</v>
      </c>
      <c r="C4" s="30" t="s">
        <v>39</v>
      </c>
      <c r="D4" s="30" t="s">
        <v>43</v>
      </c>
      <c r="E4" s="31" t="s">
        <v>40</v>
      </c>
      <c r="F4" s="30" t="s">
        <v>44</v>
      </c>
      <c r="G4" s="31" t="s">
        <v>40</v>
      </c>
      <c r="H4" s="30" t="s">
        <v>45</v>
      </c>
      <c r="I4" s="31" t="s">
        <v>40</v>
      </c>
    </row>
    <row r="5" spans="2:9" ht="17.25">
      <c r="B5" s="28" t="s">
        <v>42</v>
      </c>
      <c r="C5" s="29" t="s">
        <v>48</v>
      </c>
      <c r="D5" s="29"/>
      <c r="E5" s="33"/>
      <c r="F5" s="29"/>
      <c r="G5" s="33"/>
      <c r="H5" s="29">
        <v>100</v>
      </c>
      <c r="I5" s="33">
        <v>42490</v>
      </c>
    </row>
    <row r="6" spans="2:9" ht="17.25">
      <c r="B6" s="28" t="s">
        <v>42</v>
      </c>
      <c r="C6" s="29"/>
      <c r="D6" s="29"/>
      <c r="E6" s="33"/>
      <c r="F6" s="29"/>
      <c r="G6" s="34"/>
      <c r="H6" s="29"/>
      <c r="I6" s="34"/>
    </row>
    <row r="7" spans="2:9" ht="17.25">
      <c r="B7" s="28" t="s">
        <v>42</v>
      </c>
      <c r="C7" s="29"/>
      <c r="D7" s="29"/>
      <c r="E7" s="34"/>
      <c r="F7" s="29"/>
      <c r="G7" s="34"/>
      <c r="H7" s="29"/>
      <c r="I7" s="34"/>
    </row>
    <row r="8" spans="2:9" ht="17.25">
      <c r="B8" s="28" t="s">
        <v>42</v>
      </c>
      <c r="C8" s="29"/>
      <c r="D8" s="29"/>
      <c r="E8" s="34"/>
      <c r="F8" s="29"/>
      <c r="G8" s="34"/>
      <c r="H8" s="29"/>
      <c r="I8" s="34"/>
    </row>
    <row r="9" spans="2:9" ht="17.25">
      <c r="B9" s="28" t="s">
        <v>42</v>
      </c>
      <c r="C9" s="29"/>
      <c r="D9" s="29"/>
      <c r="E9" s="34"/>
      <c r="F9" s="29"/>
      <c r="G9" s="34"/>
      <c r="H9" s="29"/>
      <c r="I9" s="34"/>
    </row>
    <row r="10" spans="2:9" ht="17.25">
      <c r="B10" s="28" t="s">
        <v>42</v>
      </c>
      <c r="C10" s="29"/>
      <c r="D10" s="29"/>
      <c r="E10" s="34"/>
      <c r="F10" s="29"/>
      <c r="G10" s="34"/>
      <c r="H10" s="29"/>
      <c r="I10" s="34"/>
    </row>
    <row r="11" spans="2:9" ht="17.25">
      <c r="B11" s="28" t="s">
        <v>42</v>
      </c>
      <c r="C11" s="29"/>
      <c r="D11" s="29"/>
      <c r="E11" s="34"/>
      <c r="F11" s="29"/>
      <c r="G11" s="34"/>
      <c r="H11" s="29"/>
      <c r="I11" s="34"/>
    </row>
    <row r="12" spans="2:9" ht="17.25">
      <c r="B12" s="28" t="s">
        <v>42</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D3" sqref="D3:I3"/>
    </sheetView>
  </sheetViews>
  <sheetFormatPr defaultColWidth="9.00390625" defaultRowHeight="13.5"/>
  <cols>
    <col min="1" max="1" width="2.875" style="0" customWidth="1"/>
    <col min="2" max="18" width="6.625" style="0" customWidth="1"/>
    <col min="22" max="22" width="10.875" style="23" bestFit="1" customWidth="1"/>
  </cols>
  <sheetData>
    <row r="2" spans="2:20" ht="13.5">
      <c r="B2" s="70" t="s">
        <v>5</v>
      </c>
      <c r="C2" s="70"/>
      <c r="D2" s="73" t="s">
        <v>46</v>
      </c>
      <c r="E2" s="73"/>
      <c r="F2" s="70" t="s">
        <v>6</v>
      </c>
      <c r="G2" s="70"/>
      <c r="H2" s="73" t="s">
        <v>47</v>
      </c>
      <c r="I2" s="73"/>
      <c r="J2" s="70" t="s">
        <v>7</v>
      </c>
      <c r="K2" s="70"/>
      <c r="L2" s="67">
        <f>C9</f>
        <v>1000000</v>
      </c>
      <c r="M2" s="73"/>
      <c r="N2" s="70" t="s">
        <v>8</v>
      </c>
      <c r="O2" s="70"/>
      <c r="P2" s="67" t="e">
        <f>C108+R108</f>
        <v>#VALUE!</v>
      </c>
      <c r="Q2" s="73"/>
      <c r="R2" s="1"/>
      <c r="S2" s="1"/>
      <c r="T2" s="1"/>
    </row>
    <row r="3" spans="2:19" ht="57" customHeight="1">
      <c r="B3" s="70" t="s">
        <v>9</v>
      </c>
      <c r="C3" s="70"/>
      <c r="D3" s="75" t="s">
        <v>37</v>
      </c>
      <c r="E3" s="75"/>
      <c r="F3" s="75"/>
      <c r="G3" s="75"/>
      <c r="H3" s="75"/>
      <c r="I3" s="75"/>
      <c r="J3" s="70" t="s">
        <v>10</v>
      </c>
      <c r="K3" s="70"/>
      <c r="L3" s="75" t="s">
        <v>35</v>
      </c>
      <c r="M3" s="76"/>
      <c r="N3" s="76"/>
      <c r="O3" s="76"/>
      <c r="P3" s="76"/>
      <c r="Q3" s="76"/>
      <c r="R3" s="1"/>
      <c r="S3" s="1"/>
    </row>
    <row r="4" spans="2:20" ht="13.5">
      <c r="B4" s="70" t="s">
        <v>11</v>
      </c>
      <c r="C4" s="70"/>
      <c r="D4" s="68">
        <f>SUM($R$9:$S$993)</f>
        <v>0</v>
      </c>
      <c r="E4" s="68"/>
      <c r="F4" s="70" t="s">
        <v>12</v>
      </c>
      <c r="G4" s="70"/>
      <c r="H4" s="74">
        <f>SUM($T$9:$U$108)</f>
        <v>0</v>
      </c>
      <c r="I4" s="73"/>
      <c r="J4" s="66" t="s">
        <v>13</v>
      </c>
      <c r="K4" s="66"/>
      <c r="L4" s="67">
        <f>MAX($C$9:$D$990)-C9</f>
        <v>0</v>
      </c>
      <c r="M4" s="67"/>
      <c r="N4" s="66" t="s">
        <v>14</v>
      </c>
      <c r="O4" s="66"/>
      <c r="P4" s="68">
        <f>MIN($C$9:$D$990)-C9</f>
        <v>0</v>
      </c>
      <c r="Q4" s="68"/>
      <c r="R4" s="1"/>
      <c r="S4" s="1"/>
      <c r="T4" s="1"/>
    </row>
    <row r="5" spans="2:20" ht="13.5">
      <c r="B5" s="22" t="s">
        <v>15</v>
      </c>
      <c r="C5" s="2">
        <f>COUNTIF($R$9:$R$990,"&gt;0")</f>
        <v>0</v>
      </c>
      <c r="D5" s="21" t="s">
        <v>16</v>
      </c>
      <c r="E5" s="16">
        <f>COUNTIF($R$9:$R$990,"&lt;0")</f>
        <v>0</v>
      </c>
      <c r="F5" s="21" t="s">
        <v>17</v>
      </c>
      <c r="G5" s="2">
        <f>COUNTIF($R$9:$R$990,"=0")</f>
        <v>0</v>
      </c>
      <c r="H5" s="21" t="s">
        <v>18</v>
      </c>
      <c r="I5" s="3" t="e">
        <f>C5/SUM(C5,E5,G5)</f>
        <v>#DIV/0!</v>
      </c>
      <c r="J5" s="69" t="s">
        <v>19</v>
      </c>
      <c r="K5" s="70"/>
      <c r="L5" s="71"/>
      <c r="M5" s="72"/>
      <c r="N5" s="18" t="s">
        <v>20</v>
      </c>
      <c r="O5" s="9"/>
      <c r="P5" s="71"/>
      <c r="Q5" s="72"/>
      <c r="R5" s="1"/>
      <c r="S5" s="1"/>
      <c r="T5" s="1"/>
    </row>
    <row r="6" spans="2:20" ht="13.5">
      <c r="B6" s="11"/>
      <c r="C6" s="14"/>
      <c r="D6" s="15"/>
      <c r="E6" s="12"/>
      <c r="F6" s="11"/>
      <c r="G6" s="12"/>
      <c r="H6" s="11"/>
      <c r="I6" s="17"/>
      <c r="J6" s="11"/>
      <c r="K6" s="11"/>
      <c r="L6" s="12"/>
      <c r="M6" s="12"/>
      <c r="N6" s="13"/>
      <c r="O6" s="13"/>
      <c r="P6" s="10"/>
      <c r="Q6" s="7"/>
      <c r="R6" s="1"/>
      <c r="S6" s="1"/>
      <c r="T6" s="1"/>
    </row>
    <row r="7" spans="2:21" ht="13.5">
      <c r="B7" s="53" t="s">
        <v>21</v>
      </c>
      <c r="C7" s="55" t="s">
        <v>22</v>
      </c>
      <c r="D7" s="56"/>
      <c r="E7" s="59" t="s">
        <v>23</v>
      </c>
      <c r="F7" s="60"/>
      <c r="G7" s="60"/>
      <c r="H7" s="60"/>
      <c r="I7" s="48"/>
      <c r="J7" s="61" t="s">
        <v>24</v>
      </c>
      <c r="K7" s="62"/>
      <c r="L7" s="50"/>
      <c r="M7" s="63" t="s">
        <v>25</v>
      </c>
      <c r="N7" s="64" t="s">
        <v>26</v>
      </c>
      <c r="O7" s="65"/>
      <c r="P7" s="65"/>
      <c r="Q7" s="52"/>
      <c r="R7" s="46" t="s">
        <v>27</v>
      </c>
      <c r="S7" s="46"/>
      <c r="T7" s="46"/>
      <c r="U7" s="46"/>
    </row>
    <row r="8" spans="2:21" ht="13.5">
      <c r="B8" s="54"/>
      <c r="C8" s="57"/>
      <c r="D8" s="58"/>
      <c r="E8" s="19" t="s">
        <v>28</v>
      </c>
      <c r="F8" s="19" t="s">
        <v>29</v>
      </c>
      <c r="G8" s="19" t="s">
        <v>30</v>
      </c>
      <c r="H8" s="47" t="s">
        <v>31</v>
      </c>
      <c r="I8" s="48"/>
      <c r="J8" s="4" t="s">
        <v>32</v>
      </c>
      <c r="K8" s="49" t="s">
        <v>33</v>
      </c>
      <c r="L8" s="50"/>
      <c r="M8" s="63"/>
      <c r="N8" s="5" t="s">
        <v>28</v>
      </c>
      <c r="O8" s="5" t="s">
        <v>29</v>
      </c>
      <c r="P8" s="51" t="s">
        <v>31</v>
      </c>
      <c r="Q8" s="52"/>
      <c r="R8" s="46" t="s">
        <v>34</v>
      </c>
      <c r="S8" s="46"/>
      <c r="T8" s="46" t="s">
        <v>32</v>
      </c>
      <c r="U8" s="46"/>
    </row>
    <row r="9" spans="2:21" ht="13.5">
      <c r="B9" s="20">
        <v>1</v>
      </c>
      <c r="C9" s="42">
        <v>1000000</v>
      </c>
      <c r="D9" s="42"/>
      <c r="E9" s="20"/>
      <c r="F9" s="8"/>
      <c r="G9" s="20" t="s">
        <v>4</v>
      </c>
      <c r="H9" s="43"/>
      <c r="I9" s="43"/>
      <c r="J9" s="20"/>
      <c r="K9" s="42">
        <f aca="true" t="shared" si="0" ref="K9:K72">IF(F9="","",C9*0.03)</f>
      </c>
      <c r="L9" s="42"/>
      <c r="M9" s="6">
        <f>IF(J9="","",(K9/J9)/1000)</f>
      </c>
      <c r="N9" s="20"/>
      <c r="O9" s="8"/>
      <c r="P9" s="43"/>
      <c r="Q9" s="43"/>
      <c r="R9" s="44">
        <f>IF(O9="","",(IF(G9="売",H9-P9,P9-H9))*M9*100000)</f>
      </c>
      <c r="S9" s="44"/>
      <c r="T9" s="45">
        <f>IF(O9="","",IF(R9&lt;0,J9*(-1),IF(G9="買",(P9-H9)*100,(H9-P9)*100)))</f>
      </c>
      <c r="U9" s="45"/>
    </row>
    <row r="10" spans="2:21" ht="13.5">
      <c r="B10" s="20">
        <v>2</v>
      </c>
      <c r="C10" s="42">
        <f aca="true" t="shared" si="1" ref="C10:C73">IF(R9="","",C9+R9)</f>
      </c>
      <c r="D10" s="42"/>
      <c r="E10" s="20"/>
      <c r="F10" s="8"/>
      <c r="G10" s="20" t="s">
        <v>4</v>
      </c>
      <c r="H10" s="43"/>
      <c r="I10" s="43"/>
      <c r="J10" s="20"/>
      <c r="K10" s="42">
        <f t="shared" si="0"/>
      </c>
      <c r="L10" s="42"/>
      <c r="M10" s="6">
        <f aca="true" t="shared" si="2" ref="M10:M73">IF(J10="","",(K10/J10)/1000)</f>
      </c>
      <c r="N10" s="20"/>
      <c r="O10" s="8"/>
      <c r="P10" s="43"/>
      <c r="Q10" s="43"/>
      <c r="R10" s="44">
        <f aca="true" t="shared" si="3" ref="R10:R73">IF(O10="","",(IF(G10="売",H10-P10,P10-H10))*M10*100000)</f>
      </c>
      <c r="S10" s="44"/>
      <c r="T10" s="45">
        <f aca="true" t="shared" si="4" ref="T10:T73">IF(O10="","",IF(R10&lt;0,J10*(-1),IF(G10="買",(P10-H10)*100,(H10-P10)*100)))</f>
      </c>
      <c r="U10" s="45"/>
    </row>
    <row r="11" spans="2:21" ht="13.5">
      <c r="B11" s="20">
        <v>3</v>
      </c>
      <c r="C11" s="42">
        <f t="shared" si="1"/>
      </c>
      <c r="D11" s="42"/>
      <c r="E11" s="20"/>
      <c r="F11" s="8"/>
      <c r="G11" s="20" t="s">
        <v>4</v>
      </c>
      <c r="H11" s="43"/>
      <c r="I11" s="43"/>
      <c r="J11" s="20"/>
      <c r="K11" s="42">
        <f t="shared" si="0"/>
      </c>
      <c r="L11" s="42"/>
      <c r="M11" s="6">
        <f t="shared" si="2"/>
      </c>
      <c r="N11" s="20"/>
      <c r="O11" s="8"/>
      <c r="P11" s="43"/>
      <c r="Q11" s="43"/>
      <c r="R11" s="44">
        <f t="shared" si="3"/>
      </c>
      <c r="S11" s="44"/>
      <c r="T11" s="45">
        <f t="shared" si="4"/>
      </c>
      <c r="U11" s="45"/>
    </row>
    <row r="12" spans="2:21" ht="13.5">
      <c r="B12" s="20">
        <v>4</v>
      </c>
      <c r="C12" s="42">
        <f t="shared" si="1"/>
      </c>
      <c r="D12" s="42"/>
      <c r="E12" s="20"/>
      <c r="F12" s="8"/>
      <c r="G12" s="20" t="s">
        <v>3</v>
      </c>
      <c r="H12" s="43"/>
      <c r="I12" s="43"/>
      <c r="J12" s="20"/>
      <c r="K12" s="42">
        <f t="shared" si="0"/>
      </c>
      <c r="L12" s="42"/>
      <c r="M12" s="6">
        <f t="shared" si="2"/>
      </c>
      <c r="N12" s="20"/>
      <c r="O12" s="8"/>
      <c r="P12" s="43"/>
      <c r="Q12" s="43"/>
      <c r="R12" s="44">
        <f t="shared" si="3"/>
      </c>
      <c r="S12" s="44"/>
      <c r="T12" s="45">
        <f t="shared" si="4"/>
      </c>
      <c r="U12" s="45"/>
    </row>
    <row r="13" spans="2:21" ht="13.5">
      <c r="B13" s="20">
        <v>5</v>
      </c>
      <c r="C13" s="42">
        <f t="shared" si="1"/>
      </c>
      <c r="D13" s="42"/>
      <c r="E13" s="20"/>
      <c r="F13" s="8"/>
      <c r="G13" s="20" t="s">
        <v>3</v>
      </c>
      <c r="H13" s="43"/>
      <c r="I13" s="43"/>
      <c r="J13" s="20"/>
      <c r="K13" s="42">
        <f t="shared" si="0"/>
      </c>
      <c r="L13" s="42"/>
      <c r="M13" s="6">
        <f t="shared" si="2"/>
      </c>
      <c r="N13" s="20"/>
      <c r="O13" s="8"/>
      <c r="P13" s="43"/>
      <c r="Q13" s="43"/>
      <c r="R13" s="44">
        <f t="shared" si="3"/>
      </c>
      <c r="S13" s="44"/>
      <c r="T13" s="45">
        <f t="shared" si="4"/>
      </c>
      <c r="U13" s="45"/>
    </row>
    <row r="14" spans="2:21" ht="13.5">
      <c r="B14" s="20">
        <v>6</v>
      </c>
      <c r="C14" s="42">
        <f t="shared" si="1"/>
      </c>
      <c r="D14" s="42"/>
      <c r="E14" s="20"/>
      <c r="F14" s="8"/>
      <c r="G14" s="20" t="s">
        <v>4</v>
      </c>
      <c r="H14" s="43"/>
      <c r="I14" s="43"/>
      <c r="J14" s="20"/>
      <c r="K14" s="42">
        <f t="shared" si="0"/>
      </c>
      <c r="L14" s="42"/>
      <c r="M14" s="6">
        <f t="shared" si="2"/>
      </c>
      <c r="N14" s="20"/>
      <c r="O14" s="8"/>
      <c r="P14" s="43"/>
      <c r="Q14" s="43"/>
      <c r="R14" s="44">
        <f t="shared" si="3"/>
      </c>
      <c r="S14" s="44"/>
      <c r="T14" s="45">
        <f t="shared" si="4"/>
      </c>
      <c r="U14" s="45"/>
    </row>
    <row r="15" spans="2:21" ht="13.5">
      <c r="B15" s="20">
        <v>7</v>
      </c>
      <c r="C15" s="42">
        <f t="shared" si="1"/>
      </c>
      <c r="D15" s="42"/>
      <c r="E15" s="20"/>
      <c r="F15" s="8"/>
      <c r="G15" s="20" t="s">
        <v>4</v>
      </c>
      <c r="H15" s="43"/>
      <c r="I15" s="43"/>
      <c r="J15" s="20"/>
      <c r="K15" s="42">
        <f t="shared" si="0"/>
      </c>
      <c r="L15" s="42"/>
      <c r="M15" s="6">
        <f t="shared" si="2"/>
      </c>
      <c r="N15" s="20"/>
      <c r="O15" s="8"/>
      <c r="P15" s="43"/>
      <c r="Q15" s="43"/>
      <c r="R15" s="44">
        <f t="shared" si="3"/>
      </c>
      <c r="S15" s="44"/>
      <c r="T15" s="45">
        <f t="shared" si="4"/>
      </c>
      <c r="U15" s="45"/>
    </row>
    <row r="16" spans="2:21" ht="13.5">
      <c r="B16" s="20">
        <v>8</v>
      </c>
      <c r="C16" s="42">
        <f t="shared" si="1"/>
      </c>
      <c r="D16" s="42"/>
      <c r="E16" s="20"/>
      <c r="F16" s="8"/>
      <c r="G16" s="20" t="s">
        <v>4</v>
      </c>
      <c r="H16" s="43"/>
      <c r="I16" s="43"/>
      <c r="J16" s="20"/>
      <c r="K16" s="42">
        <f t="shared" si="0"/>
      </c>
      <c r="L16" s="42"/>
      <c r="M16" s="6">
        <f t="shared" si="2"/>
      </c>
      <c r="N16" s="20"/>
      <c r="O16" s="8"/>
      <c r="P16" s="43"/>
      <c r="Q16" s="43"/>
      <c r="R16" s="44">
        <f t="shared" si="3"/>
      </c>
      <c r="S16" s="44"/>
      <c r="T16" s="45">
        <f t="shared" si="4"/>
      </c>
      <c r="U16" s="45"/>
    </row>
    <row r="17" spans="2:21" ht="13.5">
      <c r="B17" s="20">
        <v>9</v>
      </c>
      <c r="C17" s="42">
        <f t="shared" si="1"/>
      </c>
      <c r="D17" s="42"/>
      <c r="E17" s="20"/>
      <c r="F17" s="8"/>
      <c r="G17" s="20" t="s">
        <v>4</v>
      </c>
      <c r="H17" s="43"/>
      <c r="I17" s="43"/>
      <c r="J17" s="20"/>
      <c r="K17" s="42">
        <f t="shared" si="0"/>
      </c>
      <c r="L17" s="42"/>
      <c r="M17" s="6">
        <f t="shared" si="2"/>
      </c>
      <c r="N17" s="20"/>
      <c r="O17" s="8"/>
      <c r="P17" s="43"/>
      <c r="Q17" s="43"/>
      <c r="R17" s="44">
        <f t="shared" si="3"/>
      </c>
      <c r="S17" s="44"/>
      <c r="T17" s="45">
        <f t="shared" si="4"/>
      </c>
      <c r="U17" s="45"/>
    </row>
    <row r="18" spans="2:21" ht="13.5">
      <c r="B18" s="20">
        <v>10</v>
      </c>
      <c r="C18" s="42">
        <f t="shared" si="1"/>
      </c>
      <c r="D18" s="42"/>
      <c r="E18" s="20"/>
      <c r="F18" s="8"/>
      <c r="G18" s="20" t="s">
        <v>4</v>
      </c>
      <c r="H18" s="43"/>
      <c r="I18" s="43"/>
      <c r="J18" s="20"/>
      <c r="K18" s="42">
        <f t="shared" si="0"/>
      </c>
      <c r="L18" s="42"/>
      <c r="M18" s="6">
        <f t="shared" si="2"/>
      </c>
      <c r="N18" s="20"/>
      <c r="O18" s="8"/>
      <c r="P18" s="43"/>
      <c r="Q18" s="43"/>
      <c r="R18" s="44">
        <f t="shared" si="3"/>
      </c>
      <c r="S18" s="44"/>
      <c r="T18" s="45">
        <f t="shared" si="4"/>
      </c>
      <c r="U18" s="45"/>
    </row>
    <row r="19" spans="2:21" ht="13.5">
      <c r="B19" s="20">
        <v>11</v>
      </c>
      <c r="C19" s="42">
        <f t="shared" si="1"/>
      </c>
      <c r="D19" s="42"/>
      <c r="E19" s="20"/>
      <c r="F19" s="8"/>
      <c r="G19" s="20" t="s">
        <v>4</v>
      </c>
      <c r="H19" s="43"/>
      <c r="I19" s="43"/>
      <c r="J19" s="20"/>
      <c r="K19" s="42">
        <f t="shared" si="0"/>
      </c>
      <c r="L19" s="42"/>
      <c r="M19" s="6">
        <f t="shared" si="2"/>
      </c>
      <c r="N19" s="20"/>
      <c r="O19" s="8"/>
      <c r="P19" s="43"/>
      <c r="Q19" s="43"/>
      <c r="R19" s="44">
        <f t="shared" si="3"/>
      </c>
      <c r="S19" s="44"/>
      <c r="T19" s="45">
        <f t="shared" si="4"/>
      </c>
      <c r="U19" s="45"/>
    </row>
    <row r="20" spans="2:21" ht="13.5">
      <c r="B20" s="20">
        <v>12</v>
      </c>
      <c r="C20" s="42">
        <f t="shared" si="1"/>
      </c>
      <c r="D20" s="42"/>
      <c r="E20" s="20"/>
      <c r="F20" s="8"/>
      <c r="G20" s="20" t="s">
        <v>4</v>
      </c>
      <c r="H20" s="43"/>
      <c r="I20" s="43"/>
      <c r="J20" s="20"/>
      <c r="K20" s="42">
        <f t="shared" si="0"/>
      </c>
      <c r="L20" s="42"/>
      <c r="M20" s="6">
        <f t="shared" si="2"/>
      </c>
      <c r="N20" s="20"/>
      <c r="O20" s="8"/>
      <c r="P20" s="43"/>
      <c r="Q20" s="43"/>
      <c r="R20" s="44">
        <f t="shared" si="3"/>
      </c>
      <c r="S20" s="44"/>
      <c r="T20" s="45">
        <f t="shared" si="4"/>
      </c>
      <c r="U20" s="45"/>
    </row>
    <row r="21" spans="2:21" ht="13.5">
      <c r="B21" s="20">
        <v>13</v>
      </c>
      <c r="C21" s="42">
        <f t="shared" si="1"/>
      </c>
      <c r="D21" s="42"/>
      <c r="E21" s="20"/>
      <c r="F21" s="8"/>
      <c r="G21" s="20" t="s">
        <v>4</v>
      </c>
      <c r="H21" s="43"/>
      <c r="I21" s="43"/>
      <c r="J21" s="20"/>
      <c r="K21" s="42">
        <f t="shared" si="0"/>
      </c>
      <c r="L21" s="42"/>
      <c r="M21" s="6">
        <f t="shared" si="2"/>
      </c>
      <c r="N21" s="20"/>
      <c r="O21" s="8"/>
      <c r="P21" s="43"/>
      <c r="Q21" s="43"/>
      <c r="R21" s="44">
        <f t="shared" si="3"/>
      </c>
      <c r="S21" s="44"/>
      <c r="T21" s="45">
        <f t="shared" si="4"/>
      </c>
      <c r="U21" s="45"/>
    </row>
    <row r="22" spans="2:21" ht="13.5">
      <c r="B22" s="20">
        <v>14</v>
      </c>
      <c r="C22" s="42">
        <f t="shared" si="1"/>
      </c>
      <c r="D22" s="42"/>
      <c r="E22" s="20"/>
      <c r="F22" s="8"/>
      <c r="G22" s="20" t="s">
        <v>3</v>
      </c>
      <c r="H22" s="43"/>
      <c r="I22" s="43"/>
      <c r="J22" s="20"/>
      <c r="K22" s="42">
        <f t="shared" si="0"/>
      </c>
      <c r="L22" s="42"/>
      <c r="M22" s="6">
        <f t="shared" si="2"/>
      </c>
      <c r="N22" s="20"/>
      <c r="O22" s="8"/>
      <c r="P22" s="43"/>
      <c r="Q22" s="43"/>
      <c r="R22" s="44">
        <f t="shared" si="3"/>
      </c>
      <c r="S22" s="44"/>
      <c r="T22" s="45">
        <f t="shared" si="4"/>
      </c>
      <c r="U22" s="45"/>
    </row>
    <row r="23" spans="2:21" ht="13.5">
      <c r="B23" s="20">
        <v>15</v>
      </c>
      <c r="C23" s="42">
        <f t="shared" si="1"/>
      </c>
      <c r="D23" s="42"/>
      <c r="E23" s="20"/>
      <c r="F23" s="8"/>
      <c r="G23" s="20" t="s">
        <v>4</v>
      </c>
      <c r="H23" s="43"/>
      <c r="I23" s="43"/>
      <c r="J23" s="20"/>
      <c r="K23" s="42">
        <f t="shared" si="0"/>
      </c>
      <c r="L23" s="42"/>
      <c r="M23" s="6">
        <f t="shared" si="2"/>
      </c>
      <c r="N23" s="20"/>
      <c r="O23" s="8"/>
      <c r="P23" s="43"/>
      <c r="Q23" s="43"/>
      <c r="R23" s="44">
        <f t="shared" si="3"/>
      </c>
      <c r="S23" s="44"/>
      <c r="T23" s="45">
        <f t="shared" si="4"/>
      </c>
      <c r="U23" s="45"/>
    </row>
    <row r="24" spans="2:21" ht="13.5">
      <c r="B24" s="20">
        <v>16</v>
      </c>
      <c r="C24" s="42">
        <f t="shared" si="1"/>
      </c>
      <c r="D24" s="42"/>
      <c r="E24" s="20"/>
      <c r="F24" s="8"/>
      <c r="G24" s="20" t="s">
        <v>4</v>
      </c>
      <c r="H24" s="43"/>
      <c r="I24" s="43"/>
      <c r="J24" s="20"/>
      <c r="K24" s="42">
        <f t="shared" si="0"/>
      </c>
      <c r="L24" s="42"/>
      <c r="M24" s="6">
        <f t="shared" si="2"/>
      </c>
      <c r="N24" s="20"/>
      <c r="O24" s="8"/>
      <c r="P24" s="43"/>
      <c r="Q24" s="43"/>
      <c r="R24" s="44">
        <f t="shared" si="3"/>
      </c>
      <c r="S24" s="44"/>
      <c r="T24" s="45">
        <f t="shared" si="4"/>
      </c>
      <c r="U24" s="45"/>
    </row>
    <row r="25" spans="2:21" ht="13.5">
      <c r="B25" s="20">
        <v>17</v>
      </c>
      <c r="C25" s="42">
        <f t="shared" si="1"/>
      </c>
      <c r="D25" s="42"/>
      <c r="E25" s="20"/>
      <c r="F25" s="8"/>
      <c r="G25" s="20" t="s">
        <v>4</v>
      </c>
      <c r="H25" s="43"/>
      <c r="I25" s="43"/>
      <c r="J25" s="20"/>
      <c r="K25" s="42">
        <f t="shared" si="0"/>
      </c>
      <c r="L25" s="42"/>
      <c r="M25" s="6">
        <f t="shared" si="2"/>
      </c>
      <c r="N25" s="20"/>
      <c r="O25" s="8"/>
      <c r="P25" s="43"/>
      <c r="Q25" s="43"/>
      <c r="R25" s="44">
        <f t="shared" si="3"/>
      </c>
      <c r="S25" s="44"/>
      <c r="T25" s="45">
        <f t="shared" si="4"/>
      </c>
      <c r="U25" s="45"/>
    </row>
    <row r="26" spans="2:21" ht="13.5">
      <c r="B26" s="20">
        <v>18</v>
      </c>
      <c r="C26" s="42">
        <f t="shared" si="1"/>
      </c>
      <c r="D26" s="42"/>
      <c r="E26" s="20"/>
      <c r="F26" s="8"/>
      <c r="G26" s="20" t="s">
        <v>4</v>
      </c>
      <c r="H26" s="43"/>
      <c r="I26" s="43"/>
      <c r="J26" s="20"/>
      <c r="K26" s="42">
        <f t="shared" si="0"/>
      </c>
      <c r="L26" s="42"/>
      <c r="M26" s="6">
        <f t="shared" si="2"/>
      </c>
      <c r="N26" s="20"/>
      <c r="O26" s="8"/>
      <c r="P26" s="43"/>
      <c r="Q26" s="43"/>
      <c r="R26" s="44">
        <f t="shared" si="3"/>
      </c>
      <c r="S26" s="44"/>
      <c r="T26" s="45">
        <f t="shared" si="4"/>
      </c>
      <c r="U26" s="45"/>
    </row>
    <row r="27" spans="2:21" ht="13.5">
      <c r="B27" s="20">
        <v>19</v>
      </c>
      <c r="C27" s="42">
        <f t="shared" si="1"/>
      </c>
      <c r="D27" s="42"/>
      <c r="E27" s="20"/>
      <c r="F27" s="8"/>
      <c r="G27" s="20" t="s">
        <v>3</v>
      </c>
      <c r="H27" s="43"/>
      <c r="I27" s="43"/>
      <c r="J27" s="20"/>
      <c r="K27" s="42">
        <f t="shared" si="0"/>
      </c>
      <c r="L27" s="42"/>
      <c r="M27" s="6">
        <f t="shared" si="2"/>
      </c>
      <c r="N27" s="20"/>
      <c r="O27" s="8"/>
      <c r="P27" s="43"/>
      <c r="Q27" s="43"/>
      <c r="R27" s="44">
        <f t="shared" si="3"/>
      </c>
      <c r="S27" s="44"/>
      <c r="T27" s="45">
        <f t="shared" si="4"/>
      </c>
      <c r="U27" s="45"/>
    </row>
    <row r="28" spans="2:21" ht="13.5">
      <c r="B28" s="20">
        <v>20</v>
      </c>
      <c r="C28" s="42">
        <f t="shared" si="1"/>
      </c>
      <c r="D28" s="42"/>
      <c r="E28" s="20"/>
      <c r="F28" s="8"/>
      <c r="G28" s="20" t="s">
        <v>4</v>
      </c>
      <c r="H28" s="43"/>
      <c r="I28" s="43"/>
      <c r="J28" s="20"/>
      <c r="K28" s="42">
        <f t="shared" si="0"/>
      </c>
      <c r="L28" s="42"/>
      <c r="M28" s="6">
        <f t="shared" si="2"/>
      </c>
      <c r="N28" s="20"/>
      <c r="O28" s="8"/>
      <c r="P28" s="43"/>
      <c r="Q28" s="43"/>
      <c r="R28" s="44">
        <f t="shared" si="3"/>
      </c>
      <c r="S28" s="44"/>
      <c r="T28" s="45">
        <f t="shared" si="4"/>
      </c>
      <c r="U28" s="45"/>
    </row>
    <row r="29" spans="2:21" ht="13.5">
      <c r="B29" s="20">
        <v>21</v>
      </c>
      <c r="C29" s="42">
        <f t="shared" si="1"/>
      </c>
      <c r="D29" s="42"/>
      <c r="E29" s="20"/>
      <c r="F29" s="8"/>
      <c r="G29" s="20" t="s">
        <v>3</v>
      </c>
      <c r="H29" s="43"/>
      <c r="I29" s="43"/>
      <c r="J29" s="20"/>
      <c r="K29" s="42">
        <f t="shared" si="0"/>
      </c>
      <c r="L29" s="42"/>
      <c r="M29" s="6">
        <f t="shared" si="2"/>
      </c>
      <c r="N29" s="20"/>
      <c r="O29" s="8"/>
      <c r="P29" s="43"/>
      <c r="Q29" s="43"/>
      <c r="R29" s="44">
        <f t="shared" si="3"/>
      </c>
      <c r="S29" s="44"/>
      <c r="T29" s="45">
        <f t="shared" si="4"/>
      </c>
      <c r="U29" s="45"/>
    </row>
    <row r="30" spans="2:21" ht="13.5">
      <c r="B30" s="20">
        <v>22</v>
      </c>
      <c r="C30" s="42">
        <f t="shared" si="1"/>
      </c>
      <c r="D30" s="42"/>
      <c r="E30" s="20"/>
      <c r="F30" s="8"/>
      <c r="G30" s="20" t="s">
        <v>3</v>
      </c>
      <c r="H30" s="43"/>
      <c r="I30" s="43"/>
      <c r="J30" s="20"/>
      <c r="K30" s="42">
        <f t="shared" si="0"/>
      </c>
      <c r="L30" s="42"/>
      <c r="M30" s="6">
        <f t="shared" si="2"/>
      </c>
      <c r="N30" s="20"/>
      <c r="O30" s="8"/>
      <c r="P30" s="43"/>
      <c r="Q30" s="43"/>
      <c r="R30" s="44">
        <f t="shared" si="3"/>
      </c>
      <c r="S30" s="44"/>
      <c r="T30" s="45">
        <f t="shared" si="4"/>
      </c>
      <c r="U30" s="45"/>
    </row>
    <row r="31" spans="2:21" ht="13.5">
      <c r="B31" s="20">
        <v>23</v>
      </c>
      <c r="C31" s="42">
        <f t="shared" si="1"/>
      </c>
      <c r="D31" s="42"/>
      <c r="E31" s="20"/>
      <c r="F31" s="8"/>
      <c r="G31" s="20" t="s">
        <v>3</v>
      </c>
      <c r="H31" s="43"/>
      <c r="I31" s="43"/>
      <c r="J31" s="20"/>
      <c r="K31" s="42">
        <f t="shared" si="0"/>
      </c>
      <c r="L31" s="42"/>
      <c r="M31" s="6">
        <f t="shared" si="2"/>
      </c>
      <c r="N31" s="20"/>
      <c r="O31" s="8"/>
      <c r="P31" s="43"/>
      <c r="Q31" s="43"/>
      <c r="R31" s="44">
        <f t="shared" si="3"/>
      </c>
      <c r="S31" s="44"/>
      <c r="T31" s="45">
        <f t="shared" si="4"/>
      </c>
      <c r="U31" s="45"/>
    </row>
    <row r="32" spans="2:21" ht="13.5">
      <c r="B32" s="20">
        <v>24</v>
      </c>
      <c r="C32" s="42">
        <f t="shared" si="1"/>
      </c>
      <c r="D32" s="42"/>
      <c r="E32" s="20"/>
      <c r="F32" s="8"/>
      <c r="G32" s="20" t="s">
        <v>3</v>
      </c>
      <c r="H32" s="43"/>
      <c r="I32" s="43"/>
      <c r="J32" s="20"/>
      <c r="K32" s="42">
        <f t="shared" si="0"/>
      </c>
      <c r="L32" s="42"/>
      <c r="M32" s="6">
        <f t="shared" si="2"/>
      </c>
      <c r="N32" s="20"/>
      <c r="O32" s="8"/>
      <c r="P32" s="43"/>
      <c r="Q32" s="43"/>
      <c r="R32" s="44">
        <f t="shared" si="3"/>
      </c>
      <c r="S32" s="44"/>
      <c r="T32" s="45">
        <f t="shared" si="4"/>
      </c>
      <c r="U32" s="45"/>
    </row>
    <row r="33" spans="2:21" ht="13.5">
      <c r="B33" s="20">
        <v>25</v>
      </c>
      <c r="C33" s="42">
        <f t="shared" si="1"/>
      </c>
      <c r="D33" s="42"/>
      <c r="E33" s="20"/>
      <c r="F33" s="8"/>
      <c r="G33" s="20" t="s">
        <v>4</v>
      </c>
      <c r="H33" s="43"/>
      <c r="I33" s="43"/>
      <c r="J33" s="20"/>
      <c r="K33" s="42">
        <f t="shared" si="0"/>
      </c>
      <c r="L33" s="42"/>
      <c r="M33" s="6">
        <f t="shared" si="2"/>
      </c>
      <c r="N33" s="20"/>
      <c r="O33" s="8"/>
      <c r="P33" s="43"/>
      <c r="Q33" s="43"/>
      <c r="R33" s="44">
        <f t="shared" si="3"/>
      </c>
      <c r="S33" s="44"/>
      <c r="T33" s="45">
        <f t="shared" si="4"/>
      </c>
      <c r="U33" s="45"/>
    </row>
    <row r="34" spans="2:21" ht="13.5">
      <c r="B34" s="20">
        <v>26</v>
      </c>
      <c r="C34" s="42">
        <f t="shared" si="1"/>
      </c>
      <c r="D34" s="42"/>
      <c r="E34" s="20"/>
      <c r="F34" s="8"/>
      <c r="G34" s="20" t="s">
        <v>3</v>
      </c>
      <c r="H34" s="43"/>
      <c r="I34" s="43"/>
      <c r="J34" s="20"/>
      <c r="K34" s="42">
        <f t="shared" si="0"/>
      </c>
      <c r="L34" s="42"/>
      <c r="M34" s="6">
        <f t="shared" si="2"/>
      </c>
      <c r="N34" s="20"/>
      <c r="O34" s="8"/>
      <c r="P34" s="43"/>
      <c r="Q34" s="43"/>
      <c r="R34" s="44">
        <f t="shared" si="3"/>
      </c>
      <c r="S34" s="44"/>
      <c r="T34" s="45">
        <f t="shared" si="4"/>
      </c>
      <c r="U34" s="45"/>
    </row>
    <row r="35" spans="2:21" ht="13.5">
      <c r="B35" s="20">
        <v>27</v>
      </c>
      <c r="C35" s="42">
        <f t="shared" si="1"/>
      </c>
      <c r="D35" s="42"/>
      <c r="E35" s="20"/>
      <c r="F35" s="8"/>
      <c r="G35" s="20" t="s">
        <v>3</v>
      </c>
      <c r="H35" s="43"/>
      <c r="I35" s="43"/>
      <c r="J35" s="20"/>
      <c r="K35" s="42">
        <f t="shared" si="0"/>
      </c>
      <c r="L35" s="42"/>
      <c r="M35" s="6">
        <f t="shared" si="2"/>
      </c>
      <c r="N35" s="20"/>
      <c r="O35" s="8"/>
      <c r="P35" s="43"/>
      <c r="Q35" s="43"/>
      <c r="R35" s="44">
        <f t="shared" si="3"/>
      </c>
      <c r="S35" s="44"/>
      <c r="T35" s="45">
        <f t="shared" si="4"/>
      </c>
      <c r="U35" s="45"/>
    </row>
    <row r="36" spans="2:21" ht="13.5">
      <c r="B36" s="20">
        <v>28</v>
      </c>
      <c r="C36" s="42">
        <f t="shared" si="1"/>
      </c>
      <c r="D36" s="42"/>
      <c r="E36" s="20"/>
      <c r="F36" s="8"/>
      <c r="G36" s="20" t="s">
        <v>3</v>
      </c>
      <c r="H36" s="43"/>
      <c r="I36" s="43"/>
      <c r="J36" s="20"/>
      <c r="K36" s="42">
        <f t="shared" si="0"/>
      </c>
      <c r="L36" s="42"/>
      <c r="M36" s="6">
        <f t="shared" si="2"/>
      </c>
      <c r="N36" s="20"/>
      <c r="O36" s="8"/>
      <c r="P36" s="43"/>
      <c r="Q36" s="43"/>
      <c r="R36" s="44">
        <f t="shared" si="3"/>
      </c>
      <c r="S36" s="44"/>
      <c r="T36" s="45">
        <f t="shared" si="4"/>
      </c>
      <c r="U36" s="45"/>
    </row>
    <row r="37" spans="2:21" ht="13.5">
      <c r="B37" s="20">
        <v>29</v>
      </c>
      <c r="C37" s="42">
        <f t="shared" si="1"/>
      </c>
      <c r="D37" s="42"/>
      <c r="E37" s="20"/>
      <c r="F37" s="8"/>
      <c r="G37" s="20" t="s">
        <v>3</v>
      </c>
      <c r="H37" s="43"/>
      <c r="I37" s="43"/>
      <c r="J37" s="20"/>
      <c r="K37" s="42">
        <f t="shared" si="0"/>
      </c>
      <c r="L37" s="42"/>
      <c r="M37" s="6">
        <f t="shared" si="2"/>
      </c>
      <c r="N37" s="20"/>
      <c r="O37" s="8"/>
      <c r="P37" s="43"/>
      <c r="Q37" s="43"/>
      <c r="R37" s="44">
        <f t="shared" si="3"/>
      </c>
      <c r="S37" s="44"/>
      <c r="T37" s="45">
        <f t="shared" si="4"/>
      </c>
      <c r="U37" s="45"/>
    </row>
    <row r="38" spans="2:21" ht="13.5">
      <c r="B38" s="20">
        <v>30</v>
      </c>
      <c r="C38" s="42">
        <f t="shared" si="1"/>
      </c>
      <c r="D38" s="42"/>
      <c r="E38" s="20"/>
      <c r="F38" s="8"/>
      <c r="G38" s="20" t="s">
        <v>4</v>
      </c>
      <c r="H38" s="43"/>
      <c r="I38" s="43"/>
      <c r="J38" s="20"/>
      <c r="K38" s="42">
        <f t="shared" si="0"/>
      </c>
      <c r="L38" s="42"/>
      <c r="M38" s="6">
        <f t="shared" si="2"/>
      </c>
      <c r="N38" s="20"/>
      <c r="O38" s="8"/>
      <c r="P38" s="43"/>
      <c r="Q38" s="43"/>
      <c r="R38" s="44">
        <f t="shared" si="3"/>
      </c>
      <c r="S38" s="44"/>
      <c r="T38" s="45">
        <f t="shared" si="4"/>
      </c>
      <c r="U38" s="45"/>
    </row>
    <row r="39" spans="2:21" ht="13.5">
      <c r="B39" s="20">
        <v>31</v>
      </c>
      <c r="C39" s="42">
        <f t="shared" si="1"/>
      </c>
      <c r="D39" s="42"/>
      <c r="E39" s="20"/>
      <c r="F39" s="8"/>
      <c r="G39" s="20" t="s">
        <v>4</v>
      </c>
      <c r="H39" s="43"/>
      <c r="I39" s="43"/>
      <c r="J39" s="20"/>
      <c r="K39" s="42">
        <f t="shared" si="0"/>
      </c>
      <c r="L39" s="42"/>
      <c r="M39" s="6">
        <f t="shared" si="2"/>
      </c>
      <c r="N39" s="20"/>
      <c r="O39" s="8"/>
      <c r="P39" s="43"/>
      <c r="Q39" s="43"/>
      <c r="R39" s="44">
        <f t="shared" si="3"/>
      </c>
      <c r="S39" s="44"/>
      <c r="T39" s="45">
        <f t="shared" si="4"/>
      </c>
      <c r="U39" s="45"/>
    </row>
    <row r="40" spans="2:21" ht="13.5">
      <c r="B40" s="20">
        <v>32</v>
      </c>
      <c r="C40" s="42">
        <f t="shared" si="1"/>
      </c>
      <c r="D40" s="42"/>
      <c r="E40" s="20"/>
      <c r="F40" s="8"/>
      <c r="G40" s="20" t="s">
        <v>4</v>
      </c>
      <c r="H40" s="43"/>
      <c r="I40" s="43"/>
      <c r="J40" s="20"/>
      <c r="K40" s="42">
        <f t="shared" si="0"/>
      </c>
      <c r="L40" s="42"/>
      <c r="M40" s="6">
        <f t="shared" si="2"/>
      </c>
      <c r="N40" s="20"/>
      <c r="O40" s="8"/>
      <c r="P40" s="43"/>
      <c r="Q40" s="43"/>
      <c r="R40" s="44">
        <f t="shared" si="3"/>
      </c>
      <c r="S40" s="44"/>
      <c r="T40" s="45">
        <f t="shared" si="4"/>
      </c>
      <c r="U40" s="45"/>
    </row>
    <row r="41" spans="2:21" ht="13.5">
      <c r="B41" s="20">
        <v>33</v>
      </c>
      <c r="C41" s="42">
        <f t="shared" si="1"/>
      </c>
      <c r="D41" s="42"/>
      <c r="E41" s="20"/>
      <c r="F41" s="8"/>
      <c r="G41" s="20" t="s">
        <v>3</v>
      </c>
      <c r="H41" s="43"/>
      <c r="I41" s="43"/>
      <c r="J41" s="20"/>
      <c r="K41" s="42">
        <f t="shared" si="0"/>
      </c>
      <c r="L41" s="42"/>
      <c r="M41" s="6">
        <f t="shared" si="2"/>
      </c>
      <c r="N41" s="20"/>
      <c r="O41" s="8"/>
      <c r="P41" s="43"/>
      <c r="Q41" s="43"/>
      <c r="R41" s="44">
        <f t="shared" si="3"/>
      </c>
      <c r="S41" s="44"/>
      <c r="T41" s="45">
        <f t="shared" si="4"/>
      </c>
      <c r="U41" s="45"/>
    </row>
    <row r="42" spans="2:21" ht="13.5">
      <c r="B42" s="20">
        <v>34</v>
      </c>
      <c r="C42" s="42">
        <f t="shared" si="1"/>
      </c>
      <c r="D42" s="42"/>
      <c r="E42" s="20"/>
      <c r="F42" s="8"/>
      <c r="G42" s="20" t="s">
        <v>4</v>
      </c>
      <c r="H42" s="43"/>
      <c r="I42" s="43"/>
      <c r="J42" s="20"/>
      <c r="K42" s="42">
        <f t="shared" si="0"/>
      </c>
      <c r="L42" s="42"/>
      <c r="M42" s="6">
        <f t="shared" si="2"/>
      </c>
      <c r="N42" s="20"/>
      <c r="O42" s="8"/>
      <c r="P42" s="43"/>
      <c r="Q42" s="43"/>
      <c r="R42" s="44">
        <f t="shared" si="3"/>
      </c>
      <c r="S42" s="44"/>
      <c r="T42" s="45">
        <f t="shared" si="4"/>
      </c>
      <c r="U42" s="45"/>
    </row>
    <row r="43" spans="2:21" ht="13.5">
      <c r="B43" s="20">
        <v>35</v>
      </c>
      <c r="C43" s="42">
        <f t="shared" si="1"/>
      </c>
      <c r="D43" s="42"/>
      <c r="E43" s="20"/>
      <c r="F43" s="8"/>
      <c r="G43" s="20" t="s">
        <v>3</v>
      </c>
      <c r="H43" s="43"/>
      <c r="I43" s="43"/>
      <c r="J43" s="20"/>
      <c r="K43" s="42">
        <f t="shared" si="0"/>
      </c>
      <c r="L43" s="42"/>
      <c r="M43" s="6">
        <f t="shared" si="2"/>
      </c>
      <c r="N43" s="20"/>
      <c r="O43" s="8"/>
      <c r="P43" s="43"/>
      <c r="Q43" s="43"/>
      <c r="R43" s="44">
        <f t="shared" si="3"/>
      </c>
      <c r="S43" s="44"/>
      <c r="T43" s="45">
        <f t="shared" si="4"/>
      </c>
      <c r="U43" s="45"/>
    </row>
    <row r="44" spans="2:21" ht="13.5">
      <c r="B44" s="20">
        <v>36</v>
      </c>
      <c r="C44" s="42">
        <f t="shared" si="1"/>
      </c>
      <c r="D44" s="42"/>
      <c r="E44" s="20"/>
      <c r="F44" s="8"/>
      <c r="G44" s="20" t="s">
        <v>4</v>
      </c>
      <c r="H44" s="43"/>
      <c r="I44" s="43"/>
      <c r="J44" s="20"/>
      <c r="K44" s="42">
        <f t="shared" si="0"/>
      </c>
      <c r="L44" s="42"/>
      <c r="M44" s="6">
        <f t="shared" si="2"/>
      </c>
      <c r="N44" s="20"/>
      <c r="O44" s="8"/>
      <c r="P44" s="43"/>
      <c r="Q44" s="43"/>
      <c r="R44" s="44">
        <f t="shared" si="3"/>
      </c>
      <c r="S44" s="44"/>
      <c r="T44" s="45">
        <f t="shared" si="4"/>
      </c>
      <c r="U44" s="45"/>
    </row>
    <row r="45" spans="2:21" ht="13.5">
      <c r="B45" s="20">
        <v>37</v>
      </c>
      <c r="C45" s="42">
        <f t="shared" si="1"/>
      </c>
      <c r="D45" s="42"/>
      <c r="E45" s="20"/>
      <c r="F45" s="8"/>
      <c r="G45" s="20" t="s">
        <v>3</v>
      </c>
      <c r="H45" s="43"/>
      <c r="I45" s="43"/>
      <c r="J45" s="20"/>
      <c r="K45" s="42">
        <f t="shared" si="0"/>
      </c>
      <c r="L45" s="42"/>
      <c r="M45" s="6">
        <f t="shared" si="2"/>
      </c>
      <c r="N45" s="20"/>
      <c r="O45" s="8"/>
      <c r="P45" s="43"/>
      <c r="Q45" s="43"/>
      <c r="R45" s="44">
        <f t="shared" si="3"/>
      </c>
      <c r="S45" s="44"/>
      <c r="T45" s="45">
        <f t="shared" si="4"/>
      </c>
      <c r="U45" s="45"/>
    </row>
    <row r="46" spans="2:21" ht="13.5">
      <c r="B46" s="20">
        <v>38</v>
      </c>
      <c r="C46" s="42">
        <f t="shared" si="1"/>
      </c>
      <c r="D46" s="42"/>
      <c r="E46" s="20"/>
      <c r="F46" s="8"/>
      <c r="G46" s="20" t="s">
        <v>4</v>
      </c>
      <c r="H46" s="43"/>
      <c r="I46" s="43"/>
      <c r="J46" s="20"/>
      <c r="K46" s="42">
        <f t="shared" si="0"/>
      </c>
      <c r="L46" s="42"/>
      <c r="M46" s="6">
        <f t="shared" si="2"/>
      </c>
      <c r="N46" s="20"/>
      <c r="O46" s="8"/>
      <c r="P46" s="43"/>
      <c r="Q46" s="43"/>
      <c r="R46" s="44">
        <f t="shared" si="3"/>
      </c>
      <c r="S46" s="44"/>
      <c r="T46" s="45">
        <f t="shared" si="4"/>
      </c>
      <c r="U46" s="45"/>
    </row>
    <row r="47" spans="2:21" ht="13.5">
      <c r="B47" s="20">
        <v>39</v>
      </c>
      <c r="C47" s="42">
        <f t="shared" si="1"/>
      </c>
      <c r="D47" s="42"/>
      <c r="E47" s="20"/>
      <c r="F47" s="8"/>
      <c r="G47" s="20" t="s">
        <v>4</v>
      </c>
      <c r="H47" s="43"/>
      <c r="I47" s="43"/>
      <c r="J47" s="20"/>
      <c r="K47" s="42">
        <f t="shared" si="0"/>
      </c>
      <c r="L47" s="42"/>
      <c r="M47" s="6">
        <f t="shared" si="2"/>
      </c>
      <c r="N47" s="20"/>
      <c r="O47" s="8"/>
      <c r="P47" s="43"/>
      <c r="Q47" s="43"/>
      <c r="R47" s="44">
        <f t="shared" si="3"/>
      </c>
      <c r="S47" s="44"/>
      <c r="T47" s="45">
        <f t="shared" si="4"/>
      </c>
      <c r="U47" s="45"/>
    </row>
    <row r="48" spans="2:21" ht="13.5">
      <c r="B48" s="20">
        <v>40</v>
      </c>
      <c r="C48" s="42">
        <f t="shared" si="1"/>
      </c>
      <c r="D48" s="42"/>
      <c r="E48" s="20"/>
      <c r="F48" s="8"/>
      <c r="G48" s="20" t="s">
        <v>36</v>
      </c>
      <c r="H48" s="43"/>
      <c r="I48" s="43"/>
      <c r="J48" s="20"/>
      <c r="K48" s="42">
        <f t="shared" si="0"/>
      </c>
      <c r="L48" s="42"/>
      <c r="M48" s="6">
        <f t="shared" si="2"/>
      </c>
      <c r="N48" s="20"/>
      <c r="O48" s="8"/>
      <c r="P48" s="43"/>
      <c r="Q48" s="43"/>
      <c r="R48" s="44">
        <f t="shared" si="3"/>
      </c>
      <c r="S48" s="44"/>
      <c r="T48" s="45">
        <f t="shared" si="4"/>
      </c>
      <c r="U48" s="45"/>
    </row>
    <row r="49" spans="2:21" ht="13.5">
      <c r="B49" s="20">
        <v>41</v>
      </c>
      <c r="C49" s="42">
        <f t="shared" si="1"/>
      </c>
      <c r="D49" s="42"/>
      <c r="E49" s="20"/>
      <c r="F49" s="8"/>
      <c r="G49" s="20" t="s">
        <v>4</v>
      </c>
      <c r="H49" s="43"/>
      <c r="I49" s="43"/>
      <c r="J49" s="20"/>
      <c r="K49" s="42">
        <f t="shared" si="0"/>
      </c>
      <c r="L49" s="42"/>
      <c r="M49" s="6">
        <f t="shared" si="2"/>
      </c>
      <c r="N49" s="20"/>
      <c r="O49" s="8"/>
      <c r="P49" s="43"/>
      <c r="Q49" s="43"/>
      <c r="R49" s="44">
        <f t="shared" si="3"/>
      </c>
      <c r="S49" s="44"/>
      <c r="T49" s="45">
        <f t="shared" si="4"/>
      </c>
      <c r="U49" s="45"/>
    </row>
    <row r="50" spans="2:21" ht="13.5">
      <c r="B50" s="20">
        <v>42</v>
      </c>
      <c r="C50" s="42">
        <f t="shared" si="1"/>
      </c>
      <c r="D50" s="42"/>
      <c r="E50" s="20"/>
      <c r="F50" s="8"/>
      <c r="G50" s="20" t="s">
        <v>4</v>
      </c>
      <c r="H50" s="43"/>
      <c r="I50" s="43"/>
      <c r="J50" s="20"/>
      <c r="K50" s="42">
        <f t="shared" si="0"/>
      </c>
      <c r="L50" s="42"/>
      <c r="M50" s="6">
        <f t="shared" si="2"/>
      </c>
      <c r="N50" s="20"/>
      <c r="O50" s="8"/>
      <c r="P50" s="43"/>
      <c r="Q50" s="43"/>
      <c r="R50" s="44">
        <f t="shared" si="3"/>
      </c>
      <c r="S50" s="44"/>
      <c r="T50" s="45">
        <f t="shared" si="4"/>
      </c>
      <c r="U50" s="45"/>
    </row>
    <row r="51" spans="2:21" ht="13.5">
      <c r="B51" s="20">
        <v>43</v>
      </c>
      <c r="C51" s="42">
        <f t="shared" si="1"/>
      </c>
      <c r="D51" s="42"/>
      <c r="E51" s="20"/>
      <c r="F51" s="8"/>
      <c r="G51" s="20" t="s">
        <v>3</v>
      </c>
      <c r="H51" s="43"/>
      <c r="I51" s="43"/>
      <c r="J51" s="20"/>
      <c r="K51" s="42">
        <f t="shared" si="0"/>
      </c>
      <c r="L51" s="42"/>
      <c r="M51" s="6">
        <f t="shared" si="2"/>
      </c>
      <c r="N51" s="20"/>
      <c r="O51" s="8"/>
      <c r="P51" s="43"/>
      <c r="Q51" s="43"/>
      <c r="R51" s="44">
        <f t="shared" si="3"/>
      </c>
      <c r="S51" s="44"/>
      <c r="T51" s="45">
        <f t="shared" si="4"/>
      </c>
      <c r="U51" s="45"/>
    </row>
    <row r="52" spans="2:21" ht="13.5">
      <c r="B52" s="20">
        <v>44</v>
      </c>
      <c r="C52" s="42">
        <f t="shared" si="1"/>
      </c>
      <c r="D52" s="42"/>
      <c r="E52" s="20"/>
      <c r="F52" s="8"/>
      <c r="G52" s="20" t="s">
        <v>3</v>
      </c>
      <c r="H52" s="43"/>
      <c r="I52" s="43"/>
      <c r="J52" s="20"/>
      <c r="K52" s="42">
        <f t="shared" si="0"/>
      </c>
      <c r="L52" s="42"/>
      <c r="M52" s="6">
        <f t="shared" si="2"/>
      </c>
      <c r="N52" s="20"/>
      <c r="O52" s="8"/>
      <c r="P52" s="43"/>
      <c r="Q52" s="43"/>
      <c r="R52" s="44">
        <f t="shared" si="3"/>
      </c>
      <c r="S52" s="44"/>
      <c r="T52" s="45">
        <f t="shared" si="4"/>
      </c>
      <c r="U52" s="45"/>
    </row>
    <row r="53" spans="2:21" ht="13.5">
      <c r="B53" s="20">
        <v>45</v>
      </c>
      <c r="C53" s="42">
        <f t="shared" si="1"/>
      </c>
      <c r="D53" s="42"/>
      <c r="E53" s="20"/>
      <c r="F53" s="8"/>
      <c r="G53" s="20" t="s">
        <v>4</v>
      </c>
      <c r="H53" s="43"/>
      <c r="I53" s="43"/>
      <c r="J53" s="20"/>
      <c r="K53" s="42">
        <f t="shared" si="0"/>
      </c>
      <c r="L53" s="42"/>
      <c r="M53" s="6">
        <f t="shared" si="2"/>
      </c>
      <c r="N53" s="20"/>
      <c r="O53" s="8"/>
      <c r="P53" s="43"/>
      <c r="Q53" s="43"/>
      <c r="R53" s="44">
        <f t="shared" si="3"/>
      </c>
      <c r="S53" s="44"/>
      <c r="T53" s="45">
        <f t="shared" si="4"/>
      </c>
      <c r="U53" s="45"/>
    </row>
    <row r="54" spans="2:21" ht="13.5">
      <c r="B54" s="20">
        <v>46</v>
      </c>
      <c r="C54" s="42">
        <f t="shared" si="1"/>
      </c>
      <c r="D54" s="42"/>
      <c r="E54" s="20"/>
      <c r="F54" s="8"/>
      <c r="G54" s="20" t="s">
        <v>4</v>
      </c>
      <c r="H54" s="43"/>
      <c r="I54" s="43"/>
      <c r="J54" s="20"/>
      <c r="K54" s="42">
        <f t="shared" si="0"/>
      </c>
      <c r="L54" s="42"/>
      <c r="M54" s="6">
        <f t="shared" si="2"/>
      </c>
      <c r="N54" s="20"/>
      <c r="O54" s="8"/>
      <c r="P54" s="43"/>
      <c r="Q54" s="43"/>
      <c r="R54" s="44">
        <f t="shared" si="3"/>
      </c>
      <c r="S54" s="44"/>
      <c r="T54" s="45">
        <f t="shared" si="4"/>
      </c>
      <c r="U54" s="45"/>
    </row>
    <row r="55" spans="2:21" ht="13.5">
      <c r="B55" s="20">
        <v>47</v>
      </c>
      <c r="C55" s="42">
        <f t="shared" si="1"/>
      </c>
      <c r="D55" s="42"/>
      <c r="E55" s="20"/>
      <c r="F55" s="8"/>
      <c r="G55" s="20" t="s">
        <v>3</v>
      </c>
      <c r="H55" s="43"/>
      <c r="I55" s="43"/>
      <c r="J55" s="20"/>
      <c r="K55" s="42">
        <f t="shared" si="0"/>
      </c>
      <c r="L55" s="42"/>
      <c r="M55" s="6">
        <f t="shared" si="2"/>
      </c>
      <c r="N55" s="20"/>
      <c r="O55" s="8"/>
      <c r="P55" s="43"/>
      <c r="Q55" s="43"/>
      <c r="R55" s="44">
        <f t="shared" si="3"/>
      </c>
      <c r="S55" s="44"/>
      <c r="T55" s="45">
        <f t="shared" si="4"/>
      </c>
      <c r="U55" s="45"/>
    </row>
    <row r="56" spans="2:21" ht="13.5">
      <c r="B56" s="20">
        <v>48</v>
      </c>
      <c r="C56" s="42">
        <f t="shared" si="1"/>
      </c>
      <c r="D56" s="42"/>
      <c r="E56" s="20"/>
      <c r="F56" s="8"/>
      <c r="G56" s="20" t="s">
        <v>3</v>
      </c>
      <c r="H56" s="43"/>
      <c r="I56" s="43"/>
      <c r="J56" s="20"/>
      <c r="K56" s="42">
        <f t="shared" si="0"/>
      </c>
      <c r="L56" s="42"/>
      <c r="M56" s="6">
        <f t="shared" si="2"/>
      </c>
      <c r="N56" s="20"/>
      <c r="O56" s="8"/>
      <c r="P56" s="43"/>
      <c r="Q56" s="43"/>
      <c r="R56" s="44">
        <f t="shared" si="3"/>
      </c>
      <c r="S56" s="44"/>
      <c r="T56" s="45">
        <f t="shared" si="4"/>
      </c>
      <c r="U56" s="45"/>
    </row>
    <row r="57" spans="2:21" ht="13.5">
      <c r="B57" s="20">
        <v>49</v>
      </c>
      <c r="C57" s="42">
        <f t="shared" si="1"/>
      </c>
      <c r="D57" s="42"/>
      <c r="E57" s="20"/>
      <c r="F57" s="8"/>
      <c r="G57" s="20" t="s">
        <v>3</v>
      </c>
      <c r="H57" s="43"/>
      <c r="I57" s="43"/>
      <c r="J57" s="20"/>
      <c r="K57" s="42">
        <f t="shared" si="0"/>
      </c>
      <c r="L57" s="42"/>
      <c r="M57" s="6">
        <f t="shared" si="2"/>
      </c>
      <c r="N57" s="20"/>
      <c r="O57" s="8"/>
      <c r="P57" s="43"/>
      <c r="Q57" s="43"/>
      <c r="R57" s="44">
        <f t="shared" si="3"/>
      </c>
      <c r="S57" s="44"/>
      <c r="T57" s="45">
        <f t="shared" si="4"/>
      </c>
      <c r="U57" s="45"/>
    </row>
    <row r="58" spans="2:21" ht="13.5">
      <c r="B58" s="20">
        <v>50</v>
      </c>
      <c r="C58" s="42">
        <f t="shared" si="1"/>
      </c>
      <c r="D58" s="42"/>
      <c r="E58" s="20"/>
      <c r="F58" s="8"/>
      <c r="G58" s="20" t="s">
        <v>3</v>
      </c>
      <c r="H58" s="43"/>
      <c r="I58" s="43"/>
      <c r="J58" s="20"/>
      <c r="K58" s="42">
        <f t="shared" si="0"/>
      </c>
      <c r="L58" s="42"/>
      <c r="M58" s="6">
        <f t="shared" si="2"/>
      </c>
      <c r="N58" s="20"/>
      <c r="O58" s="8"/>
      <c r="P58" s="43"/>
      <c r="Q58" s="43"/>
      <c r="R58" s="44">
        <f t="shared" si="3"/>
      </c>
      <c r="S58" s="44"/>
      <c r="T58" s="45">
        <f t="shared" si="4"/>
      </c>
      <c r="U58" s="45"/>
    </row>
    <row r="59" spans="2:21" ht="13.5">
      <c r="B59" s="20">
        <v>51</v>
      </c>
      <c r="C59" s="42">
        <f t="shared" si="1"/>
      </c>
      <c r="D59" s="42"/>
      <c r="E59" s="20"/>
      <c r="F59" s="8"/>
      <c r="G59" s="20" t="s">
        <v>3</v>
      </c>
      <c r="H59" s="43"/>
      <c r="I59" s="43"/>
      <c r="J59" s="20"/>
      <c r="K59" s="42">
        <f t="shared" si="0"/>
      </c>
      <c r="L59" s="42"/>
      <c r="M59" s="6">
        <f t="shared" si="2"/>
      </c>
      <c r="N59" s="20"/>
      <c r="O59" s="8"/>
      <c r="P59" s="43"/>
      <c r="Q59" s="43"/>
      <c r="R59" s="44">
        <f t="shared" si="3"/>
      </c>
      <c r="S59" s="44"/>
      <c r="T59" s="45">
        <f t="shared" si="4"/>
      </c>
      <c r="U59" s="45"/>
    </row>
    <row r="60" spans="2:21" ht="13.5">
      <c r="B60" s="20">
        <v>52</v>
      </c>
      <c r="C60" s="42">
        <f t="shared" si="1"/>
      </c>
      <c r="D60" s="42"/>
      <c r="E60" s="20"/>
      <c r="F60" s="8"/>
      <c r="G60" s="20" t="s">
        <v>3</v>
      </c>
      <c r="H60" s="43"/>
      <c r="I60" s="43"/>
      <c r="J60" s="20"/>
      <c r="K60" s="42">
        <f t="shared" si="0"/>
      </c>
      <c r="L60" s="42"/>
      <c r="M60" s="6">
        <f t="shared" si="2"/>
      </c>
      <c r="N60" s="20"/>
      <c r="O60" s="8"/>
      <c r="P60" s="43"/>
      <c r="Q60" s="43"/>
      <c r="R60" s="44">
        <f t="shared" si="3"/>
      </c>
      <c r="S60" s="44"/>
      <c r="T60" s="45">
        <f t="shared" si="4"/>
      </c>
      <c r="U60" s="45"/>
    </row>
    <row r="61" spans="2:21" ht="13.5">
      <c r="B61" s="20">
        <v>53</v>
      </c>
      <c r="C61" s="42">
        <f t="shared" si="1"/>
      </c>
      <c r="D61" s="42"/>
      <c r="E61" s="20"/>
      <c r="F61" s="8"/>
      <c r="G61" s="20" t="s">
        <v>3</v>
      </c>
      <c r="H61" s="43"/>
      <c r="I61" s="43"/>
      <c r="J61" s="20"/>
      <c r="K61" s="42">
        <f t="shared" si="0"/>
      </c>
      <c r="L61" s="42"/>
      <c r="M61" s="6">
        <f t="shared" si="2"/>
      </c>
      <c r="N61" s="20"/>
      <c r="O61" s="8"/>
      <c r="P61" s="43"/>
      <c r="Q61" s="43"/>
      <c r="R61" s="44">
        <f t="shared" si="3"/>
      </c>
      <c r="S61" s="44"/>
      <c r="T61" s="45">
        <f t="shared" si="4"/>
      </c>
      <c r="U61" s="45"/>
    </row>
    <row r="62" spans="2:21" ht="13.5">
      <c r="B62" s="20">
        <v>54</v>
      </c>
      <c r="C62" s="42">
        <f t="shared" si="1"/>
      </c>
      <c r="D62" s="42"/>
      <c r="E62" s="20"/>
      <c r="F62" s="8"/>
      <c r="G62" s="20" t="s">
        <v>3</v>
      </c>
      <c r="H62" s="43"/>
      <c r="I62" s="43"/>
      <c r="J62" s="20"/>
      <c r="K62" s="42">
        <f t="shared" si="0"/>
      </c>
      <c r="L62" s="42"/>
      <c r="M62" s="6">
        <f t="shared" si="2"/>
      </c>
      <c r="N62" s="20"/>
      <c r="O62" s="8"/>
      <c r="P62" s="43"/>
      <c r="Q62" s="43"/>
      <c r="R62" s="44">
        <f t="shared" si="3"/>
      </c>
      <c r="S62" s="44"/>
      <c r="T62" s="45">
        <f t="shared" si="4"/>
      </c>
      <c r="U62" s="45"/>
    </row>
    <row r="63" spans="2:21" ht="13.5">
      <c r="B63" s="20">
        <v>55</v>
      </c>
      <c r="C63" s="42">
        <f t="shared" si="1"/>
      </c>
      <c r="D63" s="42"/>
      <c r="E63" s="20"/>
      <c r="F63" s="8"/>
      <c r="G63" s="20" t="s">
        <v>4</v>
      </c>
      <c r="H63" s="43"/>
      <c r="I63" s="43"/>
      <c r="J63" s="20"/>
      <c r="K63" s="42">
        <f t="shared" si="0"/>
      </c>
      <c r="L63" s="42"/>
      <c r="M63" s="6">
        <f t="shared" si="2"/>
      </c>
      <c r="N63" s="20"/>
      <c r="O63" s="8"/>
      <c r="P63" s="43"/>
      <c r="Q63" s="43"/>
      <c r="R63" s="44">
        <f t="shared" si="3"/>
      </c>
      <c r="S63" s="44"/>
      <c r="T63" s="45">
        <f t="shared" si="4"/>
      </c>
      <c r="U63" s="45"/>
    </row>
    <row r="64" spans="2:21" ht="13.5">
      <c r="B64" s="20">
        <v>56</v>
      </c>
      <c r="C64" s="42">
        <f t="shared" si="1"/>
      </c>
      <c r="D64" s="42"/>
      <c r="E64" s="20"/>
      <c r="F64" s="8"/>
      <c r="G64" s="20" t="s">
        <v>3</v>
      </c>
      <c r="H64" s="43"/>
      <c r="I64" s="43"/>
      <c r="J64" s="20"/>
      <c r="K64" s="42">
        <f t="shared" si="0"/>
      </c>
      <c r="L64" s="42"/>
      <c r="M64" s="6">
        <f t="shared" si="2"/>
      </c>
      <c r="N64" s="20"/>
      <c r="O64" s="8"/>
      <c r="P64" s="43"/>
      <c r="Q64" s="43"/>
      <c r="R64" s="44">
        <f t="shared" si="3"/>
      </c>
      <c r="S64" s="44"/>
      <c r="T64" s="45">
        <f t="shared" si="4"/>
      </c>
      <c r="U64" s="45"/>
    </row>
    <row r="65" spans="2:21" ht="13.5">
      <c r="B65" s="20">
        <v>57</v>
      </c>
      <c r="C65" s="42">
        <f t="shared" si="1"/>
      </c>
      <c r="D65" s="42"/>
      <c r="E65" s="20"/>
      <c r="F65" s="8"/>
      <c r="G65" s="20" t="s">
        <v>3</v>
      </c>
      <c r="H65" s="43"/>
      <c r="I65" s="43"/>
      <c r="J65" s="20"/>
      <c r="K65" s="42">
        <f t="shared" si="0"/>
      </c>
      <c r="L65" s="42"/>
      <c r="M65" s="6">
        <f t="shared" si="2"/>
      </c>
      <c r="N65" s="20"/>
      <c r="O65" s="8"/>
      <c r="P65" s="43"/>
      <c r="Q65" s="43"/>
      <c r="R65" s="44">
        <f t="shared" si="3"/>
      </c>
      <c r="S65" s="44"/>
      <c r="T65" s="45">
        <f t="shared" si="4"/>
      </c>
      <c r="U65" s="45"/>
    </row>
    <row r="66" spans="2:21" ht="13.5">
      <c r="B66" s="20">
        <v>58</v>
      </c>
      <c r="C66" s="42">
        <f t="shared" si="1"/>
      </c>
      <c r="D66" s="42"/>
      <c r="E66" s="20"/>
      <c r="F66" s="8"/>
      <c r="G66" s="20" t="s">
        <v>3</v>
      </c>
      <c r="H66" s="43"/>
      <c r="I66" s="43"/>
      <c r="J66" s="20"/>
      <c r="K66" s="42">
        <f t="shared" si="0"/>
      </c>
      <c r="L66" s="42"/>
      <c r="M66" s="6">
        <f t="shared" si="2"/>
      </c>
      <c r="N66" s="20"/>
      <c r="O66" s="8"/>
      <c r="P66" s="43"/>
      <c r="Q66" s="43"/>
      <c r="R66" s="44">
        <f t="shared" si="3"/>
      </c>
      <c r="S66" s="44"/>
      <c r="T66" s="45">
        <f t="shared" si="4"/>
      </c>
      <c r="U66" s="45"/>
    </row>
    <row r="67" spans="2:21" ht="13.5">
      <c r="B67" s="20">
        <v>59</v>
      </c>
      <c r="C67" s="42">
        <f t="shared" si="1"/>
      </c>
      <c r="D67" s="42"/>
      <c r="E67" s="20"/>
      <c r="F67" s="8"/>
      <c r="G67" s="20" t="s">
        <v>3</v>
      </c>
      <c r="H67" s="43"/>
      <c r="I67" s="43"/>
      <c r="J67" s="20"/>
      <c r="K67" s="42">
        <f t="shared" si="0"/>
      </c>
      <c r="L67" s="42"/>
      <c r="M67" s="6">
        <f t="shared" si="2"/>
      </c>
      <c r="N67" s="20"/>
      <c r="O67" s="8"/>
      <c r="P67" s="43"/>
      <c r="Q67" s="43"/>
      <c r="R67" s="44">
        <f t="shared" si="3"/>
      </c>
      <c r="S67" s="44"/>
      <c r="T67" s="45">
        <f t="shared" si="4"/>
      </c>
      <c r="U67" s="45"/>
    </row>
    <row r="68" spans="2:21" ht="13.5">
      <c r="B68" s="20">
        <v>60</v>
      </c>
      <c r="C68" s="42">
        <f t="shared" si="1"/>
      </c>
      <c r="D68" s="42"/>
      <c r="E68" s="20"/>
      <c r="F68" s="8"/>
      <c r="G68" s="20" t="s">
        <v>4</v>
      </c>
      <c r="H68" s="43"/>
      <c r="I68" s="43"/>
      <c r="J68" s="20"/>
      <c r="K68" s="42">
        <f t="shared" si="0"/>
      </c>
      <c r="L68" s="42"/>
      <c r="M68" s="6">
        <f t="shared" si="2"/>
      </c>
      <c r="N68" s="20"/>
      <c r="O68" s="8"/>
      <c r="P68" s="43"/>
      <c r="Q68" s="43"/>
      <c r="R68" s="44">
        <f t="shared" si="3"/>
      </c>
      <c r="S68" s="44"/>
      <c r="T68" s="45">
        <f t="shared" si="4"/>
      </c>
      <c r="U68" s="45"/>
    </row>
    <row r="69" spans="2:21" ht="13.5">
      <c r="B69" s="20">
        <v>61</v>
      </c>
      <c r="C69" s="42">
        <f t="shared" si="1"/>
      </c>
      <c r="D69" s="42"/>
      <c r="E69" s="20"/>
      <c r="F69" s="8"/>
      <c r="G69" s="20" t="s">
        <v>4</v>
      </c>
      <c r="H69" s="43"/>
      <c r="I69" s="43"/>
      <c r="J69" s="20"/>
      <c r="K69" s="42">
        <f t="shared" si="0"/>
      </c>
      <c r="L69" s="42"/>
      <c r="M69" s="6">
        <f t="shared" si="2"/>
      </c>
      <c r="N69" s="20"/>
      <c r="O69" s="8"/>
      <c r="P69" s="43"/>
      <c r="Q69" s="43"/>
      <c r="R69" s="44">
        <f t="shared" si="3"/>
      </c>
      <c r="S69" s="44"/>
      <c r="T69" s="45">
        <f t="shared" si="4"/>
      </c>
      <c r="U69" s="45"/>
    </row>
    <row r="70" spans="2:21" ht="13.5">
      <c r="B70" s="20">
        <v>62</v>
      </c>
      <c r="C70" s="42">
        <f t="shared" si="1"/>
      </c>
      <c r="D70" s="42"/>
      <c r="E70" s="20"/>
      <c r="F70" s="8"/>
      <c r="G70" s="20" t="s">
        <v>3</v>
      </c>
      <c r="H70" s="43"/>
      <c r="I70" s="43"/>
      <c r="J70" s="20"/>
      <c r="K70" s="42">
        <f t="shared" si="0"/>
      </c>
      <c r="L70" s="42"/>
      <c r="M70" s="6">
        <f t="shared" si="2"/>
      </c>
      <c r="N70" s="20"/>
      <c r="O70" s="8"/>
      <c r="P70" s="43"/>
      <c r="Q70" s="43"/>
      <c r="R70" s="44">
        <f t="shared" si="3"/>
      </c>
      <c r="S70" s="44"/>
      <c r="T70" s="45">
        <f t="shared" si="4"/>
      </c>
      <c r="U70" s="45"/>
    </row>
    <row r="71" spans="2:21" ht="13.5">
      <c r="B71" s="20">
        <v>63</v>
      </c>
      <c r="C71" s="42">
        <f t="shared" si="1"/>
      </c>
      <c r="D71" s="42"/>
      <c r="E71" s="20"/>
      <c r="F71" s="8"/>
      <c r="G71" s="20" t="s">
        <v>4</v>
      </c>
      <c r="H71" s="43"/>
      <c r="I71" s="43"/>
      <c r="J71" s="20"/>
      <c r="K71" s="42">
        <f t="shared" si="0"/>
      </c>
      <c r="L71" s="42"/>
      <c r="M71" s="6">
        <f t="shared" si="2"/>
      </c>
      <c r="N71" s="20"/>
      <c r="O71" s="8"/>
      <c r="P71" s="43"/>
      <c r="Q71" s="43"/>
      <c r="R71" s="44">
        <f t="shared" si="3"/>
      </c>
      <c r="S71" s="44"/>
      <c r="T71" s="45">
        <f t="shared" si="4"/>
      </c>
      <c r="U71" s="45"/>
    </row>
    <row r="72" spans="2:21" ht="13.5">
      <c r="B72" s="20">
        <v>64</v>
      </c>
      <c r="C72" s="42">
        <f t="shared" si="1"/>
      </c>
      <c r="D72" s="42"/>
      <c r="E72" s="20"/>
      <c r="F72" s="8"/>
      <c r="G72" s="20" t="s">
        <v>3</v>
      </c>
      <c r="H72" s="43"/>
      <c r="I72" s="43"/>
      <c r="J72" s="20"/>
      <c r="K72" s="42">
        <f t="shared" si="0"/>
      </c>
      <c r="L72" s="42"/>
      <c r="M72" s="6">
        <f t="shared" si="2"/>
      </c>
      <c r="N72" s="20"/>
      <c r="O72" s="8"/>
      <c r="P72" s="43"/>
      <c r="Q72" s="43"/>
      <c r="R72" s="44">
        <f t="shared" si="3"/>
      </c>
      <c r="S72" s="44"/>
      <c r="T72" s="45">
        <f t="shared" si="4"/>
      </c>
      <c r="U72" s="45"/>
    </row>
    <row r="73" spans="2:21" ht="13.5">
      <c r="B73" s="20">
        <v>65</v>
      </c>
      <c r="C73" s="42">
        <f t="shared" si="1"/>
      </c>
      <c r="D73" s="42"/>
      <c r="E73" s="20"/>
      <c r="F73" s="8"/>
      <c r="G73" s="20" t="s">
        <v>4</v>
      </c>
      <c r="H73" s="43"/>
      <c r="I73" s="43"/>
      <c r="J73" s="20"/>
      <c r="K73" s="42">
        <f aca="true" t="shared" si="5" ref="K73:K108">IF(F73="","",C73*0.03)</f>
      </c>
      <c r="L73" s="42"/>
      <c r="M73" s="6">
        <f t="shared" si="2"/>
      </c>
      <c r="N73" s="20"/>
      <c r="O73" s="8"/>
      <c r="P73" s="43"/>
      <c r="Q73" s="43"/>
      <c r="R73" s="44">
        <f t="shared" si="3"/>
      </c>
      <c r="S73" s="44"/>
      <c r="T73" s="45">
        <f t="shared" si="4"/>
      </c>
      <c r="U73" s="45"/>
    </row>
    <row r="74" spans="2:21" ht="13.5">
      <c r="B74" s="20">
        <v>66</v>
      </c>
      <c r="C74" s="42">
        <f aca="true" t="shared" si="6" ref="C74:C108">IF(R73="","",C73+R73)</f>
      </c>
      <c r="D74" s="42"/>
      <c r="E74" s="20"/>
      <c r="F74" s="8"/>
      <c r="G74" s="20" t="s">
        <v>4</v>
      </c>
      <c r="H74" s="43"/>
      <c r="I74" s="43"/>
      <c r="J74" s="20"/>
      <c r="K74" s="42">
        <f t="shared" si="5"/>
      </c>
      <c r="L74" s="42"/>
      <c r="M74" s="6">
        <f aca="true" t="shared" si="7" ref="M74:M108">IF(J74="","",(K74/J74)/1000)</f>
      </c>
      <c r="N74" s="20"/>
      <c r="O74" s="8"/>
      <c r="P74" s="43"/>
      <c r="Q74" s="43"/>
      <c r="R74" s="44">
        <f aca="true" t="shared" si="8" ref="R74:R108">IF(O74="","",(IF(G74="売",H74-P74,P74-H74))*M74*100000)</f>
      </c>
      <c r="S74" s="44"/>
      <c r="T74" s="45">
        <f aca="true" t="shared" si="9" ref="T74:T108">IF(O74="","",IF(R74&lt;0,J74*(-1),IF(G74="買",(P74-H74)*100,(H74-P74)*100)))</f>
      </c>
      <c r="U74" s="45"/>
    </row>
    <row r="75" spans="2:21" ht="13.5">
      <c r="B75" s="20">
        <v>67</v>
      </c>
      <c r="C75" s="42">
        <f t="shared" si="6"/>
      </c>
      <c r="D75" s="42"/>
      <c r="E75" s="20"/>
      <c r="F75" s="8"/>
      <c r="G75" s="20" t="s">
        <v>3</v>
      </c>
      <c r="H75" s="43"/>
      <c r="I75" s="43"/>
      <c r="J75" s="20"/>
      <c r="K75" s="42">
        <f t="shared" si="5"/>
      </c>
      <c r="L75" s="42"/>
      <c r="M75" s="6">
        <f t="shared" si="7"/>
      </c>
      <c r="N75" s="20"/>
      <c r="O75" s="8"/>
      <c r="P75" s="43"/>
      <c r="Q75" s="43"/>
      <c r="R75" s="44">
        <f t="shared" si="8"/>
      </c>
      <c r="S75" s="44"/>
      <c r="T75" s="45">
        <f t="shared" si="9"/>
      </c>
      <c r="U75" s="45"/>
    </row>
    <row r="76" spans="2:21" ht="13.5">
      <c r="B76" s="20">
        <v>68</v>
      </c>
      <c r="C76" s="42">
        <f t="shared" si="6"/>
      </c>
      <c r="D76" s="42"/>
      <c r="E76" s="20"/>
      <c r="F76" s="8"/>
      <c r="G76" s="20" t="s">
        <v>3</v>
      </c>
      <c r="H76" s="43"/>
      <c r="I76" s="43"/>
      <c r="J76" s="20"/>
      <c r="K76" s="42">
        <f t="shared" si="5"/>
      </c>
      <c r="L76" s="42"/>
      <c r="M76" s="6">
        <f t="shared" si="7"/>
      </c>
      <c r="N76" s="20"/>
      <c r="O76" s="8"/>
      <c r="P76" s="43"/>
      <c r="Q76" s="43"/>
      <c r="R76" s="44">
        <f t="shared" si="8"/>
      </c>
      <c r="S76" s="44"/>
      <c r="T76" s="45">
        <f t="shared" si="9"/>
      </c>
      <c r="U76" s="45"/>
    </row>
    <row r="77" spans="2:21" ht="13.5">
      <c r="B77" s="20">
        <v>69</v>
      </c>
      <c r="C77" s="42">
        <f t="shared" si="6"/>
      </c>
      <c r="D77" s="42"/>
      <c r="E77" s="20"/>
      <c r="F77" s="8"/>
      <c r="G77" s="20" t="s">
        <v>3</v>
      </c>
      <c r="H77" s="43"/>
      <c r="I77" s="43"/>
      <c r="J77" s="20"/>
      <c r="K77" s="42">
        <f t="shared" si="5"/>
      </c>
      <c r="L77" s="42"/>
      <c r="M77" s="6">
        <f t="shared" si="7"/>
      </c>
      <c r="N77" s="20"/>
      <c r="O77" s="8"/>
      <c r="P77" s="43"/>
      <c r="Q77" s="43"/>
      <c r="R77" s="44">
        <f t="shared" si="8"/>
      </c>
      <c r="S77" s="44"/>
      <c r="T77" s="45">
        <f t="shared" si="9"/>
      </c>
      <c r="U77" s="45"/>
    </row>
    <row r="78" spans="2:21" ht="13.5">
      <c r="B78" s="20">
        <v>70</v>
      </c>
      <c r="C78" s="42">
        <f t="shared" si="6"/>
      </c>
      <c r="D78" s="42"/>
      <c r="E78" s="20"/>
      <c r="F78" s="8"/>
      <c r="G78" s="20" t="s">
        <v>4</v>
      </c>
      <c r="H78" s="43"/>
      <c r="I78" s="43"/>
      <c r="J78" s="20"/>
      <c r="K78" s="42">
        <f t="shared" si="5"/>
      </c>
      <c r="L78" s="42"/>
      <c r="M78" s="6">
        <f t="shared" si="7"/>
      </c>
      <c r="N78" s="20"/>
      <c r="O78" s="8"/>
      <c r="P78" s="43"/>
      <c r="Q78" s="43"/>
      <c r="R78" s="44">
        <f t="shared" si="8"/>
      </c>
      <c r="S78" s="44"/>
      <c r="T78" s="45">
        <f t="shared" si="9"/>
      </c>
      <c r="U78" s="45"/>
    </row>
    <row r="79" spans="2:21" ht="13.5">
      <c r="B79" s="20">
        <v>71</v>
      </c>
      <c r="C79" s="42">
        <f t="shared" si="6"/>
      </c>
      <c r="D79" s="42"/>
      <c r="E79" s="20"/>
      <c r="F79" s="8"/>
      <c r="G79" s="20" t="s">
        <v>3</v>
      </c>
      <c r="H79" s="43"/>
      <c r="I79" s="43"/>
      <c r="J79" s="20"/>
      <c r="K79" s="42">
        <f t="shared" si="5"/>
      </c>
      <c r="L79" s="42"/>
      <c r="M79" s="6">
        <f t="shared" si="7"/>
      </c>
      <c r="N79" s="20"/>
      <c r="O79" s="8"/>
      <c r="P79" s="43"/>
      <c r="Q79" s="43"/>
      <c r="R79" s="44">
        <f t="shared" si="8"/>
      </c>
      <c r="S79" s="44"/>
      <c r="T79" s="45">
        <f t="shared" si="9"/>
      </c>
      <c r="U79" s="45"/>
    </row>
    <row r="80" spans="2:21" ht="13.5">
      <c r="B80" s="20">
        <v>72</v>
      </c>
      <c r="C80" s="42">
        <f t="shared" si="6"/>
      </c>
      <c r="D80" s="42"/>
      <c r="E80" s="20"/>
      <c r="F80" s="8"/>
      <c r="G80" s="20" t="s">
        <v>4</v>
      </c>
      <c r="H80" s="43"/>
      <c r="I80" s="43"/>
      <c r="J80" s="20"/>
      <c r="K80" s="42">
        <f t="shared" si="5"/>
      </c>
      <c r="L80" s="42"/>
      <c r="M80" s="6">
        <f t="shared" si="7"/>
      </c>
      <c r="N80" s="20"/>
      <c r="O80" s="8"/>
      <c r="P80" s="43"/>
      <c r="Q80" s="43"/>
      <c r="R80" s="44">
        <f t="shared" si="8"/>
      </c>
      <c r="S80" s="44"/>
      <c r="T80" s="45">
        <f t="shared" si="9"/>
      </c>
      <c r="U80" s="45"/>
    </row>
    <row r="81" spans="2:21" ht="13.5">
      <c r="B81" s="20">
        <v>73</v>
      </c>
      <c r="C81" s="42">
        <f t="shared" si="6"/>
      </c>
      <c r="D81" s="42"/>
      <c r="E81" s="20"/>
      <c r="F81" s="8"/>
      <c r="G81" s="20" t="s">
        <v>3</v>
      </c>
      <c r="H81" s="43"/>
      <c r="I81" s="43"/>
      <c r="J81" s="20"/>
      <c r="K81" s="42">
        <f t="shared" si="5"/>
      </c>
      <c r="L81" s="42"/>
      <c r="M81" s="6">
        <f t="shared" si="7"/>
      </c>
      <c r="N81" s="20"/>
      <c r="O81" s="8"/>
      <c r="P81" s="43"/>
      <c r="Q81" s="43"/>
      <c r="R81" s="44">
        <f t="shared" si="8"/>
      </c>
      <c r="S81" s="44"/>
      <c r="T81" s="45">
        <f t="shared" si="9"/>
      </c>
      <c r="U81" s="45"/>
    </row>
    <row r="82" spans="2:21" ht="13.5">
      <c r="B82" s="20">
        <v>74</v>
      </c>
      <c r="C82" s="42">
        <f t="shared" si="6"/>
      </c>
      <c r="D82" s="42"/>
      <c r="E82" s="20"/>
      <c r="F82" s="8"/>
      <c r="G82" s="20" t="s">
        <v>3</v>
      </c>
      <c r="H82" s="43"/>
      <c r="I82" s="43"/>
      <c r="J82" s="20"/>
      <c r="K82" s="42">
        <f t="shared" si="5"/>
      </c>
      <c r="L82" s="42"/>
      <c r="M82" s="6">
        <f t="shared" si="7"/>
      </c>
      <c r="N82" s="20"/>
      <c r="O82" s="8"/>
      <c r="P82" s="43"/>
      <c r="Q82" s="43"/>
      <c r="R82" s="44">
        <f t="shared" si="8"/>
      </c>
      <c r="S82" s="44"/>
      <c r="T82" s="45">
        <f t="shared" si="9"/>
      </c>
      <c r="U82" s="45"/>
    </row>
    <row r="83" spans="2:21" ht="13.5">
      <c r="B83" s="20">
        <v>75</v>
      </c>
      <c r="C83" s="42">
        <f t="shared" si="6"/>
      </c>
      <c r="D83" s="42"/>
      <c r="E83" s="20"/>
      <c r="F83" s="8"/>
      <c r="G83" s="20" t="s">
        <v>3</v>
      </c>
      <c r="H83" s="43"/>
      <c r="I83" s="43"/>
      <c r="J83" s="20"/>
      <c r="K83" s="42">
        <f t="shared" si="5"/>
      </c>
      <c r="L83" s="42"/>
      <c r="M83" s="6">
        <f t="shared" si="7"/>
      </c>
      <c r="N83" s="20"/>
      <c r="O83" s="8"/>
      <c r="P83" s="43"/>
      <c r="Q83" s="43"/>
      <c r="R83" s="44">
        <f t="shared" si="8"/>
      </c>
      <c r="S83" s="44"/>
      <c r="T83" s="45">
        <f t="shared" si="9"/>
      </c>
      <c r="U83" s="45"/>
    </row>
    <row r="84" spans="2:21" ht="13.5">
      <c r="B84" s="20">
        <v>76</v>
      </c>
      <c r="C84" s="42">
        <f t="shared" si="6"/>
      </c>
      <c r="D84" s="42"/>
      <c r="E84" s="20"/>
      <c r="F84" s="8"/>
      <c r="G84" s="20" t="s">
        <v>3</v>
      </c>
      <c r="H84" s="43"/>
      <c r="I84" s="43"/>
      <c r="J84" s="20"/>
      <c r="K84" s="42">
        <f t="shared" si="5"/>
      </c>
      <c r="L84" s="42"/>
      <c r="M84" s="6">
        <f t="shared" si="7"/>
      </c>
      <c r="N84" s="20"/>
      <c r="O84" s="8"/>
      <c r="P84" s="43"/>
      <c r="Q84" s="43"/>
      <c r="R84" s="44">
        <f t="shared" si="8"/>
      </c>
      <c r="S84" s="44"/>
      <c r="T84" s="45">
        <f t="shared" si="9"/>
      </c>
      <c r="U84" s="45"/>
    </row>
    <row r="85" spans="2:21" ht="13.5">
      <c r="B85" s="20">
        <v>77</v>
      </c>
      <c r="C85" s="42">
        <f t="shared" si="6"/>
      </c>
      <c r="D85" s="42"/>
      <c r="E85" s="20"/>
      <c r="F85" s="8"/>
      <c r="G85" s="20" t="s">
        <v>4</v>
      </c>
      <c r="H85" s="43"/>
      <c r="I85" s="43"/>
      <c r="J85" s="20"/>
      <c r="K85" s="42">
        <f t="shared" si="5"/>
      </c>
      <c r="L85" s="42"/>
      <c r="M85" s="6">
        <f t="shared" si="7"/>
      </c>
      <c r="N85" s="20"/>
      <c r="O85" s="8"/>
      <c r="P85" s="43"/>
      <c r="Q85" s="43"/>
      <c r="R85" s="44">
        <f t="shared" si="8"/>
      </c>
      <c r="S85" s="44"/>
      <c r="T85" s="45">
        <f t="shared" si="9"/>
      </c>
      <c r="U85" s="45"/>
    </row>
    <row r="86" spans="2:21" ht="13.5">
      <c r="B86" s="20">
        <v>78</v>
      </c>
      <c r="C86" s="42">
        <f t="shared" si="6"/>
      </c>
      <c r="D86" s="42"/>
      <c r="E86" s="20"/>
      <c r="F86" s="8"/>
      <c r="G86" s="20" t="s">
        <v>3</v>
      </c>
      <c r="H86" s="43"/>
      <c r="I86" s="43"/>
      <c r="J86" s="20"/>
      <c r="K86" s="42">
        <f t="shared" si="5"/>
      </c>
      <c r="L86" s="42"/>
      <c r="M86" s="6">
        <f t="shared" si="7"/>
      </c>
      <c r="N86" s="20"/>
      <c r="O86" s="8"/>
      <c r="P86" s="43"/>
      <c r="Q86" s="43"/>
      <c r="R86" s="44">
        <f t="shared" si="8"/>
      </c>
      <c r="S86" s="44"/>
      <c r="T86" s="45">
        <f t="shared" si="9"/>
      </c>
      <c r="U86" s="45"/>
    </row>
    <row r="87" spans="2:21" ht="13.5">
      <c r="B87" s="20">
        <v>79</v>
      </c>
      <c r="C87" s="42">
        <f t="shared" si="6"/>
      </c>
      <c r="D87" s="42"/>
      <c r="E87" s="20"/>
      <c r="F87" s="8"/>
      <c r="G87" s="20" t="s">
        <v>4</v>
      </c>
      <c r="H87" s="43"/>
      <c r="I87" s="43"/>
      <c r="J87" s="20"/>
      <c r="K87" s="42">
        <f t="shared" si="5"/>
      </c>
      <c r="L87" s="42"/>
      <c r="M87" s="6">
        <f t="shared" si="7"/>
      </c>
      <c r="N87" s="20"/>
      <c r="O87" s="8"/>
      <c r="P87" s="43"/>
      <c r="Q87" s="43"/>
      <c r="R87" s="44">
        <f t="shared" si="8"/>
      </c>
      <c r="S87" s="44"/>
      <c r="T87" s="45">
        <f t="shared" si="9"/>
      </c>
      <c r="U87" s="45"/>
    </row>
    <row r="88" spans="2:21" ht="13.5">
      <c r="B88" s="20">
        <v>80</v>
      </c>
      <c r="C88" s="42">
        <f t="shared" si="6"/>
      </c>
      <c r="D88" s="42"/>
      <c r="E88" s="20"/>
      <c r="F88" s="8"/>
      <c r="G88" s="20" t="s">
        <v>4</v>
      </c>
      <c r="H88" s="43"/>
      <c r="I88" s="43"/>
      <c r="J88" s="20"/>
      <c r="K88" s="42">
        <f t="shared" si="5"/>
      </c>
      <c r="L88" s="42"/>
      <c r="M88" s="6">
        <f t="shared" si="7"/>
      </c>
      <c r="N88" s="20"/>
      <c r="O88" s="8"/>
      <c r="P88" s="43"/>
      <c r="Q88" s="43"/>
      <c r="R88" s="44">
        <f t="shared" si="8"/>
      </c>
      <c r="S88" s="44"/>
      <c r="T88" s="45">
        <f t="shared" si="9"/>
      </c>
      <c r="U88" s="45"/>
    </row>
    <row r="89" spans="2:21" ht="13.5">
      <c r="B89" s="20">
        <v>81</v>
      </c>
      <c r="C89" s="42">
        <f t="shared" si="6"/>
      </c>
      <c r="D89" s="42"/>
      <c r="E89" s="20"/>
      <c r="F89" s="8"/>
      <c r="G89" s="20" t="s">
        <v>4</v>
      </c>
      <c r="H89" s="43"/>
      <c r="I89" s="43"/>
      <c r="J89" s="20"/>
      <c r="K89" s="42">
        <f t="shared" si="5"/>
      </c>
      <c r="L89" s="42"/>
      <c r="M89" s="6">
        <f t="shared" si="7"/>
      </c>
      <c r="N89" s="20"/>
      <c r="O89" s="8"/>
      <c r="P89" s="43"/>
      <c r="Q89" s="43"/>
      <c r="R89" s="44">
        <f t="shared" si="8"/>
      </c>
      <c r="S89" s="44"/>
      <c r="T89" s="45">
        <f t="shared" si="9"/>
      </c>
      <c r="U89" s="45"/>
    </row>
    <row r="90" spans="2:21" ht="13.5">
      <c r="B90" s="20">
        <v>82</v>
      </c>
      <c r="C90" s="42">
        <f t="shared" si="6"/>
      </c>
      <c r="D90" s="42"/>
      <c r="E90" s="20"/>
      <c r="F90" s="8"/>
      <c r="G90" s="20" t="s">
        <v>4</v>
      </c>
      <c r="H90" s="43"/>
      <c r="I90" s="43"/>
      <c r="J90" s="20"/>
      <c r="K90" s="42">
        <f t="shared" si="5"/>
      </c>
      <c r="L90" s="42"/>
      <c r="M90" s="6">
        <f t="shared" si="7"/>
      </c>
      <c r="N90" s="20"/>
      <c r="O90" s="8"/>
      <c r="P90" s="43"/>
      <c r="Q90" s="43"/>
      <c r="R90" s="44">
        <f t="shared" si="8"/>
      </c>
      <c r="S90" s="44"/>
      <c r="T90" s="45">
        <f t="shared" si="9"/>
      </c>
      <c r="U90" s="45"/>
    </row>
    <row r="91" spans="2:21" ht="13.5">
      <c r="B91" s="20">
        <v>83</v>
      </c>
      <c r="C91" s="42">
        <f t="shared" si="6"/>
      </c>
      <c r="D91" s="42"/>
      <c r="E91" s="20"/>
      <c r="F91" s="8"/>
      <c r="G91" s="20" t="s">
        <v>4</v>
      </c>
      <c r="H91" s="43"/>
      <c r="I91" s="43"/>
      <c r="J91" s="20"/>
      <c r="K91" s="42">
        <f t="shared" si="5"/>
      </c>
      <c r="L91" s="42"/>
      <c r="M91" s="6">
        <f t="shared" si="7"/>
      </c>
      <c r="N91" s="20"/>
      <c r="O91" s="8"/>
      <c r="P91" s="43"/>
      <c r="Q91" s="43"/>
      <c r="R91" s="44">
        <f t="shared" si="8"/>
      </c>
      <c r="S91" s="44"/>
      <c r="T91" s="45">
        <f t="shared" si="9"/>
      </c>
      <c r="U91" s="45"/>
    </row>
    <row r="92" spans="2:21" ht="13.5">
      <c r="B92" s="20">
        <v>84</v>
      </c>
      <c r="C92" s="42">
        <f t="shared" si="6"/>
      </c>
      <c r="D92" s="42"/>
      <c r="E92" s="20"/>
      <c r="F92" s="8"/>
      <c r="G92" s="20" t="s">
        <v>3</v>
      </c>
      <c r="H92" s="43"/>
      <c r="I92" s="43"/>
      <c r="J92" s="20"/>
      <c r="K92" s="42">
        <f t="shared" si="5"/>
      </c>
      <c r="L92" s="42"/>
      <c r="M92" s="6">
        <f t="shared" si="7"/>
      </c>
      <c r="N92" s="20"/>
      <c r="O92" s="8"/>
      <c r="P92" s="43"/>
      <c r="Q92" s="43"/>
      <c r="R92" s="44">
        <f t="shared" si="8"/>
      </c>
      <c r="S92" s="44"/>
      <c r="T92" s="45">
        <f t="shared" si="9"/>
      </c>
      <c r="U92" s="45"/>
    </row>
    <row r="93" spans="2:21" ht="13.5">
      <c r="B93" s="20">
        <v>85</v>
      </c>
      <c r="C93" s="42">
        <f t="shared" si="6"/>
      </c>
      <c r="D93" s="42"/>
      <c r="E93" s="20"/>
      <c r="F93" s="8"/>
      <c r="G93" s="20" t="s">
        <v>4</v>
      </c>
      <c r="H93" s="43"/>
      <c r="I93" s="43"/>
      <c r="J93" s="20"/>
      <c r="K93" s="42">
        <f t="shared" si="5"/>
      </c>
      <c r="L93" s="42"/>
      <c r="M93" s="6">
        <f t="shared" si="7"/>
      </c>
      <c r="N93" s="20"/>
      <c r="O93" s="8"/>
      <c r="P93" s="43"/>
      <c r="Q93" s="43"/>
      <c r="R93" s="44">
        <f t="shared" si="8"/>
      </c>
      <c r="S93" s="44"/>
      <c r="T93" s="45">
        <f t="shared" si="9"/>
      </c>
      <c r="U93" s="45"/>
    </row>
    <row r="94" spans="2:21" ht="13.5">
      <c r="B94" s="20">
        <v>86</v>
      </c>
      <c r="C94" s="42">
        <f t="shared" si="6"/>
      </c>
      <c r="D94" s="42"/>
      <c r="E94" s="20"/>
      <c r="F94" s="8"/>
      <c r="G94" s="20" t="s">
        <v>3</v>
      </c>
      <c r="H94" s="43"/>
      <c r="I94" s="43"/>
      <c r="J94" s="20"/>
      <c r="K94" s="42">
        <f t="shared" si="5"/>
      </c>
      <c r="L94" s="42"/>
      <c r="M94" s="6">
        <f t="shared" si="7"/>
      </c>
      <c r="N94" s="20"/>
      <c r="O94" s="8"/>
      <c r="P94" s="43"/>
      <c r="Q94" s="43"/>
      <c r="R94" s="44">
        <f t="shared" si="8"/>
      </c>
      <c r="S94" s="44"/>
      <c r="T94" s="45">
        <f t="shared" si="9"/>
      </c>
      <c r="U94" s="45"/>
    </row>
    <row r="95" spans="2:21" ht="13.5">
      <c r="B95" s="20">
        <v>87</v>
      </c>
      <c r="C95" s="42">
        <f t="shared" si="6"/>
      </c>
      <c r="D95" s="42"/>
      <c r="E95" s="20"/>
      <c r="F95" s="8"/>
      <c r="G95" s="20" t="s">
        <v>4</v>
      </c>
      <c r="H95" s="43"/>
      <c r="I95" s="43"/>
      <c r="J95" s="20"/>
      <c r="K95" s="42">
        <f t="shared" si="5"/>
      </c>
      <c r="L95" s="42"/>
      <c r="M95" s="6">
        <f t="shared" si="7"/>
      </c>
      <c r="N95" s="20"/>
      <c r="O95" s="8"/>
      <c r="P95" s="43"/>
      <c r="Q95" s="43"/>
      <c r="R95" s="44">
        <f t="shared" si="8"/>
      </c>
      <c r="S95" s="44"/>
      <c r="T95" s="45">
        <f t="shared" si="9"/>
      </c>
      <c r="U95" s="45"/>
    </row>
    <row r="96" spans="2:21" ht="13.5">
      <c r="B96" s="20">
        <v>88</v>
      </c>
      <c r="C96" s="42">
        <f t="shared" si="6"/>
      </c>
      <c r="D96" s="42"/>
      <c r="E96" s="20"/>
      <c r="F96" s="8"/>
      <c r="G96" s="20" t="s">
        <v>3</v>
      </c>
      <c r="H96" s="43"/>
      <c r="I96" s="43"/>
      <c r="J96" s="20"/>
      <c r="K96" s="42">
        <f t="shared" si="5"/>
      </c>
      <c r="L96" s="42"/>
      <c r="M96" s="6">
        <f t="shared" si="7"/>
      </c>
      <c r="N96" s="20"/>
      <c r="O96" s="8"/>
      <c r="P96" s="43"/>
      <c r="Q96" s="43"/>
      <c r="R96" s="44">
        <f t="shared" si="8"/>
      </c>
      <c r="S96" s="44"/>
      <c r="T96" s="45">
        <f t="shared" si="9"/>
      </c>
      <c r="U96" s="45"/>
    </row>
    <row r="97" spans="2:21" ht="13.5">
      <c r="B97" s="20">
        <v>89</v>
      </c>
      <c r="C97" s="42">
        <f t="shared" si="6"/>
      </c>
      <c r="D97" s="42"/>
      <c r="E97" s="20"/>
      <c r="F97" s="8"/>
      <c r="G97" s="20" t="s">
        <v>4</v>
      </c>
      <c r="H97" s="43"/>
      <c r="I97" s="43"/>
      <c r="J97" s="20"/>
      <c r="K97" s="42">
        <f t="shared" si="5"/>
      </c>
      <c r="L97" s="42"/>
      <c r="M97" s="6">
        <f t="shared" si="7"/>
      </c>
      <c r="N97" s="20"/>
      <c r="O97" s="8"/>
      <c r="P97" s="43"/>
      <c r="Q97" s="43"/>
      <c r="R97" s="44">
        <f t="shared" si="8"/>
      </c>
      <c r="S97" s="44"/>
      <c r="T97" s="45">
        <f t="shared" si="9"/>
      </c>
      <c r="U97" s="45"/>
    </row>
    <row r="98" spans="2:21" ht="13.5">
      <c r="B98" s="20">
        <v>90</v>
      </c>
      <c r="C98" s="42">
        <f t="shared" si="6"/>
      </c>
      <c r="D98" s="42"/>
      <c r="E98" s="20"/>
      <c r="F98" s="8"/>
      <c r="G98" s="20" t="s">
        <v>3</v>
      </c>
      <c r="H98" s="43"/>
      <c r="I98" s="43"/>
      <c r="J98" s="20"/>
      <c r="K98" s="42">
        <f t="shared" si="5"/>
      </c>
      <c r="L98" s="42"/>
      <c r="M98" s="6">
        <f t="shared" si="7"/>
      </c>
      <c r="N98" s="20"/>
      <c r="O98" s="8"/>
      <c r="P98" s="43"/>
      <c r="Q98" s="43"/>
      <c r="R98" s="44">
        <f t="shared" si="8"/>
      </c>
      <c r="S98" s="44"/>
      <c r="T98" s="45">
        <f t="shared" si="9"/>
      </c>
      <c r="U98" s="45"/>
    </row>
    <row r="99" spans="2:21" ht="13.5">
      <c r="B99" s="20">
        <v>91</v>
      </c>
      <c r="C99" s="42">
        <f t="shared" si="6"/>
      </c>
      <c r="D99" s="42"/>
      <c r="E99" s="20"/>
      <c r="F99" s="8"/>
      <c r="G99" s="20" t="s">
        <v>4</v>
      </c>
      <c r="H99" s="43"/>
      <c r="I99" s="43"/>
      <c r="J99" s="20"/>
      <c r="K99" s="42">
        <f t="shared" si="5"/>
      </c>
      <c r="L99" s="42"/>
      <c r="M99" s="6">
        <f t="shared" si="7"/>
      </c>
      <c r="N99" s="20"/>
      <c r="O99" s="8"/>
      <c r="P99" s="43"/>
      <c r="Q99" s="43"/>
      <c r="R99" s="44">
        <f t="shared" si="8"/>
      </c>
      <c r="S99" s="44"/>
      <c r="T99" s="45">
        <f t="shared" si="9"/>
      </c>
      <c r="U99" s="45"/>
    </row>
    <row r="100" spans="2:21" ht="13.5">
      <c r="B100" s="20">
        <v>92</v>
      </c>
      <c r="C100" s="42">
        <f t="shared" si="6"/>
      </c>
      <c r="D100" s="42"/>
      <c r="E100" s="20"/>
      <c r="F100" s="8"/>
      <c r="G100" s="20" t="s">
        <v>4</v>
      </c>
      <c r="H100" s="43"/>
      <c r="I100" s="43"/>
      <c r="J100" s="20"/>
      <c r="K100" s="42">
        <f t="shared" si="5"/>
      </c>
      <c r="L100" s="42"/>
      <c r="M100" s="6">
        <f t="shared" si="7"/>
      </c>
      <c r="N100" s="20"/>
      <c r="O100" s="8"/>
      <c r="P100" s="43"/>
      <c r="Q100" s="43"/>
      <c r="R100" s="44">
        <f t="shared" si="8"/>
      </c>
      <c r="S100" s="44"/>
      <c r="T100" s="45">
        <f t="shared" si="9"/>
      </c>
      <c r="U100" s="45"/>
    </row>
    <row r="101" spans="2:21" ht="13.5">
      <c r="B101" s="20">
        <v>93</v>
      </c>
      <c r="C101" s="42">
        <f t="shared" si="6"/>
      </c>
      <c r="D101" s="42"/>
      <c r="E101" s="20"/>
      <c r="F101" s="8"/>
      <c r="G101" s="20" t="s">
        <v>3</v>
      </c>
      <c r="H101" s="43"/>
      <c r="I101" s="43"/>
      <c r="J101" s="20"/>
      <c r="K101" s="42">
        <f t="shared" si="5"/>
      </c>
      <c r="L101" s="42"/>
      <c r="M101" s="6">
        <f t="shared" si="7"/>
      </c>
      <c r="N101" s="20"/>
      <c r="O101" s="8"/>
      <c r="P101" s="43"/>
      <c r="Q101" s="43"/>
      <c r="R101" s="44">
        <f t="shared" si="8"/>
      </c>
      <c r="S101" s="44"/>
      <c r="T101" s="45">
        <f t="shared" si="9"/>
      </c>
      <c r="U101" s="45"/>
    </row>
    <row r="102" spans="2:21" ht="13.5">
      <c r="B102" s="20">
        <v>94</v>
      </c>
      <c r="C102" s="42">
        <f t="shared" si="6"/>
      </c>
      <c r="D102" s="42"/>
      <c r="E102" s="20"/>
      <c r="F102" s="8"/>
      <c r="G102" s="20" t="s">
        <v>3</v>
      </c>
      <c r="H102" s="43"/>
      <c r="I102" s="43"/>
      <c r="J102" s="20"/>
      <c r="K102" s="42">
        <f t="shared" si="5"/>
      </c>
      <c r="L102" s="42"/>
      <c r="M102" s="6">
        <f t="shared" si="7"/>
      </c>
      <c r="N102" s="20"/>
      <c r="O102" s="8"/>
      <c r="P102" s="43"/>
      <c r="Q102" s="43"/>
      <c r="R102" s="44">
        <f t="shared" si="8"/>
      </c>
      <c r="S102" s="44"/>
      <c r="T102" s="45">
        <f t="shared" si="9"/>
      </c>
      <c r="U102" s="45"/>
    </row>
    <row r="103" spans="2:21" ht="13.5">
      <c r="B103" s="20">
        <v>95</v>
      </c>
      <c r="C103" s="42">
        <f t="shared" si="6"/>
      </c>
      <c r="D103" s="42"/>
      <c r="E103" s="20"/>
      <c r="F103" s="8"/>
      <c r="G103" s="20" t="s">
        <v>3</v>
      </c>
      <c r="H103" s="43"/>
      <c r="I103" s="43"/>
      <c r="J103" s="20"/>
      <c r="K103" s="42">
        <f t="shared" si="5"/>
      </c>
      <c r="L103" s="42"/>
      <c r="M103" s="6">
        <f t="shared" si="7"/>
      </c>
      <c r="N103" s="20"/>
      <c r="O103" s="8"/>
      <c r="P103" s="43"/>
      <c r="Q103" s="43"/>
      <c r="R103" s="44">
        <f t="shared" si="8"/>
      </c>
      <c r="S103" s="44"/>
      <c r="T103" s="45">
        <f t="shared" si="9"/>
      </c>
      <c r="U103" s="45"/>
    </row>
    <row r="104" spans="2:21" ht="13.5">
      <c r="B104" s="20">
        <v>96</v>
      </c>
      <c r="C104" s="42">
        <f t="shared" si="6"/>
      </c>
      <c r="D104" s="42"/>
      <c r="E104" s="20"/>
      <c r="F104" s="8"/>
      <c r="G104" s="20" t="s">
        <v>4</v>
      </c>
      <c r="H104" s="43"/>
      <c r="I104" s="43"/>
      <c r="J104" s="20"/>
      <c r="K104" s="42">
        <f t="shared" si="5"/>
      </c>
      <c r="L104" s="42"/>
      <c r="M104" s="6">
        <f t="shared" si="7"/>
      </c>
      <c r="N104" s="20"/>
      <c r="O104" s="8"/>
      <c r="P104" s="43"/>
      <c r="Q104" s="43"/>
      <c r="R104" s="44">
        <f t="shared" si="8"/>
      </c>
      <c r="S104" s="44"/>
      <c r="T104" s="45">
        <f t="shared" si="9"/>
      </c>
      <c r="U104" s="45"/>
    </row>
    <row r="105" spans="2:21" ht="13.5">
      <c r="B105" s="20">
        <v>97</v>
      </c>
      <c r="C105" s="42">
        <f t="shared" si="6"/>
      </c>
      <c r="D105" s="42"/>
      <c r="E105" s="20"/>
      <c r="F105" s="8"/>
      <c r="G105" s="20" t="s">
        <v>3</v>
      </c>
      <c r="H105" s="43"/>
      <c r="I105" s="43"/>
      <c r="J105" s="20"/>
      <c r="K105" s="42">
        <f t="shared" si="5"/>
      </c>
      <c r="L105" s="42"/>
      <c r="M105" s="6">
        <f t="shared" si="7"/>
      </c>
      <c r="N105" s="20"/>
      <c r="O105" s="8"/>
      <c r="P105" s="43"/>
      <c r="Q105" s="43"/>
      <c r="R105" s="44">
        <f t="shared" si="8"/>
      </c>
      <c r="S105" s="44"/>
      <c r="T105" s="45">
        <f t="shared" si="9"/>
      </c>
      <c r="U105" s="45"/>
    </row>
    <row r="106" spans="2:21" ht="13.5">
      <c r="B106" s="20">
        <v>98</v>
      </c>
      <c r="C106" s="42">
        <f t="shared" si="6"/>
      </c>
      <c r="D106" s="42"/>
      <c r="E106" s="20"/>
      <c r="F106" s="8"/>
      <c r="G106" s="20" t="s">
        <v>4</v>
      </c>
      <c r="H106" s="43"/>
      <c r="I106" s="43"/>
      <c r="J106" s="20"/>
      <c r="K106" s="42">
        <f t="shared" si="5"/>
      </c>
      <c r="L106" s="42"/>
      <c r="M106" s="6">
        <f t="shared" si="7"/>
      </c>
      <c r="N106" s="20"/>
      <c r="O106" s="8"/>
      <c r="P106" s="43"/>
      <c r="Q106" s="43"/>
      <c r="R106" s="44">
        <f t="shared" si="8"/>
      </c>
      <c r="S106" s="44"/>
      <c r="T106" s="45">
        <f t="shared" si="9"/>
      </c>
      <c r="U106" s="45"/>
    </row>
    <row r="107" spans="2:21" ht="13.5">
      <c r="B107" s="20">
        <v>99</v>
      </c>
      <c r="C107" s="42">
        <f t="shared" si="6"/>
      </c>
      <c r="D107" s="42"/>
      <c r="E107" s="20"/>
      <c r="F107" s="8"/>
      <c r="G107" s="20" t="s">
        <v>4</v>
      </c>
      <c r="H107" s="43"/>
      <c r="I107" s="43"/>
      <c r="J107" s="20"/>
      <c r="K107" s="42">
        <f t="shared" si="5"/>
      </c>
      <c r="L107" s="42"/>
      <c r="M107" s="6">
        <f t="shared" si="7"/>
      </c>
      <c r="N107" s="20"/>
      <c r="O107" s="8"/>
      <c r="P107" s="43"/>
      <c r="Q107" s="43"/>
      <c r="R107" s="44">
        <f t="shared" si="8"/>
      </c>
      <c r="S107" s="44"/>
      <c r="T107" s="45">
        <f t="shared" si="9"/>
      </c>
      <c r="U107" s="45"/>
    </row>
    <row r="108" spans="2:21" ht="13.5">
      <c r="B108" s="20">
        <v>100</v>
      </c>
      <c r="C108" s="42">
        <f t="shared" si="6"/>
      </c>
      <c r="D108" s="42"/>
      <c r="E108" s="20"/>
      <c r="F108" s="8"/>
      <c r="G108" s="20" t="s">
        <v>3</v>
      </c>
      <c r="H108" s="43"/>
      <c r="I108" s="43"/>
      <c r="J108" s="20"/>
      <c r="K108" s="42">
        <f t="shared" si="5"/>
      </c>
      <c r="L108" s="42"/>
      <c r="M108" s="6">
        <f t="shared" si="7"/>
      </c>
      <c r="N108" s="20"/>
      <c r="O108" s="8"/>
      <c r="P108" s="43"/>
      <c r="Q108" s="43"/>
      <c r="R108" s="44">
        <f t="shared" si="8"/>
      </c>
      <c r="S108" s="44"/>
      <c r="T108" s="45">
        <f t="shared" si="9"/>
      </c>
      <c r="U108" s="4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nac</cp:lastModifiedBy>
  <cp:lastPrinted>2015-07-15T10:17:15Z</cp:lastPrinted>
  <dcterms:created xsi:type="dcterms:W3CDTF">2013-10-09T23:04:08Z</dcterms:created>
  <dcterms:modified xsi:type="dcterms:W3CDTF">2016-05-01T06:57:09Z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