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FX\EA\52_チャートマスター\本講座\11_トレード管理シート2\"/>
    </mc:Choice>
  </mc:AlternateContent>
  <bookViews>
    <workbookView xWindow="0" yWindow="0" windowWidth="25200" windowHeight="11760" activeTab="5"/>
  </bookViews>
  <sheets>
    <sheet name="検証（USDJPY　D1）" sheetId="28" r:id="rId1"/>
    <sheet name="検証（USDJPY　H4)" sheetId="30" r:id="rId2"/>
    <sheet name="検証（USDJPY　H1)" sheetId="32" r:id="rId3"/>
    <sheet name="画像(D1)" sheetId="26" r:id="rId4"/>
    <sheet name="画像(H4)" sheetId="31" r:id="rId5"/>
    <sheet name="気づき" sheetId="9" r:id="rId6"/>
    <sheet name="検証終了通貨" sheetId="10" r:id="rId7"/>
    <sheet name="テンプレ" sheetId="17" r:id="rId8"/>
    <sheet name="テンプレ改" sheetId="29" r:id="rId9"/>
  </sheets>
  <definedNames>
    <definedName name="_xlnm.Print_Area" localSheetId="3">'画像(D1)'!$A$1:$C$12</definedName>
    <definedName name="_xlnm.Print_Area" localSheetId="0">'検証（USDJPY　D1）'!$A$1:$U$108</definedName>
    <definedName name="_xlnm.Print_Area" localSheetId="2">'検証（USDJPY　H1)'!$A$1:$AC$108</definedName>
    <definedName name="_xlnm.Print_Area" localSheetId="1">'検証（USDJPY　H4)'!$A$1:$AA$108</definedName>
  </definedNames>
  <calcPr calcId="152511"/>
</workbook>
</file>

<file path=xl/calcChain.xml><?xml version="1.0" encoding="utf-8"?>
<calcChain xmlns="http://schemas.openxmlformats.org/spreadsheetml/2006/main">
  <c r="AC91" i="32" l="1"/>
  <c r="AB91" i="32"/>
  <c r="AB55" i="32"/>
  <c r="Z46" i="32"/>
  <c r="Z55" i="32"/>
  <c r="AA18" i="32"/>
  <c r="AA108" i="30"/>
  <c r="AA98" i="30"/>
  <c r="AA71" i="30"/>
  <c r="AA56" i="30"/>
  <c r="AA34" i="30"/>
  <c r="AA19" i="30"/>
  <c r="Z108" i="30"/>
  <c r="Z98" i="30"/>
  <c r="Z71" i="30"/>
  <c r="Z56" i="30"/>
  <c r="Z34" i="30"/>
  <c r="Z19" i="30"/>
  <c r="C108" i="28"/>
  <c r="AC55" i="32" l="1"/>
  <c r="L9" i="32"/>
  <c r="M2" i="32"/>
  <c r="N9" i="32" l="1"/>
  <c r="T9" i="32" s="1"/>
  <c r="T9" i="28"/>
  <c r="T10" i="28"/>
  <c r="C10" i="32" l="1"/>
  <c r="L10" i="32" s="1"/>
  <c r="N10" i="32" s="1"/>
  <c r="T10" i="32" s="1"/>
  <c r="V9" i="32"/>
  <c r="T108" i="30"/>
  <c r="V108" i="30" s="1"/>
  <c r="N108" i="30"/>
  <c r="L108" i="30"/>
  <c r="N107" i="30"/>
  <c r="T107" i="30" s="1"/>
  <c r="L107" i="30"/>
  <c r="T106" i="30"/>
  <c r="N106" i="30"/>
  <c r="L106" i="30"/>
  <c r="T105" i="30"/>
  <c r="N105" i="30"/>
  <c r="L105" i="30"/>
  <c r="T104" i="30"/>
  <c r="N104" i="30"/>
  <c r="L104" i="30"/>
  <c r="T103" i="30"/>
  <c r="N103" i="30"/>
  <c r="L103" i="30"/>
  <c r="T102" i="30"/>
  <c r="L102" i="30"/>
  <c r="N102" i="30" s="1"/>
  <c r="T101" i="30"/>
  <c r="N101" i="30"/>
  <c r="L101" i="30"/>
  <c r="T100" i="30"/>
  <c r="N100" i="30"/>
  <c r="L100" i="30"/>
  <c r="L9" i="30"/>
  <c r="N9" i="30" s="1"/>
  <c r="T9" i="30" s="1"/>
  <c r="V9" i="30" s="1"/>
  <c r="M2" i="30"/>
  <c r="C11" i="32" l="1"/>
  <c r="V10" i="32"/>
  <c r="C108" i="30"/>
  <c r="R2" i="30" s="1"/>
  <c r="V107" i="30"/>
  <c r="C107" i="30"/>
  <c r="V106" i="30"/>
  <c r="C106" i="30"/>
  <c r="V105" i="30"/>
  <c r="C105" i="30"/>
  <c r="V104" i="30"/>
  <c r="C104" i="30"/>
  <c r="V103" i="30"/>
  <c r="C103" i="30"/>
  <c r="V102" i="30"/>
  <c r="C102" i="30"/>
  <c r="V101" i="30"/>
  <c r="C101" i="30"/>
  <c r="V100" i="30"/>
  <c r="C10" i="30"/>
  <c r="J24" i="28"/>
  <c r="J23" i="28"/>
  <c r="J21" i="28"/>
  <c r="J19" i="28"/>
  <c r="J17" i="28"/>
  <c r="J15" i="28"/>
  <c r="J14" i="28"/>
  <c r="J13" i="28"/>
  <c r="J10" i="28"/>
  <c r="L11" i="32" l="1"/>
  <c r="N11" i="32" s="1"/>
  <c r="T11" i="32" s="1"/>
  <c r="L10" i="30"/>
  <c r="N10" i="30" s="1"/>
  <c r="T10" i="30" s="1"/>
  <c r="T108" i="29"/>
  <c r="R108" i="29"/>
  <c r="M108" i="29"/>
  <c r="K108" i="29"/>
  <c r="T107" i="29"/>
  <c r="R107" i="29"/>
  <c r="C108" i="29" s="1"/>
  <c r="P2" i="29" s="1"/>
  <c r="M107" i="29"/>
  <c r="K107" i="29"/>
  <c r="C107" i="29"/>
  <c r="T106" i="29"/>
  <c r="R106" i="29"/>
  <c r="M106" i="29"/>
  <c r="K106" i="29"/>
  <c r="C106" i="29"/>
  <c r="T105" i="29"/>
  <c r="R105" i="29"/>
  <c r="M105" i="29"/>
  <c r="K105" i="29"/>
  <c r="C105" i="29"/>
  <c r="T104" i="29"/>
  <c r="R104" i="29"/>
  <c r="M104" i="29"/>
  <c r="K104" i="29"/>
  <c r="C104" i="29"/>
  <c r="T103" i="29"/>
  <c r="R103" i="29"/>
  <c r="M103" i="29"/>
  <c r="K103" i="29"/>
  <c r="T102" i="29"/>
  <c r="R102" i="29"/>
  <c r="C103" i="29" s="1"/>
  <c r="M102" i="29"/>
  <c r="K102" i="29"/>
  <c r="C102" i="29"/>
  <c r="T101" i="29"/>
  <c r="R101" i="29"/>
  <c r="M101" i="29"/>
  <c r="K101" i="29"/>
  <c r="C101" i="29"/>
  <c r="T100" i="29"/>
  <c r="R100" i="29"/>
  <c r="M100" i="29"/>
  <c r="K100" i="29"/>
  <c r="T99" i="29"/>
  <c r="R99" i="29"/>
  <c r="C100" i="29" s="1"/>
  <c r="M99" i="29"/>
  <c r="K99" i="29"/>
  <c r="C99" i="29"/>
  <c r="T98" i="29"/>
  <c r="R98" i="29"/>
  <c r="M98" i="29"/>
  <c r="K98" i="29"/>
  <c r="C98" i="29"/>
  <c r="T97" i="29"/>
  <c r="R97" i="29"/>
  <c r="M97" i="29"/>
  <c r="K97" i="29"/>
  <c r="C97" i="29"/>
  <c r="T96" i="29"/>
  <c r="R96" i="29"/>
  <c r="M96" i="29"/>
  <c r="K96" i="29"/>
  <c r="C96" i="29"/>
  <c r="T95" i="29"/>
  <c r="R95" i="29"/>
  <c r="M95" i="29"/>
  <c r="K95" i="29"/>
  <c r="T94" i="29"/>
  <c r="R94" i="29"/>
  <c r="C95" i="29" s="1"/>
  <c r="M94" i="29"/>
  <c r="K94" i="29"/>
  <c r="C94" i="29"/>
  <c r="T93" i="29"/>
  <c r="R93" i="29"/>
  <c r="M93" i="29"/>
  <c r="K93" i="29"/>
  <c r="C93" i="29"/>
  <c r="T92" i="29"/>
  <c r="R92" i="29"/>
  <c r="M92" i="29"/>
  <c r="K92" i="29"/>
  <c r="T91" i="29"/>
  <c r="R91" i="29"/>
  <c r="C92" i="29" s="1"/>
  <c r="M91" i="29"/>
  <c r="K91" i="29"/>
  <c r="C91" i="29"/>
  <c r="T90" i="29"/>
  <c r="R90" i="29"/>
  <c r="M90" i="29"/>
  <c r="K90" i="29"/>
  <c r="C90" i="29"/>
  <c r="T89" i="29"/>
  <c r="R89" i="29"/>
  <c r="M89" i="29"/>
  <c r="K89" i="29"/>
  <c r="C89" i="29"/>
  <c r="T88" i="29"/>
  <c r="R88" i="29"/>
  <c r="M88" i="29"/>
  <c r="K88" i="29"/>
  <c r="C88" i="29"/>
  <c r="T87" i="29"/>
  <c r="R87" i="29"/>
  <c r="M87" i="29"/>
  <c r="K87" i="29"/>
  <c r="T86" i="29"/>
  <c r="R86" i="29"/>
  <c r="C87" i="29" s="1"/>
  <c r="M86" i="29"/>
  <c r="K86" i="29"/>
  <c r="C86" i="29"/>
  <c r="T85" i="29"/>
  <c r="R85" i="29"/>
  <c r="M85" i="29"/>
  <c r="K85" i="29"/>
  <c r="C85" i="29"/>
  <c r="T84" i="29"/>
  <c r="R84" i="29"/>
  <c r="M84" i="29"/>
  <c r="K84" i="29"/>
  <c r="T83" i="29"/>
  <c r="R83" i="29"/>
  <c r="C84" i="29" s="1"/>
  <c r="M83" i="29"/>
  <c r="K83" i="29"/>
  <c r="C83" i="29"/>
  <c r="T82" i="29"/>
  <c r="R82" i="29"/>
  <c r="M82" i="29"/>
  <c r="K82" i="29"/>
  <c r="C82" i="29"/>
  <c r="T81" i="29"/>
  <c r="R81" i="29"/>
  <c r="M81" i="29"/>
  <c r="K81" i="29"/>
  <c r="C81" i="29"/>
  <c r="T80" i="29"/>
  <c r="R80" i="29"/>
  <c r="M80" i="29"/>
  <c r="K80" i="29"/>
  <c r="C80" i="29"/>
  <c r="T79" i="29"/>
  <c r="R79" i="29"/>
  <c r="M79" i="29"/>
  <c r="K79" i="29"/>
  <c r="T78" i="29"/>
  <c r="R78" i="29"/>
  <c r="C79" i="29" s="1"/>
  <c r="M78" i="29"/>
  <c r="K78" i="29"/>
  <c r="C78" i="29"/>
  <c r="T77" i="29"/>
  <c r="R77" i="29"/>
  <c r="M77" i="29"/>
  <c r="K77" i="29"/>
  <c r="C77" i="29"/>
  <c r="T76" i="29"/>
  <c r="R76" i="29"/>
  <c r="M76" i="29"/>
  <c r="K76" i="29"/>
  <c r="T75" i="29"/>
  <c r="R75" i="29"/>
  <c r="C76" i="29" s="1"/>
  <c r="M75" i="29"/>
  <c r="K75" i="29"/>
  <c r="C75" i="29"/>
  <c r="T74" i="29"/>
  <c r="R74" i="29"/>
  <c r="M74" i="29"/>
  <c r="K74" i="29"/>
  <c r="C74" i="29"/>
  <c r="T73" i="29"/>
  <c r="R73" i="29"/>
  <c r="M73" i="29"/>
  <c r="K73" i="29"/>
  <c r="C73" i="29"/>
  <c r="T72" i="29"/>
  <c r="R72" i="29"/>
  <c r="M72" i="29"/>
  <c r="K72" i="29"/>
  <c r="C72" i="29"/>
  <c r="T71" i="29"/>
  <c r="R71" i="29"/>
  <c r="M71" i="29"/>
  <c r="K71" i="29"/>
  <c r="T70" i="29"/>
  <c r="R70" i="29"/>
  <c r="C71" i="29" s="1"/>
  <c r="M70" i="29"/>
  <c r="K70" i="29"/>
  <c r="C70" i="29"/>
  <c r="T69" i="29"/>
  <c r="R69" i="29"/>
  <c r="M69" i="29"/>
  <c r="K69" i="29"/>
  <c r="C69" i="29"/>
  <c r="T68" i="29"/>
  <c r="R68" i="29"/>
  <c r="M68" i="29"/>
  <c r="K68" i="29"/>
  <c r="T67" i="29"/>
  <c r="R67" i="29"/>
  <c r="C68" i="29" s="1"/>
  <c r="M67" i="29"/>
  <c r="K67" i="29"/>
  <c r="C67" i="29"/>
  <c r="T66" i="29"/>
  <c r="R66" i="29"/>
  <c r="M66" i="29"/>
  <c r="K66" i="29"/>
  <c r="C66" i="29"/>
  <c r="T65" i="29"/>
  <c r="R65" i="29"/>
  <c r="M65" i="29"/>
  <c r="K65" i="29"/>
  <c r="C65" i="29"/>
  <c r="T64" i="29"/>
  <c r="R64" i="29"/>
  <c r="M64" i="29"/>
  <c r="K64" i="29"/>
  <c r="C64" i="29"/>
  <c r="T63" i="29"/>
  <c r="R63" i="29"/>
  <c r="M63" i="29"/>
  <c r="K63" i="29"/>
  <c r="T62" i="29"/>
  <c r="R62" i="29"/>
  <c r="C63" i="29" s="1"/>
  <c r="M62" i="29"/>
  <c r="K62" i="29"/>
  <c r="C62" i="29"/>
  <c r="T61" i="29"/>
  <c r="R61" i="29"/>
  <c r="M61" i="29"/>
  <c r="K61" i="29"/>
  <c r="C61" i="29"/>
  <c r="T60" i="29"/>
  <c r="R60" i="29"/>
  <c r="M60" i="29"/>
  <c r="K60" i="29"/>
  <c r="T59" i="29"/>
  <c r="R59" i="29"/>
  <c r="C60" i="29" s="1"/>
  <c r="M59" i="29"/>
  <c r="K59" i="29"/>
  <c r="C59" i="29"/>
  <c r="T58" i="29"/>
  <c r="R58" i="29"/>
  <c r="M58" i="29"/>
  <c r="K58" i="29"/>
  <c r="C58" i="29"/>
  <c r="T57" i="29"/>
  <c r="R57" i="29"/>
  <c r="M57" i="29"/>
  <c r="K57" i="29"/>
  <c r="C57" i="29"/>
  <c r="T56" i="29"/>
  <c r="R56" i="29"/>
  <c r="M56" i="29"/>
  <c r="K56" i="29"/>
  <c r="C56" i="29"/>
  <c r="T55" i="29"/>
  <c r="R55" i="29"/>
  <c r="M55" i="29"/>
  <c r="K55" i="29"/>
  <c r="T54" i="29"/>
  <c r="R54" i="29"/>
  <c r="C55" i="29" s="1"/>
  <c r="M54" i="29"/>
  <c r="K54" i="29"/>
  <c r="C54" i="29"/>
  <c r="T53" i="29"/>
  <c r="R53" i="29"/>
  <c r="M53" i="29"/>
  <c r="K53" i="29"/>
  <c r="C53" i="29"/>
  <c r="T52" i="29"/>
  <c r="R52" i="29"/>
  <c r="M52" i="29"/>
  <c r="K52" i="29"/>
  <c r="T51" i="29"/>
  <c r="R51" i="29"/>
  <c r="C52" i="29" s="1"/>
  <c r="M51" i="29"/>
  <c r="K51" i="29"/>
  <c r="C51" i="29"/>
  <c r="T50" i="29"/>
  <c r="R50" i="29"/>
  <c r="M50" i="29"/>
  <c r="K50" i="29"/>
  <c r="C50" i="29"/>
  <c r="T49" i="29"/>
  <c r="R49" i="29"/>
  <c r="M49" i="29"/>
  <c r="K49" i="29"/>
  <c r="C49" i="29"/>
  <c r="T48" i="29"/>
  <c r="R48" i="29"/>
  <c r="M48" i="29"/>
  <c r="K48" i="29"/>
  <c r="C48" i="29"/>
  <c r="T47" i="29"/>
  <c r="R47" i="29"/>
  <c r="M47" i="29"/>
  <c r="K47" i="29"/>
  <c r="T46" i="29"/>
  <c r="R46" i="29"/>
  <c r="C47" i="29" s="1"/>
  <c r="M46" i="29"/>
  <c r="K46" i="29"/>
  <c r="C46" i="29"/>
  <c r="T45" i="29"/>
  <c r="R45" i="29"/>
  <c r="M45" i="29"/>
  <c r="K45" i="29"/>
  <c r="C45" i="29"/>
  <c r="T44" i="29"/>
  <c r="R44" i="29"/>
  <c r="M44" i="29"/>
  <c r="K44" i="29"/>
  <c r="T43" i="29"/>
  <c r="R43" i="29"/>
  <c r="C44" i="29" s="1"/>
  <c r="M43" i="29"/>
  <c r="K43" i="29"/>
  <c r="C43" i="29"/>
  <c r="T42" i="29"/>
  <c r="R42" i="29"/>
  <c r="M42" i="29"/>
  <c r="K42" i="29"/>
  <c r="C42" i="29"/>
  <c r="T41" i="29"/>
  <c r="R41" i="29"/>
  <c r="M41" i="29"/>
  <c r="K41" i="29"/>
  <c r="C41" i="29"/>
  <c r="T40" i="29"/>
  <c r="R40" i="29"/>
  <c r="M40" i="29"/>
  <c r="K40" i="29"/>
  <c r="C40" i="29"/>
  <c r="T39" i="29"/>
  <c r="R39" i="29"/>
  <c r="M39" i="29"/>
  <c r="K39" i="29"/>
  <c r="T38" i="29"/>
  <c r="R38" i="29"/>
  <c r="C39" i="29" s="1"/>
  <c r="M38" i="29"/>
  <c r="K38" i="29"/>
  <c r="C38" i="29"/>
  <c r="T37" i="29"/>
  <c r="R37" i="29"/>
  <c r="M37" i="29"/>
  <c r="K37" i="29"/>
  <c r="C37" i="29"/>
  <c r="T36" i="29"/>
  <c r="R36" i="29"/>
  <c r="M36" i="29"/>
  <c r="K36" i="29"/>
  <c r="T35" i="29"/>
  <c r="R35" i="29"/>
  <c r="C36" i="29" s="1"/>
  <c r="M35" i="29"/>
  <c r="K35" i="29"/>
  <c r="C35" i="29"/>
  <c r="T34" i="29"/>
  <c r="R34" i="29"/>
  <c r="M34" i="29"/>
  <c r="K34" i="29"/>
  <c r="C34" i="29"/>
  <c r="T33" i="29"/>
  <c r="R33" i="29"/>
  <c r="M33" i="29"/>
  <c r="K33" i="29"/>
  <c r="C33" i="29"/>
  <c r="T32" i="29"/>
  <c r="R32" i="29"/>
  <c r="M32" i="29"/>
  <c r="K32" i="29"/>
  <c r="C32" i="29"/>
  <c r="T31" i="29"/>
  <c r="R31" i="29"/>
  <c r="M31" i="29"/>
  <c r="K31" i="29"/>
  <c r="T30" i="29"/>
  <c r="R30" i="29"/>
  <c r="C31" i="29" s="1"/>
  <c r="M30" i="29"/>
  <c r="K30" i="29"/>
  <c r="C30" i="29"/>
  <c r="T29" i="29"/>
  <c r="R29" i="29"/>
  <c r="M29" i="29"/>
  <c r="K29" i="29"/>
  <c r="C29" i="29"/>
  <c r="T28" i="29"/>
  <c r="R28" i="29"/>
  <c r="M28" i="29"/>
  <c r="K28" i="29"/>
  <c r="T27" i="29"/>
  <c r="R27" i="29"/>
  <c r="C28" i="29" s="1"/>
  <c r="M27" i="29"/>
  <c r="K27" i="29"/>
  <c r="C27" i="29"/>
  <c r="T26" i="29"/>
  <c r="R26" i="29"/>
  <c r="M26" i="29"/>
  <c r="K26" i="29"/>
  <c r="C26" i="29"/>
  <c r="T25" i="29"/>
  <c r="R25" i="29"/>
  <c r="M25" i="29"/>
  <c r="K25" i="29"/>
  <c r="C25" i="29"/>
  <c r="T24" i="29"/>
  <c r="R24" i="29"/>
  <c r="M24" i="29"/>
  <c r="K24" i="29"/>
  <c r="C24" i="29"/>
  <c r="T23" i="29"/>
  <c r="R23" i="29"/>
  <c r="M23" i="29"/>
  <c r="K23" i="29"/>
  <c r="T22" i="29"/>
  <c r="R22" i="29"/>
  <c r="C23" i="29" s="1"/>
  <c r="M22" i="29"/>
  <c r="K22" i="29"/>
  <c r="C22" i="29"/>
  <c r="T21" i="29"/>
  <c r="R21" i="29"/>
  <c r="M21" i="29"/>
  <c r="K21" i="29"/>
  <c r="C21" i="29"/>
  <c r="T20" i="29"/>
  <c r="R20" i="29"/>
  <c r="M20" i="29"/>
  <c r="K20" i="29"/>
  <c r="T19" i="29"/>
  <c r="R19" i="29"/>
  <c r="C20" i="29" s="1"/>
  <c r="M19" i="29"/>
  <c r="K19" i="29"/>
  <c r="C19" i="29"/>
  <c r="T18" i="29"/>
  <c r="R18" i="29"/>
  <c r="M18" i="29"/>
  <c r="K18" i="29"/>
  <c r="C18" i="29"/>
  <c r="T17" i="29"/>
  <c r="R17" i="29"/>
  <c r="M17" i="29"/>
  <c r="K17" i="29"/>
  <c r="C17" i="29"/>
  <c r="T16" i="29"/>
  <c r="R16" i="29"/>
  <c r="M16" i="29"/>
  <c r="K16" i="29"/>
  <c r="C16" i="29"/>
  <c r="T15" i="29"/>
  <c r="R15" i="29"/>
  <c r="M15" i="29"/>
  <c r="K15" i="29"/>
  <c r="T14" i="29"/>
  <c r="R14" i="29"/>
  <c r="C5" i="29" s="1"/>
  <c r="M14" i="29"/>
  <c r="K14" i="29"/>
  <c r="C14" i="29"/>
  <c r="T13" i="29"/>
  <c r="R13" i="29"/>
  <c r="M13" i="29"/>
  <c r="K13" i="29"/>
  <c r="C13" i="29"/>
  <c r="T12" i="29"/>
  <c r="R12" i="29"/>
  <c r="M12" i="29"/>
  <c r="K12" i="29"/>
  <c r="T11" i="29"/>
  <c r="R11" i="29"/>
  <c r="C12" i="29" s="1"/>
  <c r="M11" i="29"/>
  <c r="K11" i="29"/>
  <c r="C11" i="29"/>
  <c r="T10" i="29"/>
  <c r="R10" i="29"/>
  <c r="M10" i="29"/>
  <c r="K10" i="29"/>
  <c r="C10" i="29"/>
  <c r="T9" i="29"/>
  <c r="H4" i="29" s="1"/>
  <c r="R9" i="29"/>
  <c r="D4" i="29" s="1"/>
  <c r="M9" i="29"/>
  <c r="K9" i="29"/>
  <c r="L2" i="29"/>
  <c r="K108" i="28"/>
  <c r="K107" i="28"/>
  <c r="K106" i="28"/>
  <c r="K105" i="28"/>
  <c r="K104" i="28"/>
  <c r="K103" i="28"/>
  <c r="K102" i="28"/>
  <c r="K101" i="28"/>
  <c r="K100" i="28"/>
  <c r="K99" i="28"/>
  <c r="K98" i="28"/>
  <c r="K97" i="28"/>
  <c r="K96" i="28"/>
  <c r="K95" i="28"/>
  <c r="K94" i="28"/>
  <c r="K93" i="28"/>
  <c r="K92" i="28"/>
  <c r="K91" i="28"/>
  <c r="K90" i="28"/>
  <c r="K89" i="28"/>
  <c r="K88" i="28"/>
  <c r="K87" i="28"/>
  <c r="K86" i="28"/>
  <c r="K85" i="28"/>
  <c r="K84" i="28"/>
  <c r="K83" i="28"/>
  <c r="K82" i="28"/>
  <c r="K81" i="28"/>
  <c r="K80" i="28"/>
  <c r="K79" i="28"/>
  <c r="K78" i="28"/>
  <c r="K77" i="28"/>
  <c r="K76" i="28"/>
  <c r="K75" i="28"/>
  <c r="K74" i="28"/>
  <c r="K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9" i="28"/>
  <c r="M9" i="28" s="1"/>
  <c r="R9" i="28" s="1"/>
  <c r="R10" i="17"/>
  <c r="T10" i="17"/>
  <c r="R11" i="17"/>
  <c r="T11" i="17"/>
  <c r="R12" i="17"/>
  <c r="T12" i="17"/>
  <c r="R13" i="17"/>
  <c r="T13" i="17"/>
  <c r="R14" i="17"/>
  <c r="T14" i="17"/>
  <c r="R15" i="17"/>
  <c r="T15" i="17"/>
  <c r="R16" i="17"/>
  <c r="T16" i="17"/>
  <c r="R17" i="17"/>
  <c r="T17" i="17"/>
  <c r="R18" i="17"/>
  <c r="T18" i="17"/>
  <c r="R19" i="17"/>
  <c r="T19" i="17"/>
  <c r="R20" i="17"/>
  <c r="T20" i="17"/>
  <c r="R21" i="17"/>
  <c r="T21" i="17"/>
  <c r="R22" i="17"/>
  <c r="T22" i="17"/>
  <c r="R23" i="17"/>
  <c r="T23" i="17"/>
  <c r="R24" i="17"/>
  <c r="T24" i="17"/>
  <c r="R25" i="17"/>
  <c r="T25" i="17"/>
  <c r="R26" i="17"/>
  <c r="T26" i="17"/>
  <c r="R27" i="17"/>
  <c r="T27" i="17"/>
  <c r="R28" i="17"/>
  <c r="T28" i="17"/>
  <c r="R29" i="17"/>
  <c r="T29" i="17"/>
  <c r="R30" i="17"/>
  <c r="T30" i="17"/>
  <c r="R31" i="17"/>
  <c r="T31" i="17"/>
  <c r="R32" i="17"/>
  <c r="T32" i="17"/>
  <c r="R33" i="17"/>
  <c r="T33" i="17"/>
  <c r="R34" i="17"/>
  <c r="T34" i="17"/>
  <c r="R35" i="17"/>
  <c r="T35" i="17"/>
  <c r="R36" i="17"/>
  <c r="T36" i="17"/>
  <c r="R37" i="17"/>
  <c r="T37" i="17"/>
  <c r="R38" i="17"/>
  <c r="T38" i="17"/>
  <c r="R39" i="17"/>
  <c r="T39" i="17"/>
  <c r="R40" i="17"/>
  <c r="T40" i="17"/>
  <c r="R41" i="17"/>
  <c r="T41" i="17"/>
  <c r="R42" i="17"/>
  <c r="T42" i="17"/>
  <c r="R43" i="17"/>
  <c r="T43" i="17"/>
  <c r="R44" i="17"/>
  <c r="T44" i="17"/>
  <c r="R45" i="17"/>
  <c r="T45" i="17"/>
  <c r="R46" i="17"/>
  <c r="T46" i="17"/>
  <c r="R47" i="17"/>
  <c r="T47" i="17"/>
  <c r="R48" i="17"/>
  <c r="T48" i="17"/>
  <c r="R49" i="17"/>
  <c r="T49" i="17"/>
  <c r="R50" i="17"/>
  <c r="T50" i="17"/>
  <c r="R51" i="17"/>
  <c r="T51" i="17"/>
  <c r="R52" i="17"/>
  <c r="T52" i="17"/>
  <c r="R53" i="17"/>
  <c r="T53" i="17"/>
  <c r="R54" i="17"/>
  <c r="T54" i="17"/>
  <c r="R55" i="17"/>
  <c r="T55" i="17"/>
  <c r="R56" i="17"/>
  <c r="T56" i="17"/>
  <c r="R57" i="17"/>
  <c r="T57" i="17"/>
  <c r="R58" i="17"/>
  <c r="T58" i="17"/>
  <c r="R59" i="17"/>
  <c r="T59" i="17"/>
  <c r="R60" i="17"/>
  <c r="T60" i="17"/>
  <c r="R61" i="17"/>
  <c r="T61" i="17"/>
  <c r="R62" i="17"/>
  <c r="T62" i="17"/>
  <c r="R63" i="17"/>
  <c r="T63" i="17"/>
  <c r="R64" i="17"/>
  <c r="T64" i="17"/>
  <c r="R65" i="17"/>
  <c r="T65" i="17"/>
  <c r="R66" i="17"/>
  <c r="T66" i="17"/>
  <c r="R67" i="17"/>
  <c r="T67" i="17"/>
  <c r="R68" i="17"/>
  <c r="T68" i="17"/>
  <c r="R69" i="17"/>
  <c r="T69" i="17"/>
  <c r="R70" i="17"/>
  <c r="T70" i="17"/>
  <c r="R71" i="17"/>
  <c r="T71" i="17"/>
  <c r="R72" i="17"/>
  <c r="T72" i="17"/>
  <c r="R73" i="17"/>
  <c r="T73" i="17"/>
  <c r="R74" i="17"/>
  <c r="T74" i="17"/>
  <c r="R75" i="17"/>
  <c r="T75" i="17"/>
  <c r="R76" i="17"/>
  <c r="T76" i="17"/>
  <c r="R77" i="17"/>
  <c r="T77" i="17"/>
  <c r="R78" i="17"/>
  <c r="T78" i="17"/>
  <c r="R79" i="17"/>
  <c r="T79" i="17"/>
  <c r="R80" i="17"/>
  <c r="T80" i="17"/>
  <c r="R81" i="17"/>
  <c r="T81" i="17"/>
  <c r="R82" i="17"/>
  <c r="T82" i="17"/>
  <c r="R83" i="17"/>
  <c r="T83" i="17"/>
  <c r="R84" i="17"/>
  <c r="T84" i="17"/>
  <c r="R85" i="17"/>
  <c r="T85" i="17"/>
  <c r="R86" i="17"/>
  <c r="T86" i="17"/>
  <c r="R87" i="17"/>
  <c r="T87" i="17"/>
  <c r="R88" i="17"/>
  <c r="T88" i="17"/>
  <c r="R89" i="17"/>
  <c r="T89" i="17"/>
  <c r="R90" i="17"/>
  <c r="T90" i="17"/>
  <c r="R91" i="17"/>
  <c r="T91" i="17"/>
  <c r="R92" i="17"/>
  <c r="T92" i="17"/>
  <c r="R93" i="17"/>
  <c r="T93" i="17"/>
  <c r="R94" i="17"/>
  <c r="T94" i="17"/>
  <c r="R95" i="17"/>
  <c r="T95" i="17"/>
  <c r="R96" i="17"/>
  <c r="T96" i="17"/>
  <c r="R97" i="17"/>
  <c r="T97" i="17"/>
  <c r="R98" i="17"/>
  <c r="T98" i="17"/>
  <c r="R99" i="17"/>
  <c r="T99" i="17"/>
  <c r="R100" i="17"/>
  <c r="T100" i="17"/>
  <c r="R101" i="17"/>
  <c r="T101" i="17"/>
  <c r="R102" i="17"/>
  <c r="T102" i="17"/>
  <c r="R103" i="17"/>
  <c r="T103" i="17"/>
  <c r="R104" i="17"/>
  <c r="T104" i="17"/>
  <c r="R105" i="17"/>
  <c r="T105" i="17"/>
  <c r="R106" i="17"/>
  <c r="T106" i="17"/>
  <c r="R107" i="17"/>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T9" i="17"/>
  <c r="R9" i="17"/>
  <c r="M9" i="17"/>
  <c r="R23" i="28"/>
  <c r="C24" i="28" s="1"/>
  <c r="R25" i="28"/>
  <c r="C26" i="28" s="1"/>
  <c r="R26" i="28"/>
  <c r="C27" i="28" s="1"/>
  <c r="R27" i="28"/>
  <c r="C28" i="28" s="1"/>
  <c r="R28" i="28"/>
  <c r="C29" i="28" s="1"/>
  <c r="R29" i="28"/>
  <c r="C30" i="28" s="1"/>
  <c r="R30" i="28"/>
  <c r="C31" i="28" s="1"/>
  <c r="R31" i="28"/>
  <c r="C32" i="28" s="1"/>
  <c r="R32" i="28"/>
  <c r="C33" i="28" s="1"/>
  <c r="R33" i="28"/>
  <c r="C34" i="28" s="1"/>
  <c r="R34" i="28"/>
  <c r="C35" i="28" s="1"/>
  <c r="R35" i="28"/>
  <c r="C36" i="28" s="1"/>
  <c r="R36" i="28"/>
  <c r="C37" i="28" s="1"/>
  <c r="R37" i="28"/>
  <c r="C38" i="28" s="1"/>
  <c r="R38" i="28"/>
  <c r="C39" i="28" s="1"/>
  <c r="R39" i="28"/>
  <c r="C40" i="28" s="1"/>
  <c r="R40" i="28"/>
  <c r="C41" i="28" s="1"/>
  <c r="R41" i="28"/>
  <c r="C42" i="28" s="1"/>
  <c r="R42" i="28"/>
  <c r="C43" i="28" s="1"/>
  <c r="R43" i="28"/>
  <c r="C44" i="28" s="1"/>
  <c r="R44" i="28"/>
  <c r="C45" i="28" s="1"/>
  <c r="R45" i="28"/>
  <c r="C46" i="28" s="1"/>
  <c r="R46" i="28"/>
  <c r="C47" i="28" s="1"/>
  <c r="R47" i="28"/>
  <c r="C48" i="28" s="1"/>
  <c r="R48" i="28"/>
  <c r="C49" i="28" s="1"/>
  <c r="R49" i="28"/>
  <c r="C50" i="28" s="1"/>
  <c r="R50" i="28"/>
  <c r="C51" i="28" s="1"/>
  <c r="R51" i="28"/>
  <c r="C52" i="28" s="1"/>
  <c r="R52" i="28"/>
  <c r="C53" i="28" s="1"/>
  <c r="R53" i="28"/>
  <c r="C54" i="28" s="1"/>
  <c r="R54" i="28"/>
  <c r="C55" i="28" s="1"/>
  <c r="R55" i="28"/>
  <c r="C56" i="28" s="1"/>
  <c r="R56" i="28"/>
  <c r="C57" i="28" s="1"/>
  <c r="R57" i="28"/>
  <c r="C58" i="28" s="1"/>
  <c r="R58" i="28"/>
  <c r="C59" i="28" s="1"/>
  <c r="R59" i="28"/>
  <c r="C60" i="28" s="1"/>
  <c r="R60" i="28"/>
  <c r="C61" i="28" s="1"/>
  <c r="R61" i="28"/>
  <c r="C62" i="28" s="1"/>
  <c r="R62" i="28"/>
  <c r="C63" i="28" s="1"/>
  <c r="R63" i="28"/>
  <c r="C64" i="28" s="1"/>
  <c r="R64" i="28"/>
  <c r="C65" i="28" s="1"/>
  <c r="R65" i="28"/>
  <c r="C66" i="28" s="1"/>
  <c r="R66" i="28"/>
  <c r="C67" i="28" s="1"/>
  <c r="R67" i="28"/>
  <c r="C68" i="28" s="1"/>
  <c r="R68" i="28"/>
  <c r="C69" i="28" s="1"/>
  <c r="R69" i="28"/>
  <c r="C70" i="28" s="1"/>
  <c r="R70" i="28"/>
  <c r="C71" i="28" s="1"/>
  <c r="R71" i="28"/>
  <c r="C72" i="28" s="1"/>
  <c r="R72" i="28"/>
  <c r="C73" i="28" s="1"/>
  <c r="R73" i="28"/>
  <c r="C74" i="28" s="1"/>
  <c r="R74" i="28"/>
  <c r="C75" i="28" s="1"/>
  <c r="R75" i="28"/>
  <c r="C76" i="28" s="1"/>
  <c r="R76" i="28"/>
  <c r="C77" i="28" s="1"/>
  <c r="R77" i="28"/>
  <c r="C78" i="28" s="1"/>
  <c r="R78" i="28"/>
  <c r="C79" i="28" s="1"/>
  <c r="R79" i="28"/>
  <c r="C80" i="28" s="1"/>
  <c r="R80" i="28"/>
  <c r="C81" i="28" s="1"/>
  <c r="R81" i="28"/>
  <c r="C82" i="28" s="1"/>
  <c r="R82" i="28"/>
  <c r="C83" i="28" s="1"/>
  <c r="R83" i="28"/>
  <c r="C84" i="28" s="1"/>
  <c r="R84" i="28"/>
  <c r="C85" i="28" s="1"/>
  <c r="R85" i="28"/>
  <c r="C86" i="28" s="1"/>
  <c r="R86" i="28"/>
  <c r="C87" i="28" s="1"/>
  <c r="R87" i="28"/>
  <c r="C88" i="28" s="1"/>
  <c r="R88" i="28"/>
  <c r="C89" i="28" s="1"/>
  <c r="R89" i="28"/>
  <c r="C90" i="28" s="1"/>
  <c r="R90" i="28"/>
  <c r="C91" i="28" s="1"/>
  <c r="R91" i="28"/>
  <c r="C92" i="28" s="1"/>
  <c r="R92" i="28"/>
  <c r="C93" i="28" s="1"/>
  <c r="R93" i="28"/>
  <c r="C94" i="28" s="1"/>
  <c r="R94" i="28"/>
  <c r="C95" i="28" s="1"/>
  <c r="R95" i="28"/>
  <c r="C96" i="28" s="1"/>
  <c r="R96" i="28"/>
  <c r="C97" i="28" s="1"/>
  <c r="R97" i="28"/>
  <c r="C98" i="28" s="1"/>
  <c r="R98" i="28"/>
  <c r="C99" i="28" s="1"/>
  <c r="R99" i="28"/>
  <c r="C100" i="28" s="1"/>
  <c r="R100" i="28"/>
  <c r="C101" i="28" s="1"/>
  <c r="R101" i="28"/>
  <c r="C102" i="28" s="1"/>
  <c r="R102" i="28"/>
  <c r="C103" i="28" s="1"/>
  <c r="R103" i="28"/>
  <c r="C104" i="28" s="1"/>
  <c r="R104" i="28"/>
  <c r="C105" i="28" s="1"/>
  <c r="R105" i="28"/>
  <c r="C106" i="28" s="1"/>
  <c r="R106" i="28"/>
  <c r="C107" i="28" s="1"/>
  <c r="R107" i="28"/>
  <c r="M23" i="28"/>
  <c r="M24" i="28"/>
  <c r="R24" i="28" s="1"/>
  <c r="C25" i="28" s="1"/>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M51" i="28"/>
  <c r="M52" i="28"/>
  <c r="M53" i="28"/>
  <c r="M54" i="28"/>
  <c r="M55" i="28"/>
  <c r="M56"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M90" i="28"/>
  <c r="M91" i="28"/>
  <c r="M92" i="28"/>
  <c r="M93" i="28"/>
  <c r="M94" i="28"/>
  <c r="M95" i="28"/>
  <c r="M96" i="28"/>
  <c r="M97" i="28"/>
  <c r="M98" i="28"/>
  <c r="M99" i="28"/>
  <c r="M100" i="28"/>
  <c r="M101" i="28"/>
  <c r="M102" i="28"/>
  <c r="M103" i="28"/>
  <c r="M104" i="28"/>
  <c r="M105" i="28"/>
  <c r="M106" i="28"/>
  <c r="M107" i="28"/>
  <c r="M108" i="28"/>
  <c r="T25" i="28"/>
  <c r="T26" i="28"/>
  <c r="T27" i="28"/>
  <c r="T28" i="28"/>
  <c r="T30" i="28"/>
  <c r="T31" i="28"/>
  <c r="T32" i="28"/>
  <c r="T33" i="28"/>
  <c r="T34" i="28"/>
  <c r="T35" i="28"/>
  <c r="T36" i="28"/>
  <c r="T37" i="28"/>
  <c r="T38" i="28"/>
  <c r="T39" i="28"/>
  <c r="T40" i="28"/>
  <c r="T41" i="28"/>
  <c r="T42" i="28"/>
  <c r="T43" i="28"/>
  <c r="T44" i="28"/>
  <c r="T45" i="28"/>
  <c r="T46" i="28"/>
  <c r="T47" i="28"/>
  <c r="T48" i="28"/>
  <c r="T49" i="28"/>
  <c r="T50" i="28"/>
  <c r="T51" i="28"/>
  <c r="T52" i="28"/>
  <c r="T53" i="28"/>
  <c r="T54" i="28"/>
  <c r="T55" i="28"/>
  <c r="T56"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T90" i="28"/>
  <c r="T91" i="28"/>
  <c r="T92" i="28"/>
  <c r="T93" i="28"/>
  <c r="T94" i="28"/>
  <c r="T95" i="28"/>
  <c r="T96" i="28"/>
  <c r="T97" i="28"/>
  <c r="T98" i="28"/>
  <c r="T99" i="28"/>
  <c r="T100" i="28"/>
  <c r="T101" i="28"/>
  <c r="T102" i="28"/>
  <c r="T103" i="28"/>
  <c r="T104" i="28"/>
  <c r="T105" i="28"/>
  <c r="T106" i="28"/>
  <c r="T107" i="28"/>
  <c r="T108" i="28"/>
  <c r="L2" i="28"/>
  <c r="K108" i="17"/>
  <c r="C108" i="17"/>
  <c r="K107" i="17"/>
  <c r="C107" i="17"/>
  <c r="K106" i="17"/>
  <c r="C106" i="17"/>
  <c r="K105" i="17"/>
  <c r="C105" i="17"/>
  <c r="K104" i="17"/>
  <c r="C104" i="17"/>
  <c r="K103" i="17"/>
  <c r="C103" i="17"/>
  <c r="K102" i="17"/>
  <c r="C102" i="17"/>
  <c r="K101" i="17"/>
  <c r="C101" i="17"/>
  <c r="K100" i="17"/>
  <c r="C100" i="17"/>
  <c r="K99" i="17"/>
  <c r="C99" i="17"/>
  <c r="K98" i="17"/>
  <c r="C98" i="17"/>
  <c r="K97" i="17"/>
  <c r="C97" i="17"/>
  <c r="K96" i="17"/>
  <c r="C96" i="17"/>
  <c r="K95" i="17"/>
  <c r="C95" i="17"/>
  <c r="K94" i="17"/>
  <c r="C94" i="17"/>
  <c r="K93" i="17"/>
  <c r="C93" i="17"/>
  <c r="K92" i="17"/>
  <c r="C92" i="17"/>
  <c r="K91" i="17"/>
  <c r="C91" i="17"/>
  <c r="K90" i="17"/>
  <c r="C90" i="17"/>
  <c r="K89" i="17"/>
  <c r="C89" i="17"/>
  <c r="K88" i="17"/>
  <c r="C88" i="17"/>
  <c r="K87" i="17"/>
  <c r="C87" i="17"/>
  <c r="K86" i="17"/>
  <c r="C86" i="17"/>
  <c r="K85" i="17"/>
  <c r="C85" i="17"/>
  <c r="K84" i="17"/>
  <c r="C84" i="17"/>
  <c r="K83" i="17"/>
  <c r="C83" i="17"/>
  <c r="K82" i="17"/>
  <c r="C82" i="17"/>
  <c r="K81" i="17"/>
  <c r="C81" i="17"/>
  <c r="K80" i="17"/>
  <c r="C80" i="17"/>
  <c r="K79" i="17"/>
  <c r="C79" i="17"/>
  <c r="K78" i="17"/>
  <c r="C78" i="17"/>
  <c r="K77" i="17"/>
  <c r="C77" i="17"/>
  <c r="K76" i="17"/>
  <c r="C76" i="17"/>
  <c r="K75" i="17"/>
  <c r="C75" i="17"/>
  <c r="K74" i="17"/>
  <c r="C74" i="17"/>
  <c r="K73" i="17"/>
  <c r="C73" i="17"/>
  <c r="K72" i="17"/>
  <c r="C72" i="17"/>
  <c r="K71" i="17"/>
  <c r="C71" i="17"/>
  <c r="K70" i="17"/>
  <c r="C70" i="17"/>
  <c r="K69" i="17"/>
  <c r="C69" i="17"/>
  <c r="K68" i="17"/>
  <c r="C68" i="17"/>
  <c r="K67" i="17"/>
  <c r="C67" i="17"/>
  <c r="K66" i="17"/>
  <c r="C66" i="17"/>
  <c r="K65" i="17"/>
  <c r="C65" i="17"/>
  <c r="K64" i="17"/>
  <c r="C64" i="17"/>
  <c r="K63" i="17"/>
  <c r="C63" i="17"/>
  <c r="K62" i="17"/>
  <c r="C62" i="17"/>
  <c r="K61" i="17"/>
  <c r="C61" i="17"/>
  <c r="K60" i="17"/>
  <c r="C60" i="17"/>
  <c r="K59" i="17"/>
  <c r="C59" i="17"/>
  <c r="K58" i="17"/>
  <c r="C58" i="17"/>
  <c r="K57" i="17"/>
  <c r="C57" i="17"/>
  <c r="K56" i="17"/>
  <c r="C56" i="17"/>
  <c r="K55" i="17"/>
  <c r="C55" i="17"/>
  <c r="K54" i="17"/>
  <c r="C54" i="17"/>
  <c r="K53" i="17"/>
  <c r="C53" i="17"/>
  <c r="K52" i="17"/>
  <c r="C52" i="17"/>
  <c r="K51" i="17"/>
  <c r="C51" i="17"/>
  <c r="K50" i="17"/>
  <c r="C50" i="17"/>
  <c r="K49" i="17"/>
  <c r="C49" i="17"/>
  <c r="K48" i="17"/>
  <c r="C48" i="17"/>
  <c r="K47" i="17"/>
  <c r="C47" i="17"/>
  <c r="K46" i="17"/>
  <c r="C46" i="17"/>
  <c r="K45" i="17"/>
  <c r="C45" i="17"/>
  <c r="K44" i="17"/>
  <c r="C44" i="17"/>
  <c r="K43" i="17"/>
  <c r="C43" i="17"/>
  <c r="K42" i="17"/>
  <c r="C42" i="17"/>
  <c r="K41" i="17"/>
  <c r="C41" i="17"/>
  <c r="K40" i="17"/>
  <c r="C40" i="17"/>
  <c r="K39" i="17"/>
  <c r="C39" i="17"/>
  <c r="K38" i="17"/>
  <c r="C38" i="17"/>
  <c r="K37" i="17"/>
  <c r="C37" i="17"/>
  <c r="K36" i="17"/>
  <c r="C36" i="17"/>
  <c r="K35" i="17"/>
  <c r="C35" i="17"/>
  <c r="K34" i="17"/>
  <c r="C34" i="17"/>
  <c r="K33" i="17"/>
  <c r="C33" i="17"/>
  <c r="K32" i="17"/>
  <c r="C32" i="17"/>
  <c r="K31" i="17"/>
  <c r="C31" i="17"/>
  <c r="K30" i="17"/>
  <c r="C30" i="17"/>
  <c r="K29" i="17"/>
  <c r="C29" i="17"/>
  <c r="K28" i="17"/>
  <c r="C28" i="17"/>
  <c r="K27" i="17"/>
  <c r="C27" i="17"/>
  <c r="K26" i="17"/>
  <c r="C26" i="17"/>
  <c r="K25" i="17"/>
  <c r="C25" i="17"/>
  <c r="K24" i="17"/>
  <c r="C24" i="17"/>
  <c r="K23" i="17"/>
  <c r="C23" i="17"/>
  <c r="K22" i="17"/>
  <c r="C22" i="17"/>
  <c r="K21" i="17"/>
  <c r="C21" i="17"/>
  <c r="K20" i="17"/>
  <c r="C20" i="17"/>
  <c r="K19" i="17"/>
  <c r="C19" i="17"/>
  <c r="K18" i="17"/>
  <c r="C18" i="17"/>
  <c r="K17" i="17"/>
  <c r="C17" i="17"/>
  <c r="K16" i="17"/>
  <c r="C16" i="17"/>
  <c r="K15" i="17"/>
  <c r="C15" i="17"/>
  <c r="K14" i="17"/>
  <c r="C14" i="17"/>
  <c r="K13" i="17"/>
  <c r="C13" i="17"/>
  <c r="K12" i="17"/>
  <c r="C12" i="17"/>
  <c r="K11" i="17"/>
  <c r="C11" i="17"/>
  <c r="K10" i="17"/>
  <c r="K9" i="17"/>
  <c r="L2" i="17"/>
  <c r="P2" i="17"/>
  <c r="E5" i="17"/>
  <c r="H4" i="17"/>
  <c r="C10" i="17"/>
  <c r="D4" i="17"/>
  <c r="C5" i="17"/>
  <c r="G5" i="17"/>
  <c r="I5" i="17"/>
  <c r="L4" i="17"/>
  <c r="P4" i="17"/>
  <c r="C12" i="32" l="1"/>
  <c r="V11" i="32"/>
  <c r="C11" i="30"/>
  <c r="V10" i="30"/>
  <c r="T24" i="28"/>
  <c r="T23" i="28"/>
  <c r="P2" i="28"/>
  <c r="P4" i="29"/>
  <c r="E5" i="29"/>
  <c r="I5" i="29" s="1"/>
  <c r="C15" i="29"/>
  <c r="L4" i="29" s="1"/>
  <c r="G5" i="29"/>
  <c r="C10" i="28"/>
  <c r="K10" i="28" s="1"/>
  <c r="M10" i="28" s="1"/>
  <c r="R10" i="28" s="1"/>
  <c r="L12" i="32" l="1"/>
  <c r="N12" i="32" s="1"/>
  <c r="T12" i="32" s="1"/>
  <c r="L11" i="30"/>
  <c r="N11" i="30" s="1"/>
  <c r="T11" i="30" s="1"/>
  <c r="C11" i="28"/>
  <c r="K11" i="28" s="1"/>
  <c r="M11" i="28" s="1"/>
  <c r="R11" i="28" s="1"/>
  <c r="V12" i="32" l="1"/>
  <c r="C13" i="32"/>
  <c r="V11" i="30"/>
  <c r="C12" i="30"/>
  <c r="T11" i="28"/>
  <c r="C12" i="28"/>
  <c r="L13" i="32" l="1"/>
  <c r="N13" i="32" s="1"/>
  <c r="T13" i="32" s="1"/>
  <c r="L12" i="30"/>
  <c r="N12" i="30" s="1"/>
  <c r="T12" i="30" s="1"/>
  <c r="K12" i="28"/>
  <c r="M12" i="28" s="1"/>
  <c r="R12" i="28" s="1"/>
  <c r="C14" i="32" l="1"/>
  <c r="V13" i="32"/>
  <c r="V12" i="30"/>
  <c r="C13" i="30"/>
  <c r="T12" i="28"/>
  <c r="C13" i="28"/>
  <c r="K13" i="28" s="1"/>
  <c r="M13" i="28" s="1"/>
  <c r="R13" i="28" s="1"/>
  <c r="L14" i="32" l="1"/>
  <c r="N14" i="32" s="1"/>
  <c r="T14" i="32" s="1"/>
  <c r="L13" i="30"/>
  <c r="N13" i="30" s="1"/>
  <c r="T13" i="30" s="1"/>
  <c r="C14" i="28"/>
  <c r="K14" i="28" s="1"/>
  <c r="M14" i="28" s="1"/>
  <c r="R14" i="28" s="1"/>
  <c r="T13" i="28"/>
  <c r="C15" i="32" l="1"/>
  <c r="L15" i="32" s="1"/>
  <c r="N15" i="32" s="1"/>
  <c r="T15" i="32" s="1"/>
  <c r="V14" i="32"/>
  <c r="C14" i="30"/>
  <c r="V13" i="30"/>
  <c r="C15" i="28"/>
  <c r="T14" i="28"/>
  <c r="C16" i="32" l="1"/>
  <c r="L16" i="32" s="1"/>
  <c r="N16" i="32" s="1"/>
  <c r="T16" i="32" s="1"/>
  <c r="V15" i="32"/>
  <c r="L14" i="30"/>
  <c r="N14" i="30" s="1"/>
  <c r="T14" i="30" s="1"/>
  <c r="K15" i="28"/>
  <c r="M15" i="28" s="1"/>
  <c r="R15" i="28" s="1"/>
  <c r="C17" i="32" l="1"/>
  <c r="L17" i="32" s="1"/>
  <c r="N17" i="32" s="1"/>
  <c r="T17" i="32" s="1"/>
  <c r="V16" i="32"/>
  <c r="C15" i="30"/>
  <c r="L15" i="30" s="1"/>
  <c r="N15" i="30" s="1"/>
  <c r="T15" i="30" s="1"/>
  <c r="V14" i="30"/>
  <c r="C16" i="28"/>
  <c r="K16" i="28" s="1"/>
  <c r="M16" i="28" s="1"/>
  <c r="R16" i="28" s="1"/>
  <c r="T15" i="28"/>
  <c r="V17" i="32" l="1"/>
  <c r="C18" i="32"/>
  <c r="L18" i="32" s="1"/>
  <c r="N18" i="32" s="1"/>
  <c r="T18" i="32" s="1"/>
  <c r="Z18" i="32" s="1"/>
  <c r="C16" i="30"/>
  <c r="L16" i="30" s="1"/>
  <c r="N16" i="30" s="1"/>
  <c r="T16" i="30" s="1"/>
  <c r="V15" i="30"/>
  <c r="C17" i="28"/>
  <c r="K17" i="28" s="1"/>
  <c r="M17" i="28" s="1"/>
  <c r="R17" i="28" s="1"/>
  <c r="T16" i="28"/>
  <c r="C19" i="32" l="1"/>
  <c r="L19" i="32" s="1"/>
  <c r="N19" i="32" s="1"/>
  <c r="T19" i="32" s="1"/>
  <c r="V18" i="32"/>
  <c r="C17" i="30"/>
  <c r="L17" i="30" s="1"/>
  <c r="N17" i="30" s="1"/>
  <c r="T17" i="30" s="1"/>
  <c r="V16" i="30"/>
  <c r="C18" i="28"/>
  <c r="T17" i="28"/>
  <c r="V19" i="32" l="1"/>
  <c r="C20" i="32"/>
  <c r="L20" i="32" s="1"/>
  <c r="N20" i="32" s="1"/>
  <c r="T20" i="32" s="1"/>
  <c r="C18" i="30"/>
  <c r="L18" i="30" s="1"/>
  <c r="N18" i="30" s="1"/>
  <c r="T18" i="30" s="1"/>
  <c r="V17" i="30"/>
  <c r="K18" i="28"/>
  <c r="M18" i="28" s="1"/>
  <c r="R18" i="28" s="1"/>
  <c r="V20" i="32" l="1"/>
  <c r="C21" i="32"/>
  <c r="L21" i="32" s="1"/>
  <c r="N21" i="32" s="1"/>
  <c r="T21" i="32" s="1"/>
  <c r="C19" i="30"/>
  <c r="L19" i="30" s="1"/>
  <c r="N19" i="30" s="1"/>
  <c r="T19" i="30" s="1"/>
  <c r="V18" i="30"/>
  <c r="C19" i="28"/>
  <c r="T18" i="28"/>
  <c r="C22" i="32" l="1"/>
  <c r="L22" i="32" s="1"/>
  <c r="N22" i="32" s="1"/>
  <c r="T22" i="32" s="1"/>
  <c r="V21" i="32"/>
  <c r="V19" i="30"/>
  <c r="C20" i="30"/>
  <c r="L20" i="30" s="1"/>
  <c r="N20" i="30" s="1"/>
  <c r="T20" i="30" s="1"/>
  <c r="K19" i="28"/>
  <c r="M19" i="28" s="1"/>
  <c r="R19" i="28" s="1"/>
  <c r="V22" i="32" l="1"/>
  <c r="C23" i="32"/>
  <c r="L23" i="32" s="1"/>
  <c r="N23" i="32" s="1"/>
  <c r="T23" i="32" s="1"/>
  <c r="C21" i="30"/>
  <c r="L21" i="30" s="1"/>
  <c r="N21" i="30" s="1"/>
  <c r="T21" i="30" s="1"/>
  <c r="V20" i="30"/>
  <c r="C20" i="28"/>
  <c r="K20" i="28" s="1"/>
  <c r="M20" i="28" s="1"/>
  <c r="R20" i="28" s="1"/>
  <c r="T19" i="28"/>
  <c r="C24" i="32" l="1"/>
  <c r="L24" i="32" s="1"/>
  <c r="N24" i="32" s="1"/>
  <c r="T24" i="32" s="1"/>
  <c r="V23" i="32"/>
  <c r="V21" i="30"/>
  <c r="C22" i="30"/>
  <c r="L22" i="30" s="1"/>
  <c r="N22" i="30" s="1"/>
  <c r="T22" i="30" s="1"/>
  <c r="C21" i="28"/>
  <c r="K21" i="28" s="1"/>
  <c r="M21" i="28" s="1"/>
  <c r="R21" i="28" s="1"/>
  <c r="T20" i="28"/>
  <c r="C25" i="32" l="1"/>
  <c r="V24" i="32"/>
  <c r="V22" i="30"/>
  <c r="C23" i="30"/>
  <c r="L23" i="30" s="1"/>
  <c r="N23" i="30" s="1"/>
  <c r="T23" i="30" s="1"/>
  <c r="C22" i="28"/>
  <c r="T21" i="28"/>
  <c r="L25" i="32" l="1"/>
  <c r="N25" i="32" s="1"/>
  <c r="T25" i="32" s="1"/>
  <c r="C24" i="30"/>
  <c r="L24" i="30" s="1"/>
  <c r="N24" i="30" s="1"/>
  <c r="T24" i="30" s="1"/>
  <c r="V23" i="30"/>
  <c r="K22" i="28"/>
  <c r="M22" i="28" s="1"/>
  <c r="R22" i="28" s="1"/>
  <c r="V25" i="32" l="1"/>
  <c r="Z25" i="32"/>
  <c r="AA25" i="32" s="1"/>
  <c r="C26" i="32"/>
  <c r="L26" i="32" s="1"/>
  <c r="N26" i="32" s="1"/>
  <c r="T26" i="32" s="1"/>
  <c r="C25" i="30"/>
  <c r="L25" i="30" s="1"/>
  <c r="N25" i="30" s="1"/>
  <c r="T25" i="30" s="1"/>
  <c r="V24" i="30"/>
  <c r="C23" i="28"/>
  <c r="T22" i="28"/>
  <c r="E5" i="28"/>
  <c r="G5" i="28"/>
  <c r="C5" i="28"/>
  <c r="D4" i="28"/>
  <c r="C27" i="32" l="1"/>
  <c r="L27" i="32" s="1"/>
  <c r="N27" i="32" s="1"/>
  <c r="T27" i="32" s="1"/>
  <c r="C28" i="32" s="1"/>
  <c r="L28" i="32" s="1"/>
  <c r="N28" i="32" s="1"/>
  <c r="T28" i="32" s="1"/>
  <c r="V26" i="32"/>
  <c r="C26" i="30"/>
  <c r="L26" i="30" s="1"/>
  <c r="N26" i="30" s="1"/>
  <c r="T26" i="30" s="1"/>
  <c r="V26" i="30" s="1"/>
  <c r="V25" i="30"/>
  <c r="I5" i="28"/>
  <c r="L4" i="28"/>
  <c r="P4" i="28"/>
  <c r="V27" i="32" l="1"/>
  <c r="V28" i="32"/>
  <c r="C29" i="32"/>
  <c r="L29" i="32" s="1"/>
  <c r="N29" i="32" s="1"/>
  <c r="T29" i="32" s="1"/>
  <c r="C27" i="30"/>
  <c r="C30" i="32" l="1"/>
  <c r="L30" i="32" s="1"/>
  <c r="V29" i="32"/>
  <c r="L27" i="30"/>
  <c r="N27" i="30" s="1"/>
  <c r="T27" i="30" s="1"/>
  <c r="V27" i="30" s="1"/>
  <c r="N30" i="32" l="1"/>
  <c r="T30" i="32" s="1"/>
  <c r="C28" i="30"/>
  <c r="C31" i="32" l="1"/>
  <c r="L31" i="32" s="1"/>
  <c r="N31" i="32" s="1"/>
  <c r="T31" i="32" s="1"/>
  <c r="V31" i="32" s="1"/>
  <c r="V30" i="32"/>
  <c r="L28" i="30"/>
  <c r="N28" i="30" s="1"/>
  <c r="T28" i="30" s="1"/>
  <c r="V28" i="30" s="1"/>
  <c r="Z31" i="32" l="1"/>
  <c r="AA31" i="32" s="1"/>
  <c r="C32" i="32"/>
  <c r="L32" i="32" s="1"/>
  <c r="N32" i="32" s="1"/>
  <c r="T32" i="32" s="1"/>
  <c r="C33" i="32" s="1"/>
  <c r="L33" i="32" s="1"/>
  <c r="N33" i="32" s="1"/>
  <c r="T33" i="32" s="1"/>
  <c r="C29" i="30"/>
  <c r="V32" i="32" l="1"/>
  <c r="C34" i="32"/>
  <c r="L34" i="32" s="1"/>
  <c r="N34" i="32" s="1"/>
  <c r="T34" i="32" s="1"/>
  <c r="V33" i="32"/>
  <c r="L29" i="30"/>
  <c r="N29" i="30" s="1"/>
  <c r="T29" i="30" s="1"/>
  <c r="V29" i="30" s="1"/>
  <c r="C35" i="32" l="1"/>
  <c r="L35" i="32" s="1"/>
  <c r="N35" i="32" s="1"/>
  <c r="T35" i="32" s="1"/>
  <c r="V34" i="32"/>
  <c r="C30" i="30"/>
  <c r="L30" i="30" s="1"/>
  <c r="N30" i="30" s="1"/>
  <c r="T30" i="30" s="1"/>
  <c r="V30" i="30" s="1"/>
  <c r="C36" i="32" l="1"/>
  <c r="L36" i="32" s="1"/>
  <c r="N36" i="32" s="1"/>
  <c r="T36" i="32" s="1"/>
  <c r="V35" i="32"/>
  <c r="C31" i="30"/>
  <c r="L31" i="30" s="1"/>
  <c r="N31" i="30" s="1"/>
  <c r="T31" i="30" s="1"/>
  <c r="V31" i="30" s="1"/>
  <c r="V36" i="32" l="1"/>
  <c r="C37" i="32"/>
  <c r="L37" i="32" s="1"/>
  <c r="N37" i="32" s="1"/>
  <c r="T37" i="32" s="1"/>
  <c r="C32" i="30"/>
  <c r="C38" i="32" l="1"/>
  <c r="L38" i="32" s="1"/>
  <c r="N38" i="32" s="1"/>
  <c r="T38" i="32" s="1"/>
  <c r="Z38" i="32" s="1"/>
  <c r="AA38" i="32" s="1"/>
  <c r="V37" i="32"/>
  <c r="L32" i="30"/>
  <c r="N32" i="30" s="1"/>
  <c r="T32" i="30" s="1"/>
  <c r="V32" i="30" s="1"/>
  <c r="C39" i="32" l="1"/>
  <c r="L39" i="32" s="1"/>
  <c r="N39" i="32" s="1"/>
  <c r="T39" i="32" s="1"/>
  <c r="V38" i="32"/>
  <c r="C33" i="30"/>
  <c r="C40" i="32" l="1"/>
  <c r="L40" i="32" s="1"/>
  <c r="N40" i="32" s="1"/>
  <c r="T40" i="32" s="1"/>
  <c r="V39" i="32"/>
  <c r="L33" i="30"/>
  <c r="N33" i="30" s="1"/>
  <c r="T33" i="30" s="1"/>
  <c r="V33" i="30" s="1"/>
  <c r="C41" i="32" l="1"/>
  <c r="L41" i="32" s="1"/>
  <c r="N41" i="32" s="1"/>
  <c r="T41" i="32" s="1"/>
  <c r="V40" i="32"/>
  <c r="C34" i="30"/>
  <c r="L34" i="30" s="1"/>
  <c r="N34" i="30" s="1"/>
  <c r="T34" i="30" s="1"/>
  <c r="V34" i="30" s="1"/>
  <c r="C42" i="32" l="1"/>
  <c r="L42" i="32" s="1"/>
  <c r="N42" i="32" s="1"/>
  <c r="T42" i="32" s="1"/>
  <c r="V41" i="32"/>
  <c r="C35" i="30"/>
  <c r="L35" i="30" s="1"/>
  <c r="N35" i="30" s="1"/>
  <c r="T35" i="30" s="1"/>
  <c r="V35" i="30" s="1"/>
  <c r="C43" i="32" l="1"/>
  <c r="L43" i="32" s="1"/>
  <c r="N43" i="32" s="1"/>
  <c r="T43" i="32" s="1"/>
  <c r="V42" i="32"/>
  <c r="C36" i="30"/>
  <c r="C44" i="32" l="1"/>
  <c r="L44" i="32" s="1"/>
  <c r="N44" i="32" s="1"/>
  <c r="T44" i="32" s="1"/>
  <c r="V43" i="32"/>
  <c r="L36" i="30"/>
  <c r="N36" i="30" s="1"/>
  <c r="T36" i="30" s="1"/>
  <c r="V36" i="30" s="1"/>
  <c r="V44" i="32" l="1"/>
  <c r="C45" i="32"/>
  <c r="L45" i="32" s="1"/>
  <c r="N45" i="32" s="1"/>
  <c r="T45" i="32" s="1"/>
  <c r="C37" i="30"/>
  <c r="C46" i="32" l="1"/>
  <c r="L46" i="32" s="1"/>
  <c r="N46" i="32" s="1"/>
  <c r="T46" i="32" s="1"/>
  <c r="AA46" i="32" s="1"/>
  <c r="V45" i="32"/>
  <c r="L37" i="30"/>
  <c r="N37" i="30" s="1"/>
  <c r="T37" i="30" s="1"/>
  <c r="V37" i="30" s="1"/>
  <c r="C47" i="32" l="1"/>
  <c r="L47" i="32" s="1"/>
  <c r="N47" i="32" s="1"/>
  <c r="T47" i="32" s="1"/>
  <c r="V46" i="32"/>
  <c r="C38" i="30"/>
  <c r="C48" i="32" l="1"/>
  <c r="L48" i="32" s="1"/>
  <c r="N48" i="32" s="1"/>
  <c r="T48" i="32" s="1"/>
  <c r="V47" i="32"/>
  <c r="L38" i="30"/>
  <c r="N38" i="30" s="1"/>
  <c r="T38" i="30" s="1"/>
  <c r="V38" i="30" s="1"/>
  <c r="C49" i="32" l="1"/>
  <c r="L49" i="32" s="1"/>
  <c r="N49" i="32" s="1"/>
  <c r="T49" i="32" s="1"/>
  <c r="V48" i="32"/>
  <c r="C39" i="30"/>
  <c r="C50" i="32" l="1"/>
  <c r="L50" i="32" s="1"/>
  <c r="N50" i="32" s="1"/>
  <c r="T50" i="32" s="1"/>
  <c r="V49" i="32"/>
  <c r="L39" i="30"/>
  <c r="N39" i="30" s="1"/>
  <c r="T39" i="30" s="1"/>
  <c r="V39" i="30" s="1"/>
  <c r="C51" i="32" l="1"/>
  <c r="L51" i="32" s="1"/>
  <c r="N51" i="32" s="1"/>
  <c r="T51" i="32" s="1"/>
  <c r="V50" i="32"/>
  <c r="C40" i="30"/>
  <c r="L40" i="30" s="1"/>
  <c r="N40" i="30" s="1"/>
  <c r="T40" i="30" s="1"/>
  <c r="C52" i="32" l="1"/>
  <c r="L52" i="32" s="1"/>
  <c r="N52" i="32" s="1"/>
  <c r="T52" i="32" s="1"/>
  <c r="V51" i="32"/>
  <c r="C41" i="30"/>
  <c r="L41" i="30" s="1"/>
  <c r="N41" i="30" s="1"/>
  <c r="T41" i="30" s="1"/>
  <c r="V40" i="30"/>
  <c r="H4" i="28"/>
  <c r="V52" i="32" l="1"/>
  <c r="C53" i="32"/>
  <c r="L53" i="32" s="1"/>
  <c r="N53" i="32" s="1"/>
  <c r="T53" i="32" s="1"/>
  <c r="V41" i="30"/>
  <c r="C42" i="30"/>
  <c r="C54" i="32" l="1"/>
  <c r="L54" i="32" s="1"/>
  <c r="N54" i="32" s="1"/>
  <c r="T54" i="32" s="1"/>
  <c r="V53" i="32"/>
  <c r="L42" i="30"/>
  <c r="N42" i="30" s="1"/>
  <c r="T42" i="30" s="1"/>
  <c r="V54" i="32" l="1"/>
  <c r="C55" i="32"/>
  <c r="L55" i="32" s="1"/>
  <c r="N55" i="32" s="1"/>
  <c r="T55" i="32" s="1"/>
  <c r="AA55" i="32" s="1"/>
  <c r="C43" i="30"/>
  <c r="V42" i="30"/>
  <c r="C56" i="32" l="1"/>
  <c r="L56" i="32" s="1"/>
  <c r="N56" i="32" s="1"/>
  <c r="T56" i="32" s="1"/>
  <c r="V55" i="32"/>
  <c r="L43" i="30"/>
  <c r="N43" i="30" s="1"/>
  <c r="T43" i="30" s="1"/>
  <c r="C57" i="32" l="1"/>
  <c r="L57" i="32" s="1"/>
  <c r="N57" i="32" s="1"/>
  <c r="T57" i="32" s="1"/>
  <c r="V56" i="32"/>
  <c r="V43" i="30"/>
  <c r="C44" i="30"/>
  <c r="L44" i="30" s="1"/>
  <c r="N44" i="30" s="1"/>
  <c r="T44" i="30" s="1"/>
  <c r="C58" i="32" l="1"/>
  <c r="L58" i="32" s="1"/>
  <c r="N58" i="32" s="1"/>
  <c r="T58" i="32" s="1"/>
  <c r="V57" i="32"/>
  <c r="V44" i="30"/>
  <c r="C45" i="30"/>
  <c r="L45" i="30" s="1"/>
  <c r="N45" i="30" s="1"/>
  <c r="T45" i="30" s="1"/>
  <c r="C59" i="32" l="1"/>
  <c r="L59" i="32" s="1"/>
  <c r="N59" i="32" s="1"/>
  <c r="T59" i="32" s="1"/>
  <c r="V58" i="32"/>
  <c r="V45" i="30"/>
  <c r="C46" i="30"/>
  <c r="C60" i="32" l="1"/>
  <c r="L60" i="32" s="1"/>
  <c r="N60" i="32" s="1"/>
  <c r="T60" i="32" s="1"/>
  <c r="V59" i="32"/>
  <c r="L46" i="30"/>
  <c r="N46" i="30" s="1"/>
  <c r="T46" i="30" s="1"/>
  <c r="V60" i="32" l="1"/>
  <c r="C61" i="32"/>
  <c r="L61" i="32" s="1"/>
  <c r="N61" i="32" s="1"/>
  <c r="T61" i="32" s="1"/>
  <c r="C47" i="30"/>
  <c r="V46" i="30"/>
  <c r="C62" i="32" l="1"/>
  <c r="L62" i="32" s="1"/>
  <c r="N62" i="32" s="1"/>
  <c r="T62" i="32" s="1"/>
  <c r="V61" i="32"/>
  <c r="L47" i="30"/>
  <c r="N47" i="30" s="1"/>
  <c r="T47" i="30" s="1"/>
  <c r="V62" i="32" l="1"/>
  <c r="C63" i="32"/>
  <c r="L63" i="32" s="1"/>
  <c r="N63" i="32" s="1"/>
  <c r="T63" i="32" s="1"/>
  <c r="Z63" i="32" s="1"/>
  <c r="AA63" i="32" s="1"/>
  <c r="C48" i="30"/>
  <c r="V47" i="30"/>
  <c r="C64" i="32" l="1"/>
  <c r="L64" i="32" s="1"/>
  <c r="N64" i="32" s="1"/>
  <c r="T64" i="32" s="1"/>
  <c r="V63" i="32"/>
  <c r="L48" i="30"/>
  <c r="N48" i="30" s="1"/>
  <c r="T48" i="30" s="1"/>
  <c r="C65" i="32" l="1"/>
  <c r="L65" i="32" s="1"/>
  <c r="N65" i="32" s="1"/>
  <c r="T65" i="32" s="1"/>
  <c r="V64" i="32"/>
  <c r="V48" i="30"/>
  <c r="C49" i="30"/>
  <c r="C66" i="32" l="1"/>
  <c r="L66" i="32" s="1"/>
  <c r="N66" i="32" s="1"/>
  <c r="T66" i="32" s="1"/>
  <c r="V65" i="32"/>
  <c r="L49" i="30"/>
  <c r="N49" i="30" s="1"/>
  <c r="T49" i="30" s="1"/>
  <c r="C67" i="32" l="1"/>
  <c r="L67" i="32" s="1"/>
  <c r="N67" i="32" s="1"/>
  <c r="T67" i="32" s="1"/>
  <c r="V66" i="32"/>
  <c r="C50" i="30"/>
  <c r="V49" i="30"/>
  <c r="C68" i="32" l="1"/>
  <c r="L68" i="32" s="1"/>
  <c r="N68" i="32" s="1"/>
  <c r="T68" i="32" s="1"/>
  <c r="V67" i="32"/>
  <c r="L50" i="30"/>
  <c r="N50" i="30" s="1"/>
  <c r="T50" i="30" s="1"/>
  <c r="V68" i="32" l="1"/>
  <c r="C69" i="32"/>
  <c r="L69" i="32" s="1"/>
  <c r="N69" i="32" s="1"/>
  <c r="T69" i="32" s="1"/>
  <c r="C51" i="30"/>
  <c r="L51" i="30" s="1"/>
  <c r="N51" i="30" s="1"/>
  <c r="T51" i="30" s="1"/>
  <c r="V50" i="30"/>
  <c r="C70" i="32" l="1"/>
  <c r="L70" i="32" s="1"/>
  <c r="N70" i="32" s="1"/>
  <c r="T70" i="32" s="1"/>
  <c r="Z70" i="32" s="1"/>
  <c r="AA70" i="32" s="1"/>
  <c r="V69" i="32"/>
  <c r="C52" i="30"/>
  <c r="L52" i="30" s="1"/>
  <c r="N52" i="30" s="1"/>
  <c r="T52" i="30" s="1"/>
  <c r="V51" i="30"/>
  <c r="C71" i="32" l="1"/>
  <c r="L71" i="32" s="1"/>
  <c r="N71" i="32" s="1"/>
  <c r="T71" i="32" s="1"/>
  <c r="V70" i="32"/>
  <c r="C53" i="30"/>
  <c r="L53" i="30" s="1"/>
  <c r="N53" i="30" s="1"/>
  <c r="T53" i="30" s="1"/>
  <c r="V52" i="30"/>
  <c r="C72" i="32" l="1"/>
  <c r="L72" i="32" s="1"/>
  <c r="N72" i="32" s="1"/>
  <c r="T72" i="32" s="1"/>
  <c r="V71" i="32"/>
  <c r="V53" i="30"/>
  <c r="C54" i="30"/>
  <c r="L54" i="30" s="1"/>
  <c r="N54" i="30" s="1"/>
  <c r="T54" i="30" s="1"/>
  <c r="C73" i="32" l="1"/>
  <c r="L73" i="32" s="1"/>
  <c r="N73" i="32" s="1"/>
  <c r="T73" i="32" s="1"/>
  <c r="V72" i="32"/>
  <c r="C55" i="30"/>
  <c r="L55" i="30" s="1"/>
  <c r="N55" i="30" s="1"/>
  <c r="T55" i="30" s="1"/>
  <c r="V54" i="30"/>
  <c r="C74" i="32" l="1"/>
  <c r="L74" i="32" s="1"/>
  <c r="N74" i="32" s="1"/>
  <c r="T74" i="32" s="1"/>
  <c r="Z74" i="32" s="1"/>
  <c r="AA74" i="32" s="1"/>
  <c r="V73" i="32"/>
  <c r="C56" i="30"/>
  <c r="L56" i="30" s="1"/>
  <c r="N56" i="30" s="1"/>
  <c r="T56" i="30" s="1"/>
  <c r="V55" i="30"/>
  <c r="C75" i="32" l="1"/>
  <c r="L75" i="32" s="1"/>
  <c r="N75" i="32" s="1"/>
  <c r="T75" i="32" s="1"/>
  <c r="V74" i="32"/>
  <c r="V56" i="30"/>
  <c r="C57" i="30"/>
  <c r="L57" i="30" s="1"/>
  <c r="N57" i="30" s="1"/>
  <c r="T57" i="30" s="1"/>
  <c r="C76" i="32" l="1"/>
  <c r="L76" i="32" s="1"/>
  <c r="N76" i="32" s="1"/>
  <c r="T76" i="32" s="1"/>
  <c r="V75" i="32"/>
  <c r="V57" i="30"/>
  <c r="C58" i="30"/>
  <c r="L58" i="30" s="1"/>
  <c r="N58" i="30" s="1"/>
  <c r="T58" i="30" s="1"/>
  <c r="V76" i="32" l="1"/>
  <c r="C77" i="32"/>
  <c r="L77" i="32" s="1"/>
  <c r="N77" i="32" s="1"/>
  <c r="T77" i="32" s="1"/>
  <c r="C59" i="30"/>
  <c r="L59" i="30" s="1"/>
  <c r="N59" i="30" s="1"/>
  <c r="T59" i="30" s="1"/>
  <c r="V58" i="30"/>
  <c r="C78" i="32" l="1"/>
  <c r="L78" i="32" s="1"/>
  <c r="N78" i="32" s="1"/>
  <c r="T78" i="32" s="1"/>
  <c r="V77" i="32"/>
  <c r="C60" i="30"/>
  <c r="L60" i="30" s="1"/>
  <c r="N60" i="30" s="1"/>
  <c r="T60" i="30" s="1"/>
  <c r="V59" i="30"/>
  <c r="C79" i="32" l="1"/>
  <c r="L79" i="32" s="1"/>
  <c r="N79" i="32" s="1"/>
  <c r="T79" i="32" s="1"/>
  <c r="V78" i="32"/>
  <c r="V60" i="30"/>
  <c r="C61" i="30"/>
  <c r="L61" i="30" s="1"/>
  <c r="N61" i="30" s="1"/>
  <c r="T61" i="30" s="1"/>
  <c r="C80" i="32" l="1"/>
  <c r="L80" i="32" s="1"/>
  <c r="N80" i="32" s="1"/>
  <c r="T80" i="32" s="1"/>
  <c r="Z80" i="32" s="1"/>
  <c r="AA80" i="32" s="1"/>
  <c r="V79" i="32"/>
  <c r="V61" i="30"/>
  <c r="C62" i="30"/>
  <c r="L62" i="30" s="1"/>
  <c r="N62" i="30" s="1"/>
  <c r="T62" i="30" s="1"/>
  <c r="C81" i="32" l="1"/>
  <c r="L81" i="32" s="1"/>
  <c r="N81" i="32" s="1"/>
  <c r="T81" i="32" s="1"/>
  <c r="V80" i="32"/>
  <c r="C63" i="30"/>
  <c r="L63" i="30" s="1"/>
  <c r="N63" i="30" s="1"/>
  <c r="T63" i="30" s="1"/>
  <c r="V62" i="30"/>
  <c r="C82" i="32" l="1"/>
  <c r="L82" i="32" s="1"/>
  <c r="N82" i="32" s="1"/>
  <c r="T82" i="32" s="1"/>
  <c r="V81" i="32"/>
  <c r="C64" i="30"/>
  <c r="L64" i="30" s="1"/>
  <c r="N64" i="30" s="1"/>
  <c r="T64" i="30" s="1"/>
  <c r="V63" i="30"/>
  <c r="C83" i="32" l="1"/>
  <c r="L83" i="32" s="1"/>
  <c r="N83" i="32" s="1"/>
  <c r="T83" i="32" s="1"/>
  <c r="V82" i="32"/>
  <c r="V64" i="30"/>
  <c r="C65" i="30"/>
  <c r="L65" i="30" s="1"/>
  <c r="N65" i="30" s="1"/>
  <c r="T65" i="30" s="1"/>
  <c r="C84" i="32" l="1"/>
  <c r="L84" i="32" s="1"/>
  <c r="N84" i="32" s="1"/>
  <c r="T84" i="32" s="1"/>
  <c r="V83" i="32"/>
  <c r="C66" i="30"/>
  <c r="L66" i="30" s="1"/>
  <c r="N66" i="30" s="1"/>
  <c r="T66" i="30" s="1"/>
  <c r="V65" i="30"/>
  <c r="V84" i="32" l="1"/>
  <c r="C85" i="32"/>
  <c r="L85" i="32" s="1"/>
  <c r="N85" i="32" s="1"/>
  <c r="T85" i="32" s="1"/>
  <c r="C67" i="30"/>
  <c r="L67" i="30" s="1"/>
  <c r="N67" i="30" s="1"/>
  <c r="T67" i="30" s="1"/>
  <c r="V66" i="30"/>
  <c r="C86" i="32" l="1"/>
  <c r="L86" i="32" s="1"/>
  <c r="N86" i="32" s="1"/>
  <c r="T86" i="32" s="1"/>
  <c r="V85" i="32"/>
  <c r="C68" i="30"/>
  <c r="L68" i="30" s="1"/>
  <c r="N68" i="30" s="1"/>
  <c r="T68" i="30" s="1"/>
  <c r="V67" i="30"/>
  <c r="V86" i="32" l="1"/>
  <c r="C87" i="32"/>
  <c r="L87" i="32" s="1"/>
  <c r="N87" i="32" s="1"/>
  <c r="T87" i="32" s="1"/>
  <c r="C69" i="30"/>
  <c r="L69" i="30" s="1"/>
  <c r="N69" i="30" s="1"/>
  <c r="T69" i="30" s="1"/>
  <c r="V68" i="30"/>
  <c r="C88" i="32" l="1"/>
  <c r="L88" i="32" s="1"/>
  <c r="N88" i="32" s="1"/>
  <c r="T88" i="32" s="1"/>
  <c r="Z88" i="32" s="1"/>
  <c r="AA88" i="32" s="1"/>
  <c r="V87" i="32"/>
  <c r="C70" i="30"/>
  <c r="V69" i="30"/>
  <c r="C89" i="32" l="1"/>
  <c r="L89" i="32" s="1"/>
  <c r="N89" i="32" s="1"/>
  <c r="T89" i="32" s="1"/>
  <c r="V88" i="32"/>
  <c r="L70" i="30"/>
  <c r="N70" i="30" s="1"/>
  <c r="T70" i="30" s="1"/>
  <c r="C90" i="32" l="1"/>
  <c r="L90" i="32" s="1"/>
  <c r="N90" i="32" s="1"/>
  <c r="T90" i="32" s="1"/>
  <c r="V89" i="32"/>
  <c r="V70" i="30"/>
  <c r="C71" i="30"/>
  <c r="C91" i="32" l="1"/>
  <c r="L91" i="32" s="1"/>
  <c r="N91" i="32" s="1"/>
  <c r="T91" i="32" s="1"/>
  <c r="Z91" i="32" s="1"/>
  <c r="AA91" i="32" s="1"/>
  <c r="V90" i="32"/>
  <c r="L71" i="30"/>
  <c r="N71" i="30" s="1"/>
  <c r="T71" i="30" s="1"/>
  <c r="C92" i="32" l="1"/>
  <c r="V91" i="32"/>
  <c r="C72" i="30"/>
  <c r="V71" i="30"/>
  <c r="L92" i="32" l="1"/>
  <c r="N92" i="32" s="1"/>
  <c r="T92" i="32" s="1"/>
  <c r="C93" i="32" s="1"/>
  <c r="L93" i="32" s="1"/>
  <c r="N93" i="32" s="1"/>
  <c r="T93" i="32" s="1"/>
  <c r="C108" i="32"/>
  <c r="R2" i="32" s="1"/>
  <c r="V92" i="32"/>
  <c r="L72" i="30"/>
  <c r="N72" i="30" s="1"/>
  <c r="T72" i="30" s="1"/>
  <c r="C94" i="32" l="1"/>
  <c r="L94" i="32" s="1"/>
  <c r="N94" i="32" s="1"/>
  <c r="T94" i="32" s="1"/>
  <c r="V93" i="32"/>
  <c r="V72" i="30"/>
  <c r="C73" i="30"/>
  <c r="V94" i="32" l="1"/>
  <c r="C95" i="32"/>
  <c r="L95" i="32" s="1"/>
  <c r="N95" i="32" s="1"/>
  <c r="T95" i="32" s="1"/>
  <c r="L73" i="30"/>
  <c r="N73" i="30" s="1"/>
  <c r="T73" i="30" s="1"/>
  <c r="C96" i="32" l="1"/>
  <c r="L96" i="32" s="1"/>
  <c r="N96" i="32" s="1"/>
  <c r="T96" i="32" s="1"/>
  <c r="V95" i="32"/>
  <c r="C74" i="30"/>
  <c r="V73" i="30"/>
  <c r="C97" i="32" l="1"/>
  <c r="L97" i="32" s="1"/>
  <c r="N97" i="32" s="1"/>
  <c r="T97" i="32" s="1"/>
  <c r="V96" i="32"/>
  <c r="L74" i="30"/>
  <c r="N74" i="30" s="1"/>
  <c r="T74" i="30" s="1"/>
  <c r="C98" i="32" l="1"/>
  <c r="L98" i="32" s="1"/>
  <c r="N98" i="32" s="1"/>
  <c r="T98" i="32" s="1"/>
  <c r="V97" i="32"/>
  <c r="V74" i="30"/>
  <c r="C75" i="30"/>
  <c r="L75" i="30" s="1"/>
  <c r="N75" i="30" s="1"/>
  <c r="T75" i="30" s="1"/>
  <c r="C99" i="32" l="1"/>
  <c r="L99" i="32" s="1"/>
  <c r="N99" i="32" s="1"/>
  <c r="T99" i="32" s="1"/>
  <c r="V98" i="32"/>
  <c r="V75" i="30"/>
  <c r="C76" i="30"/>
  <c r="L76" i="30" s="1"/>
  <c r="N76" i="30" s="1"/>
  <c r="T76" i="30" s="1"/>
  <c r="C100" i="32" l="1"/>
  <c r="L100" i="32" s="1"/>
  <c r="N100" i="32" s="1"/>
  <c r="T100" i="32" s="1"/>
  <c r="V99" i="32"/>
  <c r="V76" i="30"/>
  <c r="C77" i="30"/>
  <c r="V100" i="32" l="1"/>
  <c r="C101" i="32"/>
  <c r="L101" i="32" s="1"/>
  <c r="N101" i="32" s="1"/>
  <c r="T101" i="32" s="1"/>
  <c r="L77" i="30"/>
  <c r="N77" i="30" s="1"/>
  <c r="T77" i="30" s="1"/>
  <c r="C102" i="32" l="1"/>
  <c r="L102" i="32" s="1"/>
  <c r="N102" i="32" s="1"/>
  <c r="T102" i="32" s="1"/>
  <c r="V101" i="32"/>
  <c r="C78" i="30"/>
  <c r="V77" i="30"/>
  <c r="C103" i="32" l="1"/>
  <c r="L103" i="32" s="1"/>
  <c r="N103" i="32" s="1"/>
  <c r="T103" i="32" s="1"/>
  <c r="V102" i="32"/>
  <c r="L78" i="30"/>
  <c r="N78" i="30" s="1"/>
  <c r="T78" i="30" s="1"/>
  <c r="C104" i="32" l="1"/>
  <c r="L104" i="32" s="1"/>
  <c r="N104" i="32" s="1"/>
  <c r="T104" i="32" s="1"/>
  <c r="V103" i="32"/>
  <c r="C79" i="30"/>
  <c r="V78" i="30"/>
  <c r="C105" i="32" l="1"/>
  <c r="L105" i="32" s="1"/>
  <c r="N105" i="32" s="1"/>
  <c r="T105" i="32" s="1"/>
  <c r="V104" i="32"/>
  <c r="L79" i="30"/>
  <c r="N79" i="30" s="1"/>
  <c r="T79" i="30" s="1"/>
  <c r="C106" i="32" l="1"/>
  <c r="L106" i="32" s="1"/>
  <c r="N106" i="32" s="1"/>
  <c r="T106" i="32" s="1"/>
  <c r="V105" i="32"/>
  <c r="V79" i="30"/>
  <c r="C80" i="30"/>
  <c r="C107" i="32" l="1"/>
  <c r="L107" i="32" s="1"/>
  <c r="N107" i="32" s="1"/>
  <c r="T107" i="32" s="1"/>
  <c r="V106" i="32"/>
  <c r="L80" i="30"/>
  <c r="N80" i="30" s="1"/>
  <c r="T80" i="30" s="1"/>
  <c r="V107" i="32" l="1"/>
  <c r="C81" i="30"/>
  <c r="V80" i="30"/>
  <c r="L108" i="32" l="1"/>
  <c r="N108" i="32" s="1"/>
  <c r="R4" i="32"/>
  <c r="M4" i="32"/>
  <c r="L81" i="30"/>
  <c r="N81" i="30" s="1"/>
  <c r="T81" i="30" s="1"/>
  <c r="V108" i="32" l="1"/>
  <c r="I4" i="32" s="1"/>
  <c r="D4" i="32"/>
  <c r="E5" i="32"/>
  <c r="C5" i="32"/>
  <c r="H5" i="32"/>
  <c r="V81" i="30"/>
  <c r="C82" i="30"/>
  <c r="L82" i="30" s="1"/>
  <c r="N82" i="30" s="1"/>
  <c r="T82" i="30" s="1"/>
  <c r="J5" i="32" l="1"/>
  <c r="C83" i="30"/>
  <c r="L83" i="30" s="1"/>
  <c r="N83" i="30" s="1"/>
  <c r="T83" i="30" s="1"/>
  <c r="V82" i="30"/>
  <c r="C84" i="30" l="1"/>
  <c r="L84" i="30" s="1"/>
  <c r="N84" i="30" s="1"/>
  <c r="T84" i="30" s="1"/>
  <c r="V83" i="30"/>
  <c r="C85" i="30" l="1"/>
  <c r="L85" i="30" s="1"/>
  <c r="N85" i="30" s="1"/>
  <c r="T85" i="30" s="1"/>
  <c r="V84" i="30"/>
  <c r="C86" i="30" l="1"/>
  <c r="L86" i="30" s="1"/>
  <c r="N86" i="30" s="1"/>
  <c r="T86" i="30" s="1"/>
  <c r="V85" i="30"/>
  <c r="V86" i="30" l="1"/>
  <c r="C87" i="30"/>
  <c r="L87" i="30" s="1"/>
  <c r="N87" i="30" s="1"/>
  <c r="T87" i="30" s="1"/>
  <c r="C88" i="30" l="1"/>
  <c r="L88" i="30" s="1"/>
  <c r="N88" i="30" s="1"/>
  <c r="T88" i="30" s="1"/>
  <c r="V87" i="30"/>
  <c r="C89" i="30" l="1"/>
  <c r="L89" i="30" s="1"/>
  <c r="N89" i="30" s="1"/>
  <c r="T89" i="30" s="1"/>
  <c r="V88" i="30"/>
  <c r="V89" i="30" l="1"/>
  <c r="C90" i="30"/>
  <c r="L90" i="30" s="1"/>
  <c r="N90" i="30" s="1"/>
  <c r="T90" i="30" s="1"/>
  <c r="C91" i="30" l="1"/>
  <c r="L91" i="30" s="1"/>
  <c r="N91" i="30" s="1"/>
  <c r="T91" i="30" s="1"/>
  <c r="V90" i="30"/>
  <c r="C92" i="30" l="1"/>
  <c r="L92" i="30" s="1"/>
  <c r="N92" i="30" s="1"/>
  <c r="T92" i="30" s="1"/>
  <c r="V91" i="30"/>
  <c r="C93" i="30" l="1"/>
  <c r="L93" i="30" s="1"/>
  <c r="N93" i="30" s="1"/>
  <c r="T93" i="30" s="1"/>
  <c r="V92" i="30"/>
  <c r="C94" i="30" l="1"/>
  <c r="L94" i="30" s="1"/>
  <c r="N94" i="30" s="1"/>
  <c r="T94" i="30" s="1"/>
  <c r="V93" i="30"/>
  <c r="C95" i="30" l="1"/>
  <c r="L95" i="30" s="1"/>
  <c r="N95" i="30" s="1"/>
  <c r="T95" i="30" s="1"/>
  <c r="V94" i="30"/>
  <c r="C96" i="30" l="1"/>
  <c r="L96" i="30" s="1"/>
  <c r="N96" i="30" s="1"/>
  <c r="T96" i="30" s="1"/>
  <c r="V95" i="30"/>
  <c r="V96" i="30" l="1"/>
  <c r="C97" i="30"/>
  <c r="L97" i="30" s="1"/>
  <c r="N97" i="30" s="1"/>
  <c r="T97" i="30" s="1"/>
  <c r="C98" i="30" l="1"/>
  <c r="L98" i="30" s="1"/>
  <c r="N98" i="30" s="1"/>
  <c r="T98" i="30" s="1"/>
  <c r="V97" i="30"/>
  <c r="C99" i="30" l="1"/>
  <c r="L99" i="30" s="1"/>
  <c r="N99" i="30" s="1"/>
  <c r="T99" i="30" s="1"/>
  <c r="V98" i="30"/>
  <c r="C100" i="30" l="1"/>
  <c r="V99" i="30"/>
  <c r="I4" i="30" s="1"/>
  <c r="H5" i="30"/>
  <c r="D4" i="30"/>
  <c r="C5" i="30"/>
  <c r="E5" i="30"/>
  <c r="J5" i="30" l="1"/>
  <c r="R4" i="30"/>
  <c r="M4" i="30"/>
</calcChain>
</file>

<file path=xl/sharedStrings.xml><?xml version="1.0" encoding="utf-8"?>
<sst xmlns="http://schemas.openxmlformats.org/spreadsheetml/2006/main" count="770" uniqueCount="86">
  <si>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</si>
  <si>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</si>
  <si>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</si>
  <si>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</si>
  <si>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</si>
  <si>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</si>
  <si>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</si>
  <si>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</si>
  <si>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</si>
  <si>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</si>
  <si>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</si>
  <si>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</si>
  <si>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</si>
  <si>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</si>
  <si>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</si>
  <si>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</si>
  <si>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</si>
  <si>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</si>
  <si>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</si>
  <si>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</si>
  <si>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</si>
  <si>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</si>
  <si>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</si>
  <si>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</si>
  <si>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</si>
  <si>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</si>
  <si>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</si>
  <si>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</si>
  <si>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</si>
  <si>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</si>
  <si>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</si>
  <si>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</si>
  <si>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</si>
  <si>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</si>
  <si>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</si>
  <si>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</si>
  <si>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</si>
  <si>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</si>
  <si>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</si>
  <si>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</si>
  <si>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</si>
  <si>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</si>
  <si>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</si>
  <si>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</si>
  <si>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日足</t>
    <rPh sb="0" eb="2">
      <t>ヒアシ</t>
    </rPh>
    <phoneticPr fontId="2"/>
  </si>
  <si>
    <t>4Ｈ足</t>
    <rPh sb="2" eb="3">
      <t>アシ</t>
    </rPh>
    <phoneticPr fontId="2"/>
  </si>
  <si>
    <t>１Ｈ足</t>
    <rPh sb="2" eb="3">
      <t>アシ</t>
    </rPh>
    <phoneticPr fontId="2"/>
  </si>
  <si>
    <t>USDJPY</t>
    <phoneticPr fontId="2"/>
  </si>
  <si>
    <t>USDJPY、D1</t>
    <phoneticPr fontId="2"/>
  </si>
  <si>
    <t>No1</t>
    <phoneticPr fontId="2"/>
  </si>
  <si>
    <t>No2</t>
    <phoneticPr fontId="2"/>
  </si>
  <si>
    <t>No3</t>
    <phoneticPr fontId="2"/>
  </si>
  <si>
    <t>No4</t>
    <phoneticPr fontId="2"/>
  </si>
  <si>
    <t>No5</t>
  </si>
  <si>
    <t>No8</t>
  </si>
  <si>
    <t>No9</t>
  </si>
  <si>
    <t>No10</t>
  </si>
  <si>
    <t>No6、No7</t>
    <phoneticPr fontId="2"/>
  </si>
  <si>
    <t>No11</t>
  </si>
  <si>
    <t>PBの刺さり方</t>
    <rPh sb="3" eb="4">
      <t>サ</t>
    </rPh>
    <rPh sb="6" eb="7">
      <t>カタ</t>
    </rPh>
    <phoneticPr fontId="2"/>
  </si>
  <si>
    <t>１０MA（青)</t>
    <rPh sb="5" eb="6">
      <t>アオ</t>
    </rPh>
    <phoneticPr fontId="2"/>
  </si>
  <si>
    <t>２０MA（緑）</t>
    <rPh sb="5" eb="6">
      <t>ミドリ</t>
    </rPh>
    <phoneticPr fontId="2"/>
  </si>
  <si>
    <t>仕掛1
ﾄﾚｲﾘﾝｸﾞS</t>
    <rPh sb="0" eb="2">
      <t>シカ</t>
    </rPh>
    <phoneticPr fontId="2"/>
  </si>
  <si>
    <t>下りﾄﾚﾝﾄﾞ途中</t>
    <rPh sb="0" eb="1">
      <t>クダ</t>
    </rPh>
    <rPh sb="7" eb="9">
      <t>トチュウ</t>
    </rPh>
    <phoneticPr fontId="2"/>
  </si>
  <si>
    <t>底、レンジ中</t>
    <rPh sb="0" eb="1">
      <t>ソコ</t>
    </rPh>
    <rPh sb="5" eb="6">
      <t>チュウ</t>
    </rPh>
    <phoneticPr fontId="2"/>
  </si>
  <si>
    <t>底、ﾄﾚﾝﾄﾞ初期</t>
    <rPh sb="0" eb="1">
      <t>ソコ</t>
    </rPh>
    <rPh sb="7" eb="9">
      <t>ショキ</t>
    </rPh>
    <phoneticPr fontId="2"/>
  </si>
  <si>
    <t>上昇トレンド中</t>
    <rPh sb="0" eb="2">
      <t>ジョウショウ</t>
    </rPh>
    <rPh sb="6" eb="7">
      <t>チュウ</t>
    </rPh>
    <phoneticPr fontId="2"/>
  </si>
  <si>
    <t>天井、ﾄﾚﾝﾄﾞ初期</t>
    <rPh sb="0" eb="2">
      <t>テンジョウ</t>
    </rPh>
    <phoneticPr fontId="2"/>
  </si>
  <si>
    <t>大きなレンジ中</t>
    <rPh sb="0" eb="1">
      <t>オオ</t>
    </rPh>
    <rPh sb="6" eb="7">
      <t>チュウ</t>
    </rPh>
    <phoneticPr fontId="2"/>
  </si>
  <si>
    <t>天井、レンジ中</t>
    <rPh sb="0" eb="2">
      <t>テンジョウ</t>
    </rPh>
    <rPh sb="6" eb="7">
      <t>チュウ</t>
    </rPh>
    <phoneticPr fontId="2"/>
  </si>
  <si>
    <t>USDJPY、H4</t>
    <phoneticPr fontId="2"/>
  </si>
  <si>
    <t>No6</t>
    <phoneticPr fontId="2"/>
  </si>
  <si>
    <t>No7</t>
    <phoneticPr fontId="2"/>
  </si>
  <si>
    <t>H4</t>
    <phoneticPr fontId="2"/>
  </si>
  <si>
    <t>時刻</t>
    <rPh sb="0" eb="2">
      <t>ジコク</t>
    </rPh>
    <phoneticPr fontId="2"/>
  </si>
  <si>
    <t>リスク（%）→</t>
    <phoneticPr fontId="3"/>
  </si>
  <si>
    <t>No9
No10</t>
    <phoneticPr fontId="2"/>
  </si>
  <si>
    <t>・トレーリングストップ（ダウ理論）
・SL幅分利益方向に移動で、SLを建値移動。</t>
    <rPh sb="14" eb="16">
      <t>リロン</t>
    </rPh>
    <rPh sb="21" eb="22">
      <t>ハバ</t>
    </rPh>
    <rPh sb="22" eb="23">
      <t>ブン</t>
    </rPh>
    <rPh sb="23" eb="25">
      <t>リエキ</t>
    </rPh>
    <rPh sb="25" eb="27">
      <t>ホウコウ</t>
    </rPh>
    <rPh sb="28" eb="30">
      <t>イドウ</t>
    </rPh>
    <rPh sb="35" eb="37">
      <t>タテネ</t>
    </rPh>
    <rPh sb="37" eb="39">
      <t>イドウ</t>
    </rPh>
    <phoneticPr fontId="3"/>
  </si>
  <si>
    <t>6/8開始</t>
    <rPh sb="3" eb="5">
      <t>カイシ</t>
    </rPh>
    <phoneticPr fontId="2"/>
  </si>
  <si>
    <t>最大連敗(引分込)</t>
    <rPh sb="0" eb="2">
      <t>サイダイ</t>
    </rPh>
    <rPh sb="2" eb="4">
      <t>レンパイ</t>
    </rPh>
    <rPh sb="5" eb="7">
      <t>ヒキワ</t>
    </rPh>
    <rPh sb="7" eb="8">
      <t>コ</t>
    </rPh>
    <phoneticPr fontId="3"/>
  </si>
  <si>
    <t>年間損益</t>
    <rPh sb="0" eb="2">
      <t>ネンカン</t>
    </rPh>
    <rPh sb="2" eb="4">
      <t>ソンエキ</t>
    </rPh>
    <phoneticPr fontId="2"/>
  </si>
  <si>
    <t>利益率</t>
    <rPh sb="0" eb="2">
      <t>リエキ</t>
    </rPh>
    <rPh sb="2" eb="3">
      <t>リツ</t>
    </rPh>
    <phoneticPr fontId="2"/>
  </si>
  <si>
    <t>月間損益</t>
    <rPh sb="0" eb="2">
      <t>ゲッカン</t>
    </rPh>
    <rPh sb="2" eb="4">
      <t>ソンエキ</t>
    </rPh>
    <phoneticPr fontId="2"/>
  </si>
  <si>
    <t>はじめての検証なので、まずは、トレイリングストップ（ダウ理論）を、ルール通りにやってみました。
今回はリスク2%だったのですが、単純に3%、5%に変えただけでも、利益がものすごく変わることに驚きました。
リスク2%でも、４時間足の90回目のトレードから１０万円のＳＬの６連敗はリアル運用時に心が耐えられるのかと、少し怖くなりました。
しかし、着実に増えていくのを見て、これは信頼できると感じました。</t>
    <rPh sb="5" eb="7">
      <t>ケンショウ</t>
    </rPh>
    <rPh sb="28" eb="30">
      <t>リロン</t>
    </rPh>
    <rPh sb="36" eb="37">
      <t>トオ</t>
    </rPh>
    <rPh sb="48" eb="50">
      <t>コンカイ</t>
    </rPh>
    <rPh sb="64" eb="66">
      <t>タンジュン</t>
    </rPh>
    <rPh sb="73" eb="74">
      <t>カ</t>
    </rPh>
    <rPh sb="81" eb="83">
      <t>リエキ</t>
    </rPh>
    <rPh sb="89" eb="90">
      <t>カ</t>
    </rPh>
    <rPh sb="95" eb="96">
      <t>オドロ</t>
    </rPh>
    <rPh sb="111" eb="113">
      <t>ジカン</t>
    </rPh>
    <rPh sb="113" eb="114">
      <t>アシ</t>
    </rPh>
    <rPh sb="117" eb="119">
      <t>カイメ</t>
    </rPh>
    <rPh sb="128" eb="130">
      <t>マンエン</t>
    </rPh>
    <rPh sb="135" eb="137">
      <t>レンパイ</t>
    </rPh>
    <rPh sb="141" eb="143">
      <t>ウンヨウ</t>
    </rPh>
    <rPh sb="143" eb="144">
      <t>ジ</t>
    </rPh>
    <rPh sb="145" eb="146">
      <t>ココロ</t>
    </rPh>
    <rPh sb="147" eb="148">
      <t>タ</t>
    </rPh>
    <rPh sb="156" eb="157">
      <t>スコ</t>
    </rPh>
    <rPh sb="158" eb="159">
      <t>コワ</t>
    </rPh>
    <rPh sb="171" eb="173">
      <t>チャクジツ</t>
    </rPh>
    <rPh sb="174" eb="175">
      <t>フ</t>
    </rPh>
    <rPh sb="181" eb="182">
      <t>ミ</t>
    </rPh>
    <rPh sb="187" eb="189">
      <t>シンライ</t>
    </rPh>
    <rPh sb="193" eb="194">
      <t>カン</t>
    </rPh>
    <phoneticPr fontId="2"/>
  </si>
  <si>
    <r>
      <t xml:space="preserve">◆トレイリングストップ（ダウ理論）を行ったのですが、ダウ理論崩れを判断するポイントが難しく、アップトレンド時にダウ理論が崩れ、安値が切り下がったタイミングだと、移動させてきたSLと同じタイミングになってしまい、もう少し早めに判断できるルールにできないものかと感じました。
ただ、ルールはシンプルなものが良いと思いますので、ダウ理論が崩れを見るよりも、SL移動による決済の方が考えやすいとも感じました。
</t>
    </r>
    <r>
      <rPr>
        <sz val="11"/>
        <color rgb="FFFF0000"/>
        <rFont val="ＭＳ Ｐゴシック"/>
        <family val="3"/>
        <charset val="128"/>
      </rPr>
      <t>⇒6/18勉強会でダウ理論崩壊時の高値も安値も割らないレンジ化時の扱いについて教えていただけ、4時間足検証の後半からは迷いなく実施できました。</t>
    </r>
    <r>
      <rPr>
        <sz val="11"/>
        <color indexed="8"/>
        <rFont val="ＭＳ Ｐゴシック"/>
        <family val="3"/>
        <charset val="128"/>
      </rPr>
      <t xml:space="preserve">
◆１時間足では、高値安値のジグザグ間隔を広め(大き目)にとってSLを上げていかないと利益に結びつかないように思いました。19回目のトレード以降は大き目のジグザグ間隔で見ています。
◆押し目が一度も発生しない、少し大きめの山の場合、建値決済となってしまうのがもったいないです。
◆４時間足での勝ちトレード時の爆発力が凄かったので、CMAは凄いと感じていた反面、１時間足トレード時は勝ちトレードの利益が小さいので、11連敗(引分込)とかすると、検証している最中に「大丈夫だろうか」と不安になってきました。
結果を振り返ると、４時間足での年間損益はマイナスなし、１時間足の月間損益は、マイナス月もあり決して良くはないですが、年間損益はプラスなので、こう言う結果につながるのかと、少し自信につながりました。
◆１時間足では、ＳＬを建値決済するルールを取り入れましたが、結局そのルールが良い方向へ行く場合と、不利益に働く場合がありましたが、全体的には良い方向に傾く回数の方が多いように感じました。</t>
    </r>
    <rPh sb="629" eb="631">
      <t>ジカン</t>
    </rPh>
    <rPh sb="631" eb="632">
      <t>アシ</t>
    </rPh>
    <rPh sb="638" eb="640">
      <t>タテネ</t>
    </rPh>
    <rPh sb="640" eb="642">
      <t>ケッサイ</t>
    </rPh>
    <rPh sb="648" eb="649">
      <t>ト</t>
    </rPh>
    <rPh sb="650" eb="651">
      <t>イ</t>
    </rPh>
    <rPh sb="657" eb="659">
      <t>ケッキョク</t>
    </rPh>
    <rPh sb="665" eb="666">
      <t>ヨ</t>
    </rPh>
    <rPh sb="667" eb="669">
      <t>ホウコウ</t>
    </rPh>
    <rPh sb="670" eb="671">
      <t>イ</t>
    </rPh>
    <rPh sb="672" eb="674">
      <t>バアイ</t>
    </rPh>
    <rPh sb="676" eb="679">
      <t>フリエキ</t>
    </rPh>
    <rPh sb="680" eb="681">
      <t>ハタラ</t>
    </rPh>
    <rPh sb="682" eb="684">
      <t>バアイ</t>
    </rPh>
    <rPh sb="692" eb="695">
      <t>ゼンタイテキ</t>
    </rPh>
    <rPh sb="697" eb="698">
      <t>ヨ</t>
    </rPh>
    <rPh sb="699" eb="701">
      <t>ホウコウ</t>
    </rPh>
    <rPh sb="702" eb="703">
      <t>カタム</t>
    </rPh>
    <rPh sb="704" eb="706">
      <t>カイスウ</t>
    </rPh>
    <rPh sb="707" eb="708">
      <t>ホウ</t>
    </rPh>
    <rPh sb="709" eb="710">
      <t>オオ</t>
    </rPh>
    <rPh sb="714" eb="715">
      <t>カン</t>
    </rPh>
    <phoneticPr fontId="2"/>
  </si>
  <si>
    <t xml:space="preserve">１通貨で時間がかかってしまいました。
この後、デモトレードを行うと共に、２通貨目は、２か月目の内容で検証したいと考えています。
</t>
    <rPh sb="1" eb="3">
      <t>ツウカ</t>
    </rPh>
    <rPh sb="4" eb="6">
      <t>ジカン</t>
    </rPh>
    <rPh sb="21" eb="22">
      <t>アト</t>
    </rPh>
    <rPh sb="30" eb="31">
      <t>オコナ</t>
    </rPh>
    <rPh sb="33" eb="34">
      <t>トモ</t>
    </rPh>
    <rPh sb="37" eb="39">
      <t>ツウカ</t>
    </rPh>
    <rPh sb="39" eb="40">
      <t>メ</t>
    </rPh>
    <rPh sb="44" eb="46">
      <t>ゲツメ</t>
    </rPh>
    <rPh sb="47" eb="49">
      <t>ナイヨウ</t>
    </rPh>
    <rPh sb="50" eb="52">
      <t>ケンショウ</t>
    </rPh>
    <rPh sb="56" eb="57">
      <t>カンガ</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</si>
</sst>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0_ "/>
    <numFmt numFmtId="177" formatCode="m/d;@"/>
    <numFmt numFmtId="178" formatCode="#,##0_ ;[Red]\-#,##0\ "/>
    <numFmt numFmtId="179" formatCode="0.0%"/>
    <numFmt numFmtId="180" formatCode="#,##0_ "/>
    <numFmt numFmtId="181" formatCode="0.0_ ;[Red]\-0.0\ "/>
    <numFmt numFmtId="182" formatCode="h:mm;@"/>
    <numFmt numFmtId="183" formatCode="0_ "/>
  </numFmts>
  <fonts count="12">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
      <sz val="11"/>
      <color rgb="FFFF0000"/>
      <name val="ＭＳ Ｐゴシック"/>
      <family val="3"/>
      <charset val="128"/>
    </font>
  </fonts>
  <fills count="14">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66FFFF"/>
        <bgColor indexed="64"/>
      </patternFill>
    </fill>
    <fill>
      <patternFill patternType="solid">
        <fgColor rgb="FFFFFF00"/>
        <bgColor indexed="64"/>
      </patternFill>
    </fill>
    <fill>
      <patternFill patternType="solid">
        <fgColor rgb="FF99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138">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Fill="1" applyBorder="1" applyAlignment="1">
      <alignment horizontal="center" vertical="center"/>
    </xf>
    <xf numFmtId="0" fontId="0" fillId="0" borderId="2" xfId="0" applyBorder="1" applyAlignment="1">
      <alignment horizontal="center" vertical="center"/>
    </xf>
    <xf numFmtId="177" fontId="9" fillId="0" borderId="1" xfId="0" applyNumberFormat="1" applyFont="1" applyFill="1" applyBorder="1" applyAlignment="1">
      <alignment horizontal="center" vertical="center"/>
    </xf>
    <xf numFmtId="0" fontId="8" fillId="4" borderId="2" xfId="0" applyFont="1" applyFill="1" applyBorder="1" applyAlignment="1">
      <alignment vertical="center"/>
    </xf>
    <xf numFmtId="0" fontId="0" fillId="0" borderId="3" xfId="0" applyBorder="1" applyAlignment="1">
      <alignment horizontal="center" vertical="center"/>
    </xf>
    <xf numFmtId="0" fontId="8" fillId="0" borderId="3" xfId="0" applyFont="1" applyFill="1" applyBorder="1" applyAlignment="1">
      <alignment horizontal="center" vertical="center"/>
    </xf>
    <xf numFmtId="0" fontId="0" fillId="0" borderId="3" xfId="0" applyFill="1" applyBorder="1" applyAlignment="1">
      <alignment horizontal="center" vertical="center"/>
    </xf>
    <xf numFmtId="0" fontId="8" fillId="0" borderId="3" xfId="0" applyFont="1" applyFill="1" applyBorder="1" applyAlignment="1">
      <alignment vertical="center"/>
    </xf>
    <xf numFmtId="0" fontId="0" fillId="0" borderId="4" xfId="0" applyFill="1" applyBorder="1" applyAlignment="1">
      <alignment horizontal="center" vertical="center"/>
    </xf>
    <xf numFmtId="0" fontId="8" fillId="0" borderId="4" xfId="0" applyFont="1" applyFill="1" applyBorder="1" applyAlignment="1">
      <alignment horizontal="center" vertical="center"/>
    </xf>
    <xf numFmtId="0" fontId="0" fillId="0" borderId="5" xfId="0" applyBorder="1" applyAlignment="1">
      <alignment horizontal="center" vertical="center"/>
    </xf>
    <xf numFmtId="179" fontId="0" fillId="0" borderId="3" xfId="1" applyNumberFormat="1" applyFont="1" applyFill="1" applyBorder="1" applyAlignment="1">
      <alignment horizontal="center" vertical="center"/>
    </xf>
    <xf numFmtId="0" fontId="8" fillId="4" borderId="6" xfId="0" applyFont="1" applyFill="1" applyBorder="1" applyAlignment="1">
      <alignment vertical="center"/>
    </xf>
    <xf numFmtId="0" fontId="8" fillId="5" borderId="1" xfId="0" applyFont="1" applyFill="1" applyBorder="1" applyAlignment="1">
      <alignment horizontal="center" vertical="center" shrinkToFit="1"/>
    </xf>
    <xf numFmtId="0" fontId="9" fillId="0"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9" fillId="0" borderId="1"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11" borderId="1" xfId="0" applyFont="1" applyFill="1" applyBorder="1" applyAlignment="1">
      <alignment horizontal="center" vertical="center" shrinkToFit="1"/>
    </xf>
    <xf numFmtId="0" fontId="9" fillId="11" borderId="1" xfId="0" applyFont="1" applyFill="1" applyBorder="1" applyAlignment="1">
      <alignment horizontal="center" vertical="center"/>
    </xf>
    <xf numFmtId="177" fontId="9" fillId="11" borderId="1" xfId="0" applyNumberFormat="1" applyFont="1" applyFill="1" applyBorder="1" applyAlignment="1">
      <alignment horizontal="center" vertical="center"/>
    </xf>
    <xf numFmtId="0" fontId="8" fillId="8" borderId="1" xfId="0" applyFont="1" applyFill="1" applyBorder="1" applyAlignment="1">
      <alignment horizontal="center" vertical="center" shrinkToFit="1"/>
    </xf>
    <xf numFmtId="0" fontId="8" fillId="4" borderId="1" xfId="0" applyFont="1" applyFill="1" applyBorder="1" applyAlignment="1">
      <alignment horizontal="center" vertical="center"/>
    </xf>
    <xf numFmtId="0" fontId="0" fillId="0" borderId="1" xfId="0" applyBorder="1" applyAlignment="1">
      <alignment horizontal="center" vertical="center"/>
    </xf>
    <xf numFmtId="0" fontId="8" fillId="4" borderId="5" xfId="0" applyFont="1" applyFill="1" applyBorder="1" applyAlignment="1">
      <alignment horizontal="center" vertical="center"/>
    </xf>
    <xf numFmtId="0" fontId="0" fillId="0" borderId="2" xfId="0" applyBorder="1" applyAlignment="1">
      <alignment horizontal="center" vertical="center"/>
    </xf>
    <xf numFmtId="0" fontId="8" fillId="3" borderId="7"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9" fillId="0" borderId="1" xfId="0" applyFont="1" applyFill="1" applyBorder="1" applyAlignment="1">
      <alignment horizontal="center" vertical="center"/>
    </xf>
    <xf numFmtId="0" fontId="7" fillId="0" borderId="0" xfId="0" applyFont="1" applyAlignment="1">
      <alignment horizontal="left" vertical="center"/>
    </xf>
    <xf numFmtId="0" fontId="9" fillId="8" borderId="1" xfId="0" applyFont="1" applyFill="1" applyBorder="1" applyAlignment="1">
      <alignment horizontal="center" vertical="center"/>
    </xf>
    <xf numFmtId="177" fontId="9" fillId="8" borderId="1" xfId="0" applyNumberFormat="1" applyFont="1" applyFill="1" applyBorder="1" applyAlignment="1">
      <alignment horizontal="center" vertical="center"/>
    </xf>
    <xf numFmtId="0" fontId="9" fillId="8" borderId="1" xfId="0" applyFont="1" applyFill="1" applyBorder="1" applyAlignment="1">
      <alignment horizontal="center" vertical="center"/>
    </xf>
    <xf numFmtId="0" fontId="4" fillId="0" borderId="0" xfId="0" applyFont="1" applyAlignment="1">
      <alignment horizontal="centerContinuous" vertical="center"/>
    </xf>
    <xf numFmtId="0" fontId="0" fillId="0" borderId="0" xfId="0" applyAlignment="1">
      <alignment horizontal="centerContinuous" vertical="center"/>
    </xf>
    <xf numFmtId="0" fontId="5" fillId="0" borderId="1" xfId="0" applyFont="1" applyBorder="1" applyAlignment="1">
      <alignment horizontal="center" vertical="center" wrapText="1"/>
    </xf>
    <xf numFmtId="182" fontId="9" fillId="8" borderId="1" xfId="0" applyNumberFormat="1" applyFont="1" applyFill="1" applyBorder="1" applyAlignment="1">
      <alignment horizontal="center" vertical="center"/>
    </xf>
    <xf numFmtId="0" fontId="9" fillId="8" borderId="1" xfId="0" applyFont="1" applyFill="1" applyBorder="1" applyAlignment="1">
      <alignment horizontal="center" vertical="center"/>
    </xf>
    <xf numFmtId="0" fontId="8" fillId="8" borderId="1" xfId="0" applyFont="1" applyFill="1" applyBorder="1" applyAlignment="1">
      <alignment horizontal="center" vertical="center" shrinkToFit="1"/>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2" xfId="0" applyBorder="1" applyAlignment="1">
      <alignment horizontal="center" vertical="center"/>
    </xf>
    <xf numFmtId="0" fontId="8" fillId="3" borderId="7" xfId="0" applyFont="1" applyFill="1" applyBorder="1" applyAlignment="1">
      <alignment horizontal="center" vertical="center" shrinkToFit="1"/>
    </xf>
    <xf numFmtId="0" fontId="0" fillId="0" borderId="1" xfId="0" applyBorder="1" applyAlignment="1">
      <alignment horizontal="center" vertical="center"/>
    </xf>
    <xf numFmtId="0" fontId="0" fillId="0" borderId="3" xfId="0" applyBorder="1" applyAlignment="1">
      <alignment horizontal="center" vertical="center"/>
    </xf>
    <xf numFmtId="0" fontId="9" fillId="0" borderId="1" xfId="0" applyFont="1" applyFill="1" applyBorder="1" applyAlignment="1">
      <alignment horizontal="center" vertical="center"/>
    </xf>
    <xf numFmtId="0" fontId="0" fillId="0" borderId="0" xfId="0" applyAlignment="1">
      <alignment vertical="center" wrapText="1"/>
    </xf>
    <xf numFmtId="0" fontId="9" fillId="8" borderId="1" xfId="0" applyFont="1" applyFill="1" applyBorder="1" applyAlignment="1">
      <alignment horizontal="center" vertical="center"/>
    </xf>
    <xf numFmtId="0" fontId="9" fillId="0" borderId="1" xfId="0" applyFont="1" applyFill="1" applyBorder="1" applyAlignment="1">
      <alignment horizontal="center" vertical="center"/>
    </xf>
    <xf numFmtId="180" fontId="9" fillId="0" borderId="1" xfId="0" applyNumberFormat="1" applyFont="1" applyFill="1" applyBorder="1" applyAlignment="1">
      <alignment horizontal="center" vertical="center"/>
    </xf>
    <xf numFmtId="0" fontId="9" fillId="8" borderId="1" xfId="0" applyFont="1" applyFill="1" applyBorder="1" applyAlignment="1">
      <alignment horizontal="center" vertical="center"/>
    </xf>
    <xf numFmtId="178" fontId="9" fillId="0" borderId="1" xfId="0" applyNumberFormat="1" applyFont="1" applyFill="1" applyBorder="1" applyAlignment="1">
      <alignment horizontal="center" vertical="center"/>
    </xf>
    <xf numFmtId="181" fontId="9" fillId="0" borderId="1" xfId="0" applyNumberFormat="1" applyFont="1" applyFill="1" applyBorder="1" applyAlignment="1">
      <alignment horizontal="center" vertical="center"/>
    </xf>
    <xf numFmtId="180" fontId="9" fillId="8" borderId="1" xfId="0" applyNumberFormat="1" applyFont="1" applyFill="1"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0" fillId="8" borderId="1" xfId="0" applyFill="1" applyBorder="1" applyAlignment="1">
      <alignment horizontal="center" vertical="center"/>
    </xf>
    <xf numFmtId="0" fontId="8" fillId="7" borderId="1" xfId="0" applyFont="1" applyFill="1" applyBorder="1" applyAlignment="1">
      <alignment horizontal="center" vertical="center" shrinkToFit="1"/>
    </xf>
    <xf numFmtId="0" fontId="8" fillId="7" borderId="7"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0" fillId="0" borderId="3" xfId="0" applyBorder="1" applyAlignment="1">
      <alignment horizontal="center" vertical="center" shrinkToFit="1"/>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180" fontId="0" fillId="0" borderId="1" xfId="0" applyNumberFormat="1" applyBorder="1" applyAlignment="1">
      <alignment horizontal="center" vertical="center"/>
    </xf>
    <xf numFmtId="0" fontId="0" fillId="8" borderId="1" xfId="0" applyFill="1" applyBorder="1" applyAlignment="1">
      <alignment vertical="center" wrapText="1"/>
    </xf>
    <xf numFmtId="0" fontId="0" fillId="8" borderId="1" xfId="0" applyFill="1" applyBorder="1" applyAlignment="1">
      <alignment vertical="center"/>
    </xf>
    <xf numFmtId="0" fontId="8" fillId="4" borderId="1" xfId="0" applyFont="1" applyFill="1" applyBorder="1" applyAlignment="1">
      <alignment horizontal="center" vertical="center" shrinkToFit="1"/>
    </xf>
    <xf numFmtId="180" fontId="0" fillId="0" borderId="7" xfId="0" applyNumberFormat="1" applyBorder="1" applyAlignment="1">
      <alignment horizontal="center" vertical="center"/>
    </xf>
    <xf numFmtId="180" fontId="0" fillId="0" borderId="2" xfId="0" applyNumberFormat="1" applyBorder="1" applyAlignment="1">
      <alignment horizontal="center" vertical="center"/>
    </xf>
    <xf numFmtId="0" fontId="8" fillId="4" borderId="7" xfId="0" applyFont="1" applyFill="1" applyBorder="1" applyAlignment="1">
      <alignment horizontal="center" vertical="center"/>
    </xf>
    <xf numFmtId="0" fontId="8" fillId="4" borderId="3" xfId="0" applyFont="1"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Font="1" applyAlignment="1">
      <alignment vertical="top" wrapText="1"/>
    </xf>
    <xf numFmtId="0" fontId="0" fillId="0" borderId="0" xfId="0" applyAlignment="1">
      <alignment vertical="top"/>
    </xf>
    <xf numFmtId="0" fontId="0" fillId="0" borderId="0" xfId="0" applyAlignment="1">
      <alignment vertical="top" wrapText="1"/>
    </xf>
    <xf numFmtId="0" fontId="9" fillId="0" borderId="1" xfId="0" applyFont="1" applyFill="1" applyBorder="1" applyAlignment="1">
      <alignment horizontal="center" vertical="center"/>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0" fillId="0" borderId="1" xfId="0" applyBorder="1" applyAlignment="1">
      <alignment vertical="center" wrapText="1"/>
    </xf>
    <xf numFmtId="0" fontId="0" fillId="0" borderId="1" xfId="0" applyBorder="1" applyAlignment="1">
      <alignment vertical="center"/>
    </xf>
    <xf numFmtId="180" fontId="9" fillId="11" borderId="1" xfId="0" applyNumberFormat="1" applyFont="1" applyFill="1" applyBorder="1" applyAlignment="1">
      <alignment horizontal="center" vertical="center"/>
    </xf>
    <xf numFmtId="0" fontId="9" fillId="11" borderId="1" xfId="0" applyFont="1" applyFill="1" applyBorder="1" applyAlignment="1">
      <alignment horizontal="center" vertical="center"/>
    </xf>
    <xf numFmtId="0" fontId="0" fillId="11" borderId="1" xfId="0" applyFill="1" applyBorder="1" applyAlignment="1">
      <alignment vertical="center" wrapText="1"/>
    </xf>
    <xf numFmtId="0" fontId="0" fillId="11" borderId="1" xfId="0" applyFill="1" applyBorder="1" applyAlignment="1">
      <alignment vertical="center"/>
    </xf>
    <xf numFmtId="0" fontId="0" fillId="11" borderId="1" xfId="0" applyFill="1" applyBorder="1" applyAlignment="1">
      <alignment horizontal="center" vertical="center"/>
    </xf>
    <xf numFmtId="178" fontId="0" fillId="0" borderId="0" xfId="0" applyNumberFormat="1" applyAlignment="1">
      <alignment horizontal="center" vertical="center"/>
    </xf>
    <xf numFmtId="179" fontId="0" fillId="0" borderId="0" xfId="0" applyNumberFormat="1" applyAlignment="1">
      <alignment horizontal="center" vertical="center"/>
    </xf>
    <xf numFmtId="179" fontId="4" fillId="0" borderId="0" xfId="0" applyNumberFormat="1" applyFont="1" applyAlignment="1">
      <alignment horizontal="center" vertical="center"/>
    </xf>
    <xf numFmtId="178" fontId="9" fillId="12" borderId="1" xfId="0" applyNumberFormat="1" applyFont="1" applyFill="1" applyBorder="1" applyAlignment="1">
      <alignment horizontal="center" vertical="center"/>
    </xf>
    <xf numFmtId="178" fontId="9" fillId="13" borderId="1" xfId="0" applyNumberFormat="1" applyFont="1" applyFill="1" applyBorder="1" applyAlignment="1">
      <alignment horizontal="center" vertical="center"/>
    </xf>
    <xf numFmtId="0" fontId="9" fillId="13" borderId="1" xfId="0" applyFont="1" applyFill="1" applyBorder="1" applyAlignment="1">
      <alignment horizontal="center" vertical="center"/>
    </xf>
    <xf numFmtId="183" fontId="0" fillId="0" borderId="0" xfId="0" applyNumberFormat="1" applyAlignment="1">
      <alignment horizontal="center" vertical="center"/>
    </xf>
    <xf numFmtId="183" fontId="4" fillId="0" borderId="0" xfId="0" applyNumberFormat="1" applyFont="1" applyAlignment="1">
      <alignment horizontal="center" vertical="center"/>
    </xf>
  </cellXfs>
  <cellStyles count="4">
    <cellStyle name="パーセント" xfId="1" builtinId="5"/>
    <cellStyle name="標準" xfId="0" builtinId="0"/>
    <cellStyle name="標準 2" xfId="2"/>
    <cellStyle name="標準 3" xfId="3"/>
  </cellStyles>
  <dxfs count="36">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colors>
    <mruColors>
      <color rgb="FF99FF99"/>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2</xdr:row>
      <xdr:rowOff>19051</xdr:rowOff>
    </xdr:from>
    <xdr:to>
      <xdr:col>2</xdr:col>
      <xdr:colOff>8591550</xdr:colOff>
      <xdr:row>3</xdr:row>
      <xdr:rowOff>8685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381001"/>
          <a:ext cx="8582025" cy="5190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3</xdr:row>
      <xdr:rowOff>47624</xdr:rowOff>
    </xdr:from>
    <xdr:to>
      <xdr:col>2</xdr:col>
      <xdr:colOff>8837891</xdr:colOff>
      <xdr:row>4</xdr:row>
      <xdr:rowOff>31749</xdr:rowOff>
    </xdr:to>
    <xdr:pic>
      <xdr:nvPicPr>
        <xdr:cNvPr id="4" name="図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89050" y="5603874"/>
          <a:ext cx="8818841" cy="519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142875</xdr:colOff>
      <xdr:row>3</xdr:row>
      <xdr:rowOff>1895475</xdr:rowOff>
    </xdr:from>
    <xdr:to>
      <xdr:col>2</xdr:col>
      <xdr:colOff>1552575</xdr:colOff>
      <xdr:row>3</xdr:row>
      <xdr:rowOff>2847975</xdr:rowOff>
    </xdr:to>
    <xdr:sp macro="" textlink="">
      <xdr:nvSpPr>
        <xdr:cNvPr id="5" name="角丸四角形吹き出し 4"/>
        <xdr:cNvSpPr/>
      </xdr:nvSpPr>
      <xdr:spPr>
        <a:xfrm>
          <a:off x="1543050" y="7458075"/>
          <a:ext cx="1409700" cy="952500"/>
        </a:xfrm>
        <a:prstGeom prst="wedgeRoundRectCallout">
          <a:avLst>
            <a:gd name="adj1" fmla="val 83221"/>
            <a:gd name="adj2" fmla="val 17500"/>
            <a:gd name="adj3" fmla="val 16667"/>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赤の縦線は前回取引の決済日ですので、気にしないでください。</a:t>
          </a:r>
        </a:p>
      </xdr:txBody>
    </xdr:sp>
    <xdr:clientData/>
  </xdr:twoCellAnchor>
  <xdr:twoCellAnchor editAs="oneCell">
    <xdr:from>
      <xdr:col>2</xdr:col>
      <xdr:colOff>28575</xdr:colOff>
      <xdr:row>4</xdr:row>
      <xdr:rowOff>9525</xdr:rowOff>
    </xdr:from>
    <xdr:to>
      <xdr:col>5</xdr:col>
      <xdr:colOff>14424</xdr:colOff>
      <xdr:row>5</xdr:row>
      <xdr:rowOff>15875</xdr:rowOff>
    </xdr:to>
    <xdr:pic>
      <xdr:nvPicPr>
        <xdr:cNvPr id="11" name="図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5950" y="10772775"/>
          <a:ext cx="10352224" cy="521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5</xdr:row>
      <xdr:rowOff>38100</xdr:rowOff>
    </xdr:from>
    <xdr:to>
      <xdr:col>2</xdr:col>
      <xdr:colOff>8472561</xdr:colOff>
      <xdr:row>6</xdr:row>
      <xdr:rowOff>9525</xdr:rowOff>
    </xdr:to>
    <xdr:pic>
      <xdr:nvPicPr>
        <xdr:cNvPr id="13" name="図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38275" y="12973050"/>
          <a:ext cx="8434461" cy="5172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6</xdr:row>
      <xdr:rowOff>9525</xdr:rowOff>
    </xdr:from>
    <xdr:to>
      <xdr:col>2</xdr:col>
      <xdr:colOff>8647982</xdr:colOff>
      <xdr:row>7</xdr:row>
      <xdr:rowOff>47625</xdr:rowOff>
    </xdr:to>
    <xdr:pic>
      <xdr:nvPicPr>
        <xdr:cNvPr id="14" name="図 1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5475" y="21186775"/>
          <a:ext cx="8609882" cy="524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7</xdr:row>
      <xdr:rowOff>28575</xdr:rowOff>
    </xdr:from>
    <xdr:to>
      <xdr:col>2</xdr:col>
      <xdr:colOff>8448675</xdr:colOff>
      <xdr:row>7</xdr:row>
      <xdr:rowOff>5173336</xdr:rowOff>
    </xdr:to>
    <xdr:pic>
      <xdr:nvPicPr>
        <xdr:cNvPr id="15" name="図 1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23975" y="22755225"/>
          <a:ext cx="8401050" cy="51447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43143</xdr:colOff>
      <xdr:row>8</xdr:row>
      <xdr:rowOff>22412</xdr:rowOff>
    </xdr:from>
    <xdr:to>
      <xdr:col>2</xdr:col>
      <xdr:colOff>7920318</xdr:colOff>
      <xdr:row>9</xdr:row>
      <xdr:rowOff>25688</xdr:rowOff>
    </xdr:to>
    <xdr:pic>
      <xdr:nvPicPr>
        <xdr:cNvPr id="16" name="図 1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06849" y="31578177"/>
          <a:ext cx="7877175" cy="5202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9</xdr:row>
      <xdr:rowOff>85725</xdr:rowOff>
    </xdr:from>
    <xdr:to>
      <xdr:col>2</xdr:col>
      <xdr:colOff>7886700</xdr:colOff>
      <xdr:row>10</xdr:row>
      <xdr:rowOff>23080</xdr:rowOff>
    </xdr:to>
    <xdr:pic>
      <xdr:nvPicPr>
        <xdr:cNvPr id="17" name="図 1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4925" y="33213675"/>
          <a:ext cx="7858125" cy="5138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10</xdr:row>
      <xdr:rowOff>47625</xdr:rowOff>
    </xdr:from>
    <xdr:to>
      <xdr:col>2</xdr:col>
      <xdr:colOff>7715250</xdr:colOff>
      <xdr:row>10</xdr:row>
      <xdr:rowOff>5148861</xdr:rowOff>
    </xdr:to>
    <xdr:pic>
      <xdr:nvPicPr>
        <xdr:cNvPr id="18" name="図 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04925" y="38376225"/>
          <a:ext cx="7686675" cy="5101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19051</xdr:colOff>
      <xdr:row>11</xdr:row>
      <xdr:rowOff>28575</xdr:rowOff>
    </xdr:from>
    <xdr:to>
      <xdr:col>2</xdr:col>
      <xdr:colOff>7829551</xdr:colOff>
      <xdr:row>11</xdr:row>
      <xdr:rowOff>5194296</xdr:rowOff>
    </xdr:to>
    <xdr:pic>
      <xdr:nvPicPr>
        <xdr:cNvPr id="19" name="図 1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95401" y="43557825"/>
          <a:ext cx="7810500" cy="5165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5446059</xdr:colOff>
      <xdr:row>8</xdr:row>
      <xdr:rowOff>3518647</xdr:rowOff>
    </xdr:from>
    <xdr:to>
      <xdr:col>2</xdr:col>
      <xdr:colOff>8505265</xdr:colOff>
      <xdr:row>8</xdr:row>
      <xdr:rowOff>4852147</xdr:rowOff>
    </xdr:to>
    <xdr:sp macro="" textlink="">
      <xdr:nvSpPr>
        <xdr:cNvPr id="2" name="角丸四角形吹き出し 1"/>
        <xdr:cNvSpPr/>
      </xdr:nvSpPr>
      <xdr:spPr>
        <a:xfrm>
          <a:off x="6409765" y="35074412"/>
          <a:ext cx="3059206" cy="1333500"/>
        </a:xfrm>
        <a:prstGeom prst="wedgeRoundRectCallout">
          <a:avLst>
            <a:gd name="adj1" fmla="val -101053"/>
            <a:gd name="adj2" fmla="val 13889"/>
            <a:gd name="adj3" fmla="val 16667"/>
          </a:avLst>
        </a:prstGeom>
        <a:solidFill>
          <a:srgbClr val="FFFF00"/>
        </a:solidFill>
        <a:ln w="508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高値安値を大きくとらえるか、小さくとらえるかについては、６月１８日の勉強会で質問し、ご教示いただけました。</a:t>
          </a:r>
          <a:endParaRPr kumimoji="1" lang="en-US" altLang="ja-JP" sz="1100">
            <a:solidFill>
              <a:sysClr val="windowText" lastClr="000000"/>
            </a:solidFill>
          </a:endParaRPr>
        </a:p>
        <a:p>
          <a:pPr algn="l"/>
          <a:r>
            <a:rPr kumimoji="1" lang="ja-JP" altLang="en-US" sz="1100">
              <a:solidFill>
                <a:sysClr val="windowText" lastClr="000000"/>
              </a:solidFill>
            </a:rPr>
            <a:t>⇒トレード全体を通して、ぶれずに、統一感を持った、高値安値のとらえ方といたします。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47625</xdr:colOff>
      <xdr:row>2</xdr:row>
      <xdr:rowOff>57150</xdr:rowOff>
    </xdr:from>
    <xdr:to>
      <xdr:col>2</xdr:col>
      <xdr:colOff>7743825</xdr:colOff>
      <xdr:row>2</xdr:row>
      <xdr:rowOff>5112987</xdr:rowOff>
    </xdr:to>
    <xdr:pic>
      <xdr:nvPicPr>
        <xdr:cNvPr id="15" name="図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419100"/>
          <a:ext cx="7696200" cy="50558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xdr:row>
      <xdr:rowOff>28575</xdr:rowOff>
    </xdr:from>
    <xdr:to>
      <xdr:col>2</xdr:col>
      <xdr:colOff>7858125</xdr:colOff>
      <xdr:row>3</xdr:row>
      <xdr:rowOff>5171149</xdr:rowOff>
    </xdr:to>
    <xdr:pic>
      <xdr:nvPicPr>
        <xdr:cNvPr id="16" name="図 1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6350" y="5591175"/>
          <a:ext cx="7858125" cy="5142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4</xdr:row>
      <xdr:rowOff>28576</xdr:rowOff>
    </xdr:from>
    <xdr:to>
      <xdr:col>2</xdr:col>
      <xdr:colOff>7896225</xdr:colOff>
      <xdr:row>4</xdr:row>
      <xdr:rowOff>5187226</xdr:rowOff>
    </xdr:to>
    <xdr:pic>
      <xdr:nvPicPr>
        <xdr:cNvPr id="17" name="図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85875" y="10791826"/>
          <a:ext cx="7886700" cy="515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6</xdr:row>
      <xdr:rowOff>28576</xdr:rowOff>
    </xdr:from>
    <xdr:to>
      <xdr:col>3</xdr:col>
      <xdr:colOff>28575</xdr:colOff>
      <xdr:row>7</xdr:row>
      <xdr:rowOff>13270</xdr:rowOff>
    </xdr:to>
    <xdr:pic>
      <xdr:nvPicPr>
        <xdr:cNvPr id="18" name="図 1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7225" y="21193126"/>
          <a:ext cx="7962900" cy="5185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19050</xdr:colOff>
      <xdr:row>7</xdr:row>
      <xdr:rowOff>19050</xdr:rowOff>
    </xdr:from>
    <xdr:to>
      <xdr:col>2</xdr:col>
      <xdr:colOff>7477125</xdr:colOff>
      <xdr:row>8</xdr:row>
      <xdr:rowOff>4763</xdr:rowOff>
    </xdr:to>
    <xdr:pic>
      <xdr:nvPicPr>
        <xdr:cNvPr id="7" name="図 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95400" y="26384250"/>
          <a:ext cx="7458075" cy="5186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5</xdr:row>
      <xdr:rowOff>9525</xdr:rowOff>
    </xdr:from>
    <xdr:to>
      <xdr:col>2</xdr:col>
      <xdr:colOff>7543800</xdr:colOff>
      <xdr:row>6</xdr:row>
      <xdr:rowOff>7777</xdr:rowOff>
    </xdr:to>
    <xdr:pic>
      <xdr:nvPicPr>
        <xdr:cNvPr id="8" name="図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314450" y="15973425"/>
          <a:ext cx="7505700" cy="5198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9526</xdr:colOff>
      <xdr:row>8</xdr:row>
      <xdr:rowOff>19050</xdr:rowOff>
    </xdr:from>
    <xdr:to>
      <xdr:col>2</xdr:col>
      <xdr:colOff>7487830</xdr:colOff>
      <xdr:row>9</xdr:row>
      <xdr:rowOff>9525</xdr:rowOff>
    </xdr:to>
    <xdr:pic>
      <xdr:nvPicPr>
        <xdr:cNvPr id="9" name="図 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9126" y="31584900"/>
          <a:ext cx="7478304" cy="519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xdr:colOff>
      <xdr:row>9</xdr:row>
      <xdr:rowOff>38100</xdr:rowOff>
    </xdr:from>
    <xdr:to>
      <xdr:col>2</xdr:col>
      <xdr:colOff>7543673</xdr:colOff>
      <xdr:row>10</xdr:row>
      <xdr:rowOff>19050</xdr:rowOff>
    </xdr:to>
    <xdr:pic>
      <xdr:nvPicPr>
        <xdr:cNvPr id="10" name="図 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47700" y="36804600"/>
          <a:ext cx="7505573" cy="518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xdr:colOff>
      <xdr:row>10</xdr:row>
      <xdr:rowOff>28575</xdr:rowOff>
    </xdr:from>
    <xdr:to>
      <xdr:col>2</xdr:col>
      <xdr:colOff>7536924</xdr:colOff>
      <xdr:row>11</xdr:row>
      <xdr:rowOff>9525</xdr:rowOff>
    </xdr:to>
    <xdr:pic>
      <xdr:nvPicPr>
        <xdr:cNvPr id="11" name="図 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57225" y="41995725"/>
          <a:ext cx="7489299" cy="518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6686550</xdr:colOff>
      <xdr:row>6</xdr:row>
      <xdr:rowOff>3143251</xdr:rowOff>
    </xdr:from>
    <xdr:to>
      <xdr:col>5</xdr:col>
      <xdr:colOff>392206</xdr:colOff>
      <xdr:row>6</xdr:row>
      <xdr:rowOff>4743451</xdr:rowOff>
    </xdr:to>
    <xdr:sp macro="" textlink="">
      <xdr:nvSpPr>
        <xdr:cNvPr id="12" name="角丸四角形吹き出し 11"/>
        <xdr:cNvSpPr/>
      </xdr:nvSpPr>
      <xdr:spPr>
        <a:xfrm>
          <a:off x="7296150" y="24307801"/>
          <a:ext cx="3059206" cy="1600200"/>
        </a:xfrm>
        <a:prstGeom prst="wedgeRoundRectCallout">
          <a:avLst>
            <a:gd name="adj1" fmla="val -103855"/>
            <a:gd name="adj2" fmla="val -13530"/>
            <a:gd name="adj3" fmla="val 16667"/>
          </a:avLst>
        </a:prstGeom>
        <a:solidFill>
          <a:srgbClr val="FFFF00"/>
        </a:solidFill>
        <a:ln w="508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ダウ理論崩れの判断については、６月１８日の勉強会で質問し、ご教示いただけました。</a:t>
          </a:r>
          <a:endParaRPr kumimoji="1" lang="en-US" altLang="ja-JP" sz="1100">
            <a:solidFill>
              <a:sysClr val="windowText" lastClr="000000"/>
            </a:solidFill>
          </a:endParaRPr>
        </a:p>
        <a:p>
          <a:pPr algn="l"/>
          <a:r>
            <a:rPr kumimoji="1" lang="ja-JP" altLang="en-US" sz="1100">
              <a:solidFill>
                <a:sysClr val="windowText" lastClr="000000"/>
              </a:solidFill>
            </a:rPr>
            <a:t>⇒左記</a:t>
          </a:r>
          <a:r>
            <a:rPr kumimoji="1" lang="en-US" altLang="ja-JP" sz="1100">
              <a:solidFill>
                <a:sysClr val="windowText" lastClr="000000"/>
              </a:solidFill>
            </a:rPr>
            <a:t>No5</a:t>
          </a:r>
          <a:r>
            <a:rPr kumimoji="1" lang="ja-JP" altLang="en-US" sz="1100">
              <a:solidFill>
                <a:sysClr val="windowText" lastClr="000000"/>
              </a:solidFill>
            </a:rPr>
            <a:t>のように、ダウ理論が崩れた可能性のある時点で決済するのではなく、その時点でＳＬを移動させて対応するのがスムーズで、ぶれが出にくいと思いますので、以後は、その様にいたします。</a:t>
          </a:r>
        </a:p>
      </xdr:txBody>
    </xdr:sp>
    <xdr:clientData/>
  </xdr:twoCellAnchor>
  <xdr:twoCellAnchor>
    <xdr:from>
      <xdr:col>2</xdr:col>
      <xdr:colOff>6181725</xdr:colOff>
      <xdr:row>8</xdr:row>
      <xdr:rowOff>1743075</xdr:rowOff>
    </xdr:from>
    <xdr:to>
      <xdr:col>4</xdr:col>
      <xdr:colOff>573181</xdr:colOff>
      <xdr:row>8</xdr:row>
      <xdr:rowOff>3076575</xdr:rowOff>
    </xdr:to>
    <xdr:sp macro="" textlink="">
      <xdr:nvSpPr>
        <xdr:cNvPr id="14" name="角丸四角形吹き出し 13"/>
        <xdr:cNvSpPr/>
      </xdr:nvSpPr>
      <xdr:spPr>
        <a:xfrm>
          <a:off x="6791325" y="33308925"/>
          <a:ext cx="3059206" cy="1333500"/>
        </a:xfrm>
        <a:prstGeom prst="wedgeRoundRectCallout">
          <a:avLst>
            <a:gd name="adj1" fmla="val -75210"/>
            <a:gd name="adj2" fmla="val 79603"/>
            <a:gd name="adj3" fmla="val 16667"/>
          </a:avLst>
        </a:prstGeom>
        <a:solidFill>
          <a:srgbClr val="FFFF00"/>
        </a:solidFill>
        <a:ln w="508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高値安値を大きくとらえるか、小さくとらえるかについては、６月１８日の勉強会で質問し、ご教示いただけました。</a:t>
          </a:r>
          <a:endParaRPr kumimoji="1" lang="en-US" altLang="ja-JP" sz="1100">
            <a:solidFill>
              <a:sysClr val="windowText" lastClr="000000"/>
            </a:solidFill>
          </a:endParaRPr>
        </a:p>
        <a:p>
          <a:pPr algn="l"/>
          <a:r>
            <a:rPr kumimoji="1" lang="ja-JP" altLang="en-US" sz="1100">
              <a:solidFill>
                <a:sysClr val="windowText" lastClr="000000"/>
              </a:solidFill>
            </a:rPr>
            <a:t>⇒トレード全体を通して、ぶれずに、統一感を持った、高値安値のとらえ方といたします。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X109"/>
  <sheetViews>
    <sheetView view="pageBreakPreview" zoomScaleNormal="100" zoomScaleSheetLayoutView="100" workbookViewId="0">
      <pane ySplit="8" topLeftCell="A9" activePane="bottomLeft" state="frozen"/>
      <selection pane="bottomLeft" activeCell="R109" sqref="R109"/>
    </sheetView>
  </sheetViews>
  <sheetFormatPr defaultRowHeight="13.5"/>
  <cols>
    <col min="1" max="1" width="2.875" customWidth="1"/>
    <col min="2" max="18" width="6.625" customWidth="1"/>
    <col min="22" max="22" width="10.875" style="23" hidden="1" customWidth="1"/>
    <col min="23" max="23" width="0" hidden="1" customWidth="1"/>
    <col min="24" max="24" width="15.5" customWidth="1"/>
  </cols>
  <sheetData>
    <row r="2" spans="2:24">
      <c r="B2" s="92" t="s">
        <v>5</v>
      </c>
      <c r="C2" s="92"/>
      <c r="D2" s="95" t="s">
        <v>47</v>
      </c>
      <c r="E2" s="95"/>
      <c r="F2" s="92" t="s">
        <v>6</v>
      </c>
      <c r="G2" s="92"/>
      <c r="H2" s="95" t="s">
        <v>36</v>
      </c>
      <c r="I2" s="95"/>
      <c r="J2" s="92" t="s">
        <v>7</v>
      </c>
      <c r="K2" s="92"/>
      <c r="L2" s="106">
        <f>C9</f>
        <v>1000000</v>
      </c>
      <c r="M2" s="105"/>
      <c r="N2" s="92" t="s">
        <v>8</v>
      </c>
      <c r="O2" s="92"/>
      <c r="P2" s="106">
        <f>C108+R108</f>
        <v>1317746.7277186781</v>
      </c>
      <c r="Q2" s="105"/>
      <c r="R2" s="1"/>
      <c r="S2" s="1"/>
      <c r="T2" s="1"/>
    </row>
    <row r="3" spans="2:24" ht="57" customHeight="1">
      <c r="B3" s="92" t="s">
        <v>9</v>
      </c>
      <c r="C3" s="92"/>
      <c r="D3" s="107" t="s">
        <v>38</v>
      </c>
      <c r="E3" s="107"/>
      <c r="F3" s="107"/>
      <c r="G3" s="107"/>
      <c r="H3" s="107"/>
      <c r="I3" s="107"/>
      <c r="J3" s="92" t="s">
        <v>10</v>
      </c>
      <c r="K3" s="92"/>
      <c r="L3" s="107" t="s">
        <v>35</v>
      </c>
      <c r="M3" s="108"/>
      <c r="N3" s="108"/>
      <c r="O3" s="108"/>
      <c r="P3" s="108"/>
      <c r="Q3" s="108"/>
      <c r="R3" s="1"/>
      <c r="S3" s="1"/>
    </row>
    <row r="4" spans="2:24">
      <c r="B4" s="92" t="s">
        <v>11</v>
      </c>
      <c r="C4" s="92"/>
      <c r="D4" s="103">
        <f>SUM($R$9:$S$993)</f>
        <v>317746.72771867836</v>
      </c>
      <c r="E4" s="103"/>
      <c r="F4" s="92" t="s">
        <v>12</v>
      </c>
      <c r="G4" s="92"/>
      <c r="H4" s="104">
        <f>SUM($T$9:$U$108)</f>
        <v>898.19999999999959</v>
      </c>
      <c r="I4" s="105"/>
      <c r="J4" s="109" t="s">
        <v>13</v>
      </c>
      <c r="K4" s="109"/>
      <c r="L4" s="106">
        <f>MAX($C$9:$D$990)-C9</f>
        <v>428655.9151377019</v>
      </c>
      <c r="M4" s="106"/>
      <c r="N4" s="109" t="s">
        <v>14</v>
      </c>
      <c r="O4" s="109"/>
      <c r="P4" s="103">
        <f>MIN($C$9:$D$990)-C9</f>
        <v>0</v>
      </c>
      <c r="Q4" s="103"/>
      <c r="R4" s="1"/>
      <c r="S4" s="1"/>
      <c r="T4" s="1"/>
    </row>
    <row r="5" spans="2:24">
      <c r="B5" s="37" t="s">
        <v>15</v>
      </c>
      <c r="C5" s="2">
        <f>COUNTIF($R$9:$R$990,"&gt;0")</f>
        <v>5</v>
      </c>
      <c r="D5" s="38" t="s">
        <v>16</v>
      </c>
      <c r="E5" s="16">
        <f>COUNTIF($R$9:$R$990,"&lt;0")</f>
        <v>11</v>
      </c>
      <c r="F5" s="38" t="s">
        <v>17</v>
      </c>
      <c r="G5" s="2">
        <f>COUNTIF($R$9:$R$990,"=0")</f>
        <v>1</v>
      </c>
      <c r="H5" s="38" t="s">
        <v>18</v>
      </c>
      <c r="I5" s="3">
        <f>C5/SUM(C5,E5,G5)</f>
        <v>0.29411764705882354</v>
      </c>
      <c r="J5" s="91" t="s">
        <v>19</v>
      </c>
      <c r="K5" s="92"/>
      <c r="L5" s="93">
        <v>1</v>
      </c>
      <c r="M5" s="94"/>
      <c r="N5" s="18" t="s">
        <v>20</v>
      </c>
      <c r="O5" s="9"/>
      <c r="P5" s="93">
        <v>4</v>
      </c>
      <c r="Q5" s="94"/>
      <c r="R5" s="1"/>
      <c r="S5" s="1"/>
      <c r="T5" s="1"/>
    </row>
    <row r="6" spans="2:24">
      <c r="B6" s="11"/>
      <c r="C6" s="14"/>
      <c r="D6" s="15"/>
      <c r="E6" s="12"/>
      <c r="F6" s="11"/>
      <c r="G6" s="12"/>
      <c r="H6" s="11"/>
      <c r="I6" s="17"/>
      <c r="J6" s="11"/>
      <c r="K6" s="11"/>
      <c r="L6" s="12"/>
      <c r="M6" s="12"/>
      <c r="N6" s="13"/>
      <c r="O6" s="13"/>
      <c r="P6" s="10"/>
      <c r="Q6" s="7"/>
      <c r="R6" s="1"/>
      <c r="S6" s="1"/>
      <c r="T6" s="1"/>
    </row>
    <row r="7" spans="2:24">
      <c r="B7" s="78" t="s">
        <v>21</v>
      </c>
      <c r="C7" s="80" t="s">
        <v>22</v>
      </c>
      <c r="D7" s="81"/>
      <c r="E7" s="84" t="s">
        <v>23</v>
      </c>
      <c r="F7" s="85"/>
      <c r="G7" s="85"/>
      <c r="H7" s="85"/>
      <c r="I7" s="86"/>
      <c r="J7" s="99" t="s">
        <v>24</v>
      </c>
      <c r="K7" s="102"/>
      <c r="L7" s="45">
        <v>0.02</v>
      </c>
      <c r="M7" s="87" t="s">
        <v>25</v>
      </c>
      <c r="N7" s="88" t="s">
        <v>26</v>
      </c>
      <c r="O7" s="89"/>
      <c r="P7" s="89"/>
      <c r="Q7" s="90"/>
      <c r="R7" s="96" t="s">
        <v>27</v>
      </c>
      <c r="S7" s="96"/>
      <c r="T7" s="96"/>
      <c r="U7" s="97"/>
      <c r="V7" s="57" t="s">
        <v>59</v>
      </c>
      <c r="W7" s="58"/>
    </row>
    <row r="8" spans="2:24">
      <c r="B8" s="79"/>
      <c r="C8" s="82"/>
      <c r="D8" s="83"/>
      <c r="E8" s="19" t="s">
        <v>28</v>
      </c>
      <c r="F8" s="19" t="s">
        <v>29</v>
      </c>
      <c r="G8" s="19" t="s">
        <v>30</v>
      </c>
      <c r="H8" s="98" t="s">
        <v>31</v>
      </c>
      <c r="I8" s="86"/>
      <c r="J8" s="4" t="s">
        <v>32</v>
      </c>
      <c r="K8" s="99" t="s">
        <v>33</v>
      </c>
      <c r="L8" s="100"/>
      <c r="M8" s="87"/>
      <c r="N8" s="5" t="s">
        <v>28</v>
      </c>
      <c r="O8" s="5" t="s">
        <v>29</v>
      </c>
      <c r="P8" s="101" t="s">
        <v>31</v>
      </c>
      <c r="Q8" s="90"/>
      <c r="R8" s="96" t="s">
        <v>34</v>
      </c>
      <c r="S8" s="96"/>
      <c r="T8" s="96" t="s">
        <v>32</v>
      </c>
      <c r="U8" s="97"/>
      <c r="V8" s="23" t="s">
        <v>60</v>
      </c>
      <c r="W8" s="23" t="s">
        <v>61</v>
      </c>
    </row>
    <row r="9" spans="2:24">
      <c r="B9" s="36">
        <v>1</v>
      </c>
      <c r="C9" s="77">
        <v>1000000</v>
      </c>
      <c r="D9" s="77"/>
      <c r="E9" s="54">
        <v>2011</v>
      </c>
      <c r="F9" s="55">
        <v>42475</v>
      </c>
      <c r="G9" s="36" t="s">
        <v>3</v>
      </c>
      <c r="H9" s="74">
        <v>82.962000000000003</v>
      </c>
      <c r="I9" s="74"/>
      <c r="J9" s="54">
        <v>84</v>
      </c>
      <c r="K9" s="73">
        <f>IF(F9="","",C9*$L$7)</f>
        <v>20000</v>
      </c>
      <c r="L9" s="73"/>
      <c r="M9" s="6">
        <f>IF(J9="","",(K9/J9)/1000)</f>
        <v>0.23809523809523811</v>
      </c>
      <c r="N9" s="54">
        <v>2011</v>
      </c>
      <c r="O9" s="55">
        <v>42623</v>
      </c>
      <c r="P9" s="74">
        <v>77.7</v>
      </c>
      <c r="Q9" s="74"/>
      <c r="R9" s="75">
        <f>IF(O9="","",(IF(G9="売",H9-P9,P9-H9))*M9*100000)</f>
        <v>125285.7142857143</v>
      </c>
      <c r="S9" s="75"/>
      <c r="T9" s="76">
        <f>IF(O9="","",IF(R9&lt;0,J9*(-1),IF(G9="買",(P9-H9)*100,(H9-P9)*100)))</f>
        <v>526.20000000000005</v>
      </c>
      <c r="U9" s="76"/>
      <c r="V9" s="23">
        <v>0</v>
      </c>
      <c r="W9" s="23">
        <v>1</v>
      </c>
      <c r="X9" t="s">
        <v>63</v>
      </c>
    </row>
    <row r="10" spans="2:24">
      <c r="B10" s="36">
        <v>2</v>
      </c>
      <c r="C10" s="73">
        <f t="shared" ref="C10:C73" si="0">IF(R9="","",C9+R9)</f>
        <v>1125285.7142857143</v>
      </c>
      <c r="D10" s="73"/>
      <c r="E10" s="54">
        <v>2011</v>
      </c>
      <c r="F10" s="55">
        <v>42628</v>
      </c>
      <c r="G10" s="36" t="s">
        <v>3</v>
      </c>
      <c r="H10" s="74">
        <v>76.540000000000006</v>
      </c>
      <c r="I10" s="74"/>
      <c r="J10" s="54">
        <f>(P10-H10)*100</f>
        <v>79.999999999999716</v>
      </c>
      <c r="K10" s="73">
        <f t="shared" ref="K10:K73" si="1">IF(F10="","",C10*$L$7)</f>
        <v>22505.714285714286</v>
      </c>
      <c r="L10" s="73"/>
      <c r="M10" s="6">
        <f t="shared" ref="M10:M73" si="2">IF(J10="","",(K10/J10)/1000)</f>
        <v>0.28132142857142955</v>
      </c>
      <c r="N10" s="54">
        <v>2011</v>
      </c>
      <c r="O10" s="55">
        <v>42655</v>
      </c>
      <c r="P10" s="74">
        <v>77.34</v>
      </c>
      <c r="Q10" s="74"/>
      <c r="R10" s="75">
        <f t="shared" ref="R10:R73" si="3">IF(O10="","",(IF(G10="売",H10-P10,P10-H10))*M10*100000)</f>
        <v>-22505.714285714286</v>
      </c>
      <c r="S10" s="75"/>
      <c r="T10" s="76">
        <f>IF(O10="","",IF(R10&lt;0,J10*(-1),IF(G10="買",(P10-H10)*100,(H10-P10)*100)))</f>
        <v>-79.999999999999716</v>
      </c>
      <c r="U10" s="76"/>
      <c r="V10" s="23">
        <v>1</v>
      </c>
      <c r="W10" s="23">
        <v>1</v>
      </c>
      <c r="X10" t="s">
        <v>64</v>
      </c>
    </row>
    <row r="11" spans="2:24">
      <c r="B11" s="36">
        <v>3</v>
      </c>
      <c r="C11" s="73">
        <f t="shared" si="0"/>
        <v>1102780</v>
      </c>
      <c r="D11" s="73"/>
      <c r="E11" s="54">
        <v>2011</v>
      </c>
      <c r="F11" s="55">
        <v>42689</v>
      </c>
      <c r="G11" s="36" t="s">
        <v>3</v>
      </c>
      <c r="H11" s="74">
        <v>76.959999999999994</v>
      </c>
      <c r="I11" s="74"/>
      <c r="J11" s="54">
        <v>40</v>
      </c>
      <c r="K11" s="73">
        <f t="shared" si="1"/>
        <v>22055.600000000002</v>
      </c>
      <c r="L11" s="73"/>
      <c r="M11" s="6">
        <f t="shared" si="2"/>
        <v>0.55139000000000005</v>
      </c>
      <c r="N11" s="54">
        <v>2011</v>
      </c>
      <c r="O11" s="55">
        <v>42698</v>
      </c>
      <c r="P11" s="74">
        <v>77.36</v>
      </c>
      <c r="Q11" s="74"/>
      <c r="R11" s="75">
        <f t="shared" si="3"/>
        <v>-22055.600000000315</v>
      </c>
      <c r="S11" s="75"/>
      <c r="T11" s="76">
        <f t="shared" ref="T11:T73" si="4">IF(O11="","",IF(R11&lt;0,J11*(-1),IF(G11="買",(P11-H11)*100,(H11-P11)*100)))</f>
        <v>-40</v>
      </c>
      <c r="U11" s="76"/>
      <c r="V11" s="23">
        <v>0</v>
      </c>
      <c r="W11" s="23">
        <v>1</v>
      </c>
      <c r="X11" t="s">
        <v>64</v>
      </c>
    </row>
    <row r="12" spans="2:24">
      <c r="B12" s="36">
        <v>4</v>
      </c>
      <c r="C12" s="73">
        <f t="shared" si="0"/>
        <v>1080724.3999999997</v>
      </c>
      <c r="D12" s="73"/>
      <c r="E12" s="54">
        <v>2011</v>
      </c>
      <c r="F12" s="55">
        <v>42733</v>
      </c>
      <c r="G12" s="36" t="s">
        <v>3</v>
      </c>
      <c r="H12" s="74">
        <v>77.66</v>
      </c>
      <c r="I12" s="74"/>
      <c r="J12" s="54">
        <v>38</v>
      </c>
      <c r="K12" s="73">
        <f t="shared" si="1"/>
        <v>21614.487999999994</v>
      </c>
      <c r="L12" s="73"/>
      <c r="M12" s="6">
        <f t="shared" si="2"/>
        <v>0.56880231578947349</v>
      </c>
      <c r="N12" s="54">
        <v>2012</v>
      </c>
      <c r="O12" s="55">
        <v>42393</v>
      </c>
      <c r="P12" s="74">
        <v>77.319999999999993</v>
      </c>
      <c r="Q12" s="74"/>
      <c r="R12" s="75">
        <f t="shared" si="3"/>
        <v>19339.278736842291</v>
      </c>
      <c r="S12" s="75"/>
      <c r="T12" s="76">
        <f t="shared" si="4"/>
        <v>34.000000000000341</v>
      </c>
      <c r="U12" s="76"/>
      <c r="V12" s="23">
        <v>1</v>
      </c>
      <c r="W12" s="23">
        <v>1</v>
      </c>
      <c r="X12" t="s">
        <v>64</v>
      </c>
    </row>
    <row r="13" spans="2:24">
      <c r="B13" s="36">
        <v>5</v>
      </c>
      <c r="C13" s="73">
        <f t="shared" si="0"/>
        <v>1100063.678736842</v>
      </c>
      <c r="D13" s="73"/>
      <c r="E13" s="54">
        <v>2012</v>
      </c>
      <c r="F13" s="55">
        <v>42609</v>
      </c>
      <c r="G13" s="36" t="s">
        <v>3</v>
      </c>
      <c r="H13" s="74">
        <v>78.61</v>
      </c>
      <c r="I13" s="74"/>
      <c r="J13" s="54">
        <f>(P13-H13)*100</f>
        <v>23.999999999999488</v>
      </c>
      <c r="K13" s="73">
        <f t="shared" si="1"/>
        <v>22001.273574736839</v>
      </c>
      <c r="L13" s="73"/>
      <c r="M13" s="6">
        <f t="shared" si="2"/>
        <v>0.91671973228072112</v>
      </c>
      <c r="N13" s="54">
        <v>2012</v>
      </c>
      <c r="O13" s="55">
        <v>42619</v>
      </c>
      <c r="P13" s="74">
        <v>78.849999999999994</v>
      </c>
      <c r="Q13" s="74"/>
      <c r="R13" s="75">
        <f t="shared" si="3"/>
        <v>-22001.273574736839</v>
      </c>
      <c r="S13" s="75"/>
      <c r="T13" s="76">
        <f t="shared" si="4"/>
        <v>-23.999999999999488</v>
      </c>
      <c r="U13" s="76"/>
      <c r="V13" s="23">
        <v>0</v>
      </c>
      <c r="W13" s="23">
        <v>1</v>
      </c>
      <c r="X13" t="s">
        <v>65</v>
      </c>
    </row>
    <row r="14" spans="2:24">
      <c r="B14" s="36">
        <v>6</v>
      </c>
      <c r="C14" s="73">
        <f t="shared" si="0"/>
        <v>1078062.4051621051</v>
      </c>
      <c r="D14" s="73"/>
      <c r="E14" s="54">
        <v>2013</v>
      </c>
      <c r="F14" s="55">
        <v>42456</v>
      </c>
      <c r="G14" s="36" t="s">
        <v>3</v>
      </c>
      <c r="H14" s="74">
        <v>94.01</v>
      </c>
      <c r="I14" s="74"/>
      <c r="J14" s="54">
        <f>(P14-H14)*100</f>
        <v>89.999999999999147</v>
      </c>
      <c r="K14" s="73">
        <f t="shared" si="1"/>
        <v>21561.248103242102</v>
      </c>
      <c r="L14" s="73"/>
      <c r="M14" s="6">
        <f t="shared" si="2"/>
        <v>0.23956942336935896</v>
      </c>
      <c r="N14" s="54">
        <v>2013</v>
      </c>
      <c r="O14" s="55">
        <v>42464</v>
      </c>
      <c r="P14" s="74">
        <v>94.91</v>
      </c>
      <c r="Q14" s="74"/>
      <c r="R14" s="75">
        <f t="shared" si="3"/>
        <v>-21561.248103242102</v>
      </c>
      <c r="S14" s="75"/>
      <c r="T14" s="76">
        <f t="shared" si="4"/>
        <v>-89.999999999999147</v>
      </c>
      <c r="U14" s="76"/>
      <c r="V14" s="23">
        <v>0.1</v>
      </c>
      <c r="W14" s="23">
        <v>0</v>
      </c>
      <c r="X14" t="s">
        <v>66</v>
      </c>
    </row>
    <row r="15" spans="2:24">
      <c r="B15" s="36">
        <v>7</v>
      </c>
      <c r="C15" s="73">
        <f t="shared" si="0"/>
        <v>1056501.157058863</v>
      </c>
      <c r="D15" s="73"/>
      <c r="E15" s="54">
        <v>2013</v>
      </c>
      <c r="F15" s="55">
        <v>42483</v>
      </c>
      <c r="G15" s="36" t="s">
        <v>4</v>
      </c>
      <c r="H15" s="74">
        <v>99.54</v>
      </c>
      <c r="I15" s="74"/>
      <c r="J15" s="54">
        <f>(H15-P15)*100</f>
        <v>107.00000000000074</v>
      </c>
      <c r="K15" s="73">
        <f t="shared" si="1"/>
        <v>21130.023141177258</v>
      </c>
      <c r="L15" s="73"/>
      <c r="M15" s="6">
        <f t="shared" si="2"/>
        <v>0.19747685178670199</v>
      </c>
      <c r="N15" s="54">
        <v>2013</v>
      </c>
      <c r="O15" s="55">
        <v>42486</v>
      </c>
      <c r="P15" s="74">
        <v>98.47</v>
      </c>
      <c r="Q15" s="74"/>
      <c r="R15" s="75">
        <f t="shared" si="3"/>
        <v>-21130.023141177258</v>
      </c>
      <c r="S15" s="75"/>
      <c r="T15" s="76">
        <f t="shared" si="4"/>
        <v>-107.00000000000074</v>
      </c>
      <c r="U15" s="76"/>
      <c r="V15" s="23">
        <v>0.1</v>
      </c>
      <c r="W15" s="23">
        <v>0</v>
      </c>
      <c r="X15" t="s">
        <v>66</v>
      </c>
    </row>
    <row r="16" spans="2:24">
      <c r="B16" s="36">
        <v>8</v>
      </c>
      <c r="C16" s="73">
        <f t="shared" si="0"/>
        <v>1035371.1339176857</v>
      </c>
      <c r="D16" s="73"/>
      <c r="E16" s="54">
        <v>2013</v>
      </c>
      <c r="F16" s="55">
        <v>42520</v>
      </c>
      <c r="G16" s="36" t="s">
        <v>3</v>
      </c>
      <c r="H16" s="74">
        <v>100.45</v>
      </c>
      <c r="I16" s="74"/>
      <c r="J16" s="54">
        <v>135</v>
      </c>
      <c r="K16" s="73">
        <f t="shared" si="1"/>
        <v>20707.422678353716</v>
      </c>
      <c r="L16" s="73"/>
      <c r="M16" s="6">
        <f t="shared" si="2"/>
        <v>0.15338831613595347</v>
      </c>
      <c r="N16" s="54">
        <v>2013</v>
      </c>
      <c r="O16" s="55">
        <v>42549</v>
      </c>
      <c r="P16" s="74">
        <v>99.29</v>
      </c>
      <c r="Q16" s="74"/>
      <c r="R16" s="75">
        <f t="shared" si="3"/>
        <v>17793.044671770549</v>
      </c>
      <c r="S16" s="75"/>
      <c r="T16" s="76">
        <f t="shared" si="4"/>
        <v>115.99999999999966</v>
      </c>
      <c r="U16" s="76"/>
      <c r="V16" s="23">
        <v>1</v>
      </c>
      <c r="W16" s="23">
        <v>1</v>
      </c>
      <c r="X16" t="s">
        <v>67</v>
      </c>
    </row>
    <row r="17" spans="2:24">
      <c r="B17" s="36">
        <v>9</v>
      </c>
      <c r="C17" s="73">
        <f t="shared" si="0"/>
        <v>1053164.1785894562</v>
      </c>
      <c r="D17" s="73"/>
      <c r="E17" s="54">
        <v>2013</v>
      </c>
      <c r="F17" s="55">
        <v>42637</v>
      </c>
      <c r="G17" s="36" t="s">
        <v>3</v>
      </c>
      <c r="H17" s="74">
        <v>98.47</v>
      </c>
      <c r="I17" s="74"/>
      <c r="J17" s="54">
        <f>(P17-H17)*100</f>
        <v>26.000000000000512</v>
      </c>
      <c r="K17" s="73">
        <f t="shared" si="1"/>
        <v>21063.283571789125</v>
      </c>
      <c r="L17" s="73"/>
      <c r="M17" s="6">
        <f t="shared" si="2"/>
        <v>0.81012629122264279</v>
      </c>
      <c r="N17" s="54">
        <v>2013</v>
      </c>
      <c r="O17" s="55">
        <v>42659</v>
      </c>
      <c r="P17" s="74">
        <v>98.73</v>
      </c>
      <c r="Q17" s="74"/>
      <c r="R17" s="75">
        <f t="shared" si="3"/>
        <v>-21063.283571789125</v>
      </c>
      <c r="S17" s="75"/>
      <c r="T17" s="76">
        <f t="shared" si="4"/>
        <v>-26.000000000000512</v>
      </c>
      <c r="U17" s="76"/>
      <c r="V17" s="23">
        <v>0.1</v>
      </c>
      <c r="W17" s="23">
        <v>0</v>
      </c>
      <c r="X17" t="s">
        <v>68</v>
      </c>
    </row>
    <row r="18" spans="2:24">
      <c r="B18" s="36">
        <v>10</v>
      </c>
      <c r="C18" s="73">
        <f t="shared" si="0"/>
        <v>1032100.8950176671</v>
      </c>
      <c r="D18" s="73"/>
      <c r="E18" s="54">
        <v>2013</v>
      </c>
      <c r="F18" s="55">
        <v>42682</v>
      </c>
      <c r="G18" s="36" t="s">
        <v>4</v>
      </c>
      <c r="H18" s="74">
        <v>99.27</v>
      </c>
      <c r="I18" s="74"/>
      <c r="J18" s="54">
        <v>165</v>
      </c>
      <c r="K18" s="73">
        <f t="shared" si="1"/>
        <v>20642.017900353341</v>
      </c>
      <c r="L18" s="73"/>
      <c r="M18" s="6">
        <f t="shared" si="2"/>
        <v>0.12510313879002025</v>
      </c>
      <c r="N18" s="54">
        <v>2014</v>
      </c>
      <c r="O18" s="55">
        <v>42382</v>
      </c>
      <c r="P18" s="74">
        <v>103.77</v>
      </c>
      <c r="Q18" s="74"/>
      <c r="R18" s="75">
        <f t="shared" si="3"/>
        <v>56296.412455509118</v>
      </c>
      <c r="S18" s="75"/>
      <c r="T18" s="76">
        <f t="shared" si="4"/>
        <v>450</v>
      </c>
      <c r="U18" s="76"/>
      <c r="V18" s="23">
        <v>1</v>
      </c>
      <c r="W18" s="23">
        <v>1</v>
      </c>
      <c r="X18" t="s">
        <v>65</v>
      </c>
    </row>
    <row r="19" spans="2:24">
      <c r="B19" s="36">
        <v>11</v>
      </c>
      <c r="C19" s="73">
        <f t="shared" si="0"/>
        <v>1088397.3074731762</v>
      </c>
      <c r="D19" s="73"/>
      <c r="E19" s="54">
        <v>2014</v>
      </c>
      <c r="F19" s="55">
        <v>42414</v>
      </c>
      <c r="G19" s="36" t="s">
        <v>3</v>
      </c>
      <c r="H19" s="74">
        <v>101.56</v>
      </c>
      <c r="I19" s="74"/>
      <c r="J19" s="54">
        <f>(P19-H19)*100</f>
        <v>84.999999999999432</v>
      </c>
      <c r="K19" s="73">
        <f t="shared" si="1"/>
        <v>21767.946149463525</v>
      </c>
      <c r="L19" s="73"/>
      <c r="M19" s="6">
        <f t="shared" si="2"/>
        <v>0.25609348411133731</v>
      </c>
      <c r="N19" s="54">
        <v>2014</v>
      </c>
      <c r="O19" s="55">
        <v>42418</v>
      </c>
      <c r="P19" s="74">
        <v>102.41</v>
      </c>
      <c r="Q19" s="74"/>
      <c r="R19" s="75">
        <f t="shared" si="3"/>
        <v>-21767.946149463525</v>
      </c>
      <c r="S19" s="75"/>
      <c r="T19" s="76">
        <f t="shared" si="4"/>
        <v>-84.999999999999432</v>
      </c>
      <c r="U19" s="76"/>
      <c r="W19" s="23"/>
      <c r="X19" t="s">
        <v>64</v>
      </c>
    </row>
    <row r="20" spans="2:24">
      <c r="B20" s="36">
        <v>12</v>
      </c>
      <c r="C20" s="73">
        <f t="shared" si="0"/>
        <v>1066629.3613237126</v>
      </c>
      <c r="D20" s="73"/>
      <c r="E20" s="54">
        <v>2014</v>
      </c>
      <c r="F20" s="55">
        <v>42598</v>
      </c>
      <c r="G20" s="36" t="s">
        <v>4</v>
      </c>
      <c r="H20" s="74">
        <v>102.47</v>
      </c>
      <c r="I20" s="74"/>
      <c r="J20" s="54">
        <v>34</v>
      </c>
      <c r="K20" s="73">
        <f t="shared" si="1"/>
        <v>21332.587226474254</v>
      </c>
      <c r="L20" s="73"/>
      <c r="M20" s="6">
        <f t="shared" si="2"/>
        <v>0.62742903607277223</v>
      </c>
      <c r="N20" s="54">
        <v>2014</v>
      </c>
      <c r="O20" s="55">
        <v>42646</v>
      </c>
      <c r="P20" s="74">
        <v>108.24</v>
      </c>
      <c r="Q20" s="74"/>
      <c r="R20" s="75">
        <f t="shared" si="3"/>
        <v>362026.55381398933</v>
      </c>
      <c r="S20" s="75"/>
      <c r="T20" s="76">
        <f t="shared" si="4"/>
        <v>576.99999999999955</v>
      </c>
      <c r="U20" s="76"/>
      <c r="W20" s="23"/>
      <c r="X20" t="s">
        <v>65</v>
      </c>
    </row>
    <row r="21" spans="2:24">
      <c r="B21" s="36">
        <v>13</v>
      </c>
      <c r="C21" s="73">
        <f t="shared" si="0"/>
        <v>1428655.9151377019</v>
      </c>
      <c r="D21" s="73"/>
      <c r="E21" s="54">
        <v>2014</v>
      </c>
      <c r="F21" s="55">
        <v>42723</v>
      </c>
      <c r="G21" s="36" t="s">
        <v>4</v>
      </c>
      <c r="H21" s="74">
        <v>119.5</v>
      </c>
      <c r="I21" s="74"/>
      <c r="J21" s="54">
        <f>(H21-P21)*100</f>
        <v>93.000000000000682</v>
      </c>
      <c r="K21" s="73">
        <f t="shared" si="1"/>
        <v>28573.118302754039</v>
      </c>
      <c r="L21" s="73"/>
      <c r="M21" s="6">
        <f t="shared" si="2"/>
        <v>0.30723783121240678</v>
      </c>
      <c r="N21" s="54">
        <v>2015</v>
      </c>
      <c r="O21" s="55">
        <v>42376</v>
      </c>
      <c r="P21" s="74">
        <v>118.57</v>
      </c>
      <c r="Q21" s="74"/>
      <c r="R21" s="75">
        <f t="shared" si="3"/>
        <v>-28573.118302754043</v>
      </c>
      <c r="S21" s="75"/>
      <c r="T21" s="76">
        <f t="shared" si="4"/>
        <v>-93.000000000000682</v>
      </c>
      <c r="U21" s="76"/>
      <c r="W21" s="23"/>
      <c r="X21" t="s">
        <v>69</v>
      </c>
    </row>
    <row r="22" spans="2:24">
      <c r="B22" s="36">
        <v>14</v>
      </c>
      <c r="C22" s="73">
        <f t="shared" si="0"/>
        <v>1400082.7968349478</v>
      </c>
      <c r="D22" s="73"/>
      <c r="E22" s="54">
        <v>2015</v>
      </c>
      <c r="F22" s="55">
        <v>42553</v>
      </c>
      <c r="G22" s="36" t="s">
        <v>3</v>
      </c>
      <c r="H22" s="74">
        <v>122.89</v>
      </c>
      <c r="I22" s="74"/>
      <c r="J22" s="54">
        <v>84</v>
      </c>
      <c r="K22" s="73">
        <f t="shared" si="1"/>
        <v>28001.655936698957</v>
      </c>
      <c r="L22" s="73"/>
      <c r="M22" s="6">
        <f t="shared" si="2"/>
        <v>0.3333530468654638</v>
      </c>
      <c r="N22" s="54">
        <v>2015</v>
      </c>
      <c r="O22" s="55">
        <v>42566</v>
      </c>
      <c r="P22" s="74">
        <v>123.73</v>
      </c>
      <c r="Q22" s="74"/>
      <c r="R22" s="75">
        <f t="shared" si="3"/>
        <v>-28001.65593669907</v>
      </c>
      <c r="S22" s="75"/>
      <c r="T22" s="76">
        <f t="shared" si="4"/>
        <v>-84</v>
      </c>
      <c r="U22" s="76"/>
      <c r="W22" s="23"/>
      <c r="X22" t="s">
        <v>69</v>
      </c>
    </row>
    <row r="23" spans="2:24">
      <c r="B23" s="36">
        <v>15</v>
      </c>
      <c r="C23" s="73">
        <f t="shared" si="0"/>
        <v>1372081.1408982486</v>
      </c>
      <c r="D23" s="73"/>
      <c r="E23" s="54">
        <v>2015</v>
      </c>
      <c r="F23" s="55">
        <v>42705</v>
      </c>
      <c r="G23" s="36" t="s">
        <v>4</v>
      </c>
      <c r="H23" s="74">
        <v>123.34</v>
      </c>
      <c r="I23" s="74"/>
      <c r="J23" s="54">
        <f>(H23-P23)*100</f>
        <v>70.000000000000284</v>
      </c>
      <c r="K23" s="73">
        <f t="shared" si="1"/>
        <v>27441.622817964973</v>
      </c>
      <c r="L23" s="73"/>
      <c r="M23" s="6">
        <f t="shared" si="2"/>
        <v>0.3920231831137837</v>
      </c>
      <c r="N23" s="54">
        <v>2015</v>
      </c>
      <c r="O23" s="55">
        <v>42708</v>
      </c>
      <c r="P23" s="74">
        <v>122.64</v>
      </c>
      <c r="Q23" s="74"/>
      <c r="R23" s="75">
        <f t="shared" si="3"/>
        <v>-27441.622817964973</v>
      </c>
      <c r="S23" s="75"/>
      <c r="T23" s="76">
        <f t="shared" si="4"/>
        <v>-70.000000000000284</v>
      </c>
      <c r="U23" s="76"/>
      <c r="W23" s="23"/>
      <c r="X23" t="s">
        <v>69</v>
      </c>
    </row>
    <row r="24" spans="2:24">
      <c r="B24" s="36">
        <v>16</v>
      </c>
      <c r="C24" s="73">
        <f t="shared" si="0"/>
        <v>1344639.5180802837</v>
      </c>
      <c r="D24" s="73"/>
      <c r="E24" s="54">
        <v>2016</v>
      </c>
      <c r="F24" s="55">
        <v>42395</v>
      </c>
      <c r="G24" s="36" t="s">
        <v>4</v>
      </c>
      <c r="H24" s="74">
        <v>118.66</v>
      </c>
      <c r="I24" s="74"/>
      <c r="J24" s="54">
        <f>(H24-P24)*100</f>
        <v>106.00000000000023</v>
      </c>
      <c r="K24" s="73">
        <f t="shared" si="1"/>
        <v>26892.790361605672</v>
      </c>
      <c r="L24" s="73"/>
      <c r="M24" s="6">
        <f t="shared" si="2"/>
        <v>0.25370556944910955</v>
      </c>
      <c r="N24" s="54">
        <v>2016</v>
      </c>
      <c r="O24" s="55">
        <v>42404</v>
      </c>
      <c r="P24" s="74">
        <v>117.6</v>
      </c>
      <c r="Q24" s="74"/>
      <c r="R24" s="75">
        <f t="shared" si="3"/>
        <v>-26892.790361605668</v>
      </c>
      <c r="S24" s="75"/>
      <c r="T24" s="76">
        <f t="shared" si="4"/>
        <v>-106.00000000000023</v>
      </c>
      <c r="U24" s="76"/>
      <c r="W24" s="23"/>
      <c r="X24" t="s">
        <v>63</v>
      </c>
    </row>
    <row r="25" spans="2:24">
      <c r="B25" s="36">
        <v>17</v>
      </c>
      <c r="C25" s="73">
        <f t="shared" si="0"/>
        <v>1317746.7277186781</v>
      </c>
      <c r="D25" s="73"/>
      <c r="E25" s="54">
        <v>2016</v>
      </c>
      <c r="F25" s="55"/>
      <c r="G25" s="36" t="s">
        <v>4</v>
      </c>
      <c r="H25" s="74"/>
      <c r="I25" s="74"/>
      <c r="J25" s="54"/>
      <c r="K25" s="73" t="str">
        <f t="shared" si="1"/>
        <v/>
      </c>
      <c r="L25" s="73"/>
      <c r="M25" s="6" t="str">
        <f t="shared" si="2"/>
        <v/>
      </c>
      <c r="N25" s="54"/>
      <c r="O25" s="55"/>
      <c r="P25" s="74"/>
      <c r="Q25" s="74"/>
      <c r="R25" s="75" t="str">
        <f t="shared" si="3"/>
        <v/>
      </c>
      <c r="S25" s="75"/>
      <c r="T25" s="76" t="str">
        <f t="shared" si="4"/>
        <v/>
      </c>
      <c r="U25" s="76"/>
      <c r="W25" s="23"/>
    </row>
    <row r="26" spans="2:24">
      <c r="B26" s="36">
        <v>18</v>
      </c>
      <c r="C26" s="73" t="str">
        <f t="shared" si="0"/>
        <v/>
      </c>
      <c r="D26" s="73"/>
      <c r="E26" s="54"/>
      <c r="F26" s="55"/>
      <c r="G26" s="36" t="s">
        <v>4</v>
      </c>
      <c r="H26" s="74"/>
      <c r="I26" s="74"/>
      <c r="J26" s="54"/>
      <c r="K26" s="73" t="str">
        <f t="shared" si="1"/>
        <v/>
      </c>
      <c r="L26" s="73"/>
      <c r="M26" s="6" t="str">
        <f t="shared" si="2"/>
        <v/>
      </c>
      <c r="N26" s="54"/>
      <c r="O26" s="55"/>
      <c r="P26" s="74"/>
      <c r="Q26" s="74"/>
      <c r="R26" s="75" t="str">
        <f t="shared" si="3"/>
        <v/>
      </c>
      <c r="S26" s="75"/>
      <c r="T26" s="76" t="str">
        <f t="shared" si="4"/>
        <v/>
      </c>
      <c r="U26" s="76"/>
      <c r="W26" s="23"/>
    </row>
    <row r="27" spans="2:24">
      <c r="B27" s="36">
        <v>19</v>
      </c>
      <c r="C27" s="73" t="str">
        <f t="shared" si="0"/>
        <v/>
      </c>
      <c r="D27" s="73"/>
      <c r="E27" s="54"/>
      <c r="F27" s="55"/>
      <c r="G27" s="36" t="s">
        <v>3</v>
      </c>
      <c r="H27" s="74"/>
      <c r="I27" s="74"/>
      <c r="J27" s="54"/>
      <c r="K27" s="73" t="str">
        <f t="shared" si="1"/>
        <v/>
      </c>
      <c r="L27" s="73"/>
      <c r="M27" s="6" t="str">
        <f t="shared" si="2"/>
        <v/>
      </c>
      <c r="N27" s="54"/>
      <c r="O27" s="55"/>
      <c r="P27" s="74"/>
      <c r="Q27" s="74"/>
      <c r="R27" s="75" t="str">
        <f t="shared" si="3"/>
        <v/>
      </c>
      <c r="S27" s="75"/>
      <c r="T27" s="76" t="str">
        <f t="shared" si="4"/>
        <v/>
      </c>
      <c r="U27" s="76"/>
      <c r="W27" s="23"/>
    </row>
    <row r="28" spans="2:24">
      <c r="B28" s="36">
        <v>20</v>
      </c>
      <c r="C28" s="73" t="str">
        <f t="shared" si="0"/>
        <v/>
      </c>
      <c r="D28" s="73"/>
      <c r="E28" s="54"/>
      <c r="F28" s="55"/>
      <c r="G28" s="36" t="s">
        <v>4</v>
      </c>
      <c r="H28" s="74"/>
      <c r="I28" s="74"/>
      <c r="J28" s="54"/>
      <c r="K28" s="73" t="str">
        <f t="shared" si="1"/>
        <v/>
      </c>
      <c r="L28" s="73"/>
      <c r="M28" s="6" t="str">
        <f t="shared" si="2"/>
        <v/>
      </c>
      <c r="N28" s="54"/>
      <c r="O28" s="55"/>
      <c r="P28" s="74"/>
      <c r="Q28" s="74"/>
      <c r="R28" s="75" t="str">
        <f t="shared" si="3"/>
        <v/>
      </c>
      <c r="S28" s="75"/>
      <c r="T28" s="76" t="str">
        <f t="shared" si="4"/>
        <v/>
      </c>
      <c r="U28" s="76"/>
      <c r="W28" s="23"/>
    </row>
    <row r="29" spans="2:24">
      <c r="B29" s="36">
        <v>21</v>
      </c>
      <c r="C29" s="73" t="str">
        <f t="shared" si="0"/>
        <v/>
      </c>
      <c r="D29" s="73"/>
      <c r="E29" s="54"/>
      <c r="F29" s="55"/>
      <c r="G29" s="36" t="s">
        <v>3</v>
      </c>
      <c r="H29" s="74"/>
      <c r="I29" s="74"/>
      <c r="J29" s="54"/>
      <c r="K29" s="73" t="str">
        <f t="shared" si="1"/>
        <v/>
      </c>
      <c r="L29" s="73"/>
      <c r="M29" s="6" t="str">
        <f t="shared" si="2"/>
        <v/>
      </c>
      <c r="N29" s="54"/>
      <c r="O29" s="55"/>
      <c r="P29" s="74"/>
      <c r="Q29" s="74"/>
      <c r="R29" s="75" t="str">
        <f t="shared" si="3"/>
        <v/>
      </c>
      <c r="S29" s="75"/>
      <c r="T29" s="76"/>
      <c r="U29" s="76"/>
      <c r="W29" s="23"/>
    </row>
    <row r="30" spans="2:24">
      <c r="B30" s="36">
        <v>22</v>
      </c>
      <c r="C30" s="73" t="str">
        <f t="shared" si="0"/>
        <v/>
      </c>
      <c r="D30" s="73"/>
      <c r="E30" s="54"/>
      <c r="F30" s="55"/>
      <c r="G30" s="36" t="s">
        <v>3</v>
      </c>
      <c r="H30" s="74"/>
      <c r="I30" s="74"/>
      <c r="J30" s="54"/>
      <c r="K30" s="73" t="str">
        <f t="shared" si="1"/>
        <v/>
      </c>
      <c r="L30" s="73"/>
      <c r="M30" s="6" t="str">
        <f t="shared" si="2"/>
        <v/>
      </c>
      <c r="N30" s="54"/>
      <c r="O30" s="55"/>
      <c r="P30" s="74"/>
      <c r="Q30" s="74"/>
      <c r="R30" s="75" t="str">
        <f t="shared" si="3"/>
        <v/>
      </c>
      <c r="S30" s="75"/>
      <c r="T30" s="76" t="str">
        <f t="shared" si="4"/>
        <v/>
      </c>
      <c r="U30" s="76"/>
      <c r="W30" s="23"/>
    </row>
    <row r="31" spans="2:24">
      <c r="B31" s="36">
        <v>23</v>
      </c>
      <c r="C31" s="73" t="str">
        <f t="shared" si="0"/>
        <v/>
      </c>
      <c r="D31" s="73"/>
      <c r="E31" s="54"/>
      <c r="F31" s="55"/>
      <c r="G31" s="36" t="s">
        <v>3</v>
      </c>
      <c r="H31" s="74"/>
      <c r="I31" s="74"/>
      <c r="J31" s="54"/>
      <c r="K31" s="73" t="str">
        <f t="shared" si="1"/>
        <v/>
      </c>
      <c r="L31" s="73"/>
      <c r="M31" s="6" t="str">
        <f t="shared" si="2"/>
        <v/>
      </c>
      <c r="N31" s="54"/>
      <c r="O31" s="55"/>
      <c r="P31" s="74"/>
      <c r="Q31" s="74"/>
      <c r="R31" s="75" t="str">
        <f t="shared" si="3"/>
        <v/>
      </c>
      <c r="S31" s="75"/>
      <c r="T31" s="76" t="str">
        <f t="shared" si="4"/>
        <v/>
      </c>
      <c r="U31" s="76"/>
      <c r="W31" s="23"/>
    </row>
    <row r="32" spans="2:24">
      <c r="B32" s="36">
        <v>24</v>
      </c>
      <c r="C32" s="73" t="str">
        <f t="shared" si="0"/>
        <v/>
      </c>
      <c r="D32" s="73"/>
      <c r="E32" s="54"/>
      <c r="F32" s="55"/>
      <c r="G32" s="36" t="s">
        <v>3</v>
      </c>
      <c r="H32" s="74"/>
      <c r="I32" s="74"/>
      <c r="J32" s="54"/>
      <c r="K32" s="73" t="str">
        <f t="shared" si="1"/>
        <v/>
      </c>
      <c r="L32" s="73"/>
      <c r="M32" s="6" t="str">
        <f t="shared" si="2"/>
        <v/>
      </c>
      <c r="N32" s="54"/>
      <c r="O32" s="55"/>
      <c r="P32" s="74"/>
      <c r="Q32" s="74"/>
      <c r="R32" s="75" t="str">
        <f t="shared" si="3"/>
        <v/>
      </c>
      <c r="S32" s="75"/>
      <c r="T32" s="76" t="str">
        <f t="shared" si="4"/>
        <v/>
      </c>
      <c r="U32" s="76"/>
      <c r="W32" s="23"/>
    </row>
    <row r="33" spans="2:23">
      <c r="B33" s="36">
        <v>25</v>
      </c>
      <c r="C33" s="73" t="str">
        <f t="shared" si="0"/>
        <v/>
      </c>
      <c r="D33" s="73"/>
      <c r="E33" s="54"/>
      <c r="F33" s="55"/>
      <c r="G33" s="36" t="s">
        <v>4</v>
      </c>
      <c r="H33" s="74"/>
      <c r="I33" s="74"/>
      <c r="J33" s="54"/>
      <c r="K33" s="73" t="str">
        <f t="shared" si="1"/>
        <v/>
      </c>
      <c r="L33" s="73"/>
      <c r="M33" s="6" t="str">
        <f t="shared" si="2"/>
        <v/>
      </c>
      <c r="N33" s="54"/>
      <c r="O33" s="55"/>
      <c r="P33" s="74"/>
      <c r="Q33" s="74"/>
      <c r="R33" s="75" t="str">
        <f t="shared" si="3"/>
        <v/>
      </c>
      <c r="S33" s="75"/>
      <c r="T33" s="76" t="str">
        <f t="shared" si="4"/>
        <v/>
      </c>
      <c r="U33" s="76"/>
      <c r="W33" s="23"/>
    </row>
    <row r="34" spans="2:23">
      <c r="B34" s="36">
        <v>26</v>
      </c>
      <c r="C34" s="73" t="str">
        <f t="shared" si="0"/>
        <v/>
      </c>
      <c r="D34" s="73"/>
      <c r="E34" s="54"/>
      <c r="F34" s="55"/>
      <c r="G34" s="36" t="s">
        <v>3</v>
      </c>
      <c r="H34" s="74"/>
      <c r="I34" s="74"/>
      <c r="J34" s="54"/>
      <c r="K34" s="73" t="str">
        <f t="shared" si="1"/>
        <v/>
      </c>
      <c r="L34" s="73"/>
      <c r="M34" s="6" t="str">
        <f t="shared" si="2"/>
        <v/>
      </c>
      <c r="N34" s="54"/>
      <c r="O34" s="55"/>
      <c r="P34" s="74"/>
      <c r="Q34" s="74"/>
      <c r="R34" s="75" t="str">
        <f t="shared" si="3"/>
        <v/>
      </c>
      <c r="S34" s="75"/>
      <c r="T34" s="76" t="str">
        <f t="shared" si="4"/>
        <v/>
      </c>
      <c r="U34" s="76"/>
      <c r="W34" s="23"/>
    </row>
    <row r="35" spans="2:23">
      <c r="B35" s="36">
        <v>27</v>
      </c>
      <c r="C35" s="73" t="str">
        <f t="shared" si="0"/>
        <v/>
      </c>
      <c r="D35" s="73"/>
      <c r="E35" s="54"/>
      <c r="F35" s="55"/>
      <c r="G35" s="36" t="s">
        <v>3</v>
      </c>
      <c r="H35" s="74"/>
      <c r="I35" s="74"/>
      <c r="J35" s="54"/>
      <c r="K35" s="73" t="str">
        <f t="shared" si="1"/>
        <v/>
      </c>
      <c r="L35" s="73"/>
      <c r="M35" s="6" t="str">
        <f t="shared" si="2"/>
        <v/>
      </c>
      <c r="N35" s="54"/>
      <c r="O35" s="55"/>
      <c r="P35" s="74"/>
      <c r="Q35" s="74"/>
      <c r="R35" s="75" t="str">
        <f t="shared" si="3"/>
        <v/>
      </c>
      <c r="S35" s="75"/>
      <c r="T35" s="76" t="str">
        <f t="shared" si="4"/>
        <v/>
      </c>
      <c r="U35" s="76"/>
      <c r="W35" s="23"/>
    </row>
    <row r="36" spans="2:23">
      <c r="B36" s="36">
        <v>28</v>
      </c>
      <c r="C36" s="73" t="str">
        <f t="shared" si="0"/>
        <v/>
      </c>
      <c r="D36" s="73"/>
      <c r="E36" s="54"/>
      <c r="F36" s="55"/>
      <c r="G36" s="36" t="s">
        <v>3</v>
      </c>
      <c r="H36" s="74"/>
      <c r="I36" s="74"/>
      <c r="J36" s="54"/>
      <c r="K36" s="73" t="str">
        <f t="shared" si="1"/>
        <v/>
      </c>
      <c r="L36" s="73"/>
      <c r="M36" s="6" t="str">
        <f t="shared" si="2"/>
        <v/>
      </c>
      <c r="N36" s="54"/>
      <c r="O36" s="55"/>
      <c r="P36" s="74"/>
      <c r="Q36" s="74"/>
      <c r="R36" s="75" t="str">
        <f t="shared" si="3"/>
        <v/>
      </c>
      <c r="S36" s="75"/>
      <c r="T36" s="76" t="str">
        <f t="shared" si="4"/>
        <v/>
      </c>
      <c r="U36" s="76"/>
      <c r="W36" s="23"/>
    </row>
    <row r="37" spans="2:23">
      <c r="B37" s="36">
        <v>29</v>
      </c>
      <c r="C37" s="73" t="str">
        <f t="shared" si="0"/>
        <v/>
      </c>
      <c r="D37" s="73"/>
      <c r="E37" s="54"/>
      <c r="F37" s="55"/>
      <c r="G37" s="36" t="s">
        <v>3</v>
      </c>
      <c r="H37" s="74"/>
      <c r="I37" s="74"/>
      <c r="J37" s="54"/>
      <c r="K37" s="73" t="str">
        <f t="shared" si="1"/>
        <v/>
      </c>
      <c r="L37" s="73"/>
      <c r="M37" s="6" t="str">
        <f t="shared" si="2"/>
        <v/>
      </c>
      <c r="N37" s="54"/>
      <c r="O37" s="55"/>
      <c r="P37" s="74"/>
      <c r="Q37" s="74"/>
      <c r="R37" s="75" t="str">
        <f t="shared" si="3"/>
        <v/>
      </c>
      <c r="S37" s="75"/>
      <c r="T37" s="76" t="str">
        <f t="shared" si="4"/>
        <v/>
      </c>
      <c r="U37" s="76"/>
      <c r="W37" s="23"/>
    </row>
    <row r="38" spans="2:23">
      <c r="B38" s="36">
        <v>30</v>
      </c>
      <c r="C38" s="73" t="str">
        <f t="shared" si="0"/>
        <v/>
      </c>
      <c r="D38" s="73"/>
      <c r="E38" s="54"/>
      <c r="F38" s="55"/>
      <c r="G38" s="36" t="s">
        <v>4</v>
      </c>
      <c r="H38" s="74"/>
      <c r="I38" s="74"/>
      <c r="J38" s="54"/>
      <c r="K38" s="73" t="str">
        <f t="shared" si="1"/>
        <v/>
      </c>
      <c r="L38" s="73"/>
      <c r="M38" s="6" t="str">
        <f t="shared" si="2"/>
        <v/>
      </c>
      <c r="N38" s="54"/>
      <c r="O38" s="55"/>
      <c r="P38" s="74"/>
      <c r="Q38" s="74"/>
      <c r="R38" s="75" t="str">
        <f t="shared" si="3"/>
        <v/>
      </c>
      <c r="S38" s="75"/>
      <c r="T38" s="76" t="str">
        <f t="shared" si="4"/>
        <v/>
      </c>
      <c r="U38" s="76"/>
      <c r="W38" s="23"/>
    </row>
    <row r="39" spans="2:23">
      <c r="B39" s="36">
        <v>31</v>
      </c>
      <c r="C39" s="73" t="str">
        <f t="shared" si="0"/>
        <v/>
      </c>
      <c r="D39" s="73"/>
      <c r="E39" s="54"/>
      <c r="F39" s="55"/>
      <c r="G39" s="36" t="s">
        <v>4</v>
      </c>
      <c r="H39" s="74"/>
      <c r="I39" s="74"/>
      <c r="J39" s="54"/>
      <c r="K39" s="73" t="str">
        <f t="shared" si="1"/>
        <v/>
      </c>
      <c r="L39" s="73"/>
      <c r="M39" s="6" t="str">
        <f t="shared" si="2"/>
        <v/>
      </c>
      <c r="N39" s="54"/>
      <c r="O39" s="55"/>
      <c r="P39" s="74"/>
      <c r="Q39" s="74"/>
      <c r="R39" s="75" t="str">
        <f t="shared" si="3"/>
        <v/>
      </c>
      <c r="S39" s="75"/>
      <c r="T39" s="76" t="str">
        <f t="shared" si="4"/>
        <v/>
      </c>
      <c r="U39" s="76"/>
      <c r="W39" s="23"/>
    </row>
    <row r="40" spans="2:23">
      <c r="B40" s="36">
        <v>32</v>
      </c>
      <c r="C40" s="73" t="str">
        <f t="shared" si="0"/>
        <v/>
      </c>
      <c r="D40" s="73"/>
      <c r="E40" s="54"/>
      <c r="F40" s="55"/>
      <c r="G40" s="36" t="s">
        <v>4</v>
      </c>
      <c r="H40" s="74"/>
      <c r="I40" s="74"/>
      <c r="J40" s="54"/>
      <c r="K40" s="73" t="str">
        <f t="shared" si="1"/>
        <v/>
      </c>
      <c r="L40" s="73"/>
      <c r="M40" s="6" t="str">
        <f t="shared" si="2"/>
        <v/>
      </c>
      <c r="N40" s="54"/>
      <c r="O40" s="55"/>
      <c r="P40" s="74"/>
      <c r="Q40" s="74"/>
      <c r="R40" s="75" t="str">
        <f t="shared" si="3"/>
        <v/>
      </c>
      <c r="S40" s="75"/>
      <c r="T40" s="76" t="str">
        <f t="shared" si="4"/>
        <v/>
      </c>
      <c r="U40" s="76"/>
      <c r="W40" s="23"/>
    </row>
    <row r="41" spans="2:23">
      <c r="B41" s="36">
        <v>33</v>
      </c>
      <c r="C41" s="73" t="str">
        <f t="shared" si="0"/>
        <v/>
      </c>
      <c r="D41" s="73"/>
      <c r="E41" s="54"/>
      <c r="F41" s="55"/>
      <c r="G41" s="36" t="s">
        <v>3</v>
      </c>
      <c r="H41" s="74"/>
      <c r="I41" s="74"/>
      <c r="J41" s="54"/>
      <c r="K41" s="73" t="str">
        <f t="shared" si="1"/>
        <v/>
      </c>
      <c r="L41" s="73"/>
      <c r="M41" s="6" t="str">
        <f t="shared" si="2"/>
        <v/>
      </c>
      <c r="N41" s="54"/>
      <c r="O41" s="55"/>
      <c r="P41" s="74"/>
      <c r="Q41" s="74"/>
      <c r="R41" s="75" t="str">
        <f t="shared" si="3"/>
        <v/>
      </c>
      <c r="S41" s="75"/>
      <c r="T41" s="76" t="str">
        <f t="shared" si="4"/>
        <v/>
      </c>
      <c r="U41" s="76"/>
      <c r="W41" s="23"/>
    </row>
    <row r="42" spans="2:23">
      <c r="B42" s="36">
        <v>34</v>
      </c>
      <c r="C42" s="73" t="str">
        <f t="shared" si="0"/>
        <v/>
      </c>
      <c r="D42" s="73"/>
      <c r="E42" s="54"/>
      <c r="F42" s="55"/>
      <c r="G42" s="36" t="s">
        <v>4</v>
      </c>
      <c r="H42" s="74"/>
      <c r="I42" s="74"/>
      <c r="J42" s="54"/>
      <c r="K42" s="73" t="str">
        <f t="shared" si="1"/>
        <v/>
      </c>
      <c r="L42" s="73"/>
      <c r="M42" s="6" t="str">
        <f t="shared" si="2"/>
        <v/>
      </c>
      <c r="N42" s="54"/>
      <c r="O42" s="55"/>
      <c r="P42" s="74"/>
      <c r="Q42" s="74"/>
      <c r="R42" s="75" t="str">
        <f t="shared" si="3"/>
        <v/>
      </c>
      <c r="S42" s="75"/>
      <c r="T42" s="76" t="str">
        <f t="shared" si="4"/>
        <v/>
      </c>
      <c r="U42" s="76"/>
      <c r="W42" s="23"/>
    </row>
    <row r="43" spans="2:23">
      <c r="B43" s="36">
        <v>35</v>
      </c>
      <c r="C43" s="73" t="str">
        <f t="shared" si="0"/>
        <v/>
      </c>
      <c r="D43" s="73"/>
      <c r="E43" s="54"/>
      <c r="F43" s="55"/>
      <c r="G43" s="36" t="s">
        <v>3</v>
      </c>
      <c r="H43" s="74"/>
      <c r="I43" s="74"/>
      <c r="J43" s="54"/>
      <c r="K43" s="73" t="str">
        <f t="shared" si="1"/>
        <v/>
      </c>
      <c r="L43" s="73"/>
      <c r="M43" s="6" t="str">
        <f t="shared" si="2"/>
        <v/>
      </c>
      <c r="N43" s="54"/>
      <c r="O43" s="55"/>
      <c r="P43" s="74"/>
      <c r="Q43" s="74"/>
      <c r="R43" s="75" t="str">
        <f t="shared" si="3"/>
        <v/>
      </c>
      <c r="S43" s="75"/>
      <c r="T43" s="76" t="str">
        <f t="shared" si="4"/>
        <v/>
      </c>
      <c r="U43" s="76"/>
      <c r="W43" s="23"/>
    </row>
    <row r="44" spans="2:23">
      <c r="B44" s="36">
        <v>36</v>
      </c>
      <c r="C44" s="73" t="str">
        <f t="shared" si="0"/>
        <v/>
      </c>
      <c r="D44" s="73"/>
      <c r="E44" s="54"/>
      <c r="F44" s="55"/>
      <c r="G44" s="36" t="s">
        <v>4</v>
      </c>
      <c r="H44" s="74"/>
      <c r="I44" s="74"/>
      <c r="J44" s="54"/>
      <c r="K44" s="73" t="str">
        <f t="shared" si="1"/>
        <v/>
      </c>
      <c r="L44" s="73"/>
      <c r="M44" s="6" t="str">
        <f t="shared" si="2"/>
        <v/>
      </c>
      <c r="N44" s="54"/>
      <c r="O44" s="55"/>
      <c r="P44" s="74"/>
      <c r="Q44" s="74"/>
      <c r="R44" s="75" t="str">
        <f t="shared" si="3"/>
        <v/>
      </c>
      <c r="S44" s="75"/>
      <c r="T44" s="76" t="str">
        <f t="shared" si="4"/>
        <v/>
      </c>
      <c r="U44" s="76"/>
      <c r="W44" s="23"/>
    </row>
    <row r="45" spans="2:23">
      <c r="B45" s="36">
        <v>37</v>
      </c>
      <c r="C45" s="73" t="str">
        <f t="shared" si="0"/>
        <v/>
      </c>
      <c r="D45" s="73"/>
      <c r="E45" s="54"/>
      <c r="F45" s="55"/>
      <c r="G45" s="36" t="s">
        <v>3</v>
      </c>
      <c r="H45" s="74"/>
      <c r="I45" s="74"/>
      <c r="J45" s="54"/>
      <c r="K45" s="73" t="str">
        <f t="shared" si="1"/>
        <v/>
      </c>
      <c r="L45" s="73"/>
      <c r="M45" s="6" t="str">
        <f t="shared" si="2"/>
        <v/>
      </c>
      <c r="N45" s="54"/>
      <c r="O45" s="55"/>
      <c r="P45" s="74"/>
      <c r="Q45" s="74"/>
      <c r="R45" s="75" t="str">
        <f t="shared" si="3"/>
        <v/>
      </c>
      <c r="S45" s="75"/>
      <c r="T45" s="76" t="str">
        <f t="shared" si="4"/>
        <v/>
      </c>
      <c r="U45" s="76"/>
      <c r="W45" s="23"/>
    </row>
    <row r="46" spans="2:23">
      <c r="B46" s="36">
        <v>38</v>
      </c>
      <c r="C46" s="73" t="str">
        <f t="shared" si="0"/>
        <v/>
      </c>
      <c r="D46" s="73"/>
      <c r="E46" s="54"/>
      <c r="F46" s="55"/>
      <c r="G46" s="36" t="s">
        <v>4</v>
      </c>
      <c r="H46" s="74"/>
      <c r="I46" s="74"/>
      <c r="J46" s="54"/>
      <c r="K46" s="73" t="str">
        <f t="shared" si="1"/>
        <v/>
      </c>
      <c r="L46" s="73"/>
      <c r="M46" s="6" t="str">
        <f t="shared" si="2"/>
        <v/>
      </c>
      <c r="N46" s="54"/>
      <c r="O46" s="55"/>
      <c r="P46" s="74"/>
      <c r="Q46" s="74"/>
      <c r="R46" s="75" t="str">
        <f t="shared" si="3"/>
        <v/>
      </c>
      <c r="S46" s="75"/>
      <c r="T46" s="76" t="str">
        <f t="shared" si="4"/>
        <v/>
      </c>
      <c r="U46" s="76"/>
      <c r="W46" s="23"/>
    </row>
    <row r="47" spans="2:23">
      <c r="B47" s="36">
        <v>39</v>
      </c>
      <c r="C47" s="73" t="str">
        <f t="shared" si="0"/>
        <v/>
      </c>
      <c r="D47" s="73"/>
      <c r="E47" s="54"/>
      <c r="F47" s="55"/>
      <c r="G47" s="36" t="s">
        <v>4</v>
      </c>
      <c r="H47" s="74"/>
      <c r="I47" s="74"/>
      <c r="J47" s="54"/>
      <c r="K47" s="73" t="str">
        <f t="shared" si="1"/>
        <v/>
      </c>
      <c r="L47" s="73"/>
      <c r="M47" s="6" t="str">
        <f t="shared" si="2"/>
        <v/>
      </c>
      <c r="N47" s="54"/>
      <c r="O47" s="55"/>
      <c r="P47" s="74"/>
      <c r="Q47" s="74"/>
      <c r="R47" s="75" t="str">
        <f t="shared" si="3"/>
        <v/>
      </c>
      <c r="S47" s="75"/>
      <c r="T47" s="76" t="str">
        <f t="shared" si="4"/>
        <v/>
      </c>
      <c r="U47" s="76"/>
      <c r="W47" s="23"/>
    </row>
    <row r="48" spans="2:23">
      <c r="B48" s="36">
        <v>40</v>
      </c>
      <c r="C48" s="73" t="str">
        <f t="shared" si="0"/>
        <v/>
      </c>
      <c r="D48" s="73"/>
      <c r="E48" s="54"/>
      <c r="F48" s="55"/>
      <c r="G48" s="36" t="s">
        <v>37</v>
      </c>
      <c r="H48" s="74"/>
      <c r="I48" s="74"/>
      <c r="J48" s="54"/>
      <c r="K48" s="73" t="str">
        <f t="shared" si="1"/>
        <v/>
      </c>
      <c r="L48" s="73"/>
      <c r="M48" s="6" t="str">
        <f t="shared" si="2"/>
        <v/>
      </c>
      <c r="N48" s="54"/>
      <c r="O48" s="55"/>
      <c r="P48" s="74"/>
      <c r="Q48" s="74"/>
      <c r="R48" s="75" t="str">
        <f t="shared" si="3"/>
        <v/>
      </c>
      <c r="S48" s="75"/>
      <c r="T48" s="76" t="str">
        <f t="shared" si="4"/>
        <v/>
      </c>
      <c r="U48" s="76"/>
      <c r="W48" s="23"/>
    </row>
    <row r="49" spans="2:23">
      <c r="B49" s="36">
        <v>41</v>
      </c>
      <c r="C49" s="73" t="str">
        <f t="shared" si="0"/>
        <v/>
      </c>
      <c r="D49" s="73"/>
      <c r="E49" s="54"/>
      <c r="F49" s="55"/>
      <c r="G49" s="36" t="s">
        <v>4</v>
      </c>
      <c r="H49" s="74"/>
      <c r="I49" s="74"/>
      <c r="J49" s="54"/>
      <c r="K49" s="73" t="str">
        <f t="shared" si="1"/>
        <v/>
      </c>
      <c r="L49" s="73"/>
      <c r="M49" s="6" t="str">
        <f t="shared" si="2"/>
        <v/>
      </c>
      <c r="N49" s="54"/>
      <c r="O49" s="55"/>
      <c r="P49" s="74"/>
      <c r="Q49" s="74"/>
      <c r="R49" s="75" t="str">
        <f t="shared" si="3"/>
        <v/>
      </c>
      <c r="S49" s="75"/>
      <c r="T49" s="76" t="str">
        <f t="shared" si="4"/>
        <v/>
      </c>
      <c r="U49" s="76"/>
      <c r="W49" s="23"/>
    </row>
    <row r="50" spans="2:23">
      <c r="B50" s="36">
        <v>42</v>
      </c>
      <c r="C50" s="73" t="str">
        <f t="shared" si="0"/>
        <v/>
      </c>
      <c r="D50" s="73"/>
      <c r="E50" s="54"/>
      <c r="F50" s="55"/>
      <c r="G50" s="36" t="s">
        <v>4</v>
      </c>
      <c r="H50" s="74"/>
      <c r="I50" s="74"/>
      <c r="J50" s="54"/>
      <c r="K50" s="73" t="str">
        <f t="shared" si="1"/>
        <v/>
      </c>
      <c r="L50" s="73"/>
      <c r="M50" s="6" t="str">
        <f t="shared" si="2"/>
        <v/>
      </c>
      <c r="N50" s="54"/>
      <c r="O50" s="55"/>
      <c r="P50" s="74"/>
      <c r="Q50" s="74"/>
      <c r="R50" s="75" t="str">
        <f t="shared" si="3"/>
        <v/>
      </c>
      <c r="S50" s="75"/>
      <c r="T50" s="76" t="str">
        <f t="shared" si="4"/>
        <v/>
      </c>
      <c r="U50" s="76"/>
      <c r="W50" s="23"/>
    </row>
    <row r="51" spans="2:23">
      <c r="B51" s="36">
        <v>43</v>
      </c>
      <c r="C51" s="73" t="str">
        <f t="shared" si="0"/>
        <v/>
      </c>
      <c r="D51" s="73"/>
      <c r="E51" s="54"/>
      <c r="F51" s="55"/>
      <c r="G51" s="36" t="s">
        <v>3</v>
      </c>
      <c r="H51" s="74"/>
      <c r="I51" s="74"/>
      <c r="J51" s="54"/>
      <c r="K51" s="73" t="str">
        <f t="shared" si="1"/>
        <v/>
      </c>
      <c r="L51" s="73"/>
      <c r="M51" s="6" t="str">
        <f t="shared" si="2"/>
        <v/>
      </c>
      <c r="N51" s="54"/>
      <c r="O51" s="55"/>
      <c r="P51" s="74"/>
      <c r="Q51" s="74"/>
      <c r="R51" s="75" t="str">
        <f t="shared" si="3"/>
        <v/>
      </c>
      <c r="S51" s="75"/>
      <c r="T51" s="76" t="str">
        <f t="shared" si="4"/>
        <v/>
      </c>
      <c r="U51" s="76"/>
      <c r="W51" s="23"/>
    </row>
    <row r="52" spans="2:23">
      <c r="B52" s="36">
        <v>44</v>
      </c>
      <c r="C52" s="73" t="str">
        <f t="shared" si="0"/>
        <v/>
      </c>
      <c r="D52" s="73"/>
      <c r="E52" s="54"/>
      <c r="F52" s="55"/>
      <c r="G52" s="36" t="s">
        <v>3</v>
      </c>
      <c r="H52" s="74"/>
      <c r="I52" s="74"/>
      <c r="J52" s="54"/>
      <c r="K52" s="73" t="str">
        <f t="shared" si="1"/>
        <v/>
      </c>
      <c r="L52" s="73"/>
      <c r="M52" s="6" t="str">
        <f t="shared" si="2"/>
        <v/>
      </c>
      <c r="N52" s="54"/>
      <c r="O52" s="55"/>
      <c r="P52" s="74"/>
      <c r="Q52" s="74"/>
      <c r="R52" s="75" t="str">
        <f t="shared" si="3"/>
        <v/>
      </c>
      <c r="S52" s="75"/>
      <c r="T52" s="76" t="str">
        <f t="shared" si="4"/>
        <v/>
      </c>
      <c r="U52" s="76"/>
      <c r="W52" s="23"/>
    </row>
    <row r="53" spans="2:23">
      <c r="B53" s="36">
        <v>45</v>
      </c>
      <c r="C53" s="73" t="str">
        <f t="shared" si="0"/>
        <v/>
      </c>
      <c r="D53" s="73"/>
      <c r="E53" s="54"/>
      <c r="F53" s="55"/>
      <c r="G53" s="36" t="s">
        <v>4</v>
      </c>
      <c r="H53" s="74"/>
      <c r="I53" s="74"/>
      <c r="J53" s="54"/>
      <c r="K53" s="73" t="str">
        <f t="shared" si="1"/>
        <v/>
      </c>
      <c r="L53" s="73"/>
      <c r="M53" s="6" t="str">
        <f t="shared" si="2"/>
        <v/>
      </c>
      <c r="N53" s="54"/>
      <c r="O53" s="55"/>
      <c r="P53" s="74"/>
      <c r="Q53" s="74"/>
      <c r="R53" s="75" t="str">
        <f t="shared" si="3"/>
        <v/>
      </c>
      <c r="S53" s="75"/>
      <c r="T53" s="76" t="str">
        <f t="shared" si="4"/>
        <v/>
      </c>
      <c r="U53" s="76"/>
      <c r="W53" s="23"/>
    </row>
    <row r="54" spans="2:23">
      <c r="B54" s="36">
        <v>46</v>
      </c>
      <c r="C54" s="73" t="str">
        <f t="shared" si="0"/>
        <v/>
      </c>
      <c r="D54" s="73"/>
      <c r="E54" s="54"/>
      <c r="F54" s="55"/>
      <c r="G54" s="36" t="s">
        <v>4</v>
      </c>
      <c r="H54" s="74"/>
      <c r="I54" s="74"/>
      <c r="J54" s="54"/>
      <c r="K54" s="73" t="str">
        <f t="shared" si="1"/>
        <v/>
      </c>
      <c r="L54" s="73"/>
      <c r="M54" s="6" t="str">
        <f t="shared" si="2"/>
        <v/>
      </c>
      <c r="N54" s="54"/>
      <c r="O54" s="55"/>
      <c r="P54" s="74"/>
      <c r="Q54" s="74"/>
      <c r="R54" s="75" t="str">
        <f t="shared" si="3"/>
        <v/>
      </c>
      <c r="S54" s="75"/>
      <c r="T54" s="76" t="str">
        <f t="shared" si="4"/>
        <v/>
      </c>
      <c r="U54" s="76"/>
      <c r="W54" s="23"/>
    </row>
    <row r="55" spans="2:23">
      <c r="B55" s="36">
        <v>47</v>
      </c>
      <c r="C55" s="73" t="str">
        <f t="shared" si="0"/>
        <v/>
      </c>
      <c r="D55" s="73"/>
      <c r="E55" s="54"/>
      <c r="F55" s="55"/>
      <c r="G55" s="36" t="s">
        <v>3</v>
      </c>
      <c r="H55" s="74"/>
      <c r="I55" s="74"/>
      <c r="J55" s="54"/>
      <c r="K55" s="73" t="str">
        <f t="shared" si="1"/>
        <v/>
      </c>
      <c r="L55" s="73"/>
      <c r="M55" s="6" t="str">
        <f t="shared" si="2"/>
        <v/>
      </c>
      <c r="N55" s="54"/>
      <c r="O55" s="55"/>
      <c r="P55" s="74"/>
      <c r="Q55" s="74"/>
      <c r="R55" s="75" t="str">
        <f t="shared" si="3"/>
        <v/>
      </c>
      <c r="S55" s="75"/>
      <c r="T55" s="76" t="str">
        <f t="shared" si="4"/>
        <v/>
      </c>
      <c r="U55" s="76"/>
      <c r="W55" s="23"/>
    </row>
    <row r="56" spans="2:23">
      <c r="B56" s="36">
        <v>48</v>
      </c>
      <c r="C56" s="73" t="str">
        <f t="shared" si="0"/>
        <v/>
      </c>
      <c r="D56" s="73"/>
      <c r="E56" s="54"/>
      <c r="F56" s="55"/>
      <c r="G56" s="36" t="s">
        <v>3</v>
      </c>
      <c r="H56" s="74"/>
      <c r="I56" s="74"/>
      <c r="J56" s="54"/>
      <c r="K56" s="73" t="str">
        <f t="shared" si="1"/>
        <v/>
      </c>
      <c r="L56" s="73"/>
      <c r="M56" s="6" t="str">
        <f t="shared" si="2"/>
        <v/>
      </c>
      <c r="N56" s="54"/>
      <c r="O56" s="55"/>
      <c r="P56" s="74"/>
      <c r="Q56" s="74"/>
      <c r="R56" s="75" t="str">
        <f t="shared" si="3"/>
        <v/>
      </c>
      <c r="S56" s="75"/>
      <c r="T56" s="76" t="str">
        <f t="shared" si="4"/>
        <v/>
      </c>
      <c r="U56" s="76"/>
      <c r="W56" s="23"/>
    </row>
    <row r="57" spans="2:23">
      <c r="B57" s="36">
        <v>49</v>
      </c>
      <c r="C57" s="73" t="str">
        <f t="shared" si="0"/>
        <v/>
      </c>
      <c r="D57" s="73"/>
      <c r="E57" s="54"/>
      <c r="F57" s="55"/>
      <c r="G57" s="36" t="s">
        <v>3</v>
      </c>
      <c r="H57" s="74"/>
      <c r="I57" s="74"/>
      <c r="J57" s="54"/>
      <c r="K57" s="73" t="str">
        <f t="shared" si="1"/>
        <v/>
      </c>
      <c r="L57" s="73"/>
      <c r="M57" s="6" t="str">
        <f t="shared" si="2"/>
        <v/>
      </c>
      <c r="N57" s="54"/>
      <c r="O57" s="55"/>
      <c r="P57" s="74"/>
      <c r="Q57" s="74"/>
      <c r="R57" s="75" t="str">
        <f t="shared" si="3"/>
        <v/>
      </c>
      <c r="S57" s="75"/>
      <c r="T57" s="76" t="str">
        <f t="shared" si="4"/>
        <v/>
      </c>
      <c r="U57" s="76"/>
      <c r="W57" s="23"/>
    </row>
    <row r="58" spans="2:23">
      <c r="B58" s="36">
        <v>50</v>
      </c>
      <c r="C58" s="73" t="str">
        <f t="shared" si="0"/>
        <v/>
      </c>
      <c r="D58" s="73"/>
      <c r="E58" s="54"/>
      <c r="F58" s="55"/>
      <c r="G58" s="36" t="s">
        <v>3</v>
      </c>
      <c r="H58" s="74"/>
      <c r="I58" s="74"/>
      <c r="J58" s="54"/>
      <c r="K58" s="73" t="str">
        <f t="shared" si="1"/>
        <v/>
      </c>
      <c r="L58" s="73"/>
      <c r="M58" s="6" t="str">
        <f t="shared" si="2"/>
        <v/>
      </c>
      <c r="N58" s="54"/>
      <c r="O58" s="55"/>
      <c r="P58" s="74"/>
      <c r="Q58" s="74"/>
      <c r="R58" s="75" t="str">
        <f t="shared" si="3"/>
        <v/>
      </c>
      <c r="S58" s="75"/>
      <c r="T58" s="76" t="str">
        <f t="shared" si="4"/>
        <v/>
      </c>
      <c r="U58" s="76"/>
      <c r="W58" s="23"/>
    </row>
    <row r="59" spans="2:23">
      <c r="B59" s="36">
        <v>51</v>
      </c>
      <c r="C59" s="73" t="str">
        <f t="shared" si="0"/>
        <v/>
      </c>
      <c r="D59" s="73"/>
      <c r="E59" s="54"/>
      <c r="F59" s="55"/>
      <c r="G59" s="36" t="s">
        <v>3</v>
      </c>
      <c r="H59" s="74"/>
      <c r="I59" s="74"/>
      <c r="J59" s="54"/>
      <c r="K59" s="73" t="str">
        <f t="shared" si="1"/>
        <v/>
      </c>
      <c r="L59" s="73"/>
      <c r="M59" s="6" t="str">
        <f t="shared" si="2"/>
        <v/>
      </c>
      <c r="N59" s="54"/>
      <c r="O59" s="55"/>
      <c r="P59" s="74"/>
      <c r="Q59" s="74"/>
      <c r="R59" s="75" t="str">
        <f t="shared" si="3"/>
        <v/>
      </c>
      <c r="S59" s="75"/>
      <c r="T59" s="76" t="str">
        <f t="shared" si="4"/>
        <v/>
      </c>
      <c r="U59" s="76"/>
      <c r="W59" s="23"/>
    </row>
    <row r="60" spans="2:23">
      <c r="B60" s="36">
        <v>52</v>
      </c>
      <c r="C60" s="73" t="str">
        <f t="shared" si="0"/>
        <v/>
      </c>
      <c r="D60" s="73"/>
      <c r="E60" s="54"/>
      <c r="F60" s="55"/>
      <c r="G60" s="36" t="s">
        <v>3</v>
      </c>
      <c r="H60" s="74"/>
      <c r="I60" s="74"/>
      <c r="J60" s="54"/>
      <c r="K60" s="73" t="str">
        <f t="shared" si="1"/>
        <v/>
      </c>
      <c r="L60" s="73"/>
      <c r="M60" s="6" t="str">
        <f t="shared" si="2"/>
        <v/>
      </c>
      <c r="N60" s="54"/>
      <c r="O60" s="55"/>
      <c r="P60" s="74"/>
      <c r="Q60" s="74"/>
      <c r="R60" s="75" t="str">
        <f t="shared" si="3"/>
        <v/>
      </c>
      <c r="S60" s="75"/>
      <c r="T60" s="76" t="str">
        <f t="shared" si="4"/>
        <v/>
      </c>
      <c r="U60" s="76"/>
      <c r="W60" s="23"/>
    </row>
    <row r="61" spans="2:23">
      <c r="B61" s="36">
        <v>53</v>
      </c>
      <c r="C61" s="73" t="str">
        <f t="shared" si="0"/>
        <v/>
      </c>
      <c r="D61" s="73"/>
      <c r="E61" s="54"/>
      <c r="F61" s="55"/>
      <c r="G61" s="36" t="s">
        <v>3</v>
      </c>
      <c r="H61" s="74"/>
      <c r="I61" s="74"/>
      <c r="J61" s="54"/>
      <c r="K61" s="73" t="str">
        <f t="shared" si="1"/>
        <v/>
      </c>
      <c r="L61" s="73"/>
      <c r="M61" s="6" t="str">
        <f t="shared" si="2"/>
        <v/>
      </c>
      <c r="N61" s="54"/>
      <c r="O61" s="55"/>
      <c r="P61" s="74"/>
      <c r="Q61" s="74"/>
      <c r="R61" s="75" t="str">
        <f t="shared" si="3"/>
        <v/>
      </c>
      <c r="S61" s="75"/>
      <c r="T61" s="76" t="str">
        <f t="shared" si="4"/>
        <v/>
      </c>
      <c r="U61" s="76"/>
      <c r="W61" s="23"/>
    </row>
    <row r="62" spans="2:23">
      <c r="B62" s="36">
        <v>54</v>
      </c>
      <c r="C62" s="73" t="str">
        <f t="shared" si="0"/>
        <v/>
      </c>
      <c r="D62" s="73"/>
      <c r="E62" s="54"/>
      <c r="F62" s="55"/>
      <c r="G62" s="36" t="s">
        <v>3</v>
      </c>
      <c r="H62" s="74"/>
      <c r="I62" s="74"/>
      <c r="J62" s="54"/>
      <c r="K62" s="73" t="str">
        <f t="shared" si="1"/>
        <v/>
      </c>
      <c r="L62" s="73"/>
      <c r="M62" s="6" t="str">
        <f t="shared" si="2"/>
        <v/>
      </c>
      <c r="N62" s="54"/>
      <c r="O62" s="55"/>
      <c r="P62" s="74"/>
      <c r="Q62" s="74"/>
      <c r="R62" s="75" t="str">
        <f t="shared" si="3"/>
        <v/>
      </c>
      <c r="S62" s="75"/>
      <c r="T62" s="76" t="str">
        <f t="shared" si="4"/>
        <v/>
      </c>
      <c r="U62" s="76"/>
      <c r="W62" s="23"/>
    </row>
    <row r="63" spans="2:23">
      <c r="B63" s="36">
        <v>55</v>
      </c>
      <c r="C63" s="73" t="str">
        <f t="shared" si="0"/>
        <v/>
      </c>
      <c r="D63" s="73"/>
      <c r="E63" s="54"/>
      <c r="F63" s="55"/>
      <c r="G63" s="36" t="s">
        <v>4</v>
      </c>
      <c r="H63" s="74"/>
      <c r="I63" s="74"/>
      <c r="J63" s="54"/>
      <c r="K63" s="73" t="str">
        <f t="shared" si="1"/>
        <v/>
      </c>
      <c r="L63" s="73"/>
      <c r="M63" s="6" t="str">
        <f t="shared" si="2"/>
        <v/>
      </c>
      <c r="N63" s="54"/>
      <c r="O63" s="55"/>
      <c r="P63" s="74"/>
      <c r="Q63" s="74"/>
      <c r="R63" s="75" t="str">
        <f t="shared" si="3"/>
        <v/>
      </c>
      <c r="S63" s="75"/>
      <c r="T63" s="76" t="str">
        <f t="shared" si="4"/>
        <v/>
      </c>
      <c r="U63" s="76"/>
      <c r="W63" s="23"/>
    </row>
    <row r="64" spans="2:23">
      <c r="B64" s="36">
        <v>56</v>
      </c>
      <c r="C64" s="73" t="str">
        <f t="shared" si="0"/>
        <v/>
      </c>
      <c r="D64" s="73"/>
      <c r="E64" s="54"/>
      <c r="F64" s="55"/>
      <c r="G64" s="36" t="s">
        <v>3</v>
      </c>
      <c r="H64" s="74"/>
      <c r="I64" s="74"/>
      <c r="J64" s="54"/>
      <c r="K64" s="73" t="str">
        <f t="shared" si="1"/>
        <v/>
      </c>
      <c r="L64" s="73"/>
      <c r="M64" s="6" t="str">
        <f t="shared" si="2"/>
        <v/>
      </c>
      <c r="N64" s="54"/>
      <c r="O64" s="55"/>
      <c r="P64" s="74"/>
      <c r="Q64" s="74"/>
      <c r="R64" s="75" t="str">
        <f t="shared" si="3"/>
        <v/>
      </c>
      <c r="S64" s="75"/>
      <c r="T64" s="76" t="str">
        <f t="shared" si="4"/>
        <v/>
      </c>
      <c r="U64" s="76"/>
      <c r="W64" s="23"/>
    </row>
    <row r="65" spans="2:23">
      <c r="B65" s="36">
        <v>57</v>
      </c>
      <c r="C65" s="73" t="str">
        <f t="shared" si="0"/>
        <v/>
      </c>
      <c r="D65" s="73"/>
      <c r="E65" s="54"/>
      <c r="F65" s="55"/>
      <c r="G65" s="36" t="s">
        <v>3</v>
      </c>
      <c r="H65" s="74"/>
      <c r="I65" s="74"/>
      <c r="J65" s="54"/>
      <c r="K65" s="73" t="str">
        <f t="shared" si="1"/>
        <v/>
      </c>
      <c r="L65" s="73"/>
      <c r="M65" s="6" t="str">
        <f t="shared" si="2"/>
        <v/>
      </c>
      <c r="N65" s="54"/>
      <c r="O65" s="55"/>
      <c r="P65" s="74"/>
      <c r="Q65" s="74"/>
      <c r="R65" s="75" t="str">
        <f t="shared" si="3"/>
        <v/>
      </c>
      <c r="S65" s="75"/>
      <c r="T65" s="76" t="str">
        <f t="shared" si="4"/>
        <v/>
      </c>
      <c r="U65" s="76"/>
      <c r="W65" s="23"/>
    </row>
    <row r="66" spans="2:23">
      <c r="B66" s="36">
        <v>58</v>
      </c>
      <c r="C66" s="73" t="str">
        <f t="shared" si="0"/>
        <v/>
      </c>
      <c r="D66" s="73"/>
      <c r="E66" s="54"/>
      <c r="F66" s="55"/>
      <c r="G66" s="36" t="s">
        <v>3</v>
      </c>
      <c r="H66" s="74"/>
      <c r="I66" s="74"/>
      <c r="J66" s="54"/>
      <c r="K66" s="73" t="str">
        <f t="shared" si="1"/>
        <v/>
      </c>
      <c r="L66" s="73"/>
      <c r="M66" s="6" t="str">
        <f t="shared" si="2"/>
        <v/>
      </c>
      <c r="N66" s="54"/>
      <c r="O66" s="55"/>
      <c r="P66" s="74"/>
      <c r="Q66" s="74"/>
      <c r="R66" s="75" t="str">
        <f t="shared" si="3"/>
        <v/>
      </c>
      <c r="S66" s="75"/>
      <c r="T66" s="76" t="str">
        <f t="shared" si="4"/>
        <v/>
      </c>
      <c r="U66" s="76"/>
      <c r="W66" s="23"/>
    </row>
    <row r="67" spans="2:23">
      <c r="B67" s="36">
        <v>59</v>
      </c>
      <c r="C67" s="73" t="str">
        <f t="shared" si="0"/>
        <v/>
      </c>
      <c r="D67" s="73"/>
      <c r="E67" s="54"/>
      <c r="F67" s="55"/>
      <c r="G67" s="36" t="s">
        <v>3</v>
      </c>
      <c r="H67" s="74"/>
      <c r="I67" s="74"/>
      <c r="J67" s="54"/>
      <c r="K67" s="73" t="str">
        <f t="shared" si="1"/>
        <v/>
      </c>
      <c r="L67" s="73"/>
      <c r="M67" s="6" t="str">
        <f t="shared" si="2"/>
        <v/>
      </c>
      <c r="N67" s="54"/>
      <c r="O67" s="55"/>
      <c r="P67" s="74"/>
      <c r="Q67" s="74"/>
      <c r="R67" s="75" t="str">
        <f t="shared" si="3"/>
        <v/>
      </c>
      <c r="S67" s="75"/>
      <c r="T67" s="76" t="str">
        <f t="shared" si="4"/>
        <v/>
      </c>
      <c r="U67" s="76"/>
      <c r="W67" s="23"/>
    </row>
    <row r="68" spans="2:23">
      <c r="B68" s="36">
        <v>60</v>
      </c>
      <c r="C68" s="73" t="str">
        <f t="shared" si="0"/>
        <v/>
      </c>
      <c r="D68" s="73"/>
      <c r="E68" s="54"/>
      <c r="F68" s="55"/>
      <c r="G68" s="36" t="s">
        <v>4</v>
      </c>
      <c r="H68" s="74"/>
      <c r="I68" s="74"/>
      <c r="J68" s="54"/>
      <c r="K68" s="73" t="str">
        <f t="shared" si="1"/>
        <v/>
      </c>
      <c r="L68" s="73"/>
      <c r="M68" s="6" t="str">
        <f t="shared" si="2"/>
        <v/>
      </c>
      <c r="N68" s="54"/>
      <c r="O68" s="55"/>
      <c r="P68" s="74"/>
      <c r="Q68" s="74"/>
      <c r="R68" s="75" t="str">
        <f t="shared" si="3"/>
        <v/>
      </c>
      <c r="S68" s="75"/>
      <c r="T68" s="76" t="str">
        <f t="shared" si="4"/>
        <v/>
      </c>
      <c r="U68" s="76"/>
      <c r="W68" s="23"/>
    </row>
    <row r="69" spans="2:23">
      <c r="B69" s="36">
        <v>61</v>
      </c>
      <c r="C69" s="73" t="str">
        <f t="shared" si="0"/>
        <v/>
      </c>
      <c r="D69" s="73"/>
      <c r="E69" s="54"/>
      <c r="F69" s="55"/>
      <c r="G69" s="36" t="s">
        <v>4</v>
      </c>
      <c r="H69" s="74"/>
      <c r="I69" s="74"/>
      <c r="J69" s="54"/>
      <c r="K69" s="73" t="str">
        <f t="shared" si="1"/>
        <v/>
      </c>
      <c r="L69" s="73"/>
      <c r="M69" s="6" t="str">
        <f t="shared" si="2"/>
        <v/>
      </c>
      <c r="N69" s="54"/>
      <c r="O69" s="55"/>
      <c r="P69" s="74"/>
      <c r="Q69" s="74"/>
      <c r="R69" s="75" t="str">
        <f t="shared" si="3"/>
        <v/>
      </c>
      <c r="S69" s="75"/>
      <c r="T69" s="76" t="str">
        <f t="shared" si="4"/>
        <v/>
      </c>
      <c r="U69" s="76"/>
      <c r="W69" s="23"/>
    </row>
    <row r="70" spans="2:23">
      <c r="B70" s="36">
        <v>62</v>
      </c>
      <c r="C70" s="73" t="str">
        <f t="shared" si="0"/>
        <v/>
      </c>
      <c r="D70" s="73"/>
      <c r="E70" s="54"/>
      <c r="F70" s="55"/>
      <c r="G70" s="36" t="s">
        <v>3</v>
      </c>
      <c r="H70" s="74"/>
      <c r="I70" s="74"/>
      <c r="J70" s="54"/>
      <c r="K70" s="73" t="str">
        <f t="shared" si="1"/>
        <v/>
      </c>
      <c r="L70" s="73"/>
      <c r="M70" s="6" t="str">
        <f t="shared" si="2"/>
        <v/>
      </c>
      <c r="N70" s="54"/>
      <c r="O70" s="55"/>
      <c r="P70" s="74"/>
      <c r="Q70" s="74"/>
      <c r="R70" s="75" t="str">
        <f t="shared" si="3"/>
        <v/>
      </c>
      <c r="S70" s="75"/>
      <c r="T70" s="76" t="str">
        <f t="shared" si="4"/>
        <v/>
      </c>
      <c r="U70" s="76"/>
      <c r="W70" s="23"/>
    </row>
    <row r="71" spans="2:23">
      <c r="B71" s="36">
        <v>63</v>
      </c>
      <c r="C71" s="73" t="str">
        <f t="shared" si="0"/>
        <v/>
      </c>
      <c r="D71" s="73"/>
      <c r="E71" s="54"/>
      <c r="F71" s="55"/>
      <c r="G71" s="36" t="s">
        <v>4</v>
      </c>
      <c r="H71" s="74"/>
      <c r="I71" s="74"/>
      <c r="J71" s="54"/>
      <c r="K71" s="73" t="str">
        <f t="shared" si="1"/>
        <v/>
      </c>
      <c r="L71" s="73"/>
      <c r="M71" s="6" t="str">
        <f t="shared" si="2"/>
        <v/>
      </c>
      <c r="N71" s="54"/>
      <c r="O71" s="55"/>
      <c r="P71" s="74"/>
      <c r="Q71" s="74"/>
      <c r="R71" s="75" t="str">
        <f t="shared" si="3"/>
        <v/>
      </c>
      <c r="S71" s="75"/>
      <c r="T71" s="76" t="str">
        <f t="shared" si="4"/>
        <v/>
      </c>
      <c r="U71" s="76"/>
      <c r="W71" s="23"/>
    </row>
    <row r="72" spans="2:23">
      <c r="B72" s="36">
        <v>64</v>
      </c>
      <c r="C72" s="73" t="str">
        <f t="shared" si="0"/>
        <v/>
      </c>
      <c r="D72" s="73"/>
      <c r="E72" s="54"/>
      <c r="F72" s="55"/>
      <c r="G72" s="36" t="s">
        <v>3</v>
      </c>
      <c r="H72" s="74"/>
      <c r="I72" s="74"/>
      <c r="J72" s="54"/>
      <c r="K72" s="73" t="str">
        <f t="shared" si="1"/>
        <v/>
      </c>
      <c r="L72" s="73"/>
      <c r="M72" s="6" t="str">
        <f t="shared" si="2"/>
        <v/>
      </c>
      <c r="N72" s="54"/>
      <c r="O72" s="55"/>
      <c r="P72" s="74"/>
      <c r="Q72" s="74"/>
      <c r="R72" s="75" t="str">
        <f t="shared" si="3"/>
        <v/>
      </c>
      <c r="S72" s="75"/>
      <c r="T72" s="76" t="str">
        <f t="shared" si="4"/>
        <v/>
      </c>
      <c r="U72" s="76"/>
      <c r="W72" s="23"/>
    </row>
    <row r="73" spans="2:23">
      <c r="B73" s="36">
        <v>65</v>
      </c>
      <c r="C73" s="73" t="str">
        <f t="shared" si="0"/>
        <v/>
      </c>
      <c r="D73" s="73"/>
      <c r="E73" s="54"/>
      <c r="F73" s="55"/>
      <c r="G73" s="36" t="s">
        <v>4</v>
      </c>
      <c r="H73" s="74"/>
      <c r="I73" s="74"/>
      <c r="J73" s="54"/>
      <c r="K73" s="73" t="str">
        <f t="shared" si="1"/>
        <v/>
      </c>
      <c r="L73" s="73"/>
      <c r="M73" s="6" t="str">
        <f t="shared" si="2"/>
        <v/>
      </c>
      <c r="N73" s="54"/>
      <c r="O73" s="55"/>
      <c r="P73" s="74"/>
      <c r="Q73" s="74"/>
      <c r="R73" s="75" t="str">
        <f t="shared" si="3"/>
        <v/>
      </c>
      <c r="S73" s="75"/>
      <c r="T73" s="76" t="str">
        <f t="shared" si="4"/>
        <v/>
      </c>
      <c r="U73" s="76"/>
      <c r="W73" s="23"/>
    </row>
    <row r="74" spans="2:23">
      <c r="B74" s="36">
        <v>66</v>
      </c>
      <c r="C74" s="73" t="str">
        <f t="shared" ref="C74:C108" si="5">IF(R73="","",C73+R73)</f>
        <v/>
      </c>
      <c r="D74" s="73"/>
      <c r="E74" s="54"/>
      <c r="F74" s="55"/>
      <c r="G74" s="36" t="s">
        <v>4</v>
      </c>
      <c r="H74" s="74"/>
      <c r="I74" s="74"/>
      <c r="J74" s="54"/>
      <c r="K74" s="73" t="str">
        <f t="shared" ref="K74:K108" si="6">IF(F74="","",C74*$L$7)</f>
        <v/>
      </c>
      <c r="L74" s="73"/>
      <c r="M74" s="6" t="str">
        <f t="shared" ref="M74:M108" si="7">IF(J74="","",(K74/J74)/1000)</f>
        <v/>
      </c>
      <c r="N74" s="54"/>
      <c r="O74" s="55"/>
      <c r="P74" s="74"/>
      <c r="Q74" s="74"/>
      <c r="R74" s="75" t="str">
        <f t="shared" ref="R74:R108" si="8">IF(O74="","",(IF(G74="売",H74-P74,P74-H74))*M74*100000)</f>
        <v/>
      </c>
      <c r="S74" s="75"/>
      <c r="T74" s="76" t="str">
        <f t="shared" ref="T74:T108" si="9">IF(O74="","",IF(R74&lt;0,J74*(-1),IF(G74="買",(P74-H74)*100,(H74-P74)*100)))</f>
        <v/>
      </c>
      <c r="U74" s="76"/>
      <c r="W74" s="23"/>
    </row>
    <row r="75" spans="2:23">
      <c r="B75" s="36">
        <v>67</v>
      </c>
      <c r="C75" s="73" t="str">
        <f t="shared" si="5"/>
        <v/>
      </c>
      <c r="D75" s="73"/>
      <c r="E75" s="54"/>
      <c r="F75" s="55"/>
      <c r="G75" s="36" t="s">
        <v>3</v>
      </c>
      <c r="H75" s="74"/>
      <c r="I75" s="74"/>
      <c r="J75" s="54"/>
      <c r="K75" s="73" t="str">
        <f t="shared" si="6"/>
        <v/>
      </c>
      <c r="L75" s="73"/>
      <c r="M75" s="6" t="str">
        <f t="shared" si="7"/>
        <v/>
      </c>
      <c r="N75" s="54"/>
      <c r="O75" s="55"/>
      <c r="P75" s="74"/>
      <c r="Q75" s="74"/>
      <c r="R75" s="75" t="str">
        <f t="shared" si="8"/>
        <v/>
      </c>
      <c r="S75" s="75"/>
      <c r="T75" s="76" t="str">
        <f t="shared" si="9"/>
        <v/>
      </c>
      <c r="U75" s="76"/>
      <c r="W75" s="23"/>
    </row>
    <row r="76" spans="2:23">
      <c r="B76" s="36">
        <v>68</v>
      </c>
      <c r="C76" s="73" t="str">
        <f t="shared" si="5"/>
        <v/>
      </c>
      <c r="D76" s="73"/>
      <c r="E76" s="54"/>
      <c r="F76" s="55"/>
      <c r="G76" s="36" t="s">
        <v>3</v>
      </c>
      <c r="H76" s="74"/>
      <c r="I76" s="74"/>
      <c r="J76" s="54"/>
      <c r="K76" s="73" t="str">
        <f t="shared" si="6"/>
        <v/>
      </c>
      <c r="L76" s="73"/>
      <c r="M76" s="6" t="str">
        <f t="shared" si="7"/>
        <v/>
      </c>
      <c r="N76" s="54"/>
      <c r="O76" s="55"/>
      <c r="P76" s="74"/>
      <c r="Q76" s="74"/>
      <c r="R76" s="75" t="str">
        <f t="shared" si="8"/>
        <v/>
      </c>
      <c r="S76" s="75"/>
      <c r="T76" s="76" t="str">
        <f t="shared" si="9"/>
        <v/>
      </c>
      <c r="U76" s="76"/>
      <c r="W76" s="23"/>
    </row>
    <row r="77" spans="2:23">
      <c r="B77" s="36">
        <v>69</v>
      </c>
      <c r="C77" s="73" t="str">
        <f t="shared" si="5"/>
        <v/>
      </c>
      <c r="D77" s="73"/>
      <c r="E77" s="54"/>
      <c r="F77" s="55"/>
      <c r="G77" s="36" t="s">
        <v>3</v>
      </c>
      <c r="H77" s="74"/>
      <c r="I77" s="74"/>
      <c r="J77" s="54"/>
      <c r="K77" s="73" t="str">
        <f t="shared" si="6"/>
        <v/>
      </c>
      <c r="L77" s="73"/>
      <c r="M77" s="6" t="str">
        <f t="shared" si="7"/>
        <v/>
      </c>
      <c r="N77" s="54"/>
      <c r="O77" s="55"/>
      <c r="P77" s="74"/>
      <c r="Q77" s="74"/>
      <c r="R77" s="75" t="str">
        <f t="shared" si="8"/>
        <v/>
      </c>
      <c r="S77" s="75"/>
      <c r="T77" s="76" t="str">
        <f t="shared" si="9"/>
        <v/>
      </c>
      <c r="U77" s="76"/>
      <c r="W77" s="23"/>
    </row>
    <row r="78" spans="2:23">
      <c r="B78" s="36">
        <v>70</v>
      </c>
      <c r="C78" s="73" t="str">
        <f t="shared" si="5"/>
        <v/>
      </c>
      <c r="D78" s="73"/>
      <c r="E78" s="54"/>
      <c r="F78" s="55"/>
      <c r="G78" s="36" t="s">
        <v>4</v>
      </c>
      <c r="H78" s="74"/>
      <c r="I78" s="74"/>
      <c r="J78" s="54"/>
      <c r="K78" s="73" t="str">
        <f t="shared" si="6"/>
        <v/>
      </c>
      <c r="L78" s="73"/>
      <c r="M78" s="6" t="str">
        <f t="shared" si="7"/>
        <v/>
      </c>
      <c r="N78" s="54"/>
      <c r="O78" s="55"/>
      <c r="P78" s="74"/>
      <c r="Q78" s="74"/>
      <c r="R78" s="75" t="str">
        <f t="shared" si="8"/>
        <v/>
      </c>
      <c r="S78" s="75"/>
      <c r="T78" s="76" t="str">
        <f t="shared" si="9"/>
        <v/>
      </c>
      <c r="U78" s="76"/>
      <c r="W78" s="23"/>
    </row>
    <row r="79" spans="2:23">
      <c r="B79" s="36">
        <v>71</v>
      </c>
      <c r="C79" s="73" t="str">
        <f t="shared" si="5"/>
        <v/>
      </c>
      <c r="D79" s="73"/>
      <c r="E79" s="54"/>
      <c r="F79" s="55"/>
      <c r="G79" s="36" t="s">
        <v>3</v>
      </c>
      <c r="H79" s="74"/>
      <c r="I79" s="74"/>
      <c r="J79" s="54"/>
      <c r="K79" s="73" t="str">
        <f t="shared" si="6"/>
        <v/>
      </c>
      <c r="L79" s="73"/>
      <c r="M79" s="6" t="str">
        <f t="shared" si="7"/>
        <v/>
      </c>
      <c r="N79" s="54"/>
      <c r="O79" s="55"/>
      <c r="P79" s="74"/>
      <c r="Q79" s="74"/>
      <c r="R79" s="75" t="str">
        <f t="shared" si="8"/>
        <v/>
      </c>
      <c r="S79" s="75"/>
      <c r="T79" s="76" t="str">
        <f t="shared" si="9"/>
        <v/>
      </c>
      <c r="U79" s="76"/>
      <c r="W79" s="23"/>
    </row>
    <row r="80" spans="2:23">
      <c r="B80" s="36">
        <v>72</v>
      </c>
      <c r="C80" s="73" t="str">
        <f t="shared" si="5"/>
        <v/>
      </c>
      <c r="D80" s="73"/>
      <c r="E80" s="54"/>
      <c r="F80" s="55"/>
      <c r="G80" s="36" t="s">
        <v>4</v>
      </c>
      <c r="H80" s="74"/>
      <c r="I80" s="74"/>
      <c r="J80" s="54"/>
      <c r="K80" s="73" t="str">
        <f t="shared" si="6"/>
        <v/>
      </c>
      <c r="L80" s="73"/>
      <c r="M80" s="6" t="str">
        <f t="shared" si="7"/>
        <v/>
      </c>
      <c r="N80" s="54"/>
      <c r="O80" s="55"/>
      <c r="P80" s="74"/>
      <c r="Q80" s="74"/>
      <c r="R80" s="75" t="str">
        <f t="shared" si="8"/>
        <v/>
      </c>
      <c r="S80" s="75"/>
      <c r="T80" s="76" t="str">
        <f t="shared" si="9"/>
        <v/>
      </c>
      <c r="U80" s="76"/>
      <c r="W80" s="23"/>
    </row>
    <row r="81" spans="2:23">
      <c r="B81" s="36">
        <v>73</v>
      </c>
      <c r="C81" s="73" t="str">
        <f t="shared" si="5"/>
        <v/>
      </c>
      <c r="D81" s="73"/>
      <c r="E81" s="54"/>
      <c r="F81" s="55"/>
      <c r="G81" s="36" t="s">
        <v>3</v>
      </c>
      <c r="H81" s="74"/>
      <c r="I81" s="74"/>
      <c r="J81" s="54"/>
      <c r="K81" s="73" t="str">
        <f t="shared" si="6"/>
        <v/>
      </c>
      <c r="L81" s="73"/>
      <c r="M81" s="6" t="str">
        <f t="shared" si="7"/>
        <v/>
      </c>
      <c r="N81" s="54"/>
      <c r="O81" s="55"/>
      <c r="P81" s="74"/>
      <c r="Q81" s="74"/>
      <c r="R81" s="75" t="str">
        <f t="shared" si="8"/>
        <v/>
      </c>
      <c r="S81" s="75"/>
      <c r="T81" s="76" t="str">
        <f t="shared" si="9"/>
        <v/>
      </c>
      <c r="U81" s="76"/>
      <c r="W81" s="23"/>
    </row>
    <row r="82" spans="2:23">
      <c r="B82" s="36">
        <v>74</v>
      </c>
      <c r="C82" s="73" t="str">
        <f t="shared" si="5"/>
        <v/>
      </c>
      <c r="D82" s="73"/>
      <c r="E82" s="54"/>
      <c r="F82" s="55"/>
      <c r="G82" s="36" t="s">
        <v>3</v>
      </c>
      <c r="H82" s="74"/>
      <c r="I82" s="74"/>
      <c r="J82" s="54"/>
      <c r="K82" s="73" t="str">
        <f t="shared" si="6"/>
        <v/>
      </c>
      <c r="L82" s="73"/>
      <c r="M82" s="6" t="str">
        <f t="shared" si="7"/>
        <v/>
      </c>
      <c r="N82" s="54"/>
      <c r="O82" s="55"/>
      <c r="P82" s="74"/>
      <c r="Q82" s="74"/>
      <c r="R82" s="75" t="str">
        <f t="shared" si="8"/>
        <v/>
      </c>
      <c r="S82" s="75"/>
      <c r="T82" s="76" t="str">
        <f t="shared" si="9"/>
        <v/>
      </c>
      <c r="U82" s="76"/>
      <c r="W82" s="23"/>
    </row>
    <row r="83" spans="2:23">
      <c r="B83" s="36">
        <v>75</v>
      </c>
      <c r="C83" s="73" t="str">
        <f t="shared" si="5"/>
        <v/>
      </c>
      <c r="D83" s="73"/>
      <c r="E83" s="54"/>
      <c r="F83" s="55"/>
      <c r="G83" s="36" t="s">
        <v>3</v>
      </c>
      <c r="H83" s="74"/>
      <c r="I83" s="74"/>
      <c r="J83" s="54"/>
      <c r="K83" s="73" t="str">
        <f t="shared" si="6"/>
        <v/>
      </c>
      <c r="L83" s="73"/>
      <c r="M83" s="6" t="str">
        <f t="shared" si="7"/>
        <v/>
      </c>
      <c r="N83" s="54"/>
      <c r="O83" s="55"/>
      <c r="P83" s="74"/>
      <c r="Q83" s="74"/>
      <c r="R83" s="75" t="str">
        <f t="shared" si="8"/>
        <v/>
      </c>
      <c r="S83" s="75"/>
      <c r="T83" s="76" t="str">
        <f t="shared" si="9"/>
        <v/>
      </c>
      <c r="U83" s="76"/>
      <c r="W83" s="23"/>
    </row>
    <row r="84" spans="2:23">
      <c r="B84" s="36">
        <v>76</v>
      </c>
      <c r="C84" s="73" t="str">
        <f t="shared" si="5"/>
        <v/>
      </c>
      <c r="D84" s="73"/>
      <c r="E84" s="54"/>
      <c r="F84" s="55"/>
      <c r="G84" s="36" t="s">
        <v>3</v>
      </c>
      <c r="H84" s="74"/>
      <c r="I84" s="74"/>
      <c r="J84" s="54"/>
      <c r="K84" s="73" t="str">
        <f t="shared" si="6"/>
        <v/>
      </c>
      <c r="L84" s="73"/>
      <c r="M84" s="6" t="str">
        <f t="shared" si="7"/>
        <v/>
      </c>
      <c r="N84" s="54"/>
      <c r="O84" s="55"/>
      <c r="P84" s="74"/>
      <c r="Q84" s="74"/>
      <c r="R84" s="75" t="str">
        <f t="shared" si="8"/>
        <v/>
      </c>
      <c r="S84" s="75"/>
      <c r="T84" s="76" t="str">
        <f t="shared" si="9"/>
        <v/>
      </c>
      <c r="U84" s="76"/>
      <c r="W84" s="23"/>
    </row>
    <row r="85" spans="2:23">
      <c r="B85" s="36">
        <v>77</v>
      </c>
      <c r="C85" s="73" t="str">
        <f t="shared" si="5"/>
        <v/>
      </c>
      <c r="D85" s="73"/>
      <c r="E85" s="54"/>
      <c r="F85" s="55"/>
      <c r="G85" s="36" t="s">
        <v>4</v>
      </c>
      <c r="H85" s="74"/>
      <c r="I85" s="74"/>
      <c r="J85" s="54"/>
      <c r="K85" s="73" t="str">
        <f t="shared" si="6"/>
        <v/>
      </c>
      <c r="L85" s="73"/>
      <c r="M85" s="6" t="str">
        <f t="shared" si="7"/>
        <v/>
      </c>
      <c r="N85" s="54"/>
      <c r="O85" s="55"/>
      <c r="P85" s="74"/>
      <c r="Q85" s="74"/>
      <c r="R85" s="75" t="str">
        <f t="shared" si="8"/>
        <v/>
      </c>
      <c r="S85" s="75"/>
      <c r="T85" s="76" t="str">
        <f t="shared" si="9"/>
        <v/>
      </c>
      <c r="U85" s="76"/>
      <c r="W85" s="23"/>
    </row>
    <row r="86" spans="2:23">
      <c r="B86" s="36">
        <v>78</v>
      </c>
      <c r="C86" s="73" t="str">
        <f t="shared" si="5"/>
        <v/>
      </c>
      <c r="D86" s="73"/>
      <c r="E86" s="54"/>
      <c r="F86" s="55"/>
      <c r="G86" s="36" t="s">
        <v>3</v>
      </c>
      <c r="H86" s="74"/>
      <c r="I86" s="74"/>
      <c r="J86" s="54"/>
      <c r="K86" s="73" t="str">
        <f t="shared" si="6"/>
        <v/>
      </c>
      <c r="L86" s="73"/>
      <c r="M86" s="6" t="str">
        <f t="shared" si="7"/>
        <v/>
      </c>
      <c r="N86" s="54"/>
      <c r="O86" s="55"/>
      <c r="P86" s="74"/>
      <c r="Q86" s="74"/>
      <c r="R86" s="75" t="str">
        <f t="shared" si="8"/>
        <v/>
      </c>
      <c r="S86" s="75"/>
      <c r="T86" s="76" t="str">
        <f t="shared" si="9"/>
        <v/>
      </c>
      <c r="U86" s="76"/>
      <c r="W86" s="23"/>
    </row>
    <row r="87" spans="2:23">
      <c r="B87" s="36">
        <v>79</v>
      </c>
      <c r="C87" s="73" t="str">
        <f t="shared" si="5"/>
        <v/>
      </c>
      <c r="D87" s="73"/>
      <c r="E87" s="54"/>
      <c r="F87" s="55"/>
      <c r="G87" s="36" t="s">
        <v>4</v>
      </c>
      <c r="H87" s="74"/>
      <c r="I87" s="74"/>
      <c r="J87" s="54"/>
      <c r="K87" s="73" t="str">
        <f t="shared" si="6"/>
        <v/>
      </c>
      <c r="L87" s="73"/>
      <c r="M87" s="6" t="str">
        <f t="shared" si="7"/>
        <v/>
      </c>
      <c r="N87" s="54"/>
      <c r="O87" s="55"/>
      <c r="P87" s="74"/>
      <c r="Q87" s="74"/>
      <c r="R87" s="75" t="str">
        <f t="shared" si="8"/>
        <v/>
      </c>
      <c r="S87" s="75"/>
      <c r="T87" s="76" t="str">
        <f t="shared" si="9"/>
        <v/>
      </c>
      <c r="U87" s="76"/>
      <c r="W87" s="23"/>
    </row>
    <row r="88" spans="2:23">
      <c r="B88" s="36">
        <v>80</v>
      </c>
      <c r="C88" s="73" t="str">
        <f t="shared" si="5"/>
        <v/>
      </c>
      <c r="D88" s="73"/>
      <c r="E88" s="54"/>
      <c r="F88" s="55"/>
      <c r="G88" s="36" t="s">
        <v>4</v>
      </c>
      <c r="H88" s="74"/>
      <c r="I88" s="74"/>
      <c r="J88" s="54"/>
      <c r="K88" s="73" t="str">
        <f t="shared" si="6"/>
        <v/>
      </c>
      <c r="L88" s="73"/>
      <c r="M88" s="6" t="str">
        <f t="shared" si="7"/>
        <v/>
      </c>
      <c r="N88" s="54"/>
      <c r="O88" s="55"/>
      <c r="P88" s="74"/>
      <c r="Q88" s="74"/>
      <c r="R88" s="75" t="str">
        <f t="shared" si="8"/>
        <v/>
      </c>
      <c r="S88" s="75"/>
      <c r="T88" s="76" t="str">
        <f t="shared" si="9"/>
        <v/>
      </c>
      <c r="U88" s="76"/>
      <c r="W88" s="23"/>
    </row>
    <row r="89" spans="2:23">
      <c r="B89" s="36">
        <v>81</v>
      </c>
      <c r="C89" s="73" t="str">
        <f t="shared" si="5"/>
        <v/>
      </c>
      <c r="D89" s="73"/>
      <c r="E89" s="54"/>
      <c r="F89" s="55"/>
      <c r="G89" s="36" t="s">
        <v>4</v>
      </c>
      <c r="H89" s="74"/>
      <c r="I89" s="74"/>
      <c r="J89" s="54"/>
      <c r="K89" s="73" t="str">
        <f t="shared" si="6"/>
        <v/>
      </c>
      <c r="L89" s="73"/>
      <c r="M89" s="6" t="str">
        <f t="shared" si="7"/>
        <v/>
      </c>
      <c r="N89" s="54"/>
      <c r="O89" s="55"/>
      <c r="P89" s="74"/>
      <c r="Q89" s="74"/>
      <c r="R89" s="75" t="str">
        <f t="shared" si="8"/>
        <v/>
      </c>
      <c r="S89" s="75"/>
      <c r="T89" s="76" t="str">
        <f t="shared" si="9"/>
        <v/>
      </c>
      <c r="U89" s="76"/>
      <c r="W89" s="23"/>
    </row>
    <row r="90" spans="2:23">
      <c r="B90" s="36">
        <v>82</v>
      </c>
      <c r="C90" s="73" t="str">
        <f t="shared" si="5"/>
        <v/>
      </c>
      <c r="D90" s="73"/>
      <c r="E90" s="54"/>
      <c r="F90" s="55"/>
      <c r="G90" s="36" t="s">
        <v>4</v>
      </c>
      <c r="H90" s="74"/>
      <c r="I90" s="74"/>
      <c r="J90" s="54"/>
      <c r="K90" s="73" t="str">
        <f t="shared" si="6"/>
        <v/>
      </c>
      <c r="L90" s="73"/>
      <c r="M90" s="6" t="str">
        <f t="shared" si="7"/>
        <v/>
      </c>
      <c r="N90" s="54"/>
      <c r="O90" s="55"/>
      <c r="P90" s="74"/>
      <c r="Q90" s="74"/>
      <c r="R90" s="75" t="str">
        <f t="shared" si="8"/>
        <v/>
      </c>
      <c r="S90" s="75"/>
      <c r="T90" s="76" t="str">
        <f t="shared" si="9"/>
        <v/>
      </c>
      <c r="U90" s="76"/>
      <c r="W90" s="23"/>
    </row>
    <row r="91" spans="2:23">
      <c r="B91" s="36">
        <v>83</v>
      </c>
      <c r="C91" s="73" t="str">
        <f t="shared" si="5"/>
        <v/>
      </c>
      <c r="D91" s="73"/>
      <c r="E91" s="54"/>
      <c r="F91" s="55"/>
      <c r="G91" s="36" t="s">
        <v>4</v>
      </c>
      <c r="H91" s="74"/>
      <c r="I91" s="74"/>
      <c r="J91" s="54"/>
      <c r="K91" s="73" t="str">
        <f t="shared" si="6"/>
        <v/>
      </c>
      <c r="L91" s="73"/>
      <c r="M91" s="6" t="str">
        <f t="shared" si="7"/>
        <v/>
      </c>
      <c r="N91" s="54"/>
      <c r="O91" s="55"/>
      <c r="P91" s="74"/>
      <c r="Q91" s="74"/>
      <c r="R91" s="75" t="str">
        <f t="shared" si="8"/>
        <v/>
      </c>
      <c r="S91" s="75"/>
      <c r="T91" s="76" t="str">
        <f t="shared" si="9"/>
        <v/>
      </c>
      <c r="U91" s="76"/>
      <c r="W91" s="23"/>
    </row>
    <row r="92" spans="2:23">
      <c r="B92" s="36">
        <v>84</v>
      </c>
      <c r="C92" s="73" t="str">
        <f t="shared" si="5"/>
        <v/>
      </c>
      <c r="D92" s="73"/>
      <c r="E92" s="54"/>
      <c r="F92" s="55"/>
      <c r="G92" s="36" t="s">
        <v>3</v>
      </c>
      <c r="H92" s="74"/>
      <c r="I92" s="74"/>
      <c r="J92" s="54"/>
      <c r="K92" s="73" t="str">
        <f t="shared" si="6"/>
        <v/>
      </c>
      <c r="L92" s="73"/>
      <c r="M92" s="6" t="str">
        <f t="shared" si="7"/>
        <v/>
      </c>
      <c r="N92" s="54"/>
      <c r="O92" s="55"/>
      <c r="P92" s="74"/>
      <c r="Q92" s="74"/>
      <c r="R92" s="75" t="str">
        <f t="shared" si="8"/>
        <v/>
      </c>
      <c r="S92" s="75"/>
      <c r="T92" s="76" t="str">
        <f t="shared" si="9"/>
        <v/>
      </c>
      <c r="U92" s="76"/>
      <c r="W92" s="23"/>
    </row>
    <row r="93" spans="2:23">
      <c r="B93" s="36">
        <v>85</v>
      </c>
      <c r="C93" s="73" t="str">
        <f t="shared" si="5"/>
        <v/>
      </c>
      <c r="D93" s="73"/>
      <c r="E93" s="54"/>
      <c r="F93" s="55"/>
      <c r="G93" s="36" t="s">
        <v>4</v>
      </c>
      <c r="H93" s="74"/>
      <c r="I93" s="74"/>
      <c r="J93" s="54"/>
      <c r="K93" s="73" t="str">
        <f t="shared" si="6"/>
        <v/>
      </c>
      <c r="L93" s="73"/>
      <c r="M93" s="6" t="str">
        <f t="shared" si="7"/>
        <v/>
      </c>
      <c r="N93" s="54"/>
      <c r="O93" s="55"/>
      <c r="P93" s="74"/>
      <c r="Q93" s="74"/>
      <c r="R93" s="75" t="str">
        <f t="shared" si="8"/>
        <v/>
      </c>
      <c r="S93" s="75"/>
      <c r="T93" s="76" t="str">
        <f t="shared" si="9"/>
        <v/>
      </c>
      <c r="U93" s="76"/>
      <c r="W93" s="23"/>
    </row>
    <row r="94" spans="2:23">
      <c r="B94" s="36">
        <v>86</v>
      </c>
      <c r="C94" s="73" t="str">
        <f t="shared" si="5"/>
        <v/>
      </c>
      <c r="D94" s="73"/>
      <c r="E94" s="54"/>
      <c r="F94" s="55"/>
      <c r="G94" s="36" t="s">
        <v>3</v>
      </c>
      <c r="H94" s="74"/>
      <c r="I94" s="74"/>
      <c r="J94" s="54"/>
      <c r="K94" s="73" t="str">
        <f t="shared" si="6"/>
        <v/>
      </c>
      <c r="L94" s="73"/>
      <c r="M94" s="6" t="str">
        <f t="shared" si="7"/>
        <v/>
      </c>
      <c r="N94" s="54"/>
      <c r="O94" s="55"/>
      <c r="P94" s="74"/>
      <c r="Q94" s="74"/>
      <c r="R94" s="75" t="str">
        <f t="shared" si="8"/>
        <v/>
      </c>
      <c r="S94" s="75"/>
      <c r="T94" s="76" t="str">
        <f t="shared" si="9"/>
        <v/>
      </c>
      <c r="U94" s="76"/>
      <c r="W94" s="23"/>
    </row>
    <row r="95" spans="2:23">
      <c r="B95" s="36">
        <v>87</v>
      </c>
      <c r="C95" s="73" t="str">
        <f t="shared" si="5"/>
        <v/>
      </c>
      <c r="D95" s="73"/>
      <c r="E95" s="54"/>
      <c r="F95" s="55"/>
      <c r="G95" s="36" t="s">
        <v>4</v>
      </c>
      <c r="H95" s="74"/>
      <c r="I95" s="74"/>
      <c r="J95" s="54"/>
      <c r="K95" s="73" t="str">
        <f t="shared" si="6"/>
        <v/>
      </c>
      <c r="L95" s="73"/>
      <c r="M95" s="6" t="str">
        <f t="shared" si="7"/>
        <v/>
      </c>
      <c r="N95" s="54"/>
      <c r="O95" s="55"/>
      <c r="P95" s="74"/>
      <c r="Q95" s="74"/>
      <c r="R95" s="75" t="str">
        <f t="shared" si="8"/>
        <v/>
      </c>
      <c r="S95" s="75"/>
      <c r="T95" s="76" t="str">
        <f t="shared" si="9"/>
        <v/>
      </c>
      <c r="U95" s="76"/>
      <c r="W95" s="23"/>
    </row>
    <row r="96" spans="2:23">
      <c r="B96" s="36">
        <v>88</v>
      </c>
      <c r="C96" s="73" t="str">
        <f t="shared" si="5"/>
        <v/>
      </c>
      <c r="D96" s="73"/>
      <c r="E96" s="54"/>
      <c r="F96" s="55"/>
      <c r="G96" s="36" t="s">
        <v>3</v>
      </c>
      <c r="H96" s="74"/>
      <c r="I96" s="74"/>
      <c r="J96" s="54"/>
      <c r="K96" s="73" t="str">
        <f t="shared" si="6"/>
        <v/>
      </c>
      <c r="L96" s="73"/>
      <c r="M96" s="6" t="str">
        <f t="shared" si="7"/>
        <v/>
      </c>
      <c r="N96" s="54"/>
      <c r="O96" s="55"/>
      <c r="P96" s="74"/>
      <c r="Q96" s="74"/>
      <c r="R96" s="75" t="str">
        <f t="shared" si="8"/>
        <v/>
      </c>
      <c r="S96" s="75"/>
      <c r="T96" s="76" t="str">
        <f t="shared" si="9"/>
        <v/>
      </c>
      <c r="U96" s="76"/>
      <c r="W96" s="23"/>
    </row>
    <row r="97" spans="2:23">
      <c r="B97" s="36">
        <v>89</v>
      </c>
      <c r="C97" s="73" t="str">
        <f t="shared" si="5"/>
        <v/>
      </c>
      <c r="D97" s="73"/>
      <c r="E97" s="54"/>
      <c r="F97" s="55"/>
      <c r="G97" s="36" t="s">
        <v>4</v>
      </c>
      <c r="H97" s="74"/>
      <c r="I97" s="74"/>
      <c r="J97" s="54"/>
      <c r="K97" s="73" t="str">
        <f t="shared" si="6"/>
        <v/>
      </c>
      <c r="L97" s="73"/>
      <c r="M97" s="6" t="str">
        <f t="shared" si="7"/>
        <v/>
      </c>
      <c r="N97" s="54"/>
      <c r="O97" s="55"/>
      <c r="P97" s="74"/>
      <c r="Q97" s="74"/>
      <c r="R97" s="75" t="str">
        <f t="shared" si="8"/>
        <v/>
      </c>
      <c r="S97" s="75"/>
      <c r="T97" s="76" t="str">
        <f t="shared" si="9"/>
        <v/>
      </c>
      <c r="U97" s="76"/>
      <c r="W97" s="23"/>
    </row>
    <row r="98" spans="2:23">
      <c r="B98" s="36">
        <v>90</v>
      </c>
      <c r="C98" s="73" t="str">
        <f t="shared" si="5"/>
        <v/>
      </c>
      <c r="D98" s="73"/>
      <c r="E98" s="54"/>
      <c r="F98" s="55"/>
      <c r="G98" s="36" t="s">
        <v>3</v>
      </c>
      <c r="H98" s="74"/>
      <c r="I98" s="74"/>
      <c r="J98" s="54"/>
      <c r="K98" s="73" t="str">
        <f t="shared" si="6"/>
        <v/>
      </c>
      <c r="L98" s="73"/>
      <c r="M98" s="6" t="str">
        <f t="shared" si="7"/>
        <v/>
      </c>
      <c r="N98" s="54"/>
      <c r="O98" s="55"/>
      <c r="P98" s="74"/>
      <c r="Q98" s="74"/>
      <c r="R98" s="75" t="str">
        <f t="shared" si="8"/>
        <v/>
      </c>
      <c r="S98" s="75"/>
      <c r="T98" s="76" t="str">
        <f t="shared" si="9"/>
        <v/>
      </c>
      <c r="U98" s="76"/>
      <c r="W98" s="23"/>
    </row>
    <row r="99" spans="2:23">
      <c r="B99" s="36">
        <v>91</v>
      </c>
      <c r="C99" s="73" t="str">
        <f t="shared" si="5"/>
        <v/>
      </c>
      <c r="D99" s="73"/>
      <c r="E99" s="54"/>
      <c r="F99" s="55"/>
      <c r="G99" s="36" t="s">
        <v>4</v>
      </c>
      <c r="H99" s="74"/>
      <c r="I99" s="74"/>
      <c r="J99" s="54"/>
      <c r="K99" s="73" t="str">
        <f t="shared" si="6"/>
        <v/>
      </c>
      <c r="L99" s="73"/>
      <c r="M99" s="6" t="str">
        <f t="shared" si="7"/>
        <v/>
      </c>
      <c r="N99" s="54"/>
      <c r="O99" s="55"/>
      <c r="P99" s="74"/>
      <c r="Q99" s="74"/>
      <c r="R99" s="75" t="str">
        <f t="shared" si="8"/>
        <v/>
      </c>
      <c r="S99" s="75"/>
      <c r="T99" s="76" t="str">
        <f t="shared" si="9"/>
        <v/>
      </c>
      <c r="U99" s="76"/>
      <c r="W99" s="23"/>
    </row>
    <row r="100" spans="2:23">
      <c r="B100" s="36">
        <v>92</v>
      </c>
      <c r="C100" s="73" t="str">
        <f t="shared" si="5"/>
        <v/>
      </c>
      <c r="D100" s="73"/>
      <c r="E100" s="54"/>
      <c r="F100" s="55"/>
      <c r="G100" s="36" t="s">
        <v>4</v>
      </c>
      <c r="H100" s="74"/>
      <c r="I100" s="74"/>
      <c r="J100" s="54"/>
      <c r="K100" s="73" t="str">
        <f t="shared" si="6"/>
        <v/>
      </c>
      <c r="L100" s="73"/>
      <c r="M100" s="6" t="str">
        <f t="shared" si="7"/>
        <v/>
      </c>
      <c r="N100" s="54"/>
      <c r="O100" s="55"/>
      <c r="P100" s="74"/>
      <c r="Q100" s="74"/>
      <c r="R100" s="75" t="str">
        <f t="shared" si="8"/>
        <v/>
      </c>
      <c r="S100" s="75"/>
      <c r="T100" s="76" t="str">
        <f t="shared" si="9"/>
        <v/>
      </c>
      <c r="U100" s="76"/>
      <c r="W100" s="23"/>
    </row>
    <row r="101" spans="2:23">
      <c r="B101" s="36">
        <v>93</v>
      </c>
      <c r="C101" s="73" t="str">
        <f t="shared" si="5"/>
        <v/>
      </c>
      <c r="D101" s="73"/>
      <c r="E101" s="54"/>
      <c r="F101" s="55"/>
      <c r="G101" s="36" t="s">
        <v>3</v>
      </c>
      <c r="H101" s="74"/>
      <c r="I101" s="74"/>
      <c r="J101" s="54"/>
      <c r="K101" s="73" t="str">
        <f t="shared" si="6"/>
        <v/>
      </c>
      <c r="L101" s="73"/>
      <c r="M101" s="6" t="str">
        <f t="shared" si="7"/>
        <v/>
      </c>
      <c r="N101" s="54"/>
      <c r="O101" s="55"/>
      <c r="P101" s="74"/>
      <c r="Q101" s="74"/>
      <c r="R101" s="75" t="str">
        <f t="shared" si="8"/>
        <v/>
      </c>
      <c r="S101" s="75"/>
      <c r="T101" s="76" t="str">
        <f t="shared" si="9"/>
        <v/>
      </c>
      <c r="U101" s="76"/>
      <c r="W101" s="23"/>
    </row>
    <row r="102" spans="2:23">
      <c r="B102" s="36">
        <v>94</v>
      </c>
      <c r="C102" s="73" t="str">
        <f t="shared" si="5"/>
        <v/>
      </c>
      <c r="D102" s="73"/>
      <c r="E102" s="54"/>
      <c r="F102" s="55"/>
      <c r="G102" s="36" t="s">
        <v>3</v>
      </c>
      <c r="H102" s="74"/>
      <c r="I102" s="74"/>
      <c r="J102" s="54"/>
      <c r="K102" s="73" t="str">
        <f t="shared" si="6"/>
        <v/>
      </c>
      <c r="L102" s="73"/>
      <c r="M102" s="6" t="str">
        <f t="shared" si="7"/>
        <v/>
      </c>
      <c r="N102" s="54"/>
      <c r="O102" s="55"/>
      <c r="P102" s="74"/>
      <c r="Q102" s="74"/>
      <c r="R102" s="75" t="str">
        <f t="shared" si="8"/>
        <v/>
      </c>
      <c r="S102" s="75"/>
      <c r="T102" s="76" t="str">
        <f t="shared" si="9"/>
        <v/>
      </c>
      <c r="U102" s="76"/>
      <c r="W102" s="23"/>
    </row>
    <row r="103" spans="2:23">
      <c r="B103" s="36">
        <v>95</v>
      </c>
      <c r="C103" s="73" t="str">
        <f t="shared" si="5"/>
        <v/>
      </c>
      <c r="D103" s="73"/>
      <c r="E103" s="54"/>
      <c r="F103" s="55"/>
      <c r="G103" s="36" t="s">
        <v>3</v>
      </c>
      <c r="H103" s="74"/>
      <c r="I103" s="74"/>
      <c r="J103" s="54"/>
      <c r="K103" s="73" t="str">
        <f t="shared" si="6"/>
        <v/>
      </c>
      <c r="L103" s="73"/>
      <c r="M103" s="6" t="str">
        <f t="shared" si="7"/>
        <v/>
      </c>
      <c r="N103" s="54"/>
      <c r="O103" s="55"/>
      <c r="P103" s="74"/>
      <c r="Q103" s="74"/>
      <c r="R103" s="75" t="str">
        <f t="shared" si="8"/>
        <v/>
      </c>
      <c r="S103" s="75"/>
      <c r="T103" s="76" t="str">
        <f t="shared" si="9"/>
        <v/>
      </c>
      <c r="U103" s="76"/>
      <c r="W103" s="23"/>
    </row>
    <row r="104" spans="2:23">
      <c r="B104" s="36">
        <v>96</v>
      </c>
      <c r="C104" s="73" t="str">
        <f t="shared" si="5"/>
        <v/>
      </c>
      <c r="D104" s="73"/>
      <c r="E104" s="54"/>
      <c r="F104" s="55"/>
      <c r="G104" s="36" t="s">
        <v>4</v>
      </c>
      <c r="H104" s="74"/>
      <c r="I104" s="74"/>
      <c r="J104" s="54"/>
      <c r="K104" s="73" t="str">
        <f t="shared" si="6"/>
        <v/>
      </c>
      <c r="L104" s="73"/>
      <c r="M104" s="6" t="str">
        <f t="shared" si="7"/>
        <v/>
      </c>
      <c r="N104" s="54"/>
      <c r="O104" s="55"/>
      <c r="P104" s="74"/>
      <c r="Q104" s="74"/>
      <c r="R104" s="75" t="str">
        <f t="shared" si="8"/>
        <v/>
      </c>
      <c r="S104" s="75"/>
      <c r="T104" s="76" t="str">
        <f t="shared" si="9"/>
        <v/>
      </c>
      <c r="U104" s="76"/>
      <c r="W104" s="23"/>
    </row>
    <row r="105" spans="2:23">
      <c r="B105" s="36">
        <v>97</v>
      </c>
      <c r="C105" s="73" t="str">
        <f t="shared" si="5"/>
        <v/>
      </c>
      <c r="D105" s="73"/>
      <c r="E105" s="54"/>
      <c r="F105" s="55"/>
      <c r="G105" s="36" t="s">
        <v>3</v>
      </c>
      <c r="H105" s="74"/>
      <c r="I105" s="74"/>
      <c r="J105" s="54"/>
      <c r="K105" s="73" t="str">
        <f t="shared" si="6"/>
        <v/>
      </c>
      <c r="L105" s="73"/>
      <c r="M105" s="6" t="str">
        <f t="shared" si="7"/>
        <v/>
      </c>
      <c r="N105" s="54"/>
      <c r="O105" s="55"/>
      <c r="P105" s="74"/>
      <c r="Q105" s="74"/>
      <c r="R105" s="75" t="str">
        <f t="shared" si="8"/>
        <v/>
      </c>
      <c r="S105" s="75"/>
      <c r="T105" s="76" t="str">
        <f t="shared" si="9"/>
        <v/>
      </c>
      <c r="U105" s="76"/>
      <c r="W105" s="23"/>
    </row>
    <row r="106" spans="2:23">
      <c r="B106" s="36">
        <v>98</v>
      </c>
      <c r="C106" s="73" t="str">
        <f t="shared" si="5"/>
        <v/>
      </c>
      <c r="D106" s="73"/>
      <c r="E106" s="54"/>
      <c r="F106" s="55"/>
      <c r="G106" s="36" t="s">
        <v>4</v>
      </c>
      <c r="H106" s="74"/>
      <c r="I106" s="74"/>
      <c r="J106" s="54"/>
      <c r="K106" s="73" t="str">
        <f t="shared" si="6"/>
        <v/>
      </c>
      <c r="L106" s="73"/>
      <c r="M106" s="6" t="str">
        <f t="shared" si="7"/>
        <v/>
      </c>
      <c r="N106" s="54"/>
      <c r="O106" s="55"/>
      <c r="P106" s="74"/>
      <c r="Q106" s="74"/>
      <c r="R106" s="75" t="str">
        <f t="shared" si="8"/>
        <v/>
      </c>
      <c r="S106" s="75"/>
      <c r="T106" s="76" t="str">
        <f t="shared" si="9"/>
        <v/>
      </c>
      <c r="U106" s="76"/>
      <c r="W106" s="23"/>
    </row>
    <row r="107" spans="2:23">
      <c r="B107" s="36">
        <v>99</v>
      </c>
      <c r="C107" s="73" t="str">
        <f t="shared" si="5"/>
        <v/>
      </c>
      <c r="D107" s="73"/>
      <c r="E107" s="54"/>
      <c r="F107" s="55"/>
      <c r="G107" s="36" t="s">
        <v>4</v>
      </c>
      <c r="H107" s="74"/>
      <c r="I107" s="74"/>
      <c r="J107" s="54"/>
      <c r="K107" s="73" t="str">
        <f t="shared" si="6"/>
        <v/>
      </c>
      <c r="L107" s="73"/>
      <c r="M107" s="6" t="str">
        <f t="shared" si="7"/>
        <v/>
      </c>
      <c r="N107" s="54"/>
      <c r="O107" s="55"/>
      <c r="P107" s="74"/>
      <c r="Q107" s="74"/>
      <c r="R107" s="75" t="str">
        <f t="shared" si="8"/>
        <v/>
      </c>
      <c r="S107" s="75"/>
      <c r="T107" s="76" t="str">
        <f t="shared" si="9"/>
        <v/>
      </c>
      <c r="U107" s="76"/>
      <c r="W107" s="23"/>
    </row>
    <row r="108" spans="2:23">
      <c r="B108" s="36">
        <v>100</v>
      </c>
      <c r="C108" s="73">
        <f>C25</f>
        <v>1317746.7277186781</v>
      </c>
      <c r="D108" s="73"/>
      <c r="E108" s="54"/>
      <c r="F108" s="55"/>
      <c r="G108" s="36" t="s">
        <v>3</v>
      </c>
      <c r="H108" s="74"/>
      <c r="I108" s="74"/>
      <c r="J108" s="54"/>
      <c r="K108" s="73" t="str">
        <f t="shared" si="6"/>
        <v/>
      </c>
      <c r="L108" s="73"/>
      <c r="M108" s="6" t="str">
        <f t="shared" si="7"/>
        <v/>
      </c>
      <c r="N108" s="54"/>
      <c r="O108" s="55"/>
      <c r="P108" s="74"/>
      <c r="Q108" s="74"/>
      <c r="R108" s="75">
        <v>0</v>
      </c>
      <c r="S108" s="75"/>
      <c r="T108" s="76" t="str">
        <f t="shared" si="9"/>
        <v/>
      </c>
      <c r="U108" s="76"/>
      <c r="W108" s="23"/>
    </row>
    <row r="109" spans="2:23">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J7:K7"/>
    <mergeCell ref="B7:B8"/>
    <mergeCell ref="C7:D8"/>
    <mergeCell ref="E7:I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35" priority="1" stopIfTrue="1" operator="equal">
      <formula>"買"</formula>
    </cfRule>
    <cfRule type="cellIs" dxfId="34" priority="2" stopIfTrue="1" operator="equal">
      <formula>"売"</formula>
    </cfRule>
  </conditionalFormatting>
  <conditionalFormatting sqref="G9:G11 G14:G45 G47:G108">
    <cfRule type="cellIs" dxfId="33" priority="7" stopIfTrue="1" operator="equal">
      <formula>"買"</formula>
    </cfRule>
    <cfRule type="cellIs" dxfId="32" priority="8" stopIfTrue="1" operator="equal">
      <formula>"売"</formula>
    </cfRule>
  </conditionalFormatting>
  <conditionalFormatting sqref="G12">
    <cfRule type="cellIs" dxfId="31" priority="5" stopIfTrue="1" operator="equal">
      <formula>"買"</formula>
    </cfRule>
    <cfRule type="cellIs" dxfId="30" priority="6" stopIfTrue="1" operator="equal">
      <formula>"売"</formula>
    </cfRule>
  </conditionalFormatting>
  <conditionalFormatting sqref="G13">
    <cfRule type="cellIs" dxfId="29" priority="3" stopIfTrue="1" operator="equal">
      <formula>"買"</formula>
    </cfRule>
    <cfRule type="cellIs" dxfId="28"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scale="93" fitToHeight="0" orientation="landscape"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109"/>
  <sheetViews>
    <sheetView view="pageBreakPreview" zoomScaleNormal="100" zoomScaleSheetLayoutView="100" workbookViewId="0">
      <pane ySplit="8" topLeftCell="A9" activePane="bottomLeft" state="frozen"/>
      <selection pane="bottomLeft" activeCell="AB95" sqref="AB95"/>
    </sheetView>
  </sheetViews>
  <sheetFormatPr defaultRowHeight="13.5"/>
  <cols>
    <col min="1" max="1" width="2.875" customWidth="1"/>
    <col min="2" max="20" width="6.625" customWidth="1"/>
    <col min="24" max="24" width="10.875" style="23" hidden="1" customWidth="1"/>
    <col min="25" max="25" width="0" hidden="1" customWidth="1"/>
    <col min="26" max="26" width="9.875" style="1" bestFit="1" customWidth="1"/>
    <col min="27" max="27" width="9.375" style="131" customWidth="1"/>
  </cols>
  <sheetData>
    <row r="2" spans="2:27">
      <c r="B2" s="92" t="s">
        <v>5</v>
      </c>
      <c r="C2" s="92"/>
      <c r="D2" s="95" t="s">
        <v>47</v>
      </c>
      <c r="E2" s="95"/>
      <c r="F2" s="92" t="s">
        <v>6</v>
      </c>
      <c r="G2" s="92"/>
      <c r="H2" s="92"/>
      <c r="I2" s="95" t="s">
        <v>73</v>
      </c>
      <c r="J2" s="95"/>
      <c r="K2" s="92" t="s">
        <v>7</v>
      </c>
      <c r="L2" s="92"/>
      <c r="M2" s="106">
        <f>C9</f>
        <v>1000000</v>
      </c>
      <c r="N2" s="105"/>
      <c r="O2" s="112" t="s">
        <v>8</v>
      </c>
      <c r="P2" s="113"/>
      <c r="Q2" s="94"/>
      <c r="R2" s="110">
        <f>C108+T108</f>
        <v>5137747.1202275921</v>
      </c>
      <c r="S2" s="111"/>
      <c r="T2" s="1"/>
      <c r="U2" s="1"/>
      <c r="V2" s="1"/>
    </row>
    <row r="3" spans="2:27" ht="57" customHeight="1">
      <c r="B3" s="92" t="s">
        <v>9</v>
      </c>
      <c r="C3" s="92"/>
      <c r="D3" s="107" t="s">
        <v>38</v>
      </c>
      <c r="E3" s="107"/>
      <c r="F3" s="107"/>
      <c r="G3" s="107"/>
      <c r="H3" s="107"/>
      <c r="I3" s="107"/>
      <c r="J3" s="107"/>
      <c r="K3" s="92" t="s">
        <v>10</v>
      </c>
      <c r="L3" s="92"/>
      <c r="M3" s="107" t="s">
        <v>35</v>
      </c>
      <c r="N3" s="108"/>
      <c r="O3" s="108"/>
      <c r="P3" s="108"/>
      <c r="Q3" s="108"/>
      <c r="R3" s="108"/>
      <c r="S3" s="108"/>
      <c r="T3" s="1"/>
      <c r="U3" s="1"/>
    </row>
    <row r="4" spans="2:27">
      <c r="B4" s="92" t="s">
        <v>11</v>
      </c>
      <c r="C4" s="92"/>
      <c r="D4" s="103">
        <f>SUM($T$9:$U$993)</f>
        <v>4137747.1202275916</v>
      </c>
      <c r="E4" s="103"/>
      <c r="F4" s="92" t="s">
        <v>12</v>
      </c>
      <c r="G4" s="92"/>
      <c r="H4" s="92"/>
      <c r="I4" s="104">
        <f>SUM($V$9:$W$108)</f>
        <v>2429.0000000000018</v>
      </c>
      <c r="J4" s="105"/>
      <c r="K4" s="109" t="s">
        <v>13</v>
      </c>
      <c r="L4" s="109"/>
      <c r="M4" s="106">
        <f>MAX($C$9:$D$990)-C9</f>
        <v>4493306.8703899775</v>
      </c>
      <c r="N4" s="106"/>
      <c r="O4" s="112" t="s">
        <v>14</v>
      </c>
      <c r="P4" s="113"/>
      <c r="Q4" s="94"/>
      <c r="R4" s="103">
        <f>MIN($C$9:$D$990)-C9</f>
        <v>0</v>
      </c>
      <c r="S4" s="103"/>
      <c r="T4" s="1"/>
      <c r="U4" s="1"/>
      <c r="V4" s="1"/>
    </row>
    <row r="5" spans="2:27">
      <c r="B5" s="48" t="s">
        <v>15</v>
      </c>
      <c r="C5" s="47">
        <f>COUNTIF($T$9:$T$990,"&gt;0")</f>
        <v>37</v>
      </c>
      <c r="D5" s="46" t="s">
        <v>16</v>
      </c>
      <c r="E5" s="16">
        <f>COUNTIF($T$9:$T$990,"&lt;0")</f>
        <v>63</v>
      </c>
      <c r="F5" s="112" t="s">
        <v>17</v>
      </c>
      <c r="G5" s="94"/>
      <c r="H5" s="47">
        <f>COUNTIF($T$9:$T$990,"=0")</f>
        <v>0</v>
      </c>
      <c r="I5" s="46" t="s">
        <v>18</v>
      </c>
      <c r="J5" s="3">
        <f>C5/SUM(C5,E5,H5)</f>
        <v>0.37</v>
      </c>
      <c r="K5" s="91" t="s">
        <v>19</v>
      </c>
      <c r="L5" s="92"/>
      <c r="M5" s="93">
        <v>5</v>
      </c>
      <c r="N5" s="94"/>
      <c r="O5" s="112" t="s">
        <v>20</v>
      </c>
      <c r="P5" s="114"/>
      <c r="Q5" s="94"/>
      <c r="R5" s="93">
        <v>7</v>
      </c>
      <c r="S5" s="94"/>
      <c r="T5" s="1"/>
      <c r="U5" s="1"/>
      <c r="V5" s="1"/>
    </row>
    <row r="6" spans="2:27">
      <c r="B6" s="11"/>
      <c r="C6" s="14"/>
      <c r="D6" s="15"/>
      <c r="E6" s="12"/>
      <c r="F6" s="11"/>
      <c r="G6" s="11"/>
      <c r="H6" s="12"/>
      <c r="I6" s="11"/>
      <c r="J6" s="17"/>
      <c r="K6" s="11"/>
      <c r="L6" s="11"/>
      <c r="M6" s="12"/>
      <c r="N6" s="12"/>
      <c r="O6" s="13"/>
      <c r="P6" s="13"/>
      <c r="Q6" s="13"/>
      <c r="R6" s="10"/>
      <c r="S6" s="49"/>
      <c r="T6" s="1"/>
      <c r="U6" s="1"/>
      <c r="V6" s="1"/>
    </row>
    <row r="7" spans="2:27">
      <c r="B7" s="78" t="s">
        <v>21</v>
      </c>
      <c r="C7" s="80" t="s">
        <v>22</v>
      </c>
      <c r="D7" s="81"/>
      <c r="E7" s="84" t="s">
        <v>23</v>
      </c>
      <c r="F7" s="85"/>
      <c r="G7" s="85"/>
      <c r="H7" s="85"/>
      <c r="I7" s="85"/>
      <c r="J7" s="86"/>
      <c r="K7" s="99" t="s">
        <v>75</v>
      </c>
      <c r="L7" s="102"/>
      <c r="M7" s="51">
        <v>0.02</v>
      </c>
      <c r="N7" s="87" t="s">
        <v>25</v>
      </c>
      <c r="O7" s="88" t="s">
        <v>26</v>
      </c>
      <c r="P7" s="89"/>
      <c r="Q7" s="89"/>
      <c r="R7" s="89"/>
      <c r="S7" s="90"/>
      <c r="T7" s="96" t="s">
        <v>27</v>
      </c>
      <c r="U7" s="96"/>
      <c r="V7" s="96"/>
      <c r="W7" s="97"/>
      <c r="X7" s="57" t="s">
        <v>59</v>
      </c>
      <c r="Y7" s="58"/>
      <c r="Z7" s="23" t="s">
        <v>80</v>
      </c>
      <c r="AA7" s="132" t="s">
        <v>81</v>
      </c>
    </row>
    <row r="8" spans="2:27">
      <c r="B8" s="79"/>
      <c r="C8" s="82"/>
      <c r="D8" s="83"/>
      <c r="E8" s="19" t="s">
        <v>28</v>
      </c>
      <c r="F8" s="19" t="s">
        <v>29</v>
      </c>
      <c r="G8" s="19" t="s">
        <v>74</v>
      </c>
      <c r="H8" s="19" t="s">
        <v>30</v>
      </c>
      <c r="I8" s="98" t="s">
        <v>31</v>
      </c>
      <c r="J8" s="86"/>
      <c r="K8" s="4" t="s">
        <v>32</v>
      </c>
      <c r="L8" s="99" t="s">
        <v>33</v>
      </c>
      <c r="M8" s="100"/>
      <c r="N8" s="87"/>
      <c r="O8" s="5" t="s">
        <v>28</v>
      </c>
      <c r="P8" s="5" t="s">
        <v>29</v>
      </c>
      <c r="Q8" s="50" t="s">
        <v>74</v>
      </c>
      <c r="R8" s="101" t="s">
        <v>31</v>
      </c>
      <c r="S8" s="90"/>
      <c r="T8" s="96" t="s">
        <v>34</v>
      </c>
      <c r="U8" s="96"/>
      <c r="V8" s="96" t="s">
        <v>32</v>
      </c>
      <c r="W8" s="97"/>
      <c r="X8" s="23" t="s">
        <v>60</v>
      </c>
      <c r="Y8" s="23" t="s">
        <v>61</v>
      </c>
    </row>
    <row r="9" spans="2:27">
      <c r="B9" s="52">
        <v>1</v>
      </c>
      <c r="C9" s="77">
        <v>1000000</v>
      </c>
      <c r="D9" s="77"/>
      <c r="E9" s="56">
        <v>2010</v>
      </c>
      <c r="F9" s="55">
        <v>42422</v>
      </c>
      <c r="G9" s="60">
        <v>0.5</v>
      </c>
      <c r="H9" s="52" t="s">
        <v>3</v>
      </c>
      <c r="I9" s="74">
        <v>91.16</v>
      </c>
      <c r="J9" s="74"/>
      <c r="K9" s="56">
        <v>29</v>
      </c>
      <c r="L9" s="73">
        <f t="shared" ref="L9:L40" si="0">IF(F9="","",C9*$M$7)</f>
        <v>20000</v>
      </c>
      <c r="M9" s="73"/>
      <c r="N9" s="6">
        <f>IF(K9="","",(L9/K9)/1000)</f>
        <v>0.68965517241379315</v>
      </c>
      <c r="O9" s="56">
        <v>2010</v>
      </c>
      <c r="P9" s="55">
        <v>42433</v>
      </c>
      <c r="Q9" s="60">
        <v>0.5</v>
      </c>
      <c r="R9" s="74">
        <v>88.99</v>
      </c>
      <c r="S9" s="74"/>
      <c r="T9" s="75">
        <f>IF(P9="","",(IF(H9="売",I9-R9,R9-I9))*N9*100000)</f>
        <v>149655.17241379322</v>
      </c>
      <c r="U9" s="75"/>
      <c r="V9" s="76">
        <f>IF(P9="","",IF(T9&lt;0,K9*(-1),IF(H9="買",(R9-I9)*100,(I9-R9)*100)))</f>
        <v>217.00000000000017</v>
      </c>
      <c r="W9" s="76"/>
      <c r="X9" s="23">
        <v>0</v>
      </c>
      <c r="Y9" s="23">
        <v>1</v>
      </c>
    </row>
    <row r="10" spans="2:27">
      <c r="B10" s="52">
        <v>2</v>
      </c>
      <c r="C10" s="73">
        <f t="shared" ref="C10:C41" si="1">IF(T9="","",C9+T9)</f>
        <v>1149655.1724137932</v>
      </c>
      <c r="D10" s="73"/>
      <c r="E10" s="56">
        <v>2010</v>
      </c>
      <c r="F10" s="55">
        <v>42497</v>
      </c>
      <c r="G10" s="60">
        <v>0.5</v>
      </c>
      <c r="H10" s="52" t="s">
        <v>3</v>
      </c>
      <c r="I10" s="74">
        <v>91.67</v>
      </c>
      <c r="J10" s="74"/>
      <c r="K10" s="56">
        <v>153</v>
      </c>
      <c r="L10" s="73">
        <f t="shared" si="0"/>
        <v>22993.103448275862</v>
      </c>
      <c r="M10" s="73"/>
      <c r="N10" s="6">
        <f t="shared" ref="N10:N73" si="2">IF(K10="","",(L10/K10)/1000)</f>
        <v>0.15028172188415595</v>
      </c>
      <c r="O10" s="56">
        <v>2010</v>
      </c>
      <c r="P10" s="55">
        <v>42500</v>
      </c>
      <c r="Q10" s="60">
        <v>0.33333333333333331</v>
      </c>
      <c r="R10" s="74">
        <v>93.2</v>
      </c>
      <c r="S10" s="74"/>
      <c r="T10" s="75">
        <f t="shared" ref="T10:T40" si="3">IF(P10="","",(IF(H10="売",I10-R10,R10-I10))*N10*100000)</f>
        <v>-22993.103448275877</v>
      </c>
      <c r="U10" s="75"/>
      <c r="V10" s="76">
        <f t="shared" ref="V10:V25" si="4">IF(P10="","",IF(T10&lt;0,K10*(-1),IF(H10="買",(R10-I10)*100,(I10-R10)*100)))</f>
        <v>-153</v>
      </c>
      <c r="W10" s="76"/>
      <c r="X10" s="23">
        <v>1</v>
      </c>
      <c r="Y10" s="23">
        <v>1</v>
      </c>
    </row>
    <row r="11" spans="2:27">
      <c r="B11" s="52">
        <v>3</v>
      </c>
      <c r="C11" s="73">
        <f t="shared" si="1"/>
        <v>1126662.0689655172</v>
      </c>
      <c r="D11" s="73"/>
      <c r="E11" s="56">
        <v>2010</v>
      </c>
      <c r="F11" s="55">
        <v>42528</v>
      </c>
      <c r="G11" s="60">
        <v>0.5</v>
      </c>
      <c r="H11" s="52" t="s">
        <v>3</v>
      </c>
      <c r="I11" s="74">
        <v>91.54</v>
      </c>
      <c r="J11" s="74"/>
      <c r="K11" s="56">
        <v>53</v>
      </c>
      <c r="L11" s="73">
        <f t="shared" si="0"/>
        <v>22533.241379310344</v>
      </c>
      <c r="M11" s="73"/>
      <c r="N11" s="6">
        <f t="shared" si="2"/>
        <v>0.42515549772283667</v>
      </c>
      <c r="O11" s="56">
        <v>2010</v>
      </c>
      <c r="P11" s="55">
        <v>42532</v>
      </c>
      <c r="Q11" s="60">
        <v>0</v>
      </c>
      <c r="R11" s="74">
        <v>91.67</v>
      </c>
      <c r="S11" s="74"/>
      <c r="T11" s="75">
        <f t="shared" si="3"/>
        <v>-5527.0214703966831</v>
      </c>
      <c r="U11" s="75"/>
      <c r="V11" s="76">
        <f t="shared" si="4"/>
        <v>-53</v>
      </c>
      <c r="W11" s="76"/>
      <c r="X11" s="23">
        <v>0</v>
      </c>
      <c r="Y11" s="23">
        <v>1</v>
      </c>
    </row>
    <row r="12" spans="2:27">
      <c r="B12" s="52">
        <v>4</v>
      </c>
      <c r="C12" s="73">
        <f t="shared" si="1"/>
        <v>1121135.0474951204</v>
      </c>
      <c r="D12" s="73"/>
      <c r="E12" s="56">
        <v>2010</v>
      </c>
      <c r="F12" s="55">
        <v>42532</v>
      </c>
      <c r="G12" s="60">
        <v>0.5</v>
      </c>
      <c r="H12" s="52" t="s">
        <v>4</v>
      </c>
      <c r="I12" s="74">
        <v>91.76</v>
      </c>
      <c r="J12" s="74"/>
      <c r="K12" s="56">
        <v>52</v>
      </c>
      <c r="L12" s="73">
        <f t="shared" si="0"/>
        <v>22422.70094990241</v>
      </c>
      <c r="M12" s="73"/>
      <c r="N12" s="6">
        <f t="shared" si="2"/>
        <v>0.43120578749812322</v>
      </c>
      <c r="O12" s="56">
        <v>2010</v>
      </c>
      <c r="P12" s="55">
        <v>42536</v>
      </c>
      <c r="Q12" s="60">
        <v>0.33333333333333331</v>
      </c>
      <c r="R12" s="74">
        <v>91.24</v>
      </c>
      <c r="S12" s="74"/>
      <c r="T12" s="75">
        <f t="shared" si="3"/>
        <v>-22422.70094990285</v>
      </c>
      <c r="U12" s="75"/>
      <c r="V12" s="76">
        <f t="shared" si="4"/>
        <v>-52</v>
      </c>
      <c r="W12" s="76"/>
      <c r="X12" s="23">
        <v>1</v>
      </c>
      <c r="Y12" s="23">
        <v>1</v>
      </c>
    </row>
    <row r="13" spans="2:27">
      <c r="B13" s="52">
        <v>5</v>
      </c>
      <c r="C13" s="73">
        <f t="shared" si="1"/>
        <v>1098712.3465452176</v>
      </c>
      <c r="D13" s="73"/>
      <c r="E13" s="56">
        <v>2010</v>
      </c>
      <c r="F13" s="55">
        <v>42546</v>
      </c>
      <c r="G13" s="60">
        <v>0.33333333333333331</v>
      </c>
      <c r="H13" s="52" t="s">
        <v>3</v>
      </c>
      <c r="I13" s="74">
        <v>89.46</v>
      </c>
      <c r="J13" s="74"/>
      <c r="K13" s="56">
        <v>30</v>
      </c>
      <c r="L13" s="73">
        <f t="shared" si="0"/>
        <v>21974.246930904352</v>
      </c>
      <c r="M13" s="73"/>
      <c r="N13" s="6">
        <f t="shared" si="2"/>
        <v>0.73247489769681173</v>
      </c>
      <c r="O13" s="56">
        <v>2010</v>
      </c>
      <c r="P13" s="55">
        <v>42556</v>
      </c>
      <c r="Q13" s="60">
        <v>0</v>
      </c>
      <c r="R13" s="74">
        <v>87.72</v>
      </c>
      <c r="S13" s="74"/>
      <c r="T13" s="75">
        <f t="shared" si="3"/>
        <v>127450.63219924486</v>
      </c>
      <c r="U13" s="75"/>
      <c r="V13" s="76">
        <f t="shared" si="4"/>
        <v>173.99999999999949</v>
      </c>
      <c r="W13" s="76"/>
      <c r="X13" s="23">
        <v>0</v>
      </c>
      <c r="Y13" s="23">
        <v>1</v>
      </c>
    </row>
    <row r="14" spans="2:27">
      <c r="B14" s="52">
        <v>6</v>
      </c>
      <c r="C14" s="73">
        <f t="shared" si="1"/>
        <v>1226162.9787444624</v>
      </c>
      <c r="D14" s="73"/>
      <c r="E14" s="56">
        <v>2010</v>
      </c>
      <c r="F14" s="55">
        <v>42565</v>
      </c>
      <c r="G14" s="60">
        <v>0.66666666666666663</v>
      </c>
      <c r="H14" s="52" t="s">
        <v>3</v>
      </c>
      <c r="I14" s="74">
        <v>88.18</v>
      </c>
      <c r="J14" s="74"/>
      <c r="K14" s="56">
        <v>48</v>
      </c>
      <c r="L14" s="73">
        <f t="shared" si="0"/>
        <v>24523.259574889249</v>
      </c>
      <c r="M14" s="73"/>
      <c r="N14" s="6">
        <f t="shared" si="2"/>
        <v>0.51090124114352597</v>
      </c>
      <c r="O14" s="56">
        <v>2010</v>
      </c>
      <c r="P14" s="55">
        <v>42577</v>
      </c>
      <c r="Q14" s="60">
        <v>0</v>
      </c>
      <c r="R14" s="74">
        <v>87.27</v>
      </c>
      <c r="S14" s="74"/>
      <c r="T14" s="75">
        <f t="shared" si="3"/>
        <v>46492.012944061418</v>
      </c>
      <c r="U14" s="75"/>
      <c r="V14" s="76">
        <f t="shared" si="4"/>
        <v>91.00000000000108</v>
      </c>
      <c r="W14" s="76"/>
      <c r="X14" s="23">
        <v>0.1</v>
      </c>
      <c r="Y14" s="23">
        <v>0</v>
      </c>
    </row>
    <row r="15" spans="2:27">
      <c r="B15" s="52">
        <v>7</v>
      </c>
      <c r="C15" s="73">
        <f t="shared" si="1"/>
        <v>1272654.9916885237</v>
      </c>
      <c r="D15" s="73"/>
      <c r="E15" s="56">
        <v>2010</v>
      </c>
      <c r="F15" s="55">
        <v>42585</v>
      </c>
      <c r="G15" s="60">
        <v>0</v>
      </c>
      <c r="H15" s="52" t="s">
        <v>3</v>
      </c>
      <c r="I15" s="74">
        <v>86.38</v>
      </c>
      <c r="J15" s="74"/>
      <c r="K15" s="56">
        <v>24</v>
      </c>
      <c r="L15" s="73">
        <f t="shared" si="0"/>
        <v>25453.099833770473</v>
      </c>
      <c r="M15" s="73"/>
      <c r="N15" s="6">
        <f t="shared" si="2"/>
        <v>1.060545826407103</v>
      </c>
      <c r="O15" s="56">
        <v>2010</v>
      </c>
      <c r="P15" s="55">
        <v>42595</v>
      </c>
      <c r="Q15" s="60">
        <v>0.66666666666666663</v>
      </c>
      <c r="R15" s="74">
        <v>86.21</v>
      </c>
      <c r="S15" s="74"/>
      <c r="T15" s="75">
        <f t="shared" si="3"/>
        <v>18029.279048920933</v>
      </c>
      <c r="U15" s="75"/>
      <c r="V15" s="76">
        <f t="shared" si="4"/>
        <v>17.000000000000171</v>
      </c>
      <c r="W15" s="76"/>
      <c r="X15" s="23">
        <v>0.1</v>
      </c>
      <c r="Y15" s="23">
        <v>0</v>
      </c>
    </row>
    <row r="16" spans="2:27">
      <c r="B16" s="52">
        <v>8</v>
      </c>
      <c r="C16" s="73">
        <f t="shared" si="1"/>
        <v>1290684.2707374445</v>
      </c>
      <c r="D16" s="73"/>
      <c r="E16" s="56">
        <v>2010</v>
      </c>
      <c r="F16" s="55">
        <v>42664</v>
      </c>
      <c r="G16" s="60">
        <v>0</v>
      </c>
      <c r="H16" s="52" t="s">
        <v>3</v>
      </c>
      <c r="I16" s="74">
        <v>80.959999999999994</v>
      </c>
      <c r="J16" s="74"/>
      <c r="K16" s="56">
        <v>85</v>
      </c>
      <c r="L16" s="73">
        <f t="shared" si="0"/>
        <v>25813.685414748892</v>
      </c>
      <c r="M16" s="73"/>
      <c r="N16" s="6">
        <f t="shared" si="2"/>
        <v>0.30369041664410462</v>
      </c>
      <c r="O16" s="56">
        <v>2010</v>
      </c>
      <c r="P16" s="55">
        <v>42670</v>
      </c>
      <c r="Q16" s="60">
        <v>0.33333333333333331</v>
      </c>
      <c r="R16" s="74">
        <v>81.81</v>
      </c>
      <c r="S16" s="74"/>
      <c r="T16" s="75">
        <f t="shared" si="3"/>
        <v>-25813.68541474915</v>
      </c>
      <c r="U16" s="75"/>
      <c r="V16" s="76">
        <f t="shared" si="4"/>
        <v>-85</v>
      </c>
      <c r="W16" s="76"/>
      <c r="X16" s="23">
        <v>1</v>
      </c>
      <c r="Y16" s="23">
        <v>1</v>
      </c>
    </row>
    <row r="17" spans="2:27">
      <c r="B17" s="52">
        <v>9</v>
      </c>
      <c r="C17" s="73">
        <f t="shared" si="1"/>
        <v>1264870.5853226953</v>
      </c>
      <c r="D17" s="73"/>
      <c r="E17" s="56">
        <v>2010</v>
      </c>
      <c r="F17" s="55">
        <v>42703</v>
      </c>
      <c r="G17" s="60">
        <v>0.33333333333333331</v>
      </c>
      <c r="H17" s="52" t="s">
        <v>4</v>
      </c>
      <c r="I17" s="74">
        <v>84.13</v>
      </c>
      <c r="J17" s="74"/>
      <c r="K17" s="56">
        <v>33</v>
      </c>
      <c r="L17" s="73">
        <f t="shared" si="0"/>
        <v>25297.411706453906</v>
      </c>
      <c r="M17" s="73"/>
      <c r="N17" s="6">
        <f t="shared" si="2"/>
        <v>0.76658823352890626</v>
      </c>
      <c r="O17" s="56">
        <v>2010</v>
      </c>
      <c r="P17" s="55">
        <v>42704</v>
      </c>
      <c r="Q17" s="60">
        <v>0.33333333333333331</v>
      </c>
      <c r="R17" s="74">
        <v>83.8</v>
      </c>
      <c r="S17" s="74"/>
      <c r="T17" s="75">
        <f t="shared" si="3"/>
        <v>-25297.411706453775</v>
      </c>
      <c r="U17" s="75"/>
      <c r="V17" s="76">
        <f t="shared" si="4"/>
        <v>-33</v>
      </c>
      <c r="W17" s="76"/>
      <c r="X17" s="23">
        <v>0.1</v>
      </c>
      <c r="Y17" s="23">
        <v>0</v>
      </c>
    </row>
    <row r="18" spans="2:27">
      <c r="B18" s="52">
        <v>10</v>
      </c>
      <c r="C18" s="73">
        <f t="shared" si="1"/>
        <v>1239573.1736162414</v>
      </c>
      <c r="D18" s="73"/>
      <c r="E18" s="56">
        <v>2010</v>
      </c>
      <c r="F18" s="55">
        <v>42706</v>
      </c>
      <c r="G18" s="60">
        <v>0.33333333333333331</v>
      </c>
      <c r="H18" s="52" t="s">
        <v>4</v>
      </c>
      <c r="I18" s="74">
        <v>84.19</v>
      </c>
      <c r="J18" s="74"/>
      <c r="K18" s="56">
        <v>24</v>
      </c>
      <c r="L18" s="73">
        <f t="shared" si="0"/>
        <v>24791.463472324831</v>
      </c>
      <c r="M18" s="73"/>
      <c r="N18" s="6">
        <f t="shared" si="2"/>
        <v>1.0329776446802013</v>
      </c>
      <c r="O18" s="56">
        <v>2010</v>
      </c>
      <c r="P18" s="55">
        <v>42706</v>
      </c>
      <c r="Q18" s="60">
        <v>0.66666666666666663</v>
      </c>
      <c r="R18" s="74">
        <v>83.95</v>
      </c>
      <c r="S18" s="74"/>
      <c r="T18" s="75">
        <f t="shared" si="3"/>
        <v>-24791.4634723243</v>
      </c>
      <c r="U18" s="75"/>
      <c r="V18" s="76">
        <f t="shared" si="4"/>
        <v>-24</v>
      </c>
      <c r="W18" s="76"/>
      <c r="X18" s="23">
        <v>1</v>
      </c>
      <c r="Y18" s="23">
        <v>1</v>
      </c>
    </row>
    <row r="19" spans="2:27">
      <c r="B19" s="52">
        <v>11</v>
      </c>
      <c r="C19" s="73">
        <f t="shared" si="1"/>
        <v>1214781.7101439172</v>
      </c>
      <c r="D19" s="73"/>
      <c r="E19" s="56">
        <v>2010</v>
      </c>
      <c r="F19" s="55">
        <v>42731</v>
      </c>
      <c r="G19" s="60">
        <v>0.66666666666666663</v>
      </c>
      <c r="H19" s="52" t="s">
        <v>3</v>
      </c>
      <c r="I19" s="74">
        <v>82.76</v>
      </c>
      <c r="J19" s="74"/>
      <c r="K19" s="56">
        <v>19</v>
      </c>
      <c r="L19" s="73">
        <f t="shared" si="0"/>
        <v>24295.634202878344</v>
      </c>
      <c r="M19" s="73"/>
      <c r="N19" s="6">
        <f t="shared" si="2"/>
        <v>1.2787175896251761</v>
      </c>
      <c r="O19" s="56">
        <v>2011</v>
      </c>
      <c r="P19" s="55">
        <v>42373</v>
      </c>
      <c r="Q19" s="60">
        <v>0</v>
      </c>
      <c r="R19" s="74">
        <v>81.84</v>
      </c>
      <c r="S19" s="74"/>
      <c r="T19" s="75">
        <f t="shared" si="3"/>
        <v>117642.01824551642</v>
      </c>
      <c r="U19" s="75"/>
      <c r="V19" s="76">
        <f t="shared" si="4"/>
        <v>92.000000000000171</v>
      </c>
      <c r="W19" s="76"/>
      <c r="Y19" s="23"/>
      <c r="Z19" s="130">
        <f>SUM(T9:U19)</f>
        <v>332423.72838943423</v>
      </c>
      <c r="AA19" s="131">
        <f>Z19/C9</f>
        <v>0.33242372838943424</v>
      </c>
    </row>
    <row r="20" spans="2:27">
      <c r="B20" s="52">
        <v>12</v>
      </c>
      <c r="C20" s="73">
        <f t="shared" si="1"/>
        <v>1332423.7283894336</v>
      </c>
      <c r="D20" s="73"/>
      <c r="E20" s="56">
        <v>2011</v>
      </c>
      <c r="F20" s="55">
        <v>42374</v>
      </c>
      <c r="G20" s="60">
        <v>0.16666666666666666</v>
      </c>
      <c r="H20" s="52" t="s">
        <v>4</v>
      </c>
      <c r="I20" s="74">
        <v>82.12</v>
      </c>
      <c r="J20" s="74"/>
      <c r="K20" s="56">
        <v>74</v>
      </c>
      <c r="L20" s="73">
        <f t="shared" si="0"/>
        <v>26648.474567788671</v>
      </c>
      <c r="M20" s="73"/>
      <c r="N20" s="6">
        <f t="shared" si="2"/>
        <v>0.36011452118633336</v>
      </c>
      <c r="O20" s="61">
        <v>2011</v>
      </c>
      <c r="P20" s="55">
        <v>42376</v>
      </c>
      <c r="Q20" s="60">
        <v>0.66666666666666663</v>
      </c>
      <c r="R20" s="74">
        <v>82.86</v>
      </c>
      <c r="S20" s="74"/>
      <c r="T20" s="75">
        <f t="shared" si="3"/>
        <v>26648.474567788482</v>
      </c>
      <c r="U20" s="75"/>
      <c r="V20" s="76">
        <f t="shared" si="4"/>
        <v>73.999999999999488</v>
      </c>
      <c r="W20" s="76"/>
      <c r="Y20" s="23"/>
    </row>
    <row r="21" spans="2:27">
      <c r="B21" s="52">
        <v>13</v>
      </c>
      <c r="C21" s="73">
        <f t="shared" si="1"/>
        <v>1359072.202957222</v>
      </c>
      <c r="D21" s="73"/>
      <c r="E21" s="61">
        <v>2011</v>
      </c>
      <c r="F21" s="55">
        <v>42404</v>
      </c>
      <c r="G21" s="60">
        <v>0.5</v>
      </c>
      <c r="H21" s="52" t="s">
        <v>4</v>
      </c>
      <c r="I21" s="74">
        <v>81.92</v>
      </c>
      <c r="J21" s="74"/>
      <c r="K21" s="56">
        <v>80</v>
      </c>
      <c r="L21" s="73">
        <f t="shared" si="0"/>
        <v>27181.44405914444</v>
      </c>
      <c r="M21" s="73"/>
      <c r="N21" s="6">
        <f t="shared" si="2"/>
        <v>0.33976805073930555</v>
      </c>
      <c r="O21" s="61">
        <v>2011</v>
      </c>
      <c r="P21" s="55">
        <v>42416</v>
      </c>
      <c r="Q21" s="60">
        <v>0.66666666666666663</v>
      </c>
      <c r="R21" s="74">
        <v>83.6</v>
      </c>
      <c r="S21" s="74"/>
      <c r="T21" s="75">
        <f t="shared" si="3"/>
        <v>57081.032524203081</v>
      </c>
      <c r="U21" s="75"/>
      <c r="V21" s="76">
        <f t="shared" si="4"/>
        <v>167.99999999999926</v>
      </c>
      <c r="W21" s="76"/>
      <c r="Y21" s="23"/>
    </row>
    <row r="22" spans="2:27">
      <c r="B22" s="52">
        <v>14</v>
      </c>
      <c r="C22" s="73">
        <f t="shared" si="1"/>
        <v>1416153.2354814252</v>
      </c>
      <c r="D22" s="73"/>
      <c r="E22" s="61">
        <v>2011</v>
      </c>
      <c r="F22" s="55">
        <v>42421</v>
      </c>
      <c r="G22" s="60">
        <v>0.83333333333333337</v>
      </c>
      <c r="H22" s="52" t="s">
        <v>3</v>
      </c>
      <c r="I22" s="74">
        <v>83.07</v>
      </c>
      <c r="J22" s="74"/>
      <c r="K22" s="56">
        <v>46</v>
      </c>
      <c r="L22" s="73">
        <f t="shared" si="0"/>
        <v>28323.064709628503</v>
      </c>
      <c r="M22" s="73"/>
      <c r="N22" s="6">
        <f t="shared" si="2"/>
        <v>0.61571879803540219</v>
      </c>
      <c r="O22" s="61">
        <v>2011</v>
      </c>
      <c r="P22" s="55">
        <v>42430</v>
      </c>
      <c r="Q22" s="60">
        <v>0.16666666666666666</v>
      </c>
      <c r="R22" s="74">
        <v>82.04</v>
      </c>
      <c r="S22" s="74"/>
      <c r="T22" s="75">
        <f t="shared" si="3"/>
        <v>63419.036197645619</v>
      </c>
      <c r="U22" s="75"/>
      <c r="V22" s="76">
        <f t="shared" si="4"/>
        <v>102.99999999999869</v>
      </c>
      <c r="W22" s="76"/>
      <c r="Y22" s="23"/>
    </row>
    <row r="23" spans="2:27">
      <c r="B23" s="52">
        <v>15</v>
      </c>
      <c r="C23" s="73">
        <f t="shared" si="1"/>
        <v>1479572.2716790708</v>
      </c>
      <c r="D23" s="73"/>
      <c r="E23" s="61">
        <v>2011</v>
      </c>
      <c r="F23" s="55">
        <v>42458</v>
      </c>
      <c r="G23" s="60">
        <v>0</v>
      </c>
      <c r="H23" s="52" t="s">
        <v>4</v>
      </c>
      <c r="I23" s="74">
        <v>81.77</v>
      </c>
      <c r="J23" s="74"/>
      <c r="K23" s="56">
        <v>25</v>
      </c>
      <c r="L23" s="73">
        <f t="shared" si="0"/>
        <v>29591.445433581415</v>
      </c>
      <c r="M23" s="73"/>
      <c r="N23" s="6">
        <f t="shared" si="2"/>
        <v>1.1836578173432566</v>
      </c>
      <c r="O23" s="61">
        <v>2011</v>
      </c>
      <c r="P23" s="55">
        <v>42467</v>
      </c>
      <c r="Q23" s="60">
        <v>0.66666666666666663</v>
      </c>
      <c r="R23" s="74">
        <v>84.83</v>
      </c>
      <c r="S23" s="74"/>
      <c r="T23" s="75">
        <f t="shared" si="3"/>
        <v>362199.2921070368</v>
      </c>
      <c r="U23" s="75"/>
      <c r="V23" s="76">
        <f t="shared" si="4"/>
        <v>306.00000000000023</v>
      </c>
      <c r="W23" s="76"/>
      <c r="Y23" s="23"/>
    </row>
    <row r="24" spans="2:27">
      <c r="B24" s="52">
        <v>16</v>
      </c>
      <c r="C24" s="73">
        <f t="shared" si="1"/>
        <v>1841771.5637861076</v>
      </c>
      <c r="D24" s="73"/>
      <c r="E24" s="61">
        <v>2011</v>
      </c>
      <c r="F24" s="55">
        <v>42501</v>
      </c>
      <c r="G24" s="60">
        <v>0.33333333333333331</v>
      </c>
      <c r="H24" s="52" t="s">
        <v>4</v>
      </c>
      <c r="I24" s="74">
        <v>80.91</v>
      </c>
      <c r="J24" s="74"/>
      <c r="K24" s="56">
        <v>30</v>
      </c>
      <c r="L24" s="73">
        <f t="shared" si="0"/>
        <v>36835.431275722156</v>
      </c>
      <c r="M24" s="73"/>
      <c r="N24" s="6">
        <f t="shared" si="2"/>
        <v>1.2278477091907385</v>
      </c>
      <c r="O24" s="61">
        <v>2011</v>
      </c>
      <c r="P24" s="55">
        <v>42503</v>
      </c>
      <c r="Q24" s="60">
        <v>0.16666666666666666</v>
      </c>
      <c r="R24" s="74">
        <v>80.61</v>
      </c>
      <c r="S24" s="74"/>
      <c r="T24" s="75">
        <f t="shared" si="3"/>
        <v>-36835.431275721807</v>
      </c>
      <c r="U24" s="75"/>
      <c r="V24" s="76">
        <f t="shared" si="4"/>
        <v>-30</v>
      </c>
      <c r="W24" s="76"/>
      <c r="Y24" s="23"/>
    </row>
    <row r="25" spans="2:27">
      <c r="B25" s="52">
        <v>17</v>
      </c>
      <c r="C25" s="73">
        <f t="shared" si="1"/>
        <v>1804936.1325103857</v>
      </c>
      <c r="D25" s="73"/>
      <c r="E25" s="61">
        <v>2011</v>
      </c>
      <c r="F25" s="55">
        <v>42509</v>
      </c>
      <c r="G25" s="60">
        <v>0.83333333333333337</v>
      </c>
      <c r="H25" s="52" t="s">
        <v>4</v>
      </c>
      <c r="I25" s="74">
        <v>81.7</v>
      </c>
      <c r="J25" s="74"/>
      <c r="K25" s="56">
        <v>24</v>
      </c>
      <c r="L25" s="73">
        <f t="shared" si="0"/>
        <v>36098.722650207717</v>
      </c>
      <c r="M25" s="73"/>
      <c r="N25" s="6">
        <f t="shared" si="2"/>
        <v>1.504113443758655</v>
      </c>
      <c r="O25" s="61">
        <v>2011</v>
      </c>
      <c r="P25" s="55">
        <v>42513</v>
      </c>
      <c r="Q25" s="60">
        <v>0.33333333333333331</v>
      </c>
      <c r="R25" s="74">
        <v>81.459999999999994</v>
      </c>
      <c r="S25" s="74"/>
      <c r="T25" s="75">
        <f t="shared" si="3"/>
        <v>-36098.722650209085</v>
      </c>
      <c r="U25" s="75"/>
      <c r="V25" s="76">
        <f t="shared" si="4"/>
        <v>-24</v>
      </c>
      <c r="W25" s="76"/>
      <c r="Y25" s="23"/>
    </row>
    <row r="26" spans="2:27">
      <c r="B26" s="52">
        <v>18</v>
      </c>
      <c r="C26" s="73">
        <f t="shared" si="1"/>
        <v>1768837.4098601767</v>
      </c>
      <c r="D26" s="73"/>
      <c r="E26" s="61">
        <v>2011</v>
      </c>
      <c r="F26" s="55">
        <v>42516</v>
      </c>
      <c r="G26" s="60">
        <v>0.33333333333333331</v>
      </c>
      <c r="H26" s="52" t="s">
        <v>3</v>
      </c>
      <c r="I26" s="74">
        <v>81.69</v>
      </c>
      <c r="J26" s="74"/>
      <c r="K26" s="56">
        <v>33</v>
      </c>
      <c r="L26" s="73">
        <f t="shared" si="0"/>
        <v>35376.748197203538</v>
      </c>
      <c r="M26" s="73"/>
      <c r="N26" s="6">
        <f t="shared" si="2"/>
        <v>1.0720226726425315</v>
      </c>
      <c r="O26" s="61">
        <v>2011</v>
      </c>
      <c r="P26" s="55">
        <v>42521</v>
      </c>
      <c r="Q26" s="60">
        <v>0.16666666666666666</v>
      </c>
      <c r="R26" s="74">
        <v>81.290000000000006</v>
      </c>
      <c r="S26" s="74"/>
      <c r="T26" s="75">
        <f t="shared" si="3"/>
        <v>42880.906905700343</v>
      </c>
      <c r="U26" s="75"/>
      <c r="V26" s="76">
        <f t="shared" ref="V26:V39" si="5">IF(P26="","",IF(T26&lt;0,IF(H26="買",(R26-I26)*100,(I26-R26)*100),IF(H26="買",(R26-I26)*100,(I26-R26)*100)))</f>
        <v>39.999999999999147</v>
      </c>
      <c r="W26" s="76"/>
      <c r="Y26" s="23"/>
    </row>
    <row r="27" spans="2:27">
      <c r="B27" s="52">
        <v>19</v>
      </c>
      <c r="C27" s="73">
        <f t="shared" si="1"/>
        <v>1811718.3167658772</v>
      </c>
      <c r="D27" s="73"/>
      <c r="E27" s="61">
        <v>2011</v>
      </c>
      <c r="F27" s="55">
        <v>42522</v>
      </c>
      <c r="G27" s="60">
        <v>0.16666666666666666</v>
      </c>
      <c r="H27" s="52" t="s">
        <v>4</v>
      </c>
      <c r="I27" s="74">
        <v>81.36</v>
      </c>
      <c r="J27" s="74"/>
      <c r="K27" s="56">
        <v>22</v>
      </c>
      <c r="L27" s="73">
        <f t="shared" si="0"/>
        <v>36234.366335317543</v>
      </c>
      <c r="M27" s="73"/>
      <c r="N27" s="6">
        <f t="shared" si="2"/>
        <v>1.6470166516053431</v>
      </c>
      <c r="O27" s="61">
        <v>2011</v>
      </c>
      <c r="P27" s="55">
        <v>42522</v>
      </c>
      <c r="Q27" s="60">
        <v>0.5</v>
      </c>
      <c r="R27" s="74">
        <v>81.14</v>
      </c>
      <c r="S27" s="74"/>
      <c r="T27" s="75">
        <f t="shared" si="3"/>
        <v>-36234.366335317362</v>
      </c>
      <c r="U27" s="75"/>
      <c r="V27" s="76">
        <f t="shared" si="5"/>
        <v>-21.999999999999886</v>
      </c>
      <c r="W27" s="76"/>
      <c r="Y27" s="23"/>
    </row>
    <row r="28" spans="2:27">
      <c r="B28" s="52">
        <v>20</v>
      </c>
      <c r="C28" s="73">
        <f t="shared" si="1"/>
        <v>1775483.9504305599</v>
      </c>
      <c r="D28" s="73"/>
      <c r="E28" s="61">
        <v>2011</v>
      </c>
      <c r="F28" s="55">
        <v>42528</v>
      </c>
      <c r="G28" s="60">
        <v>0.5</v>
      </c>
      <c r="H28" s="52" t="s">
        <v>4</v>
      </c>
      <c r="I28" s="74">
        <v>80.260000000000005</v>
      </c>
      <c r="J28" s="74"/>
      <c r="K28" s="56">
        <v>15</v>
      </c>
      <c r="L28" s="73">
        <f t="shared" si="0"/>
        <v>35509.679008611201</v>
      </c>
      <c r="M28" s="73"/>
      <c r="N28" s="6">
        <f t="shared" si="2"/>
        <v>2.3673119339074131</v>
      </c>
      <c r="O28" s="61">
        <v>2011</v>
      </c>
      <c r="P28" s="55">
        <v>42529</v>
      </c>
      <c r="Q28" s="60">
        <v>0</v>
      </c>
      <c r="R28" s="74">
        <v>80.11</v>
      </c>
      <c r="S28" s="74"/>
      <c r="T28" s="75">
        <f t="shared" si="3"/>
        <v>-35509.67900861254</v>
      </c>
      <c r="U28" s="75"/>
      <c r="V28" s="76">
        <f t="shared" si="5"/>
        <v>-15.000000000000568</v>
      </c>
      <c r="W28" s="76"/>
      <c r="Y28" s="23"/>
    </row>
    <row r="29" spans="2:27">
      <c r="B29" s="52">
        <v>21</v>
      </c>
      <c r="C29" s="73">
        <f t="shared" si="1"/>
        <v>1739974.2714219473</v>
      </c>
      <c r="D29" s="73"/>
      <c r="E29" s="61">
        <v>2011</v>
      </c>
      <c r="F29" s="55">
        <v>42551</v>
      </c>
      <c r="G29" s="60">
        <v>0.66666666666666663</v>
      </c>
      <c r="H29" s="52" t="s">
        <v>3</v>
      </c>
      <c r="I29" s="74">
        <v>80.510000000000005</v>
      </c>
      <c r="J29" s="74"/>
      <c r="K29" s="56">
        <v>34</v>
      </c>
      <c r="L29" s="73">
        <f t="shared" si="0"/>
        <v>34799.485428438944</v>
      </c>
      <c r="M29" s="73"/>
      <c r="N29" s="6">
        <f t="shared" si="2"/>
        <v>1.0235142773070278</v>
      </c>
      <c r="O29" s="56">
        <v>2011</v>
      </c>
      <c r="P29" s="55">
        <v>42552</v>
      </c>
      <c r="Q29" s="60">
        <v>0</v>
      </c>
      <c r="R29" s="74">
        <v>80.849999999999994</v>
      </c>
      <c r="S29" s="74"/>
      <c r="T29" s="75">
        <f t="shared" si="3"/>
        <v>-34799.485428437845</v>
      </c>
      <c r="U29" s="75"/>
      <c r="V29" s="76">
        <f t="shared" si="5"/>
        <v>-33.99999999999892</v>
      </c>
      <c r="W29" s="76"/>
      <c r="Y29" s="23"/>
    </row>
    <row r="30" spans="2:27">
      <c r="B30" s="52">
        <v>22</v>
      </c>
      <c r="C30" s="73">
        <f t="shared" si="1"/>
        <v>1705174.7859935095</v>
      </c>
      <c r="D30" s="73"/>
      <c r="E30" s="61">
        <v>2011</v>
      </c>
      <c r="F30" s="55">
        <v>42569</v>
      </c>
      <c r="G30" s="60">
        <v>0.16666666666666666</v>
      </c>
      <c r="H30" s="52" t="s">
        <v>3</v>
      </c>
      <c r="I30" s="74">
        <v>78.989999999999995</v>
      </c>
      <c r="J30" s="74"/>
      <c r="K30" s="56">
        <v>19</v>
      </c>
      <c r="L30" s="73">
        <f t="shared" si="0"/>
        <v>34103.495719870189</v>
      </c>
      <c r="M30" s="73"/>
      <c r="N30" s="6">
        <f t="shared" si="2"/>
        <v>1.7949208273615889</v>
      </c>
      <c r="O30" s="61">
        <v>2011</v>
      </c>
      <c r="P30" s="55">
        <v>42570</v>
      </c>
      <c r="Q30" s="60">
        <v>0.83333333333333337</v>
      </c>
      <c r="R30" s="74">
        <v>79.180000000000007</v>
      </c>
      <c r="S30" s="74"/>
      <c r="T30" s="75">
        <f t="shared" si="3"/>
        <v>-34103.495719872328</v>
      </c>
      <c r="U30" s="75"/>
      <c r="V30" s="76">
        <f t="shared" si="5"/>
        <v>-19.000000000001194</v>
      </c>
      <c r="W30" s="76"/>
      <c r="Y30" s="23"/>
    </row>
    <row r="31" spans="2:27">
      <c r="B31" s="52">
        <v>23</v>
      </c>
      <c r="C31" s="73">
        <f t="shared" si="1"/>
        <v>1671071.290273637</v>
      </c>
      <c r="D31" s="73"/>
      <c r="E31" s="61">
        <v>2011</v>
      </c>
      <c r="F31" s="55">
        <v>42577</v>
      </c>
      <c r="G31" s="60">
        <v>0.16666666666666666</v>
      </c>
      <c r="H31" s="52" t="s">
        <v>3</v>
      </c>
      <c r="I31" s="74">
        <v>77.94</v>
      </c>
      <c r="J31" s="74"/>
      <c r="K31" s="56">
        <v>70</v>
      </c>
      <c r="L31" s="73">
        <f t="shared" si="0"/>
        <v>33421.42580547274</v>
      </c>
      <c r="M31" s="73"/>
      <c r="N31" s="6">
        <f t="shared" si="2"/>
        <v>0.47744894007818195</v>
      </c>
      <c r="O31" s="61">
        <v>2011</v>
      </c>
      <c r="P31" s="55">
        <v>42586</v>
      </c>
      <c r="Q31" s="60">
        <v>0</v>
      </c>
      <c r="R31" s="74">
        <v>77.91</v>
      </c>
      <c r="S31" s="74"/>
      <c r="T31" s="75">
        <f t="shared" si="3"/>
        <v>1432.3468202346003</v>
      </c>
      <c r="U31" s="75"/>
      <c r="V31" s="76">
        <f t="shared" si="5"/>
        <v>3.0000000000001137</v>
      </c>
      <c r="W31" s="76"/>
      <c r="Y31" s="23"/>
    </row>
    <row r="32" spans="2:27">
      <c r="B32" s="52">
        <v>24</v>
      </c>
      <c r="C32" s="73">
        <f t="shared" si="1"/>
        <v>1672503.6370938716</v>
      </c>
      <c r="D32" s="73"/>
      <c r="E32" s="61">
        <v>2011</v>
      </c>
      <c r="F32" s="55">
        <v>42593</v>
      </c>
      <c r="G32" s="60">
        <v>0</v>
      </c>
      <c r="H32" s="52" t="s">
        <v>3</v>
      </c>
      <c r="I32" s="74">
        <v>76.52</v>
      </c>
      <c r="J32" s="74"/>
      <c r="K32" s="56">
        <v>67</v>
      </c>
      <c r="L32" s="73">
        <f t="shared" si="0"/>
        <v>33450.072741877433</v>
      </c>
      <c r="M32" s="73"/>
      <c r="N32" s="6">
        <f t="shared" si="2"/>
        <v>0.49925481704294672</v>
      </c>
      <c r="O32" s="61">
        <v>2011</v>
      </c>
      <c r="P32" s="55">
        <v>42597</v>
      </c>
      <c r="Q32" s="60">
        <v>0</v>
      </c>
      <c r="R32" s="74">
        <v>76.84</v>
      </c>
      <c r="S32" s="74"/>
      <c r="T32" s="75">
        <f t="shared" si="3"/>
        <v>-15976.154145374663</v>
      </c>
      <c r="U32" s="75"/>
      <c r="V32" s="76">
        <f t="shared" si="5"/>
        <v>-32.000000000000739</v>
      </c>
      <c r="W32" s="76"/>
      <c r="Y32" s="23"/>
    </row>
    <row r="33" spans="2:27">
      <c r="B33" s="52">
        <v>25</v>
      </c>
      <c r="C33" s="73">
        <f t="shared" si="1"/>
        <v>1656527.4829484969</v>
      </c>
      <c r="D33" s="73"/>
      <c r="E33" s="61">
        <v>2011</v>
      </c>
      <c r="F33" s="55">
        <v>42627</v>
      </c>
      <c r="G33" s="60">
        <v>0.16666666666666666</v>
      </c>
      <c r="H33" s="52" t="s">
        <v>3</v>
      </c>
      <c r="I33" s="74">
        <v>76.83</v>
      </c>
      <c r="J33" s="74"/>
      <c r="K33" s="56">
        <v>21</v>
      </c>
      <c r="L33" s="73">
        <f t="shared" si="0"/>
        <v>33130.54965896994</v>
      </c>
      <c r="M33" s="73"/>
      <c r="N33" s="6">
        <f t="shared" si="2"/>
        <v>1.5776452218557115</v>
      </c>
      <c r="O33" s="61">
        <v>2011</v>
      </c>
      <c r="P33" s="55">
        <v>42628</v>
      </c>
      <c r="Q33" s="60">
        <v>0.5</v>
      </c>
      <c r="R33" s="74">
        <v>76.8</v>
      </c>
      <c r="S33" s="74"/>
      <c r="T33" s="75">
        <f t="shared" si="3"/>
        <v>4732.9356655673137</v>
      </c>
      <c r="U33" s="75"/>
      <c r="V33" s="76">
        <f t="shared" si="5"/>
        <v>3.0000000000001137</v>
      </c>
      <c r="W33" s="76"/>
      <c r="Y33" s="23"/>
    </row>
    <row r="34" spans="2:27">
      <c r="B34" s="52">
        <v>26</v>
      </c>
      <c r="C34" s="73">
        <f t="shared" si="1"/>
        <v>1661260.4186140643</v>
      </c>
      <c r="D34" s="73"/>
      <c r="E34" s="61">
        <v>2011</v>
      </c>
      <c r="F34" s="55">
        <v>42628</v>
      </c>
      <c r="G34" s="60">
        <v>0.5</v>
      </c>
      <c r="H34" s="52" t="s">
        <v>3</v>
      </c>
      <c r="I34" s="74">
        <v>76.540000000000006</v>
      </c>
      <c r="J34" s="74"/>
      <c r="K34" s="56">
        <v>71</v>
      </c>
      <c r="L34" s="73">
        <f t="shared" si="0"/>
        <v>33225.208372281289</v>
      </c>
      <c r="M34" s="73"/>
      <c r="N34" s="6">
        <f t="shared" si="2"/>
        <v>0.46796068129973645</v>
      </c>
      <c r="O34" s="61">
        <v>2011</v>
      </c>
      <c r="P34" s="55">
        <v>42635</v>
      </c>
      <c r="Q34" s="60">
        <v>0</v>
      </c>
      <c r="R34" s="74">
        <v>76.709999999999994</v>
      </c>
      <c r="S34" s="74"/>
      <c r="T34" s="75">
        <f t="shared" si="3"/>
        <v>-7955.3315820949347</v>
      </c>
      <c r="U34" s="75"/>
      <c r="V34" s="76">
        <f t="shared" si="5"/>
        <v>-16.999999999998749</v>
      </c>
      <c r="W34" s="76"/>
      <c r="Y34" s="23"/>
      <c r="Z34" s="130">
        <f>SUM(T20:U34)</f>
        <v>320881.35864253563</v>
      </c>
      <c r="AA34" s="131">
        <f>Z34/C20</f>
        <v>0.24082531090196119</v>
      </c>
    </row>
    <row r="35" spans="2:27">
      <c r="B35" s="52">
        <v>27</v>
      </c>
      <c r="C35" s="73">
        <f t="shared" si="1"/>
        <v>1653305.0870319693</v>
      </c>
      <c r="D35" s="73"/>
      <c r="E35" s="61">
        <v>2012</v>
      </c>
      <c r="F35" s="55">
        <v>42421</v>
      </c>
      <c r="G35" s="60">
        <v>0.16666666666666666</v>
      </c>
      <c r="H35" s="52" t="s">
        <v>4</v>
      </c>
      <c r="I35" s="74">
        <v>79.81</v>
      </c>
      <c r="J35" s="74"/>
      <c r="K35" s="56">
        <v>26</v>
      </c>
      <c r="L35" s="73">
        <f t="shared" si="0"/>
        <v>33066.101740639388</v>
      </c>
      <c r="M35" s="73"/>
      <c r="N35" s="6">
        <f t="shared" si="2"/>
        <v>1.2717731438707456</v>
      </c>
      <c r="O35" s="61">
        <v>2012</v>
      </c>
      <c r="P35" s="55">
        <v>42445</v>
      </c>
      <c r="Q35" s="60">
        <v>0.66666666666666663</v>
      </c>
      <c r="R35" s="74">
        <v>83.18</v>
      </c>
      <c r="S35" s="74"/>
      <c r="T35" s="75">
        <f t="shared" si="3"/>
        <v>428587.54948444187</v>
      </c>
      <c r="U35" s="75"/>
      <c r="V35" s="76">
        <f t="shared" si="5"/>
        <v>337.00000000000045</v>
      </c>
      <c r="W35" s="76"/>
      <c r="Y35" s="23"/>
    </row>
    <row r="36" spans="2:27">
      <c r="B36" s="52">
        <v>28</v>
      </c>
      <c r="C36" s="73">
        <f t="shared" si="1"/>
        <v>2081892.6365164113</v>
      </c>
      <c r="D36" s="73"/>
      <c r="E36" s="61">
        <v>2012</v>
      </c>
      <c r="F36" s="55">
        <v>42449</v>
      </c>
      <c r="G36" s="60">
        <v>0.66666666666666663</v>
      </c>
      <c r="H36" s="52" t="s">
        <v>3</v>
      </c>
      <c r="I36" s="74">
        <v>83.67</v>
      </c>
      <c r="J36" s="74"/>
      <c r="K36" s="56">
        <v>35</v>
      </c>
      <c r="L36" s="73">
        <f t="shared" si="0"/>
        <v>41637.852730328224</v>
      </c>
      <c r="M36" s="73"/>
      <c r="N36" s="6">
        <f t="shared" si="2"/>
        <v>1.1896529351522349</v>
      </c>
      <c r="O36" s="61">
        <v>2012</v>
      </c>
      <c r="P36" s="55">
        <v>42450</v>
      </c>
      <c r="Q36" s="60">
        <v>0.83333333333333337</v>
      </c>
      <c r="R36" s="74">
        <v>83.37</v>
      </c>
      <c r="S36" s="74"/>
      <c r="T36" s="75">
        <f t="shared" si="3"/>
        <v>35689.58805456671</v>
      </c>
      <c r="U36" s="75"/>
      <c r="V36" s="76">
        <f t="shared" si="5"/>
        <v>29.999999999999716</v>
      </c>
      <c r="W36" s="76"/>
      <c r="Y36" s="23"/>
    </row>
    <row r="37" spans="2:27">
      <c r="B37" s="52">
        <v>29</v>
      </c>
      <c r="C37" s="73">
        <f t="shared" si="1"/>
        <v>2117582.224570978</v>
      </c>
      <c r="D37" s="73"/>
      <c r="E37" s="61">
        <v>2012</v>
      </c>
      <c r="F37" s="55">
        <v>42501</v>
      </c>
      <c r="G37" s="60">
        <v>0.5</v>
      </c>
      <c r="H37" s="52" t="s">
        <v>4</v>
      </c>
      <c r="I37" s="74">
        <v>79.989999999999995</v>
      </c>
      <c r="J37" s="74"/>
      <c r="K37" s="56">
        <v>20</v>
      </c>
      <c r="L37" s="73">
        <f t="shared" si="0"/>
        <v>42351.64449141956</v>
      </c>
      <c r="M37" s="73"/>
      <c r="N37" s="6">
        <f t="shared" si="2"/>
        <v>2.1175822245709779</v>
      </c>
      <c r="O37" s="61">
        <v>2012</v>
      </c>
      <c r="P37" s="55">
        <v>42504</v>
      </c>
      <c r="Q37" s="60">
        <v>0.5</v>
      </c>
      <c r="R37" s="74">
        <v>79.78</v>
      </c>
      <c r="S37" s="74"/>
      <c r="T37" s="133">
        <f t="shared" si="3"/>
        <v>-44469.226715989214</v>
      </c>
      <c r="U37" s="133"/>
      <c r="V37" s="76">
        <f t="shared" si="5"/>
        <v>-20.999999999999375</v>
      </c>
      <c r="W37" s="76"/>
      <c r="Y37" s="23"/>
    </row>
    <row r="38" spans="2:27">
      <c r="B38" s="52">
        <v>30</v>
      </c>
      <c r="C38" s="73">
        <f t="shared" si="1"/>
        <v>2073112.9978549888</v>
      </c>
      <c r="D38" s="73"/>
      <c r="E38" s="61">
        <v>2012</v>
      </c>
      <c r="F38" s="55">
        <v>42506</v>
      </c>
      <c r="G38" s="60">
        <v>0.83333333333333337</v>
      </c>
      <c r="H38" s="69" t="s">
        <v>4</v>
      </c>
      <c r="I38" s="74">
        <v>80.349999999999994</v>
      </c>
      <c r="J38" s="74"/>
      <c r="K38" s="56">
        <v>15</v>
      </c>
      <c r="L38" s="73">
        <f t="shared" si="0"/>
        <v>41462.259957099777</v>
      </c>
      <c r="M38" s="73"/>
      <c r="N38" s="6">
        <f t="shared" si="2"/>
        <v>2.7641506638066518</v>
      </c>
      <c r="O38" s="61">
        <v>2012</v>
      </c>
      <c r="P38" s="55">
        <v>42507</v>
      </c>
      <c r="Q38" s="60">
        <v>0.5</v>
      </c>
      <c r="R38" s="74">
        <v>80.180000000000007</v>
      </c>
      <c r="S38" s="74"/>
      <c r="T38" s="133">
        <f t="shared" si="3"/>
        <v>-46990.561284709627</v>
      </c>
      <c r="U38" s="133"/>
      <c r="V38" s="76">
        <f t="shared" si="5"/>
        <v>-16.999999999998749</v>
      </c>
      <c r="W38" s="76"/>
      <c r="Y38" s="23"/>
    </row>
    <row r="39" spans="2:27">
      <c r="B39" s="52">
        <v>31</v>
      </c>
      <c r="C39" s="73">
        <f t="shared" si="1"/>
        <v>2026122.4365702791</v>
      </c>
      <c r="D39" s="73"/>
      <c r="E39" s="61">
        <v>2012</v>
      </c>
      <c r="F39" s="55">
        <v>42513</v>
      </c>
      <c r="G39" s="60">
        <v>0.83333333333333337</v>
      </c>
      <c r="H39" s="69" t="s">
        <v>4</v>
      </c>
      <c r="I39" s="74">
        <v>79.55</v>
      </c>
      <c r="J39" s="74"/>
      <c r="K39" s="56">
        <v>18</v>
      </c>
      <c r="L39" s="73">
        <f t="shared" si="0"/>
        <v>40522.44873140558</v>
      </c>
      <c r="M39" s="73"/>
      <c r="N39" s="6">
        <f t="shared" si="2"/>
        <v>2.2512471517447543</v>
      </c>
      <c r="O39" s="61">
        <v>2012</v>
      </c>
      <c r="P39" s="55">
        <v>42514</v>
      </c>
      <c r="Q39" s="60">
        <v>0.33333333333333331</v>
      </c>
      <c r="R39" s="74">
        <v>79.38</v>
      </c>
      <c r="S39" s="74"/>
      <c r="T39" s="133">
        <f t="shared" si="3"/>
        <v>-38271.20157966121</v>
      </c>
      <c r="U39" s="133"/>
      <c r="V39" s="76">
        <f t="shared" si="5"/>
        <v>-17.000000000000171</v>
      </c>
      <c r="W39" s="76"/>
      <c r="Y39" s="23"/>
    </row>
    <row r="40" spans="2:27">
      <c r="B40" s="52">
        <v>32</v>
      </c>
      <c r="C40" s="73">
        <f t="shared" si="1"/>
        <v>1987851.234990618</v>
      </c>
      <c r="D40" s="73"/>
      <c r="E40" s="61">
        <v>2012</v>
      </c>
      <c r="F40" s="55">
        <v>42519</v>
      </c>
      <c r="G40" s="60">
        <v>0.16666666666666666</v>
      </c>
      <c r="H40" s="69" t="s">
        <v>4</v>
      </c>
      <c r="I40" s="74">
        <v>79.56</v>
      </c>
      <c r="J40" s="74"/>
      <c r="K40" s="56">
        <v>16</v>
      </c>
      <c r="L40" s="73">
        <f t="shared" si="0"/>
        <v>39757.024699812362</v>
      </c>
      <c r="M40" s="73"/>
      <c r="N40" s="6">
        <f t="shared" si="2"/>
        <v>2.4848140437382726</v>
      </c>
      <c r="O40" s="61">
        <v>2012</v>
      </c>
      <c r="P40" s="55">
        <v>42519</v>
      </c>
      <c r="Q40" s="60">
        <v>0.66666666666666663</v>
      </c>
      <c r="R40" s="74">
        <v>79.400000000000006</v>
      </c>
      <c r="S40" s="74"/>
      <c r="T40" s="133">
        <f t="shared" si="3"/>
        <v>-39757.024699811518</v>
      </c>
      <c r="U40" s="133"/>
      <c r="V40" s="76">
        <f t="shared" ref="V40:V103" si="6">IF(P40="","",IF(T40&lt;0,IF(H40="買",(R40-I40)*100,(I40-R40)*100),IF(H40="買",(R40-I40)*100,(I40-R40)*100)))</f>
        <v>-15.999999999999659</v>
      </c>
      <c r="W40" s="76"/>
      <c r="Y40" s="23"/>
    </row>
    <row r="41" spans="2:27">
      <c r="B41" s="52">
        <v>33</v>
      </c>
      <c r="C41" s="73">
        <f t="shared" si="1"/>
        <v>1948094.2102908064</v>
      </c>
      <c r="D41" s="73"/>
      <c r="E41" s="61">
        <v>2012</v>
      </c>
      <c r="F41" s="55">
        <v>42525</v>
      </c>
      <c r="G41" s="60">
        <v>0</v>
      </c>
      <c r="H41" s="69" t="s">
        <v>3</v>
      </c>
      <c r="I41" s="74">
        <v>78.03</v>
      </c>
      <c r="J41" s="74"/>
      <c r="K41" s="56">
        <v>42</v>
      </c>
      <c r="L41" s="73">
        <f t="shared" ref="L41:L72" si="7">IF(F41="","",C41*$M$7)</f>
        <v>38961.884205816132</v>
      </c>
      <c r="M41" s="73"/>
      <c r="N41" s="6">
        <f t="shared" si="2"/>
        <v>0.92766390966228884</v>
      </c>
      <c r="O41" s="61">
        <v>2012</v>
      </c>
      <c r="P41" s="55">
        <v>42526</v>
      </c>
      <c r="Q41" s="60">
        <v>0.16666666666666666</v>
      </c>
      <c r="R41" s="74">
        <v>78.45</v>
      </c>
      <c r="S41" s="74"/>
      <c r="T41" s="133">
        <f t="shared" ref="T41:T72" si="8">IF(P41="","",(IF(H41="売",I41-R41,R41-I41))*N41*100000)</f>
        <v>-38961.884205816292</v>
      </c>
      <c r="U41" s="133"/>
      <c r="V41" s="76">
        <f t="shared" si="6"/>
        <v>-42.000000000000171</v>
      </c>
      <c r="W41" s="76"/>
      <c r="Y41" s="23"/>
    </row>
    <row r="42" spans="2:27">
      <c r="B42" s="52">
        <v>34</v>
      </c>
      <c r="C42" s="73">
        <f t="shared" ref="C42:C73" si="9">IF(T41="","",C41+T41)</f>
        <v>1909132.3260849901</v>
      </c>
      <c r="D42" s="73"/>
      <c r="E42" s="61">
        <v>2012</v>
      </c>
      <c r="F42" s="55">
        <v>42555</v>
      </c>
      <c r="G42" s="60">
        <v>0.66666666666666663</v>
      </c>
      <c r="H42" s="69" t="s">
        <v>4</v>
      </c>
      <c r="I42" s="74">
        <v>79.849999999999994</v>
      </c>
      <c r="J42" s="74"/>
      <c r="K42" s="56">
        <v>10</v>
      </c>
      <c r="L42" s="73">
        <f t="shared" si="7"/>
        <v>38182.646521699804</v>
      </c>
      <c r="M42" s="73"/>
      <c r="N42" s="6">
        <f t="shared" si="2"/>
        <v>3.8182646521699803</v>
      </c>
      <c r="O42" s="61">
        <v>2012</v>
      </c>
      <c r="P42" s="55">
        <v>42555</v>
      </c>
      <c r="Q42" s="60">
        <v>0.16666666666666666</v>
      </c>
      <c r="R42" s="74">
        <v>79.75</v>
      </c>
      <c r="S42" s="74"/>
      <c r="T42" s="133">
        <f t="shared" si="8"/>
        <v>-38182.646521697636</v>
      </c>
      <c r="U42" s="133"/>
      <c r="V42" s="76">
        <f t="shared" si="6"/>
        <v>-9.9999999999994316</v>
      </c>
      <c r="W42" s="76"/>
      <c r="Y42" s="23"/>
    </row>
    <row r="43" spans="2:27">
      <c r="B43" s="52">
        <v>35</v>
      </c>
      <c r="C43" s="73">
        <f t="shared" si="9"/>
        <v>1870949.6795632923</v>
      </c>
      <c r="D43" s="73"/>
      <c r="E43" s="61">
        <v>2012</v>
      </c>
      <c r="F43" s="55">
        <v>42556</v>
      </c>
      <c r="G43" s="60">
        <v>0.83333333333333337</v>
      </c>
      <c r="H43" s="69" t="s">
        <v>4</v>
      </c>
      <c r="I43" s="74">
        <v>79.930000000000007</v>
      </c>
      <c r="J43" s="74"/>
      <c r="K43" s="56">
        <v>9</v>
      </c>
      <c r="L43" s="73">
        <f t="shared" si="7"/>
        <v>37418.993591265847</v>
      </c>
      <c r="M43" s="73"/>
      <c r="N43" s="6">
        <f t="shared" si="2"/>
        <v>4.1576659545850942</v>
      </c>
      <c r="O43" s="61">
        <v>2012</v>
      </c>
      <c r="P43" s="55">
        <v>42557</v>
      </c>
      <c r="Q43" s="60">
        <v>0.33333333333333331</v>
      </c>
      <c r="R43" s="74">
        <v>79.84</v>
      </c>
      <c r="S43" s="74"/>
      <c r="T43" s="133">
        <f t="shared" si="8"/>
        <v>-37418.993591267266</v>
      </c>
      <c r="U43" s="133"/>
      <c r="V43" s="76">
        <f t="shared" si="6"/>
        <v>-9.0000000000003411</v>
      </c>
      <c r="W43" s="76"/>
      <c r="Y43" s="23"/>
    </row>
    <row r="44" spans="2:27">
      <c r="B44" s="52">
        <v>36</v>
      </c>
      <c r="C44" s="73">
        <f t="shared" si="9"/>
        <v>1833530.6859720252</v>
      </c>
      <c r="D44" s="73"/>
      <c r="E44" s="61">
        <v>2012</v>
      </c>
      <c r="F44" s="55">
        <v>42560</v>
      </c>
      <c r="G44" s="60">
        <v>0.66666666666666663</v>
      </c>
      <c r="H44" s="69" t="s">
        <v>3</v>
      </c>
      <c r="I44" s="74">
        <v>79.569999999999993</v>
      </c>
      <c r="J44" s="74"/>
      <c r="K44" s="56">
        <v>13</v>
      </c>
      <c r="L44" s="73">
        <f t="shared" si="7"/>
        <v>36670.613719440502</v>
      </c>
      <c r="M44" s="73"/>
      <c r="N44" s="6">
        <f t="shared" si="2"/>
        <v>2.8208164399569617</v>
      </c>
      <c r="O44" s="61">
        <v>2012</v>
      </c>
      <c r="P44" s="55">
        <v>42562</v>
      </c>
      <c r="Q44" s="60">
        <v>0.66666666666666663</v>
      </c>
      <c r="R44" s="74">
        <v>79.510000000000005</v>
      </c>
      <c r="S44" s="74"/>
      <c r="T44" s="75">
        <f t="shared" si="8"/>
        <v>16924.898639738403</v>
      </c>
      <c r="U44" s="75"/>
      <c r="V44" s="76">
        <f t="shared" si="6"/>
        <v>5.9999999999988063</v>
      </c>
      <c r="W44" s="76"/>
      <c r="Y44" s="23"/>
    </row>
    <row r="45" spans="2:27">
      <c r="B45" s="52">
        <v>37</v>
      </c>
      <c r="C45" s="73">
        <f t="shared" si="9"/>
        <v>1850455.5846117635</v>
      </c>
      <c r="D45" s="73"/>
      <c r="E45" s="61">
        <v>2012</v>
      </c>
      <c r="F45" s="55">
        <v>42564</v>
      </c>
      <c r="G45" s="60">
        <v>0.83333333333333337</v>
      </c>
      <c r="H45" s="69" t="s">
        <v>3</v>
      </c>
      <c r="I45" s="74">
        <v>79.12</v>
      </c>
      <c r="J45" s="74"/>
      <c r="K45" s="56">
        <v>16</v>
      </c>
      <c r="L45" s="73">
        <f t="shared" si="7"/>
        <v>37009.111692235274</v>
      </c>
      <c r="M45" s="73"/>
      <c r="N45" s="6">
        <f t="shared" si="2"/>
        <v>2.3130694807647045</v>
      </c>
      <c r="O45" s="61">
        <v>2012</v>
      </c>
      <c r="P45" s="55">
        <v>42577</v>
      </c>
      <c r="Q45" s="60">
        <v>0.66666666666666663</v>
      </c>
      <c r="R45" s="74">
        <v>78.290000000000006</v>
      </c>
      <c r="S45" s="74"/>
      <c r="T45" s="75">
        <f t="shared" si="8"/>
        <v>191984.7669034701</v>
      </c>
      <c r="U45" s="75"/>
      <c r="V45" s="76">
        <f t="shared" si="6"/>
        <v>82.999999999999829</v>
      </c>
      <c r="W45" s="76"/>
      <c r="Y45" s="23"/>
    </row>
    <row r="46" spans="2:27">
      <c r="B46" s="52">
        <v>38</v>
      </c>
      <c r="C46" s="73">
        <f t="shared" si="9"/>
        <v>2042440.3515152335</v>
      </c>
      <c r="D46" s="73"/>
      <c r="E46" s="61">
        <v>2012</v>
      </c>
      <c r="F46" s="55">
        <v>42591</v>
      </c>
      <c r="G46" s="60">
        <v>0.16666666666666666</v>
      </c>
      <c r="H46" s="69" t="s">
        <v>4</v>
      </c>
      <c r="I46" s="74">
        <v>78.540000000000006</v>
      </c>
      <c r="J46" s="74"/>
      <c r="K46" s="56">
        <v>27</v>
      </c>
      <c r="L46" s="73">
        <f t="shared" si="7"/>
        <v>40848.80703030467</v>
      </c>
      <c r="M46" s="73"/>
      <c r="N46" s="6">
        <f t="shared" si="2"/>
        <v>1.512918778900173</v>
      </c>
      <c r="O46" s="61">
        <v>2012</v>
      </c>
      <c r="P46" s="55">
        <v>42592</v>
      </c>
      <c r="Q46" s="60">
        <v>0.16666666666666666</v>
      </c>
      <c r="R46" s="74">
        <v>78.5</v>
      </c>
      <c r="S46" s="74"/>
      <c r="T46" s="75">
        <f t="shared" si="8"/>
        <v>-6051.675115601638</v>
      </c>
      <c r="U46" s="75"/>
      <c r="V46" s="76">
        <f t="shared" si="6"/>
        <v>-4.0000000000006253</v>
      </c>
      <c r="W46" s="76"/>
      <c r="Y46" s="23"/>
    </row>
    <row r="47" spans="2:27">
      <c r="B47" s="52">
        <v>39</v>
      </c>
      <c r="C47" s="73">
        <f t="shared" si="9"/>
        <v>2036388.6763996319</v>
      </c>
      <c r="D47" s="73"/>
      <c r="E47" s="61">
        <v>2012</v>
      </c>
      <c r="F47" s="55">
        <v>42603</v>
      </c>
      <c r="G47" s="60">
        <v>0.5</v>
      </c>
      <c r="H47" s="69" t="s">
        <v>3</v>
      </c>
      <c r="I47" s="74">
        <v>79.3</v>
      </c>
      <c r="J47" s="74"/>
      <c r="K47" s="56">
        <v>22</v>
      </c>
      <c r="L47" s="73">
        <f t="shared" si="7"/>
        <v>40727.773527992642</v>
      </c>
      <c r="M47" s="73"/>
      <c r="N47" s="6">
        <f t="shared" si="2"/>
        <v>1.8512624330905747</v>
      </c>
      <c r="O47" s="61">
        <v>2012</v>
      </c>
      <c r="P47" s="55">
        <v>42606</v>
      </c>
      <c r="Q47" s="60">
        <v>0.66666666666666663</v>
      </c>
      <c r="R47" s="74">
        <v>78.709999999999994</v>
      </c>
      <c r="S47" s="74"/>
      <c r="T47" s="75">
        <f t="shared" si="8"/>
        <v>109224.48355234454</v>
      </c>
      <c r="U47" s="75"/>
      <c r="V47" s="76">
        <f t="shared" si="6"/>
        <v>59.000000000000341</v>
      </c>
      <c r="W47" s="76"/>
      <c r="Y47" s="23"/>
    </row>
    <row r="48" spans="2:27">
      <c r="B48" s="52">
        <v>40</v>
      </c>
      <c r="C48" s="73">
        <f t="shared" si="9"/>
        <v>2145613.1599519765</v>
      </c>
      <c r="D48" s="73"/>
      <c r="E48" s="61">
        <v>2012</v>
      </c>
      <c r="F48" s="55">
        <v>42610</v>
      </c>
      <c r="G48" s="60">
        <v>0.5</v>
      </c>
      <c r="H48" s="69" t="s">
        <v>3</v>
      </c>
      <c r="I48" s="74">
        <v>78.489999999999995</v>
      </c>
      <c r="J48" s="74"/>
      <c r="K48" s="56">
        <v>23</v>
      </c>
      <c r="L48" s="73">
        <f t="shared" si="7"/>
        <v>42912.263199039531</v>
      </c>
      <c r="M48" s="73"/>
      <c r="N48" s="6">
        <f t="shared" si="2"/>
        <v>1.8657505738712838</v>
      </c>
      <c r="O48" s="61">
        <v>2012</v>
      </c>
      <c r="P48" s="55">
        <v>42611</v>
      </c>
      <c r="Q48" s="60">
        <v>0.66666666666666663</v>
      </c>
      <c r="R48" s="74">
        <v>78.72</v>
      </c>
      <c r="S48" s="74"/>
      <c r="T48" s="75">
        <f t="shared" si="8"/>
        <v>-42912.263199040266</v>
      </c>
      <c r="U48" s="75"/>
      <c r="V48" s="76">
        <f t="shared" si="6"/>
        <v>-23.000000000000398</v>
      </c>
      <c r="W48" s="76"/>
      <c r="Y48" s="23"/>
    </row>
    <row r="49" spans="2:27">
      <c r="B49" s="52">
        <v>41</v>
      </c>
      <c r="C49" s="73">
        <f t="shared" si="9"/>
        <v>2102700.8967529363</v>
      </c>
      <c r="D49" s="73"/>
      <c r="E49" s="61">
        <v>2012</v>
      </c>
      <c r="F49" s="55">
        <v>42607</v>
      </c>
      <c r="G49" s="60">
        <v>0.66666666666666663</v>
      </c>
      <c r="H49" s="69" t="s">
        <v>3</v>
      </c>
      <c r="I49" s="74">
        <v>77.8</v>
      </c>
      <c r="J49" s="74"/>
      <c r="K49" s="56">
        <v>14</v>
      </c>
      <c r="L49" s="73">
        <f t="shared" si="7"/>
        <v>42054.017935058728</v>
      </c>
      <c r="M49" s="73"/>
      <c r="N49" s="6">
        <f t="shared" si="2"/>
        <v>3.0038584239327659</v>
      </c>
      <c r="O49" s="61">
        <v>2012</v>
      </c>
      <c r="P49" s="55">
        <v>42641</v>
      </c>
      <c r="Q49" s="60">
        <v>0.66666666666666663</v>
      </c>
      <c r="R49" s="74">
        <v>77.91</v>
      </c>
      <c r="S49" s="74"/>
      <c r="T49" s="75">
        <f t="shared" si="8"/>
        <v>-33042.442663260255</v>
      </c>
      <c r="U49" s="75"/>
      <c r="V49" s="76">
        <f t="shared" si="6"/>
        <v>-10.999999999999943</v>
      </c>
      <c r="W49" s="76"/>
      <c r="Y49" s="23"/>
    </row>
    <row r="50" spans="2:27">
      <c r="B50" s="52">
        <v>42</v>
      </c>
      <c r="C50" s="73">
        <f t="shared" si="9"/>
        <v>2069658.454089676</v>
      </c>
      <c r="D50" s="73"/>
      <c r="E50" s="61">
        <v>2012</v>
      </c>
      <c r="F50" s="55">
        <v>42645</v>
      </c>
      <c r="G50" s="60">
        <v>0.66666666666666663</v>
      </c>
      <c r="H50" s="69" t="s">
        <v>4</v>
      </c>
      <c r="I50" s="74">
        <v>78.13</v>
      </c>
      <c r="J50" s="74"/>
      <c r="K50" s="56">
        <v>18</v>
      </c>
      <c r="L50" s="73">
        <f t="shared" si="7"/>
        <v>41393.169081793523</v>
      </c>
      <c r="M50" s="73"/>
      <c r="N50" s="6">
        <f t="shared" si="2"/>
        <v>2.2996205045440847</v>
      </c>
      <c r="O50" s="61">
        <v>2012</v>
      </c>
      <c r="P50" s="55">
        <v>42647</v>
      </c>
      <c r="Q50" s="60">
        <v>0.66666666666666663</v>
      </c>
      <c r="R50" s="74">
        <v>78.400000000000006</v>
      </c>
      <c r="S50" s="74"/>
      <c r="T50" s="75">
        <f t="shared" si="8"/>
        <v>62089.753622692646</v>
      </c>
      <c r="U50" s="75"/>
      <c r="V50" s="76">
        <f t="shared" si="6"/>
        <v>27.000000000001023</v>
      </c>
      <c r="W50" s="76"/>
      <c r="Y50" s="23"/>
    </row>
    <row r="51" spans="2:27">
      <c r="B51" s="52">
        <v>43</v>
      </c>
      <c r="C51" s="73">
        <f t="shared" si="9"/>
        <v>2131748.2077123686</v>
      </c>
      <c r="D51" s="73"/>
      <c r="E51" s="61">
        <v>2012</v>
      </c>
      <c r="F51" s="55">
        <v>42653</v>
      </c>
      <c r="G51" s="60">
        <v>0.83333333333333337</v>
      </c>
      <c r="H51" s="69" t="s">
        <v>3</v>
      </c>
      <c r="I51" s="74">
        <v>78.099999999999994</v>
      </c>
      <c r="J51" s="74"/>
      <c r="K51" s="56">
        <v>16</v>
      </c>
      <c r="L51" s="73">
        <f t="shared" si="7"/>
        <v>42634.964154247369</v>
      </c>
      <c r="M51" s="73"/>
      <c r="N51" s="6">
        <f t="shared" si="2"/>
        <v>2.6646852596404607</v>
      </c>
      <c r="O51" s="61">
        <v>2012</v>
      </c>
      <c r="P51" s="55">
        <v>42654</v>
      </c>
      <c r="Q51" s="60">
        <v>0.5</v>
      </c>
      <c r="R51" s="74">
        <v>78.260000000000005</v>
      </c>
      <c r="S51" s="74"/>
      <c r="T51" s="75">
        <f t="shared" si="8"/>
        <v>-42634.96415425025</v>
      </c>
      <c r="U51" s="75"/>
      <c r="V51" s="76">
        <f t="shared" si="6"/>
        <v>-16.00000000000108</v>
      </c>
      <c r="W51" s="76"/>
      <c r="Y51" s="23"/>
    </row>
    <row r="52" spans="2:27">
      <c r="B52" s="52">
        <v>44</v>
      </c>
      <c r="C52" s="73">
        <f t="shared" si="9"/>
        <v>2089113.2435581184</v>
      </c>
      <c r="D52" s="73"/>
      <c r="E52" s="61">
        <v>2012</v>
      </c>
      <c r="F52" s="55">
        <v>42658</v>
      </c>
      <c r="G52" s="60">
        <v>0</v>
      </c>
      <c r="H52" s="69" t="s">
        <v>4</v>
      </c>
      <c r="I52" s="74">
        <v>78.45</v>
      </c>
      <c r="J52" s="74"/>
      <c r="K52" s="56">
        <v>14</v>
      </c>
      <c r="L52" s="73">
        <f t="shared" si="7"/>
        <v>41782.26487116237</v>
      </c>
      <c r="M52" s="73"/>
      <c r="N52" s="6">
        <f t="shared" si="2"/>
        <v>2.984447490797312</v>
      </c>
      <c r="O52" s="61">
        <v>2012</v>
      </c>
      <c r="P52" s="55">
        <v>42660</v>
      </c>
      <c r="Q52" s="60">
        <v>0.16666666666666666</v>
      </c>
      <c r="R52" s="74">
        <v>78.599999999999994</v>
      </c>
      <c r="S52" s="74"/>
      <c r="T52" s="75">
        <f t="shared" si="8"/>
        <v>44766.712361957136</v>
      </c>
      <c r="U52" s="75"/>
      <c r="V52" s="76">
        <f t="shared" si="6"/>
        <v>14.999999999999147</v>
      </c>
      <c r="W52" s="76"/>
      <c r="Y52" s="23"/>
    </row>
    <row r="53" spans="2:27">
      <c r="B53" s="52">
        <v>45</v>
      </c>
      <c r="C53" s="73">
        <f t="shared" si="9"/>
        <v>2133879.9559200755</v>
      </c>
      <c r="D53" s="73"/>
      <c r="E53" s="61">
        <v>2012</v>
      </c>
      <c r="F53" s="55">
        <v>42666</v>
      </c>
      <c r="G53" s="60">
        <v>0.33333333333333331</v>
      </c>
      <c r="H53" s="69" t="s">
        <v>4</v>
      </c>
      <c r="I53" s="74">
        <v>79.94</v>
      </c>
      <c r="J53" s="74"/>
      <c r="K53" s="56">
        <v>25</v>
      </c>
      <c r="L53" s="73">
        <f t="shared" si="7"/>
        <v>42677.599118401515</v>
      </c>
      <c r="M53" s="73"/>
      <c r="N53" s="6">
        <f t="shared" si="2"/>
        <v>1.7071039647360606</v>
      </c>
      <c r="O53" s="61">
        <v>2012</v>
      </c>
      <c r="P53" s="55">
        <v>42667</v>
      </c>
      <c r="Q53" s="60">
        <v>0.33333333333333331</v>
      </c>
      <c r="R53" s="74">
        <v>79.69</v>
      </c>
      <c r="S53" s="74"/>
      <c r="T53" s="75">
        <f t="shared" si="8"/>
        <v>-42677.599118401515</v>
      </c>
      <c r="U53" s="75"/>
      <c r="V53" s="76">
        <f t="shared" si="6"/>
        <v>-25</v>
      </c>
      <c r="W53" s="76"/>
      <c r="Y53" s="23"/>
    </row>
    <row r="54" spans="2:27">
      <c r="B54" s="52">
        <v>46</v>
      </c>
      <c r="C54" s="73">
        <f t="shared" si="9"/>
        <v>2091202.356801674</v>
      </c>
      <c r="D54" s="73"/>
      <c r="E54" s="61">
        <v>2012</v>
      </c>
      <c r="F54" s="55">
        <v>42668</v>
      </c>
      <c r="G54" s="60">
        <v>0.66666666666666663</v>
      </c>
      <c r="H54" s="69" t="s">
        <v>4</v>
      </c>
      <c r="I54" s="74">
        <v>80.319999999999993</v>
      </c>
      <c r="J54" s="74"/>
      <c r="K54" s="56">
        <v>38</v>
      </c>
      <c r="L54" s="73">
        <f t="shared" si="7"/>
        <v>41824.047136033478</v>
      </c>
      <c r="M54" s="73"/>
      <c r="N54" s="6">
        <f t="shared" si="2"/>
        <v>1.100632819369302</v>
      </c>
      <c r="O54" s="61">
        <v>2012</v>
      </c>
      <c r="P54" s="55">
        <v>42669</v>
      </c>
      <c r="Q54" s="60">
        <v>0.33333333333333331</v>
      </c>
      <c r="R54" s="74">
        <v>79.94</v>
      </c>
      <c r="S54" s="74"/>
      <c r="T54" s="75">
        <f t="shared" si="8"/>
        <v>-41824.047136032976</v>
      </c>
      <c r="U54" s="75"/>
      <c r="V54" s="76">
        <f t="shared" si="6"/>
        <v>-37.999999999999545</v>
      </c>
      <c r="W54" s="76"/>
      <c r="Y54" s="23"/>
    </row>
    <row r="55" spans="2:27">
      <c r="B55" s="52">
        <v>47</v>
      </c>
      <c r="C55" s="73">
        <f t="shared" si="9"/>
        <v>2049378.309665641</v>
      </c>
      <c r="D55" s="73"/>
      <c r="E55" s="61">
        <v>2012</v>
      </c>
      <c r="F55" s="55">
        <v>42710</v>
      </c>
      <c r="G55" s="60">
        <v>0.66666666666666663</v>
      </c>
      <c r="H55" s="69" t="s">
        <v>4</v>
      </c>
      <c r="I55" s="74">
        <v>82.45</v>
      </c>
      <c r="J55" s="74"/>
      <c r="K55" s="56">
        <v>27</v>
      </c>
      <c r="L55" s="73">
        <f t="shared" si="7"/>
        <v>40987.566193312821</v>
      </c>
      <c r="M55" s="73"/>
      <c r="N55" s="6">
        <f t="shared" si="2"/>
        <v>1.5180580071597343</v>
      </c>
      <c r="O55" s="61">
        <v>2012</v>
      </c>
      <c r="P55" s="55">
        <v>42711</v>
      </c>
      <c r="Q55" s="60">
        <v>0.33333333333333331</v>
      </c>
      <c r="R55" s="74">
        <v>82.18</v>
      </c>
      <c r="S55" s="74"/>
      <c r="T55" s="75">
        <f t="shared" si="8"/>
        <v>-40987.566193312217</v>
      </c>
      <c r="U55" s="75"/>
      <c r="V55" s="76">
        <f t="shared" si="6"/>
        <v>-26.999999999999602</v>
      </c>
      <c r="W55" s="76"/>
      <c r="Y55" s="23"/>
    </row>
    <row r="56" spans="2:27">
      <c r="B56" s="135">
        <v>48</v>
      </c>
      <c r="C56" s="73">
        <f t="shared" si="9"/>
        <v>2008390.7434723289</v>
      </c>
      <c r="D56" s="73"/>
      <c r="E56" s="61">
        <v>2012</v>
      </c>
      <c r="F56" s="55">
        <v>42721</v>
      </c>
      <c r="G56" s="60">
        <v>0.5</v>
      </c>
      <c r="H56" s="69" t="s">
        <v>4</v>
      </c>
      <c r="I56" s="74">
        <v>83.92</v>
      </c>
      <c r="J56" s="74"/>
      <c r="K56" s="56">
        <v>33</v>
      </c>
      <c r="L56" s="73">
        <f t="shared" si="7"/>
        <v>40167.814869446578</v>
      </c>
      <c r="M56" s="73"/>
      <c r="N56" s="6">
        <f t="shared" si="2"/>
        <v>1.2172065111953509</v>
      </c>
      <c r="O56" s="61">
        <v>2013</v>
      </c>
      <c r="P56" s="55">
        <v>42415</v>
      </c>
      <c r="Q56" s="60">
        <v>0</v>
      </c>
      <c r="R56" s="74">
        <v>92.81</v>
      </c>
      <c r="S56" s="74"/>
      <c r="T56" s="134">
        <f t="shared" si="8"/>
        <v>1082096.588452667</v>
      </c>
      <c r="U56" s="134"/>
      <c r="V56" s="76">
        <f t="shared" si="6"/>
        <v>889</v>
      </c>
      <c r="W56" s="76"/>
      <c r="Y56" s="23"/>
      <c r="Z56" s="130">
        <f>SUM(T35:U56)</f>
        <v>1437182.2448930265</v>
      </c>
      <c r="AA56" s="131">
        <f>Z56/C34</f>
        <v>0.86511556453744987</v>
      </c>
    </row>
    <row r="57" spans="2:27">
      <c r="B57" s="52">
        <v>49</v>
      </c>
      <c r="C57" s="73">
        <f t="shared" si="9"/>
        <v>3090487.3319249959</v>
      </c>
      <c r="D57" s="73"/>
      <c r="E57" s="61">
        <v>2013</v>
      </c>
      <c r="F57" s="55">
        <v>42428</v>
      </c>
      <c r="G57" s="60">
        <v>0.66666666666666663</v>
      </c>
      <c r="H57" s="69" t="s">
        <v>4</v>
      </c>
      <c r="I57" s="74">
        <v>92.43</v>
      </c>
      <c r="J57" s="74"/>
      <c r="K57" s="56">
        <v>25</v>
      </c>
      <c r="L57" s="73">
        <f t="shared" si="7"/>
        <v>61809.746638499921</v>
      </c>
      <c r="M57" s="73"/>
      <c r="N57" s="6">
        <f t="shared" si="2"/>
        <v>2.4723898655399967</v>
      </c>
      <c r="O57" s="61">
        <v>2013</v>
      </c>
      <c r="P57" s="55">
        <v>42444</v>
      </c>
      <c r="Q57" s="60">
        <v>0.66666666666666663</v>
      </c>
      <c r="R57" s="74">
        <v>95.44</v>
      </c>
      <c r="S57" s="74"/>
      <c r="T57" s="75">
        <f t="shared" si="8"/>
        <v>744189.34952753677</v>
      </c>
      <c r="U57" s="75"/>
      <c r="V57" s="76">
        <f t="shared" si="6"/>
        <v>300.99999999999909</v>
      </c>
      <c r="W57" s="76"/>
      <c r="Y57" s="23"/>
    </row>
    <row r="58" spans="2:27">
      <c r="B58" s="52">
        <v>50</v>
      </c>
      <c r="C58" s="73">
        <f t="shared" si="9"/>
        <v>3834676.6814525328</v>
      </c>
      <c r="D58" s="73"/>
      <c r="E58" s="61">
        <v>2013</v>
      </c>
      <c r="F58" s="55">
        <v>42471</v>
      </c>
      <c r="G58" s="60">
        <v>0.16666666666666666</v>
      </c>
      <c r="H58" s="69" t="s">
        <v>4</v>
      </c>
      <c r="I58" s="74">
        <v>99.7</v>
      </c>
      <c r="J58" s="74"/>
      <c r="K58" s="56">
        <v>35</v>
      </c>
      <c r="L58" s="73">
        <f t="shared" si="7"/>
        <v>76693.533629050653</v>
      </c>
      <c r="M58" s="73"/>
      <c r="N58" s="6">
        <f t="shared" si="2"/>
        <v>2.1912438179728757</v>
      </c>
      <c r="O58" s="61">
        <v>2013</v>
      </c>
      <c r="P58" s="55">
        <v>42471</v>
      </c>
      <c r="Q58" s="60">
        <v>0.5</v>
      </c>
      <c r="R58" s="74">
        <v>99.35</v>
      </c>
      <c r="S58" s="74"/>
      <c r="T58" s="75">
        <f t="shared" si="8"/>
        <v>-76693.533629052516</v>
      </c>
      <c r="U58" s="75"/>
      <c r="V58" s="76">
        <f t="shared" si="6"/>
        <v>-35.000000000000853</v>
      </c>
      <c r="W58" s="76"/>
      <c r="Y58" s="23"/>
    </row>
    <row r="59" spans="2:27">
      <c r="B59" s="52">
        <v>51</v>
      </c>
      <c r="C59" s="73">
        <f t="shared" si="9"/>
        <v>3757983.1478234804</v>
      </c>
      <c r="D59" s="73"/>
      <c r="E59" s="61">
        <v>2013</v>
      </c>
      <c r="F59" s="55">
        <v>42472</v>
      </c>
      <c r="G59" s="60">
        <v>0.5</v>
      </c>
      <c r="H59" s="69" t="s">
        <v>3</v>
      </c>
      <c r="I59" s="74">
        <v>99.42</v>
      </c>
      <c r="J59" s="74"/>
      <c r="K59" s="56">
        <v>57</v>
      </c>
      <c r="L59" s="73">
        <f t="shared" si="7"/>
        <v>75159.662956469605</v>
      </c>
      <c r="M59" s="73"/>
      <c r="N59" s="6">
        <f t="shared" si="2"/>
        <v>1.3185905781836773</v>
      </c>
      <c r="O59" s="61">
        <v>2013</v>
      </c>
      <c r="P59" s="55">
        <v>42476</v>
      </c>
      <c r="Q59" s="60">
        <v>0.66666666666666663</v>
      </c>
      <c r="R59" s="74">
        <v>98.15</v>
      </c>
      <c r="S59" s="74"/>
      <c r="T59" s="75">
        <f t="shared" si="8"/>
        <v>167461.00342932649</v>
      </c>
      <c r="U59" s="75"/>
      <c r="V59" s="76">
        <f t="shared" si="6"/>
        <v>126.9999999999996</v>
      </c>
      <c r="W59" s="76"/>
      <c r="Y59" s="23"/>
    </row>
    <row r="60" spans="2:27">
      <c r="B60" s="52">
        <v>52</v>
      </c>
      <c r="C60" s="73">
        <f t="shared" si="9"/>
        <v>3925444.1512528071</v>
      </c>
      <c r="D60" s="73"/>
      <c r="E60" s="61">
        <v>2013</v>
      </c>
      <c r="F60" s="55">
        <v>42468</v>
      </c>
      <c r="G60" s="60">
        <v>0.33333333333333331</v>
      </c>
      <c r="H60" s="69" t="s">
        <v>4</v>
      </c>
      <c r="I60" s="74">
        <v>98.2</v>
      </c>
      <c r="J60" s="74"/>
      <c r="K60" s="56">
        <v>40</v>
      </c>
      <c r="L60" s="73">
        <f t="shared" si="7"/>
        <v>78508.883025056144</v>
      </c>
      <c r="M60" s="73"/>
      <c r="N60" s="6">
        <f t="shared" si="2"/>
        <v>1.9627220756264037</v>
      </c>
      <c r="O60" s="61">
        <v>2013</v>
      </c>
      <c r="P60" s="55">
        <v>42483</v>
      </c>
      <c r="Q60" s="60">
        <v>0.16666666666666666</v>
      </c>
      <c r="R60" s="74">
        <v>98.95</v>
      </c>
      <c r="S60" s="74"/>
      <c r="T60" s="75">
        <f t="shared" si="8"/>
        <v>147204.15567198026</v>
      </c>
      <c r="U60" s="75"/>
      <c r="V60" s="76">
        <f t="shared" si="6"/>
        <v>75</v>
      </c>
      <c r="W60" s="76"/>
      <c r="Y60" s="23"/>
    </row>
    <row r="61" spans="2:27">
      <c r="B61" s="52">
        <v>53</v>
      </c>
      <c r="C61" s="73">
        <f t="shared" si="9"/>
        <v>4072648.3069247873</v>
      </c>
      <c r="D61" s="73"/>
      <c r="E61" s="61">
        <v>2013</v>
      </c>
      <c r="F61" s="55">
        <v>42483</v>
      </c>
      <c r="G61" s="60">
        <v>0.83333333333333337</v>
      </c>
      <c r="H61" s="69" t="s">
        <v>4</v>
      </c>
      <c r="I61" s="74">
        <v>99.48</v>
      </c>
      <c r="J61" s="74"/>
      <c r="K61" s="56">
        <v>90</v>
      </c>
      <c r="L61" s="73">
        <f t="shared" si="7"/>
        <v>81452.966138495744</v>
      </c>
      <c r="M61" s="73"/>
      <c r="N61" s="6">
        <f t="shared" si="2"/>
        <v>0.90503295709439713</v>
      </c>
      <c r="O61" s="61">
        <v>2013</v>
      </c>
      <c r="P61" s="55">
        <v>42485</v>
      </c>
      <c r="Q61" s="60">
        <v>0.33333333333333331</v>
      </c>
      <c r="R61" s="74">
        <v>99.24</v>
      </c>
      <c r="S61" s="74"/>
      <c r="T61" s="75">
        <f t="shared" si="8"/>
        <v>-21720.790970266353</v>
      </c>
      <c r="U61" s="75"/>
      <c r="V61" s="76">
        <f t="shared" si="6"/>
        <v>-24.000000000000909</v>
      </c>
      <c r="W61" s="76"/>
      <c r="Y61" s="23"/>
    </row>
    <row r="62" spans="2:27">
      <c r="B62" s="52">
        <v>54</v>
      </c>
      <c r="C62" s="73">
        <f t="shared" si="9"/>
        <v>4050927.515954521</v>
      </c>
      <c r="D62" s="73"/>
      <c r="E62" s="61">
        <v>2013</v>
      </c>
      <c r="F62" s="55">
        <v>42505</v>
      </c>
      <c r="G62" s="60">
        <v>0.66666666666666663</v>
      </c>
      <c r="H62" s="69" t="s">
        <v>4</v>
      </c>
      <c r="I62" s="74">
        <v>102.61</v>
      </c>
      <c r="J62" s="74"/>
      <c r="K62" s="56">
        <v>76</v>
      </c>
      <c r="L62" s="73">
        <f t="shared" si="7"/>
        <v>81018.550319090427</v>
      </c>
      <c r="M62" s="73"/>
      <c r="N62" s="6">
        <f t="shared" si="2"/>
        <v>1.0660335568301373</v>
      </c>
      <c r="O62" s="61">
        <v>2013</v>
      </c>
      <c r="P62" s="55">
        <v>42506</v>
      </c>
      <c r="Q62" s="60">
        <v>0.66666666666666663</v>
      </c>
      <c r="R62" s="74">
        <v>101.96</v>
      </c>
      <c r="S62" s="74"/>
      <c r="T62" s="75">
        <f t="shared" si="8"/>
        <v>-69292.181193959535</v>
      </c>
      <c r="U62" s="75"/>
      <c r="V62" s="76">
        <f t="shared" si="6"/>
        <v>-65.000000000000568</v>
      </c>
      <c r="W62" s="76"/>
      <c r="Y62" s="23"/>
    </row>
    <row r="63" spans="2:27">
      <c r="B63" s="52">
        <v>55</v>
      </c>
      <c r="C63" s="73">
        <f t="shared" si="9"/>
        <v>3981635.3347605616</v>
      </c>
      <c r="D63" s="73"/>
      <c r="E63" s="61">
        <v>2013</v>
      </c>
      <c r="F63" s="55">
        <v>42510</v>
      </c>
      <c r="G63" s="60">
        <v>0</v>
      </c>
      <c r="H63" s="69" t="s">
        <v>4</v>
      </c>
      <c r="I63" s="74">
        <v>102.94</v>
      </c>
      <c r="J63" s="74"/>
      <c r="K63" s="56">
        <v>96</v>
      </c>
      <c r="L63" s="73">
        <f t="shared" si="7"/>
        <v>79632.706695211236</v>
      </c>
      <c r="M63" s="73"/>
      <c r="N63" s="6">
        <f t="shared" si="2"/>
        <v>0.82950736140845038</v>
      </c>
      <c r="O63" s="61">
        <v>2013</v>
      </c>
      <c r="P63" s="55">
        <v>42513</v>
      </c>
      <c r="Q63" s="60">
        <v>0.33333333333333331</v>
      </c>
      <c r="R63" s="74">
        <v>102.25</v>
      </c>
      <c r="S63" s="74"/>
      <c r="T63" s="75">
        <f t="shared" si="8"/>
        <v>-57236.007937182883</v>
      </c>
      <c r="U63" s="75"/>
      <c r="V63" s="76">
        <f t="shared" si="6"/>
        <v>-68.999999999999773</v>
      </c>
      <c r="W63" s="76"/>
      <c r="Y63" s="23"/>
    </row>
    <row r="64" spans="2:27">
      <c r="B64" s="52">
        <v>56</v>
      </c>
      <c r="C64" s="73">
        <f t="shared" si="9"/>
        <v>3924399.3268233789</v>
      </c>
      <c r="D64" s="73"/>
      <c r="E64" s="61">
        <v>2013</v>
      </c>
      <c r="F64" s="55">
        <v>42524</v>
      </c>
      <c r="G64" s="60">
        <v>0.16666666666666666</v>
      </c>
      <c r="H64" s="69" t="s">
        <v>3</v>
      </c>
      <c r="I64" s="74">
        <v>100.45</v>
      </c>
      <c r="J64" s="74"/>
      <c r="K64" s="56">
        <v>28</v>
      </c>
      <c r="L64" s="73">
        <f t="shared" si="7"/>
        <v>78487.986536467579</v>
      </c>
      <c r="M64" s="73"/>
      <c r="N64" s="6">
        <f t="shared" si="2"/>
        <v>2.8031423763024135</v>
      </c>
      <c r="O64" s="61">
        <v>2013</v>
      </c>
      <c r="P64" s="55">
        <v>42528</v>
      </c>
      <c r="Q64" s="60">
        <v>0.66666666666666663</v>
      </c>
      <c r="R64" s="74">
        <v>97.51</v>
      </c>
      <c r="S64" s="74"/>
      <c r="T64" s="75">
        <f t="shared" si="8"/>
        <v>824123.8586329089</v>
      </c>
      <c r="U64" s="75"/>
      <c r="V64" s="76">
        <f t="shared" si="6"/>
        <v>293.99999999999977</v>
      </c>
      <c r="W64" s="76"/>
      <c r="Y64" s="23"/>
    </row>
    <row r="65" spans="2:27">
      <c r="B65" s="52">
        <v>57</v>
      </c>
      <c r="C65" s="73">
        <f t="shared" si="9"/>
        <v>4748523.185456288</v>
      </c>
      <c r="D65" s="73"/>
      <c r="E65" s="61">
        <v>2013</v>
      </c>
      <c r="F65" s="55">
        <v>42542</v>
      </c>
      <c r="G65" s="60">
        <v>0.5</v>
      </c>
      <c r="H65" s="69" t="s">
        <v>4</v>
      </c>
      <c r="I65" s="74">
        <v>97.86</v>
      </c>
      <c r="J65" s="74"/>
      <c r="K65" s="56">
        <v>60</v>
      </c>
      <c r="L65" s="73">
        <f t="shared" si="7"/>
        <v>94970.463709125761</v>
      </c>
      <c r="M65" s="73"/>
      <c r="N65" s="6">
        <f t="shared" si="2"/>
        <v>1.5828410618187627</v>
      </c>
      <c r="O65" s="61">
        <v>2013</v>
      </c>
      <c r="P65" s="55">
        <v>42545</v>
      </c>
      <c r="Q65" s="60">
        <v>0.66666666666666663</v>
      </c>
      <c r="R65" s="74">
        <v>97.26</v>
      </c>
      <c r="S65" s="74"/>
      <c r="T65" s="75">
        <f t="shared" si="8"/>
        <v>-94970.463709124859</v>
      </c>
      <c r="U65" s="75"/>
      <c r="V65" s="76">
        <f t="shared" si="6"/>
        <v>-59.999999999999432</v>
      </c>
      <c r="W65" s="76"/>
      <c r="Y65" s="23"/>
    </row>
    <row r="66" spans="2:27">
      <c r="B66" s="52">
        <v>58</v>
      </c>
      <c r="C66" s="73">
        <f t="shared" si="9"/>
        <v>4653552.7217471628</v>
      </c>
      <c r="D66" s="73"/>
      <c r="E66" s="61">
        <v>2013</v>
      </c>
      <c r="F66" s="55">
        <v>42660</v>
      </c>
      <c r="G66" s="60">
        <v>0</v>
      </c>
      <c r="H66" s="69" t="s">
        <v>3</v>
      </c>
      <c r="I66" s="74">
        <v>97.13</v>
      </c>
      <c r="J66" s="74"/>
      <c r="K66" s="56">
        <v>21</v>
      </c>
      <c r="L66" s="73">
        <f t="shared" si="7"/>
        <v>93071.05443494326</v>
      </c>
      <c r="M66" s="73"/>
      <c r="N66" s="6">
        <f t="shared" si="2"/>
        <v>4.4319549730925365</v>
      </c>
      <c r="O66" s="61">
        <v>2013</v>
      </c>
      <c r="P66" s="55">
        <v>42651</v>
      </c>
      <c r="Q66" s="60">
        <v>0.5</v>
      </c>
      <c r="R66" s="74">
        <v>97.22</v>
      </c>
      <c r="S66" s="74"/>
      <c r="T66" s="75">
        <f t="shared" si="8"/>
        <v>-39887.59475783434</v>
      </c>
      <c r="U66" s="75"/>
      <c r="V66" s="76">
        <f t="shared" si="6"/>
        <v>-9.0000000000003411</v>
      </c>
      <c r="W66" s="76"/>
      <c r="Y66" s="23"/>
    </row>
    <row r="67" spans="2:27">
      <c r="B67" s="52">
        <v>59</v>
      </c>
      <c r="C67" s="73">
        <f t="shared" si="9"/>
        <v>4613665.1269893283</v>
      </c>
      <c r="D67" s="73"/>
      <c r="E67" s="61">
        <v>2013</v>
      </c>
      <c r="F67" s="55">
        <v>42652</v>
      </c>
      <c r="G67" s="60">
        <v>0.66666666666666663</v>
      </c>
      <c r="H67" s="69" t="s">
        <v>4</v>
      </c>
      <c r="I67" s="74">
        <v>97.37</v>
      </c>
      <c r="J67" s="74"/>
      <c r="K67" s="56">
        <v>25</v>
      </c>
      <c r="L67" s="73">
        <f t="shared" si="7"/>
        <v>92273.302539786571</v>
      </c>
      <c r="M67" s="73"/>
      <c r="N67" s="6">
        <f t="shared" si="2"/>
        <v>3.6909321015914629</v>
      </c>
      <c r="O67" s="61">
        <v>2013</v>
      </c>
      <c r="P67" s="55">
        <v>42658</v>
      </c>
      <c r="Q67" s="60">
        <v>0.83333333333333337</v>
      </c>
      <c r="R67" s="74">
        <v>98.09</v>
      </c>
      <c r="S67" s="74"/>
      <c r="T67" s="75">
        <f t="shared" si="8"/>
        <v>265747.11131458491</v>
      </c>
      <c r="U67" s="75"/>
      <c r="V67" s="76">
        <f t="shared" si="6"/>
        <v>71.999999999999886</v>
      </c>
      <c r="W67" s="76"/>
      <c r="Y67" s="23"/>
    </row>
    <row r="68" spans="2:27">
      <c r="B68" s="52">
        <v>60</v>
      </c>
      <c r="C68" s="73">
        <f t="shared" si="9"/>
        <v>4879412.2383039128</v>
      </c>
      <c r="D68" s="73"/>
      <c r="E68" s="61">
        <v>2013</v>
      </c>
      <c r="F68" s="55">
        <v>42680</v>
      </c>
      <c r="G68" s="60">
        <v>0.66666666666666663</v>
      </c>
      <c r="H68" s="69" t="s">
        <v>4</v>
      </c>
      <c r="I68" s="74">
        <v>98.66</v>
      </c>
      <c r="J68" s="74"/>
      <c r="K68" s="56">
        <v>19</v>
      </c>
      <c r="L68" s="73">
        <f t="shared" si="7"/>
        <v>97588.244766078264</v>
      </c>
      <c r="M68" s="73"/>
      <c r="N68" s="6">
        <f t="shared" si="2"/>
        <v>5.1362234087409613</v>
      </c>
      <c r="O68" s="61">
        <v>2013</v>
      </c>
      <c r="P68" s="55">
        <v>42682</v>
      </c>
      <c r="Q68" s="60">
        <v>0</v>
      </c>
      <c r="R68" s="74">
        <v>98.47</v>
      </c>
      <c r="S68" s="74"/>
      <c r="T68" s="75">
        <f t="shared" si="8"/>
        <v>-97588.244766077099</v>
      </c>
      <c r="U68" s="75"/>
      <c r="V68" s="76">
        <f t="shared" si="6"/>
        <v>-18.999999999999773</v>
      </c>
      <c r="W68" s="76"/>
      <c r="Y68" s="23"/>
    </row>
    <row r="69" spans="2:27">
      <c r="B69" s="52">
        <v>61</v>
      </c>
      <c r="C69" s="73">
        <f t="shared" si="9"/>
        <v>4781823.9935378358</v>
      </c>
      <c r="D69" s="73"/>
      <c r="E69" s="61">
        <v>2013</v>
      </c>
      <c r="F69" s="55">
        <v>42703</v>
      </c>
      <c r="G69" s="60">
        <v>0.66666666666666663</v>
      </c>
      <c r="H69" s="69" t="s">
        <v>4</v>
      </c>
      <c r="I69" s="74">
        <v>102.38</v>
      </c>
      <c r="J69" s="74"/>
      <c r="K69" s="56">
        <v>27</v>
      </c>
      <c r="L69" s="73">
        <f t="shared" si="7"/>
        <v>95636.479870756724</v>
      </c>
      <c r="M69" s="73"/>
      <c r="N69" s="6">
        <f t="shared" si="2"/>
        <v>3.542091847065064</v>
      </c>
      <c r="O69" s="61">
        <v>2013</v>
      </c>
      <c r="P69" s="55">
        <v>42708</v>
      </c>
      <c r="Q69" s="60">
        <v>0.16666666666666666</v>
      </c>
      <c r="R69" s="74">
        <v>102.11</v>
      </c>
      <c r="S69" s="74"/>
      <c r="T69" s="75">
        <f t="shared" si="8"/>
        <v>-95636.479870755313</v>
      </c>
      <c r="U69" s="75"/>
      <c r="V69" s="76">
        <f t="shared" si="6"/>
        <v>-26.999999999999602</v>
      </c>
      <c r="W69" s="76"/>
      <c r="Y69" s="23"/>
    </row>
    <row r="70" spans="2:27">
      <c r="B70" s="52">
        <v>62</v>
      </c>
      <c r="C70" s="73">
        <f t="shared" si="9"/>
        <v>4686187.5136670806</v>
      </c>
      <c r="D70" s="73"/>
      <c r="E70" s="61">
        <v>2013</v>
      </c>
      <c r="F70" s="55">
        <v>42709</v>
      </c>
      <c r="G70" s="60">
        <v>0.83333333333333337</v>
      </c>
      <c r="H70" s="69" t="s">
        <v>3</v>
      </c>
      <c r="I70" s="74">
        <v>101.92</v>
      </c>
      <c r="J70" s="74"/>
      <c r="K70" s="56">
        <v>41</v>
      </c>
      <c r="L70" s="73">
        <f t="shared" si="7"/>
        <v>93723.750273341619</v>
      </c>
      <c r="M70" s="73"/>
      <c r="N70" s="6">
        <f t="shared" si="2"/>
        <v>2.2859451286180885</v>
      </c>
      <c r="O70" s="61">
        <v>2013</v>
      </c>
      <c r="P70" s="55">
        <v>42710</v>
      </c>
      <c r="Q70" s="60">
        <v>0.83333333333333337</v>
      </c>
      <c r="R70" s="74">
        <v>102.33</v>
      </c>
      <c r="S70" s="74"/>
      <c r="T70" s="75">
        <f t="shared" si="8"/>
        <v>-93723.750273340847</v>
      </c>
      <c r="U70" s="75"/>
      <c r="V70" s="76">
        <f t="shared" si="6"/>
        <v>-40.999999999999659</v>
      </c>
      <c r="W70" s="76"/>
      <c r="Y70" s="23"/>
    </row>
    <row r="71" spans="2:27">
      <c r="B71" s="52">
        <v>63</v>
      </c>
      <c r="C71" s="73">
        <f t="shared" si="9"/>
        <v>4592463.7633937392</v>
      </c>
      <c r="D71" s="73"/>
      <c r="E71" s="61">
        <v>2013</v>
      </c>
      <c r="F71" s="55">
        <v>42735</v>
      </c>
      <c r="G71" s="60">
        <v>0.66666666666666663</v>
      </c>
      <c r="H71" s="69" t="s">
        <v>3</v>
      </c>
      <c r="I71" s="74">
        <v>105.15</v>
      </c>
      <c r="J71" s="74"/>
      <c r="K71" s="56">
        <v>76</v>
      </c>
      <c r="L71" s="73">
        <f t="shared" si="7"/>
        <v>91849.275267874793</v>
      </c>
      <c r="M71" s="73"/>
      <c r="N71" s="6">
        <f t="shared" si="2"/>
        <v>1.2085430956299315</v>
      </c>
      <c r="O71" s="61">
        <v>2014</v>
      </c>
      <c r="P71" s="55">
        <v>42370</v>
      </c>
      <c r="Q71" s="60">
        <v>0</v>
      </c>
      <c r="R71" s="74">
        <v>105.91</v>
      </c>
      <c r="S71" s="74"/>
      <c r="T71" s="75">
        <f t="shared" si="8"/>
        <v>-91849.275267873687</v>
      </c>
      <c r="U71" s="75"/>
      <c r="V71" s="76">
        <f t="shared" si="6"/>
        <v>-75.999999999999091</v>
      </c>
      <c r="W71" s="76"/>
      <c r="Y71" s="23"/>
      <c r="Z71" s="130">
        <f>SUM(T57:U71)</f>
        <v>1410127.1562008702</v>
      </c>
      <c r="AA71" s="131">
        <f>Z71/C57</f>
        <v>0.45627986940251697</v>
      </c>
    </row>
    <row r="72" spans="2:27">
      <c r="B72" s="52">
        <v>64</v>
      </c>
      <c r="C72" s="73">
        <f t="shared" si="9"/>
        <v>4500614.4881258653</v>
      </c>
      <c r="D72" s="73"/>
      <c r="E72" s="61">
        <v>2014</v>
      </c>
      <c r="F72" s="55">
        <v>42447</v>
      </c>
      <c r="G72" s="60">
        <v>0.83333333333333337</v>
      </c>
      <c r="H72" s="69" t="s">
        <v>3</v>
      </c>
      <c r="I72" s="74">
        <v>101.31</v>
      </c>
      <c r="J72" s="74"/>
      <c r="K72" s="56">
        <v>48</v>
      </c>
      <c r="L72" s="73">
        <f t="shared" si="7"/>
        <v>90012.289762517306</v>
      </c>
      <c r="M72" s="73"/>
      <c r="N72" s="6">
        <f t="shared" si="2"/>
        <v>1.8752560367191107</v>
      </c>
      <c r="O72" s="61">
        <v>2014</v>
      </c>
      <c r="P72" s="55">
        <v>42448</v>
      </c>
      <c r="Q72" s="60">
        <v>0.5</v>
      </c>
      <c r="R72" s="74">
        <v>101.56</v>
      </c>
      <c r="S72" s="74"/>
      <c r="T72" s="75">
        <f t="shared" si="8"/>
        <v>-46881.400917977764</v>
      </c>
      <c r="U72" s="75"/>
      <c r="V72" s="76">
        <f t="shared" si="6"/>
        <v>-25</v>
      </c>
      <c r="W72" s="76"/>
      <c r="Y72" s="23"/>
    </row>
    <row r="73" spans="2:27">
      <c r="B73" s="52">
        <v>65</v>
      </c>
      <c r="C73" s="73">
        <f t="shared" si="9"/>
        <v>4453733.0872078873</v>
      </c>
      <c r="D73" s="73"/>
      <c r="E73" s="61">
        <v>2014</v>
      </c>
      <c r="F73" s="55">
        <v>42454</v>
      </c>
      <c r="G73" s="60">
        <v>0.5</v>
      </c>
      <c r="H73" s="69" t="s">
        <v>3</v>
      </c>
      <c r="I73" s="74">
        <v>102.19</v>
      </c>
      <c r="J73" s="74"/>
      <c r="K73" s="56">
        <v>16</v>
      </c>
      <c r="L73" s="73">
        <f t="shared" ref="L73:L108" si="10">IF(F73="","",C73*$M$7)</f>
        <v>89074.661744157755</v>
      </c>
      <c r="M73" s="73"/>
      <c r="N73" s="6">
        <f t="shared" si="2"/>
        <v>5.5671663590098595</v>
      </c>
      <c r="O73" s="61">
        <v>2014</v>
      </c>
      <c r="P73" s="55">
        <v>42454</v>
      </c>
      <c r="Q73" s="60">
        <v>0.83333333333333337</v>
      </c>
      <c r="R73" s="74">
        <v>102.35</v>
      </c>
      <c r="S73" s="74"/>
      <c r="T73" s="75">
        <f t="shared" ref="T73:T108" si="11">IF(P73="","",(IF(H73="売",I73-R73,R73-I73))*N73*100000)</f>
        <v>-89074.661744155848</v>
      </c>
      <c r="U73" s="75"/>
      <c r="V73" s="76">
        <f t="shared" si="6"/>
        <v>-15.999999999999659</v>
      </c>
      <c r="W73" s="76"/>
      <c r="Y73" s="23"/>
    </row>
    <row r="74" spans="2:27">
      <c r="B74" s="52">
        <v>66</v>
      </c>
      <c r="C74" s="73">
        <f t="shared" ref="C74:C108" si="12">IF(T73="","",C73+T73)</f>
        <v>4364658.4254637314</v>
      </c>
      <c r="D74" s="73"/>
      <c r="E74" s="61">
        <v>2014</v>
      </c>
      <c r="F74" s="55">
        <v>42493</v>
      </c>
      <c r="G74" s="60">
        <v>0</v>
      </c>
      <c r="H74" s="69" t="s">
        <v>3</v>
      </c>
      <c r="I74" s="74">
        <v>102.17</v>
      </c>
      <c r="J74" s="74"/>
      <c r="K74" s="56">
        <v>20</v>
      </c>
      <c r="L74" s="73">
        <f t="shared" si="10"/>
        <v>87293.168509274634</v>
      </c>
      <c r="M74" s="73"/>
      <c r="N74" s="6">
        <f t="shared" ref="N74:N108" si="13">IF(K74="","",(L74/K74)/1000)</f>
        <v>4.3646584254637322</v>
      </c>
      <c r="O74" s="61">
        <v>2014</v>
      </c>
      <c r="P74" s="55">
        <v>42497</v>
      </c>
      <c r="Q74" s="60">
        <v>0.83333333333333337</v>
      </c>
      <c r="R74" s="74">
        <v>101.77</v>
      </c>
      <c r="S74" s="74"/>
      <c r="T74" s="75">
        <f t="shared" si="11"/>
        <v>174586.33701855177</v>
      </c>
      <c r="U74" s="75"/>
      <c r="V74" s="76">
        <f t="shared" si="6"/>
        <v>40.000000000000568</v>
      </c>
      <c r="W74" s="76"/>
      <c r="Y74" s="23"/>
    </row>
    <row r="75" spans="2:27">
      <c r="B75" s="52">
        <v>67</v>
      </c>
      <c r="C75" s="73">
        <f t="shared" si="12"/>
        <v>4539244.7624822836</v>
      </c>
      <c r="D75" s="73"/>
      <c r="E75" s="61">
        <v>2014</v>
      </c>
      <c r="F75" s="55">
        <v>42506</v>
      </c>
      <c r="G75" s="60">
        <v>0.83333333333333337</v>
      </c>
      <c r="H75" s="69" t="s">
        <v>3</v>
      </c>
      <c r="I75" s="74">
        <v>101.36</v>
      </c>
      <c r="J75" s="74"/>
      <c r="K75" s="56">
        <v>32</v>
      </c>
      <c r="L75" s="73">
        <f t="shared" si="10"/>
        <v>90784.895249645677</v>
      </c>
      <c r="M75" s="73"/>
      <c r="N75" s="6">
        <f t="shared" si="13"/>
        <v>2.8370279765514272</v>
      </c>
      <c r="O75" s="61">
        <v>2014</v>
      </c>
      <c r="P75" s="55">
        <v>42512</v>
      </c>
      <c r="Q75" s="60">
        <v>0.5</v>
      </c>
      <c r="R75" s="74">
        <v>101.6</v>
      </c>
      <c r="S75" s="74"/>
      <c r="T75" s="75">
        <f t="shared" si="11"/>
        <v>-68088.671437232813</v>
      </c>
      <c r="U75" s="75"/>
      <c r="V75" s="76">
        <f t="shared" si="6"/>
        <v>-23.999999999999488</v>
      </c>
      <c r="W75" s="76"/>
      <c r="Y75" s="23"/>
    </row>
    <row r="76" spans="2:27">
      <c r="B76" s="52">
        <v>68</v>
      </c>
      <c r="C76" s="73">
        <f t="shared" si="12"/>
        <v>4471156.0910450509</v>
      </c>
      <c r="D76" s="73"/>
      <c r="E76" s="61">
        <v>2014</v>
      </c>
      <c r="F76" s="55">
        <v>42519</v>
      </c>
      <c r="G76" s="60">
        <v>0.83333333333333337</v>
      </c>
      <c r="H76" s="69" t="s">
        <v>3</v>
      </c>
      <c r="I76" s="74">
        <v>101.48</v>
      </c>
      <c r="J76" s="74"/>
      <c r="K76" s="56">
        <v>30</v>
      </c>
      <c r="L76" s="73">
        <f t="shared" si="10"/>
        <v>89423.121820901026</v>
      </c>
      <c r="M76" s="73"/>
      <c r="N76" s="6">
        <f t="shared" si="13"/>
        <v>2.9807707273633675</v>
      </c>
      <c r="O76" s="61">
        <v>2014</v>
      </c>
      <c r="P76" s="55">
        <v>42520</v>
      </c>
      <c r="Q76" s="60">
        <v>0.16666666666666666</v>
      </c>
      <c r="R76" s="74">
        <v>101.78</v>
      </c>
      <c r="S76" s="74"/>
      <c r="T76" s="75">
        <f t="shared" si="11"/>
        <v>-89423.121820900182</v>
      </c>
      <c r="U76" s="75"/>
      <c r="V76" s="76">
        <f t="shared" si="6"/>
        <v>-29.999999999999716</v>
      </c>
      <c r="W76" s="76"/>
      <c r="Y76" s="23"/>
    </row>
    <row r="77" spans="2:27">
      <c r="B77" s="52">
        <v>69</v>
      </c>
      <c r="C77" s="73">
        <f t="shared" si="12"/>
        <v>4381732.9692241503</v>
      </c>
      <c r="D77" s="73"/>
      <c r="E77" s="61">
        <v>2014</v>
      </c>
      <c r="F77" s="55">
        <v>42525</v>
      </c>
      <c r="G77" s="60">
        <v>0.83333333333333337</v>
      </c>
      <c r="H77" s="69" t="s">
        <v>4</v>
      </c>
      <c r="I77" s="74">
        <v>102.69</v>
      </c>
      <c r="J77" s="74"/>
      <c r="K77" s="56">
        <v>40</v>
      </c>
      <c r="L77" s="73">
        <f t="shared" si="10"/>
        <v>87634.659384483006</v>
      </c>
      <c r="M77" s="73"/>
      <c r="N77" s="6">
        <f t="shared" si="13"/>
        <v>2.1908664846120751</v>
      </c>
      <c r="O77" s="61">
        <v>2014</v>
      </c>
      <c r="P77" s="55">
        <v>42527</v>
      </c>
      <c r="Q77" s="60">
        <v>0.33333333333333331</v>
      </c>
      <c r="R77" s="74">
        <v>102.29</v>
      </c>
      <c r="S77" s="74"/>
      <c r="T77" s="75">
        <f t="shared" si="11"/>
        <v>-87634.659384481143</v>
      </c>
      <c r="U77" s="75"/>
      <c r="V77" s="76">
        <f t="shared" si="6"/>
        <v>-39.999999999999147</v>
      </c>
      <c r="W77" s="76"/>
      <c r="Y77" s="23"/>
    </row>
    <row r="78" spans="2:27">
      <c r="B78" s="52">
        <v>70</v>
      </c>
      <c r="C78" s="73">
        <f t="shared" si="12"/>
        <v>4294098.3098396696</v>
      </c>
      <c r="D78" s="73"/>
      <c r="E78" s="61">
        <v>2014</v>
      </c>
      <c r="F78" s="55">
        <v>42545</v>
      </c>
      <c r="G78" s="60">
        <v>0.16666666666666666</v>
      </c>
      <c r="H78" s="69" t="s">
        <v>3</v>
      </c>
      <c r="I78" s="74">
        <v>101.88</v>
      </c>
      <c r="J78" s="74"/>
      <c r="K78" s="56">
        <v>8</v>
      </c>
      <c r="L78" s="73">
        <f t="shared" si="10"/>
        <v>85881.966196793393</v>
      </c>
      <c r="M78" s="73"/>
      <c r="N78" s="6">
        <f t="shared" si="13"/>
        <v>10.735245774599175</v>
      </c>
      <c r="O78" s="61">
        <v>2014</v>
      </c>
      <c r="P78" s="55">
        <v>42545</v>
      </c>
      <c r="Q78" s="60">
        <v>0.5</v>
      </c>
      <c r="R78" s="74">
        <v>101.96</v>
      </c>
      <c r="S78" s="74"/>
      <c r="T78" s="75">
        <f t="shared" si="11"/>
        <v>-85881.966196791574</v>
      </c>
      <c r="U78" s="75"/>
      <c r="V78" s="76">
        <f t="shared" si="6"/>
        <v>-7.9999999999998295</v>
      </c>
      <c r="W78" s="76"/>
      <c r="Y78" s="23"/>
    </row>
    <row r="79" spans="2:27">
      <c r="B79" s="52">
        <v>71</v>
      </c>
      <c r="C79" s="73">
        <f t="shared" si="12"/>
        <v>4208216.3436428783</v>
      </c>
      <c r="D79" s="73"/>
      <c r="E79" s="61">
        <v>2014</v>
      </c>
      <c r="F79" s="55">
        <v>42548</v>
      </c>
      <c r="G79" s="60">
        <v>0.16666666666666666</v>
      </c>
      <c r="H79" s="69" t="s">
        <v>3</v>
      </c>
      <c r="I79" s="74">
        <v>101.65</v>
      </c>
      <c r="J79" s="74"/>
      <c r="K79" s="56">
        <v>10</v>
      </c>
      <c r="L79" s="73">
        <f t="shared" si="10"/>
        <v>84164.326872857564</v>
      </c>
      <c r="M79" s="73"/>
      <c r="N79" s="6">
        <f t="shared" si="13"/>
        <v>8.4164326872857558</v>
      </c>
      <c r="O79" s="61">
        <v>2014</v>
      </c>
      <c r="P79" s="55">
        <v>42552</v>
      </c>
      <c r="Q79" s="60">
        <v>0.33333333333333331</v>
      </c>
      <c r="R79" s="74">
        <v>101.47</v>
      </c>
      <c r="S79" s="74"/>
      <c r="T79" s="75">
        <f t="shared" si="11"/>
        <v>151495.78837114933</v>
      </c>
      <c r="U79" s="75"/>
      <c r="V79" s="76">
        <f t="shared" si="6"/>
        <v>18.000000000000682</v>
      </c>
      <c r="W79" s="76"/>
      <c r="Y79" s="23"/>
    </row>
    <row r="80" spans="2:27">
      <c r="B80" s="52">
        <v>72</v>
      </c>
      <c r="C80" s="73">
        <f t="shared" si="12"/>
        <v>4359712.1320140278</v>
      </c>
      <c r="D80" s="73"/>
      <c r="E80" s="61">
        <v>2014</v>
      </c>
      <c r="F80" s="55">
        <v>42555</v>
      </c>
      <c r="G80" s="60">
        <v>0.66666666666666663</v>
      </c>
      <c r="H80" s="69" t="s">
        <v>4</v>
      </c>
      <c r="I80" s="74">
        <v>102.09</v>
      </c>
      <c r="J80" s="74"/>
      <c r="K80" s="56">
        <v>13</v>
      </c>
      <c r="L80" s="73">
        <f t="shared" si="10"/>
        <v>87194.242640280558</v>
      </c>
      <c r="M80" s="73"/>
      <c r="N80" s="6">
        <f t="shared" si="13"/>
        <v>6.7072494338677355</v>
      </c>
      <c r="O80" s="61">
        <v>2014</v>
      </c>
      <c r="P80" s="55">
        <v>42558</v>
      </c>
      <c r="Q80" s="60">
        <v>0.58333333333333337</v>
      </c>
      <c r="R80" s="74">
        <v>101.96</v>
      </c>
      <c r="S80" s="74"/>
      <c r="T80" s="75">
        <f t="shared" si="11"/>
        <v>-87194.242640287048</v>
      </c>
      <c r="U80" s="75"/>
      <c r="V80" s="76">
        <f t="shared" si="6"/>
        <v>-13.000000000000966</v>
      </c>
      <c r="W80" s="76"/>
      <c r="Y80" s="23"/>
    </row>
    <row r="81" spans="2:25">
      <c r="B81" s="52">
        <v>73</v>
      </c>
      <c r="C81" s="73">
        <f t="shared" si="12"/>
        <v>4272517.8893737411</v>
      </c>
      <c r="D81" s="73"/>
      <c r="E81" s="61">
        <v>2014</v>
      </c>
      <c r="F81" s="55">
        <v>42566</v>
      </c>
      <c r="G81" s="60">
        <v>0.16666666666666666</v>
      </c>
      <c r="H81" s="69" t="s">
        <v>4</v>
      </c>
      <c r="I81" s="74">
        <v>101.59</v>
      </c>
      <c r="J81" s="74"/>
      <c r="K81" s="56">
        <v>27</v>
      </c>
      <c r="L81" s="73">
        <f t="shared" si="10"/>
        <v>85450.35778747483</v>
      </c>
      <c r="M81" s="73"/>
      <c r="N81" s="6">
        <f t="shared" si="13"/>
        <v>3.1648280662027712</v>
      </c>
      <c r="O81" s="61">
        <v>2014</v>
      </c>
      <c r="P81" s="55">
        <v>42569</v>
      </c>
      <c r="Q81" s="60">
        <v>0</v>
      </c>
      <c r="R81" s="74">
        <v>101.43</v>
      </c>
      <c r="S81" s="74"/>
      <c r="T81" s="75">
        <f t="shared" si="11"/>
        <v>-50637.249059243259</v>
      </c>
      <c r="U81" s="75"/>
      <c r="V81" s="76">
        <f t="shared" si="6"/>
        <v>-15.999999999999659</v>
      </c>
      <c r="W81" s="76"/>
      <c r="Y81" s="23"/>
    </row>
    <row r="82" spans="2:25">
      <c r="B82" s="52">
        <v>74</v>
      </c>
      <c r="C82" s="73">
        <f t="shared" si="12"/>
        <v>4221880.640314498</v>
      </c>
      <c r="D82" s="73"/>
      <c r="E82" s="61">
        <v>2014</v>
      </c>
      <c r="F82" s="55">
        <v>42572</v>
      </c>
      <c r="G82" s="60">
        <v>0.25</v>
      </c>
      <c r="H82" s="69" t="s">
        <v>3</v>
      </c>
      <c r="I82" s="74">
        <v>101.29</v>
      </c>
      <c r="J82" s="74"/>
      <c r="K82" s="56">
        <v>9</v>
      </c>
      <c r="L82" s="73">
        <f t="shared" si="10"/>
        <v>84437.612806289966</v>
      </c>
      <c r="M82" s="73"/>
      <c r="N82" s="6">
        <f t="shared" si="13"/>
        <v>9.3819569784766621</v>
      </c>
      <c r="O82" s="61">
        <v>2014</v>
      </c>
      <c r="P82" s="55">
        <v>42572</v>
      </c>
      <c r="Q82" s="60">
        <v>0.75</v>
      </c>
      <c r="R82" s="74">
        <v>101.38</v>
      </c>
      <c r="S82" s="74"/>
      <c r="T82" s="75">
        <f t="shared" si="11"/>
        <v>-84437.612806279823</v>
      </c>
      <c r="U82" s="75"/>
      <c r="V82" s="76">
        <f t="shared" si="6"/>
        <v>-8.99999999999892</v>
      </c>
      <c r="W82" s="76"/>
      <c r="Y82" s="23"/>
    </row>
    <row r="83" spans="2:25">
      <c r="B83" s="52">
        <v>75</v>
      </c>
      <c r="C83" s="73">
        <f t="shared" si="12"/>
        <v>4137443.0275082183</v>
      </c>
      <c r="D83" s="73"/>
      <c r="E83" s="61">
        <v>2014</v>
      </c>
      <c r="F83" s="55">
        <v>42573</v>
      </c>
      <c r="G83" s="60">
        <v>0.83333333333333337</v>
      </c>
      <c r="H83" s="69" t="s">
        <v>4</v>
      </c>
      <c r="I83" s="74">
        <v>101.61</v>
      </c>
      <c r="J83" s="74"/>
      <c r="K83" s="56">
        <v>28</v>
      </c>
      <c r="L83" s="73">
        <f t="shared" si="10"/>
        <v>82748.860550164361</v>
      </c>
      <c r="M83" s="73"/>
      <c r="N83" s="6">
        <f t="shared" si="13"/>
        <v>2.9553164482201559</v>
      </c>
      <c r="O83" s="61">
        <v>2014</v>
      </c>
      <c r="P83" s="55">
        <v>42574</v>
      </c>
      <c r="Q83" s="60">
        <v>0.66666666666666663</v>
      </c>
      <c r="R83" s="74">
        <v>101.33</v>
      </c>
      <c r="S83" s="74"/>
      <c r="T83" s="75">
        <f t="shared" si="11"/>
        <v>-82748.860550164711</v>
      </c>
      <c r="U83" s="75"/>
      <c r="V83" s="76">
        <f t="shared" si="6"/>
        <v>-28.000000000000114</v>
      </c>
      <c r="W83" s="76"/>
      <c r="Y83" s="23"/>
    </row>
    <row r="84" spans="2:25">
      <c r="B84" s="52">
        <v>76</v>
      </c>
      <c r="C84" s="73">
        <f t="shared" si="12"/>
        <v>4054694.1669580536</v>
      </c>
      <c r="D84" s="73"/>
      <c r="E84" s="61">
        <v>2014</v>
      </c>
      <c r="F84" s="55">
        <v>42575</v>
      </c>
      <c r="G84" s="60">
        <v>0.16666666666666666</v>
      </c>
      <c r="H84" s="69" t="s">
        <v>4</v>
      </c>
      <c r="I84" s="74">
        <v>101.56</v>
      </c>
      <c r="J84" s="74"/>
      <c r="K84" s="56">
        <v>11</v>
      </c>
      <c r="L84" s="73">
        <f t="shared" si="10"/>
        <v>81093.883339161068</v>
      </c>
      <c r="M84" s="73"/>
      <c r="N84" s="6">
        <f t="shared" si="13"/>
        <v>7.3721712126510068</v>
      </c>
      <c r="O84" s="61">
        <v>2014</v>
      </c>
      <c r="P84" s="55">
        <v>42575</v>
      </c>
      <c r="Q84" s="60">
        <v>0.5</v>
      </c>
      <c r="R84" s="74">
        <v>101.45</v>
      </c>
      <c r="S84" s="74"/>
      <c r="T84" s="75">
        <f t="shared" si="11"/>
        <v>-81093.88333916066</v>
      </c>
      <c r="U84" s="75"/>
      <c r="V84" s="76">
        <f t="shared" si="6"/>
        <v>-10.999999999999943</v>
      </c>
      <c r="W84" s="76"/>
      <c r="Y84" s="23"/>
    </row>
    <row r="85" spans="2:25">
      <c r="B85" s="52">
        <v>77</v>
      </c>
      <c r="C85" s="73">
        <f t="shared" si="12"/>
        <v>3973600.283618893</v>
      </c>
      <c r="D85" s="73"/>
      <c r="E85" s="61">
        <v>2014</v>
      </c>
      <c r="F85" s="55">
        <v>42580</v>
      </c>
      <c r="G85" s="60">
        <v>0.66666666666666663</v>
      </c>
      <c r="H85" s="69" t="s">
        <v>4</v>
      </c>
      <c r="I85" s="74">
        <v>102.01</v>
      </c>
      <c r="J85" s="74"/>
      <c r="K85" s="56">
        <v>16</v>
      </c>
      <c r="L85" s="73">
        <f t="shared" si="10"/>
        <v>79472.005672377869</v>
      </c>
      <c r="M85" s="73"/>
      <c r="N85" s="6">
        <f t="shared" si="13"/>
        <v>4.9670003545236172</v>
      </c>
      <c r="O85" s="61">
        <v>2014</v>
      </c>
      <c r="P85" s="55">
        <v>42583</v>
      </c>
      <c r="Q85" s="60">
        <v>0.83333333333333337</v>
      </c>
      <c r="R85" s="74">
        <v>102.72</v>
      </c>
      <c r="S85" s="74"/>
      <c r="T85" s="75">
        <f t="shared" si="11"/>
        <v>352657.02517117374</v>
      </c>
      <c r="U85" s="75"/>
      <c r="V85" s="76">
        <f t="shared" si="6"/>
        <v>70.999999999999375</v>
      </c>
      <c r="W85" s="76"/>
      <c r="Y85" s="23"/>
    </row>
    <row r="86" spans="2:25">
      <c r="B86" s="52">
        <v>78</v>
      </c>
      <c r="C86" s="73">
        <f t="shared" si="12"/>
        <v>4326257.3087900672</v>
      </c>
      <c r="D86" s="73"/>
      <c r="E86" s="61">
        <v>2014</v>
      </c>
      <c r="F86" s="55">
        <v>42588</v>
      </c>
      <c r="G86" s="60">
        <v>0.5</v>
      </c>
      <c r="H86" s="69" t="s">
        <v>3</v>
      </c>
      <c r="I86" s="74">
        <v>102.62</v>
      </c>
      <c r="J86" s="74"/>
      <c r="K86" s="56">
        <v>11</v>
      </c>
      <c r="L86" s="73">
        <f t="shared" si="10"/>
        <v>86525.146175801347</v>
      </c>
      <c r="M86" s="73"/>
      <c r="N86" s="6">
        <f t="shared" si="13"/>
        <v>7.8659223796183042</v>
      </c>
      <c r="O86" s="61">
        <v>2014</v>
      </c>
      <c r="P86" s="55">
        <v>42594</v>
      </c>
      <c r="Q86" s="60">
        <v>0</v>
      </c>
      <c r="R86" s="74">
        <v>102.18</v>
      </c>
      <c r="S86" s="74"/>
      <c r="T86" s="75">
        <f t="shared" si="11"/>
        <v>346100.58470320364</v>
      </c>
      <c r="U86" s="75"/>
      <c r="V86" s="76">
        <f t="shared" si="6"/>
        <v>43.999999999999773</v>
      </c>
      <c r="W86" s="76"/>
      <c r="Y86" s="23"/>
    </row>
    <row r="87" spans="2:25">
      <c r="B87" s="52">
        <v>79</v>
      </c>
      <c r="C87" s="73">
        <f t="shared" si="12"/>
        <v>4672357.8934932705</v>
      </c>
      <c r="D87" s="73"/>
      <c r="E87" s="61">
        <v>2014</v>
      </c>
      <c r="F87" s="55">
        <v>42595</v>
      </c>
      <c r="G87" s="60">
        <v>0.33333333333333331</v>
      </c>
      <c r="H87" s="69" t="s">
        <v>4</v>
      </c>
      <c r="I87" s="74">
        <v>102.33</v>
      </c>
      <c r="J87" s="74"/>
      <c r="K87" s="56">
        <v>11</v>
      </c>
      <c r="L87" s="73">
        <f t="shared" si="10"/>
        <v>93447.157869865405</v>
      </c>
      <c r="M87" s="73"/>
      <c r="N87" s="6">
        <f t="shared" si="13"/>
        <v>8.4951961699877643</v>
      </c>
      <c r="O87" s="61">
        <v>2014</v>
      </c>
      <c r="P87" s="55">
        <v>42597</v>
      </c>
      <c r="Q87" s="60">
        <v>0.83333333333333337</v>
      </c>
      <c r="R87" s="74">
        <v>102.3</v>
      </c>
      <c r="S87" s="74"/>
      <c r="T87" s="75">
        <f t="shared" si="11"/>
        <v>-25485.588509964258</v>
      </c>
      <c r="U87" s="75"/>
      <c r="V87" s="76">
        <f t="shared" si="6"/>
        <v>-3.0000000000001137</v>
      </c>
      <c r="W87" s="76"/>
      <c r="Y87" s="23"/>
    </row>
    <row r="88" spans="2:25">
      <c r="B88" s="52">
        <v>80</v>
      </c>
      <c r="C88" s="73">
        <f t="shared" si="12"/>
        <v>4646872.3049833067</v>
      </c>
      <c r="D88" s="73"/>
      <c r="E88" s="61">
        <v>2014</v>
      </c>
      <c r="F88" s="55">
        <v>42607</v>
      </c>
      <c r="G88" s="60">
        <v>0.75</v>
      </c>
      <c r="H88" s="69" t="s">
        <v>4</v>
      </c>
      <c r="I88" s="74">
        <v>104.06</v>
      </c>
      <c r="J88" s="74"/>
      <c r="K88" s="56">
        <v>20</v>
      </c>
      <c r="L88" s="73">
        <f t="shared" si="10"/>
        <v>92937.446099666136</v>
      </c>
      <c r="M88" s="73"/>
      <c r="N88" s="6">
        <f t="shared" si="13"/>
        <v>4.6468723049833072</v>
      </c>
      <c r="O88" s="61">
        <v>2014</v>
      </c>
      <c r="P88" s="55">
        <v>42608</v>
      </c>
      <c r="Q88" s="60">
        <v>0.33333333333333331</v>
      </c>
      <c r="R88" s="74">
        <v>103.86</v>
      </c>
      <c r="S88" s="74"/>
      <c r="T88" s="75">
        <f t="shared" si="11"/>
        <v>-92937.446099667461</v>
      </c>
      <c r="U88" s="75"/>
      <c r="V88" s="76">
        <f t="shared" si="6"/>
        <v>-20.000000000000284</v>
      </c>
      <c r="W88" s="76"/>
      <c r="Y88" s="23"/>
    </row>
    <row r="89" spans="2:25">
      <c r="B89" s="52">
        <v>81</v>
      </c>
      <c r="C89" s="73">
        <f t="shared" si="12"/>
        <v>4553934.8588836389</v>
      </c>
      <c r="D89" s="73"/>
      <c r="E89" s="61">
        <v>2014</v>
      </c>
      <c r="F89" s="55">
        <v>42632</v>
      </c>
      <c r="G89" s="60">
        <v>0.83333333333333337</v>
      </c>
      <c r="H89" s="69" t="s">
        <v>4</v>
      </c>
      <c r="I89" s="74">
        <v>109.1</v>
      </c>
      <c r="J89" s="74"/>
      <c r="K89" s="56">
        <v>51</v>
      </c>
      <c r="L89" s="73">
        <f t="shared" si="10"/>
        <v>91078.697177672773</v>
      </c>
      <c r="M89" s="73"/>
      <c r="N89" s="6">
        <f t="shared" si="13"/>
        <v>1.7858568074053485</v>
      </c>
      <c r="O89" s="61">
        <v>2014</v>
      </c>
      <c r="P89" s="55">
        <v>42636</v>
      </c>
      <c r="Q89" s="60">
        <v>0.66666666666666663</v>
      </c>
      <c r="R89" s="74">
        <v>108.59</v>
      </c>
      <c r="S89" s="74"/>
      <c r="T89" s="75">
        <f t="shared" si="11"/>
        <v>-91078.697177671158</v>
      </c>
      <c r="U89" s="75"/>
      <c r="V89" s="76">
        <f t="shared" si="6"/>
        <v>-50.999999999999091</v>
      </c>
      <c r="W89" s="76"/>
      <c r="Y89" s="23"/>
    </row>
    <row r="90" spans="2:25">
      <c r="B90" s="52">
        <v>82</v>
      </c>
      <c r="C90" s="73">
        <f t="shared" si="12"/>
        <v>4462856.161705968</v>
      </c>
      <c r="D90" s="73"/>
      <c r="E90" s="61">
        <v>2014</v>
      </c>
      <c r="F90" s="55">
        <v>42639</v>
      </c>
      <c r="G90" s="60">
        <v>0.66666666666666663</v>
      </c>
      <c r="H90" s="69" t="s">
        <v>4</v>
      </c>
      <c r="I90" s="74">
        <v>109.1</v>
      </c>
      <c r="J90" s="74"/>
      <c r="K90" s="56">
        <v>25</v>
      </c>
      <c r="L90" s="73">
        <f t="shared" si="10"/>
        <v>89257.123234119368</v>
      </c>
      <c r="M90" s="73"/>
      <c r="N90" s="6">
        <f t="shared" si="13"/>
        <v>3.5702849293647745</v>
      </c>
      <c r="O90" s="61">
        <v>2014</v>
      </c>
      <c r="P90" s="55">
        <v>42644</v>
      </c>
      <c r="Q90" s="60">
        <v>0.83333333333333337</v>
      </c>
      <c r="R90" s="74">
        <v>109.55</v>
      </c>
      <c r="S90" s="74"/>
      <c r="T90" s="75">
        <f t="shared" si="11"/>
        <v>160662.82182141586</v>
      </c>
      <c r="U90" s="75"/>
      <c r="V90" s="76">
        <f t="shared" si="6"/>
        <v>45.000000000000284</v>
      </c>
      <c r="W90" s="76"/>
      <c r="Y90" s="23"/>
    </row>
    <row r="91" spans="2:25">
      <c r="B91" s="52">
        <v>83</v>
      </c>
      <c r="C91" s="73">
        <f t="shared" si="12"/>
        <v>4623518.9835273838</v>
      </c>
      <c r="D91" s="73"/>
      <c r="E91" s="61">
        <v>2014</v>
      </c>
      <c r="F91" s="55">
        <v>42652</v>
      </c>
      <c r="G91" s="60">
        <v>0</v>
      </c>
      <c r="H91" s="69" t="s">
        <v>3</v>
      </c>
      <c r="I91" s="74">
        <v>108.04</v>
      </c>
      <c r="J91" s="74"/>
      <c r="K91" s="56">
        <v>71</v>
      </c>
      <c r="L91" s="73">
        <f t="shared" si="10"/>
        <v>92470.379670547671</v>
      </c>
      <c r="M91" s="73"/>
      <c r="N91" s="6">
        <f t="shared" si="13"/>
        <v>1.3023997136696854</v>
      </c>
      <c r="O91" s="61">
        <v>2014</v>
      </c>
      <c r="P91" s="55">
        <v>42660</v>
      </c>
      <c r="Q91" s="60">
        <v>0.66666666666666663</v>
      </c>
      <c r="R91" s="74">
        <v>106.5</v>
      </c>
      <c r="S91" s="74"/>
      <c r="T91" s="75">
        <f t="shared" si="11"/>
        <v>200569.55590513238</v>
      </c>
      <c r="U91" s="75"/>
      <c r="V91" s="76">
        <f t="shared" si="6"/>
        <v>154.00000000000063</v>
      </c>
      <c r="W91" s="76"/>
      <c r="Y91" s="23"/>
    </row>
    <row r="92" spans="2:25">
      <c r="B92" s="52">
        <v>84</v>
      </c>
      <c r="C92" s="73">
        <f t="shared" si="12"/>
        <v>4824088.5394325163</v>
      </c>
      <c r="D92" s="73"/>
      <c r="E92" s="61">
        <v>2014</v>
      </c>
      <c r="F92" s="55">
        <v>42667</v>
      </c>
      <c r="G92" s="60">
        <v>0.83333333333333337</v>
      </c>
      <c r="H92" s="69" t="s">
        <v>4</v>
      </c>
      <c r="I92" s="74">
        <v>108.18</v>
      </c>
      <c r="J92" s="74"/>
      <c r="K92" s="56">
        <v>40</v>
      </c>
      <c r="L92" s="73">
        <f t="shared" si="10"/>
        <v>96481.770788650334</v>
      </c>
      <c r="M92" s="73"/>
      <c r="N92" s="6">
        <f t="shared" si="13"/>
        <v>2.4120442697162585</v>
      </c>
      <c r="O92" s="61">
        <v>2014</v>
      </c>
      <c r="P92" s="55">
        <v>42670</v>
      </c>
      <c r="Q92" s="60">
        <v>0.75</v>
      </c>
      <c r="R92" s="74">
        <v>107.78</v>
      </c>
      <c r="S92" s="74"/>
      <c r="T92" s="75">
        <f t="shared" si="11"/>
        <v>-96481.770788651716</v>
      </c>
      <c r="U92" s="75"/>
      <c r="V92" s="76">
        <f t="shared" si="6"/>
        <v>-40.000000000000568</v>
      </c>
      <c r="W92" s="76"/>
      <c r="Y92" s="23"/>
    </row>
    <row r="93" spans="2:25">
      <c r="B93" s="52">
        <v>85</v>
      </c>
      <c r="C93" s="73">
        <f t="shared" si="12"/>
        <v>4727606.7686438644</v>
      </c>
      <c r="D93" s="73"/>
      <c r="E93" s="61">
        <v>2014</v>
      </c>
      <c r="F93" s="55">
        <v>42671</v>
      </c>
      <c r="G93" s="60">
        <v>0.33333333333333331</v>
      </c>
      <c r="H93" s="69" t="s">
        <v>3</v>
      </c>
      <c r="I93" s="74">
        <v>107.79</v>
      </c>
      <c r="J93" s="74"/>
      <c r="K93" s="56">
        <v>20</v>
      </c>
      <c r="L93" s="73">
        <f t="shared" si="10"/>
        <v>94552.135372877296</v>
      </c>
      <c r="M93" s="73"/>
      <c r="N93" s="6">
        <f t="shared" si="13"/>
        <v>4.7276067686438648</v>
      </c>
      <c r="O93" s="61">
        <v>2014</v>
      </c>
      <c r="P93" s="55">
        <v>42671</v>
      </c>
      <c r="Q93" s="60">
        <v>0.66666666666666663</v>
      </c>
      <c r="R93" s="74">
        <v>107.99</v>
      </c>
      <c r="S93" s="74"/>
      <c r="T93" s="75">
        <f t="shared" si="11"/>
        <v>-94552.135372871911</v>
      </c>
      <c r="U93" s="75"/>
      <c r="V93" s="76">
        <f t="shared" si="6"/>
        <v>-19.999999999998863</v>
      </c>
      <c r="W93" s="76"/>
      <c r="Y93" s="23"/>
    </row>
    <row r="94" spans="2:25">
      <c r="B94" s="52">
        <v>86</v>
      </c>
      <c r="C94" s="73">
        <f t="shared" si="12"/>
        <v>4633054.6332709929</v>
      </c>
      <c r="D94" s="73"/>
      <c r="E94" s="61">
        <v>2014</v>
      </c>
      <c r="F94" s="55">
        <v>42687</v>
      </c>
      <c r="G94" s="60">
        <v>0.33333333333333331</v>
      </c>
      <c r="H94" s="69" t="s">
        <v>4</v>
      </c>
      <c r="I94" s="74">
        <v>115.66</v>
      </c>
      <c r="J94" s="74"/>
      <c r="K94" s="56">
        <v>24</v>
      </c>
      <c r="L94" s="73">
        <f t="shared" si="10"/>
        <v>92661.092665419856</v>
      </c>
      <c r="M94" s="73"/>
      <c r="N94" s="6">
        <f t="shared" si="13"/>
        <v>3.8608788610591604</v>
      </c>
      <c r="O94" s="61">
        <v>2014</v>
      </c>
      <c r="P94" s="55">
        <v>42677</v>
      </c>
      <c r="Q94" s="60">
        <v>0.66666666666666663</v>
      </c>
      <c r="R94" s="74">
        <v>115.42</v>
      </c>
      <c r="S94" s="74"/>
      <c r="T94" s="75">
        <f t="shared" si="11"/>
        <v>-92661.092665417877</v>
      </c>
      <c r="U94" s="75"/>
      <c r="V94" s="76">
        <f t="shared" si="6"/>
        <v>-23.999999999999488</v>
      </c>
      <c r="W94" s="76"/>
      <c r="Y94" s="23"/>
    </row>
    <row r="95" spans="2:25">
      <c r="B95" s="52">
        <v>87</v>
      </c>
      <c r="C95" s="73">
        <f t="shared" si="12"/>
        <v>4540393.5406055748</v>
      </c>
      <c r="D95" s="73"/>
      <c r="E95" s="61">
        <v>2014</v>
      </c>
      <c r="F95" s="55">
        <v>42709</v>
      </c>
      <c r="G95" s="60">
        <v>0.16666666666666666</v>
      </c>
      <c r="H95" s="69" t="s">
        <v>4</v>
      </c>
      <c r="I95" s="74">
        <v>119.87</v>
      </c>
      <c r="J95" s="74"/>
      <c r="K95" s="56">
        <v>20</v>
      </c>
      <c r="L95" s="73">
        <f t="shared" si="10"/>
        <v>90807.870812111505</v>
      </c>
      <c r="M95" s="73"/>
      <c r="N95" s="6">
        <f t="shared" si="13"/>
        <v>4.5403935406055753</v>
      </c>
      <c r="O95" s="61">
        <v>2014</v>
      </c>
      <c r="P95" s="55">
        <v>42712</v>
      </c>
      <c r="Q95" s="60">
        <v>0.625</v>
      </c>
      <c r="R95" s="74">
        <v>121.28</v>
      </c>
      <c r="S95" s="74"/>
      <c r="T95" s="75">
        <f t="shared" si="11"/>
        <v>640195.48922538455</v>
      </c>
      <c r="U95" s="75"/>
      <c r="V95" s="76">
        <f t="shared" si="6"/>
        <v>140.99999999999966</v>
      </c>
      <c r="W95" s="76"/>
      <c r="Y95" s="23"/>
    </row>
    <row r="96" spans="2:25">
      <c r="B96" s="52">
        <v>88</v>
      </c>
      <c r="C96" s="73">
        <f t="shared" si="12"/>
        <v>5180589.0298309596</v>
      </c>
      <c r="D96" s="73"/>
      <c r="E96" s="61">
        <v>2014</v>
      </c>
      <c r="F96" s="55">
        <v>42719</v>
      </c>
      <c r="G96" s="60">
        <v>0.79166666666666663</v>
      </c>
      <c r="H96" s="69" t="s">
        <v>3</v>
      </c>
      <c r="I96" s="74">
        <v>118.46</v>
      </c>
      <c r="J96" s="74"/>
      <c r="K96" s="56">
        <v>52</v>
      </c>
      <c r="L96" s="73">
        <f t="shared" si="10"/>
        <v>103611.7805966192</v>
      </c>
      <c r="M96" s="73"/>
      <c r="N96" s="6">
        <f t="shared" si="13"/>
        <v>1.9925342422426768</v>
      </c>
      <c r="O96" s="61">
        <v>2014</v>
      </c>
      <c r="P96" s="55">
        <v>42722</v>
      </c>
      <c r="Q96" s="60">
        <v>0</v>
      </c>
      <c r="R96" s="74">
        <v>117.51</v>
      </c>
      <c r="S96" s="74"/>
      <c r="T96" s="75">
        <f t="shared" si="11"/>
        <v>189290.75301305202</v>
      </c>
      <c r="U96" s="75"/>
      <c r="V96" s="76">
        <f t="shared" si="6"/>
        <v>94.999999999998863</v>
      </c>
      <c r="W96" s="76"/>
      <c r="Y96" s="23"/>
    </row>
    <row r="97" spans="2:27">
      <c r="B97" s="52">
        <v>89</v>
      </c>
      <c r="C97" s="73">
        <f t="shared" si="12"/>
        <v>5369879.7828440117</v>
      </c>
      <c r="D97" s="73"/>
      <c r="E97" s="61">
        <v>2014</v>
      </c>
      <c r="F97" s="55">
        <v>42723</v>
      </c>
      <c r="G97" s="60">
        <v>0.83333333333333337</v>
      </c>
      <c r="H97" s="69" t="s">
        <v>4</v>
      </c>
      <c r="I97" s="74">
        <v>119.5</v>
      </c>
      <c r="J97" s="74"/>
      <c r="K97" s="56">
        <v>67</v>
      </c>
      <c r="L97" s="73">
        <f t="shared" si="10"/>
        <v>107397.59565688024</v>
      </c>
      <c r="M97" s="73"/>
      <c r="N97" s="6">
        <f t="shared" si="13"/>
        <v>1.6029491889086602</v>
      </c>
      <c r="O97" s="61">
        <v>2014</v>
      </c>
      <c r="P97" s="55">
        <v>42729</v>
      </c>
      <c r="Q97" s="60">
        <v>0.33333333333333331</v>
      </c>
      <c r="R97" s="74">
        <v>120.27</v>
      </c>
      <c r="S97" s="74"/>
      <c r="T97" s="75">
        <f t="shared" si="11"/>
        <v>123427.08754596621</v>
      </c>
      <c r="U97" s="75"/>
      <c r="V97" s="76">
        <f t="shared" si="6"/>
        <v>76.999999999999602</v>
      </c>
      <c r="W97" s="76"/>
      <c r="Y97" s="23"/>
    </row>
    <row r="98" spans="2:27">
      <c r="B98" s="52">
        <v>90</v>
      </c>
      <c r="C98" s="73">
        <f t="shared" si="12"/>
        <v>5493306.8703899775</v>
      </c>
      <c r="D98" s="73"/>
      <c r="E98" s="61">
        <v>2014</v>
      </c>
      <c r="F98" s="55">
        <v>42730</v>
      </c>
      <c r="G98" s="60">
        <v>0.33333333333333331</v>
      </c>
      <c r="H98" s="69" t="s">
        <v>3</v>
      </c>
      <c r="I98" s="74">
        <v>120.16</v>
      </c>
      <c r="J98" s="74"/>
      <c r="K98" s="56">
        <v>27</v>
      </c>
      <c r="L98" s="73">
        <f t="shared" si="10"/>
        <v>109866.13740779956</v>
      </c>
      <c r="M98" s="73"/>
      <c r="N98" s="6">
        <f t="shared" si="13"/>
        <v>4.0691162002888719</v>
      </c>
      <c r="O98" s="61">
        <v>2014</v>
      </c>
      <c r="P98" s="55">
        <v>42730</v>
      </c>
      <c r="Q98" s="60">
        <v>0.83333333333333337</v>
      </c>
      <c r="R98" s="74">
        <v>120.43</v>
      </c>
      <c r="S98" s="74"/>
      <c r="T98" s="75">
        <f t="shared" si="11"/>
        <v>-109866.1374078037</v>
      </c>
      <c r="U98" s="75"/>
      <c r="V98" s="76">
        <f t="shared" si="6"/>
        <v>-27.000000000001023</v>
      </c>
      <c r="W98" s="76"/>
      <c r="Y98" s="23"/>
      <c r="Z98" s="130">
        <f>SUM(T72:U98)</f>
        <v>882826.24485630658</v>
      </c>
      <c r="AA98" s="131">
        <f>Z98/C71</f>
        <v>0.19223368769793309</v>
      </c>
    </row>
    <row r="99" spans="2:27">
      <c r="B99" s="52">
        <v>91</v>
      </c>
      <c r="C99" s="73">
        <f t="shared" si="12"/>
        <v>5383440.7329821736</v>
      </c>
      <c r="D99" s="73"/>
      <c r="E99" s="56">
        <v>2015</v>
      </c>
      <c r="F99" s="55">
        <v>42374</v>
      </c>
      <c r="G99" s="60">
        <v>0.29166666666666669</v>
      </c>
      <c r="H99" s="69" t="s">
        <v>4</v>
      </c>
      <c r="I99" s="74">
        <v>120.6</v>
      </c>
      <c r="J99" s="74"/>
      <c r="K99" s="56">
        <v>63</v>
      </c>
      <c r="L99" s="73">
        <f t="shared" si="10"/>
        <v>107668.81465964347</v>
      </c>
      <c r="M99" s="73"/>
      <c r="N99" s="6">
        <f t="shared" si="13"/>
        <v>1.7090288041213249</v>
      </c>
      <c r="O99" s="56">
        <v>2015</v>
      </c>
      <c r="P99" s="55">
        <v>42374</v>
      </c>
      <c r="Q99" s="60">
        <v>0.79166666666666663</v>
      </c>
      <c r="R99" s="74">
        <v>119.97</v>
      </c>
      <c r="S99" s="74"/>
      <c r="T99" s="75">
        <f t="shared" si="11"/>
        <v>-107668.81465964268</v>
      </c>
      <c r="U99" s="75"/>
      <c r="V99" s="76">
        <f t="shared" si="6"/>
        <v>-62.999999999999545</v>
      </c>
      <c r="W99" s="76"/>
      <c r="Y99" s="23"/>
    </row>
    <row r="100" spans="2:27">
      <c r="B100" s="52">
        <v>92</v>
      </c>
      <c r="C100" s="73">
        <f t="shared" si="12"/>
        <v>5275771.9183225306</v>
      </c>
      <c r="D100" s="73"/>
      <c r="E100" s="61">
        <v>2015</v>
      </c>
      <c r="F100" s="55">
        <v>42382</v>
      </c>
      <c r="G100" s="60">
        <v>0</v>
      </c>
      <c r="H100" s="69" t="s">
        <v>3</v>
      </c>
      <c r="I100" s="74">
        <v>118.12</v>
      </c>
      <c r="J100" s="74"/>
      <c r="K100" s="56">
        <v>57</v>
      </c>
      <c r="L100" s="73">
        <f t="shared" si="10"/>
        <v>105515.43836645062</v>
      </c>
      <c r="M100" s="73"/>
      <c r="N100" s="6">
        <f t="shared" si="13"/>
        <v>1.8511480415166774</v>
      </c>
      <c r="O100" s="61">
        <v>2015</v>
      </c>
      <c r="P100" s="55">
        <v>42382</v>
      </c>
      <c r="Q100" s="60">
        <v>0.5</v>
      </c>
      <c r="R100" s="74">
        <v>118.69</v>
      </c>
      <c r="S100" s="74"/>
      <c r="T100" s="75">
        <f t="shared" si="11"/>
        <v>-105515.43836644934</v>
      </c>
      <c r="U100" s="75"/>
      <c r="V100" s="76">
        <f t="shared" si="6"/>
        <v>-56.999999999999318</v>
      </c>
      <c r="W100" s="76"/>
      <c r="Y100" s="23"/>
    </row>
    <row r="101" spans="2:27">
      <c r="B101" s="52">
        <v>93</v>
      </c>
      <c r="C101" s="73">
        <f t="shared" si="12"/>
        <v>5170256.4799560811</v>
      </c>
      <c r="D101" s="73"/>
      <c r="E101" s="61">
        <v>2015</v>
      </c>
      <c r="F101" s="55">
        <v>42396</v>
      </c>
      <c r="G101" s="60">
        <v>0.66666666666666663</v>
      </c>
      <c r="H101" s="69" t="s">
        <v>3</v>
      </c>
      <c r="I101" s="74">
        <v>117.85</v>
      </c>
      <c r="J101" s="74"/>
      <c r="K101" s="56">
        <v>40</v>
      </c>
      <c r="L101" s="73">
        <f t="shared" si="10"/>
        <v>103405.12959912163</v>
      </c>
      <c r="M101" s="73"/>
      <c r="N101" s="6">
        <f t="shared" si="13"/>
        <v>2.5851282399780406</v>
      </c>
      <c r="O101" s="61">
        <v>2015</v>
      </c>
      <c r="P101" s="55">
        <v>42397</v>
      </c>
      <c r="Q101" s="60">
        <v>0.33333333333333331</v>
      </c>
      <c r="R101" s="74">
        <v>118.25</v>
      </c>
      <c r="S101" s="74"/>
      <c r="T101" s="75">
        <f t="shared" si="11"/>
        <v>-103405.12959912309</v>
      </c>
      <c r="U101" s="75"/>
      <c r="V101" s="76">
        <f t="shared" si="6"/>
        <v>-40.000000000000568</v>
      </c>
      <c r="W101" s="76"/>
      <c r="Y101" s="23"/>
    </row>
    <row r="102" spans="2:27">
      <c r="B102" s="52">
        <v>94</v>
      </c>
      <c r="C102" s="73">
        <f t="shared" si="12"/>
        <v>5066851.3503569579</v>
      </c>
      <c r="D102" s="73"/>
      <c r="E102" s="61">
        <v>2015</v>
      </c>
      <c r="F102" s="55">
        <v>42405</v>
      </c>
      <c r="G102" s="60">
        <v>0</v>
      </c>
      <c r="H102" s="69" t="s">
        <v>3</v>
      </c>
      <c r="I102" s="74">
        <v>117.34</v>
      </c>
      <c r="J102" s="74"/>
      <c r="K102" s="56">
        <v>33</v>
      </c>
      <c r="L102" s="73">
        <f t="shared" si="10"/>
        <v>101337.02700713916</v>
      </c>
      <c r="M102" s="73"/>
      <c r="N102" s="6">
        <f t="shared" si="13"/>
        <v>3.0708190002163382</v>
      </c>
      <c r="O102" s="61">
        <v>2015</v>
      </c>
      <c r="P102" s="55">
        <v>42406</v>
      </c>
      <c r="Q102" s="60">
        <v>0.83333333333333337</v>
      </c>
      <c r="R102" s="74">
        <v>117.67</v>
      </c>
      <c r="S102" s="74"/>
      <c r="T102" s="75">
        <f t="shared" si="11"/>
        <v>-101337.02700713865</v>
      </c>
      <c r="U102" s="75"/>
      <c r="V102" s="76">
        <f t="shared" si="6"/>
        <v>-32.999999999999829</v>
      </c>
      <c r="W102" s="76"/>
      <c r="Y102" s="23"/>
    </row>
    <row r="103" spans="2:27">
      <c r="B103" s="52">
        <v>95</v>
      </c>
      <c r="C103" s="73">
        <f t="shared" si="12"/>
        <v>4965514.3233498195</v>
      </c>
      <c r="D103" s="73"/>
      <c r="E103" s="61">
        <v>2015</v>
      </c>
      <c r="F103" s="55">
        <v>42417</v>
      </c>
      <c r="G103" s="60">
        <v>0.83333333333333337</v>
      </c>
      <c r="H103" s="69" t="s">
        <v>4</v>
      </c>
      <c r="I103" s="74">
        <v>118.96</v>
      </c>
      <c r="J103" s="74"/>
      <c r="K103" s="56">
        <v>30</v>
      </c>
      <c r="L103" s="73">
        <f t="shared" si="10"/>
        <v>99310.286466996389</v>
      </c>
      <c r="M103" s="73"/>
      <c r="N103" s="6">
        <f t="shared" si="13"/>
        <v>3.310342882233213</v>
      </c>
      <c r="O103" s="61">
        <v>2015</v>
      </c>
      <c r="P103" s="55">
        <v>42419</v>
      </c>
      <c r="Q103" s="60">
        <v>0.16666666666666666</v>
      </c>
      <c r="R103" s="74">
        <v>118.87</v>
      </c>
      <c r="S103" s="74"/>
      <c r="T103" s="75">
        <f t="shared" si="11"/>
        <v>-29793.085940095341</v>
      </c>
      <c r="U103" s="75"/>
      <c r="V103" s="76">
        <f t="shared" si="6"/>
        <v>-8.99999999999892</v>
      </c>
      <c r="W103" s="76"/>
      <c r="Y103" s="23"/>
    </row>
    <row r="104" spans="2:27">
      <c r="B104" s="52">
        <v>96</v>
      </c>
      <c r="C104" s="73">
        <f t="shared" si="12"/>
        <v>4935721.2374097239</v>
      </c>
      <c r="D104" s="73"/>
      <c r="E104" s="61">
        <v>2015</v>
      </c>
      <c r="F104" s="55">
        <v>42426</v>
      </c>
      <c r="G104" s="60">
        <v>0.33333333333333331</v>
      </c>
      <c r="H104" s="69" t="s">
        <v>3</v>
      </c>
      <c r="I104" s="74">
        <v>118.81</v>
      </c>
      <c r="J104" s="74"/>
      <c r="K104" s="56">
        <v>28</v>
      </c>
      <c r="L104" s="73">
        <f t="shared" si="10"/>
        <v>98714.424748194477</v>
      </c>
      <c r="M104" s="73"/>
      <c r="N104" s="6">
        <f t="shared" si="13"/>
        <v>3.5255151695783744</v>
      </c>
      <c r="O104" s="61">
        <v>2015</v>
      </c>
      <c r="P104" s="55">
        <v>42426</v>
      </c>
      <c r="Q104" s="60">
        <v>0.83333333333333337</v>
      </c>
      <c r="R104" s="74">
        <v>119.09</v>
      </c>
      <c r="S104" s="74"/>
      <c r="T104" s="75">
        <f t="shared" si="11"/>
        <v>-98714.424748194884</v>
      </c>
      <c r="U104" s="75"/>
      <c r="V104" s="76">
        <f t="shared" ref="V104:V108" si="14">IF(P104="","",IF(T104&lt;0,IF(H104="買",(R104-I104)*100,(I104-R104)*100),IF(H104="買",(R104-I104)*100,(I104-R104)*100)))</f>
        <v>-28.000000000000114</v>
      </c>
      <c r="W104" s="76"/>
      <c r="Y104" s="23"/>
    </row>
    <row r="105" spans="2:27">
      <c r="B105" s="52">
        <v>97</v>
      </c>
      <c r="C105" s="73">
        <f t="shared" si="12"/>
        <v>4837006.8126615286</v>
      </c>
      <c r="D105" s="73"/>
      <c r="E105" s="61">
        <v>2015</v>
      </c>
      <c r="F105" s="55">
        <v>42446</v>
      </c>
      <c r="G105" s="60">
        <v>0.66666666666666663</v>
      </c>
      <c r="H105" s="69" t="s">
        <v>3</v>
      </c>
      <c r="I105" s="74">
        <v>121.22</v>
      </c>
      <c r="J105" s="74"/>
      <c r="K105" s="56">
        <v>27</v>
      </c>
      <c r="L105" s="73">
        <f t="shared" si="10"/>
        <v>96740.136253230579</v>
      </c>
      <c r="M105" s="73"/>
      <c r="N105" s="6">
        <f t="shared" si="13"/>
        <v>3.5829680093789102</v>
      </c>
      <c r="O105" s="61">
        <v>2015</v>
      </c>
      <c r="P105" s="55">
        <v>42449</v>
      </c>
      <c r="Q105" s="60">
        <v>0.66666666666666663</v>
      </c>
      <c r="R105" s="74">
        <v>121.04</v>
      </c>
      <c r="S105" s="74"/>
      <c r="T105" s="75">
        <f t="shared" si="11"/>
        <v>64493.424168817735</v>
      </c>
      <c r="U105" s="75"/>
      <c r="V105" s="76">
        <f t="shared" si="14"/>
        <v>17.999999999999261</v>
      </c>
      <c r="W105" s="76"/>
      <c r="Y105" s="23"/>
    </row>
    <row r="106" spans="2:27">
      <c r="B106" s="52">
        <v>98</v>
      </c>
      <c r="C106" s="73">
        <f t="shared" si="12"/>
        <v>4901500.2368303463</v>
      </c>
      <c r="D106" s="73"/>
      <c r="E106" s="61">
        <v>2015</v>
      </c>
      <c r="F106" s="55">
        <v>42454</v>
      </c>
      <c r="G106" s="60">
        <v>0</v>
      </c>
      <c r="H106" s="69" t="s">
        <v>3</v>
      </c>
      <c r="I106" s="74">
        <v>119.56</v>
      </c>
      <c r="J106" s="74"/>
      <c r="K106" s="56">
        <v>43</v>
      </c>
      <c r="L106" s="73">
        <f t="shared" si="10"/>
        <v>98030.004736606934</v>
      </c>
      <c r="M106" s="73"/>
      <c r="N106" s="6">
        <f t="shared" si="13"/>
        <v>2.2797675520141145</v>
      </c>
      <c r="O106" s="61">
        <v>2015</v>
      </c>
      <c r="P106" s="55">
        <v>42456</v>
      </c>
      <c r="Q106" s="60">
        <v>0.66666666666666663</v>
      </c>
      <c r="R106" s="74">
        <v>119.44</v>
      </c>
      <c r="S106" s="74"/>
      <c r="T106" s="75">
        <f t="shared" si="11"/>
        <v>27357.21062417041</v>
      </c>
      <c r="U106" s="75"/>
      <c r="V106" s="76">
        <f t="shared" si="14"/>
        <v>12.000000000000455</v>
      </c>
      <c r="W106" s="76"/>
      <c r="Y106" s="23"/>
    </row>
    <row r="107" spans="2:27">
      <c r="B107" s="52">
        <v>99</v>
      </c>
      <c r="C107" s="73">
        <f t="shared" si="12"/>
        <v>4928857.4474545168</v>
      </c>
      <c r="D107" s="73"/>
      <c r="E107" s="61">
        <v>2015</v>
      </c>
      <c r="F107" s="55">
        <v>42499</v>
      </c>
      <c r="G107" s="60">
        <v>0</v>
      </c>
      <c r="H107" s="69" t="s">
        <v>4</v>
      </c>
      <c r="I107" s="74">
        <v>119.86</v>
      </c>
      <c r="J107" s="74"/>
      <c r="K107" s="56">
        <v>21</v>
      </c>
      <c r="L107" s="73">
        <f t="shared" si="10"/>
        <v>98577.148949090333</v>
      </c>
      <c r="M107" s="73"/>
      <c r="N107" s="6">
        <f t="shared" si="13"/>
        <v>4.6941499499566826</v>
      </c>
      <c r="O107" s="61">
        <v>2015</v>
      </c>
      <c r="P107" s="55">
        <v>42503</v>
      </c>
      <c r="Q107" s="60">
        <v>0</v>
      </c>
      <c r="R107" s="74">
        <v>119.81</v>
      </c>
      <c r="S107" s="74"/>
      <c r="T107" s="75">
        <f t="shared" si="11"/>
        <v>-23470.74974978208</v>
      </c>
      <c r="U107" s="75"/>
      <c r="V107" s="76">
        <f t="shared" si="14"/>
        <v>-4.9999999999997158</v>
      </c>
      <c r="W107" s="76"/>
      <c r="Y107" s="23"/>
    </row>
    <row r="108" spans="2:27">
      <c r="B108" s="52">
        <v>100</v>
      </c>
      <c r="C108" s="73">
        <f t="shared" si="12"/>
        <v>4905386.6977047343</v>
      </c>
      <c r="D108" s="73"/>
      <c r="E108" s="61">
        <v>2015</v>
      </c>
      <c r="F108" s="55">
        <v>42503</v>
      </c>
      <c r="G108" s="60">
        <v>0.5</v>
      </c>
      <c r="H108" s="52" t="s">
        <v>3</v>
      </c>
      <c r="I108" s="74">
        <v>119.79</v>
      </c>
      <c r="J108" s="74"/>
      <c r="K108" s="56">
        <v>19</v>
      </c>
      <c r="L108" s="73">
        <f t="shared" si="10"/>
        <v>98107.733954094685</v>
      </c>
      <c r="M108" s="73"/>
      <c r="N108" s="6">
        <f t="shared" si="13"/>
        <v>5.163564944952352</v>
      </c>
      <c r="O108" s="61">
        <v>2015</v>
      </c>
      <c r="P108" s="55">
        <v>42505</v>
      </c>
      <c r="Q108" s="60">
        <v>0.33333333333333331</v>
      </c>
      <c r="R108" s="74">
        <v>119.34</v>
      </c>
      <c r="S108" s="74"/>
      <c r="T108" s="75">
        <f t="shared" si="11"/>
        <v>232360.42252285732</v>
      </c>
      <c r="U108" s="75"/>
      <c r="V108" s="76">
        <f t="shared" si="14"/>
        <v>45.000000000000284</v>
      </c>
      <c r="W108" s="76"/>
      <c r="Y108" s="23"/>
      <c r="Z108" s="130">
        <f>SUM(T99:U108)</f>
        <v>-245693.61275458062</v>
      </c>
      <c r="AA108" s="131">
        <f>Z108/C98</f>
        <v>-4.4725994478647883E-2</v>
      </c>
    </row>
    <row r="109" spans="2:27">
      <c r="B109" s="1"/>
      <c r="C109" s="1"/>
      <c r="D109" s="1"/>
      <c r="E109" s="1"/>
      <c r="F109" s="1"/>
      <c r="G109" s="1"/>
      <c r="H109" s="1"/>
      <c r="I109" s="1"/>
      <c r="J109" s="1"/>
      <c r="K109" s="1"/>
      <c r="L109" s="1"/>
      <c r="M109" s="1"/>
      <c r="N109" s="1"/>
      <c r="O109" s="1"/>
      <c r="P109" s="1"/>
      <c r="Q109" s="1"/>
      <c r="R109" s="1"/>
      <c r="S109" s="1"/>
      <c r="T109" s="1"/>
    </row>
  </sheetData>
  <mergeCells count="637">
    <mergeCell ref="V108:W108"/>
    <mergeCell ref="C107:D107"/>
    <mergeCell ref="I107:J107"/>
    <mergeCell ref="L107:M107"/>
    <mergeCell ref="R107:S107"/>
    <mergeCell ref="T107:U107"/>
    <mergeCell ref="V107:W107"/>
    <mergeCell ref="C106:D106"/>
    <mergeCell ref="I106:J106"/>
    <mergeCell ref="L106:M106"/>
    <mergeCell ref="R106:S106"/>
    <mergeCell ref="T106:U106"/>
    <mergeCell ref="V106:W106"/>
    <mergeCell ref="C108:D108"/>
    <mergeCell ref="I108:J108"/>
    <mergeCell ref="L108:M108"/>
    <mergeCell ref="R108:S108"/>
    <mergeCell ref="T108:U108"/>
    <mergeCell ref="V105:W105"/>
    <mergeCell ref="C104:D104"/>
    <mergeCell ref="I104:J104"/>
    <mergeCell ref="L104:M104"/>
    <mergeCell ref="R104:S104"/>
    <mergeCell ref="T104:U104"/>
    <mergeCell ref="V104:W104"/>
    <mergeCell ref="C103:D103"/>
    <mergeCell ref="I103:J103"/>
    <mergeCell ref="L103:M103"/>
    <mergeCell ref="R103:S103"/>
    <mergeCell ref="T103:U103"/>
    <mergeCell ref="V103:W103"/>
    <mergeCell ref="C105:D105"/>
    <mergeCell ref="I105:J105"/>
    <mergeCell ref="L105:M105"/>
    <mergeCell ref="R105:S105"/>
    <mergeCell ref="T105:U105"/>
    <mergeCell ref="V102:W102"/>
    <mergeCell ref="C101:D101"/>
    <mergeCell ref="I101:J101"/>
    <mergeCell ref="L101:M101"/>
    <mergeCell ref="R101:S101"/>
    <mergeCell ref="T101:U101"/>
    <mergeCell ref="V101:W101"/>
    <mergeCell ref="C100:D100"/>
    <mergeCell ref="I100:J100"/>
    <mergeCell ref="L100:M100"/>
    <mergeCell ref="R100:S100"/>
    <mergeCell ref="T100:U100"/>
    <mergeCell ref="V100:W100"/>
    <mergeCell ref="C102:D102"/>
    <mergeCell ref="I102:J102"/>
    <mergeCell ref="L102:M102"/>
    <mergeCell ref="R102:S102"/>
    <mergeCell ref="T102:U102"/>
    <mergeCell ref="V99:W99"/>
    <mergeCell ref="C98:D98"/>
    <mergeCell ref="I98:J98"/>
    <mergeCell ref="L98:M98"/>
    <mergeCell ref="R98:S98"/>
    <mergeCell ref="T98:U98"/>
    <mergeCell ref="V98:W98"/>
    <mergeCell ref="C97:D97"/>
    <mergeCell ref="I97:J97"/>
    <mergeCell ref="L97:M97"/>
    <mergeCell ref="R97:S97"/>
    <mergeCell ref="T97:U97"/>
    <mergeCell ref="V97:W97"/>
    <mergeCell ref="C99:D99"/>
    <mergeCell ref="I99:J99"/>
    <mergeCell ref="L99:M99"/>
    <mergeCell ref="R99:S99"/>
    <mergeCell ref="T99:U99"/>
    <mergeCell ref="C96:D96"/>
    <mergeCell ref="I96:J96"/>
    <mergeCell ref="L96:M96"/>
    <mergeCell ref="R96:S96"/>
    <mergeCell ref="T96:U96"/>
    <mergeCell ref="V96:W96"/>
    <mergeCell ref="C95:D95"/>
    <mergeCell ref="I95:J95"/>
    <mergeCell ref="L95:M95"/>
    <mergeCell ref="R95:S95"/>
    <mergeCell ref="T95:U95"/>
    <mergeCell ref="V95:W95"/>
    <mergeCell ref="C94:D94"/>
    <mergeCell ref="I94:J94"/>
    <mergeCell ref="L94:M94"/>
    <mergeCell ref="R94:S94"/>
    <mergeCell ref="T94:U94"/>
    <mergeCell ref="V94:W94"/>
    <mergeCell ref="C93:D93"/>
    <mergeCell ref="I93:J93"/>
    <mergeCell ref="L93:M93"/>
    <mergeCell ref="R93:S93"/>
    <mergeCell ref="T93:U93"/>
    <mergeCell ref="V93:W93"/>
    <mergeCell ref="C92:D92"/>
    <mergeCell ref="I92:J92"/>
    <mergeCell ref="L92:M92"/>
    <mergeCell ref="R92:S92"/>
    <mergeCell ref="T92:U92"/>
    <mergeCell ref="V92:W92"/>
    <mergeCell ref="C91:D91"/>
    <mergeCell ref="I91:J91"/>
    <mergeCell ref="L91:M91"/>
    <mergeCell ref="R91:S91"/>
    <mergeCell ref="T91:U91"/>
    <mergeCell ref="V91:W91"/>
    <mergeCell ref="C90:D90"/>
    <mergeCell ref="I90:J90"/>
    <mergeCell ref="L90:M90"/>
    <mergeCell ref="R90:S90"/>
    <mergeCell ref="T90:U90"/>
    <mergeCell ref="V90:W90"/>
    <mergeCell ref="C89:D89"/>
    <mergeCell ref="I89:J89"/>
    <mergeCell ref="L89:M89"/>
    <mergeCell ref="R89:S89"/>
    <mergeCell ref="T89:U89"/>
    <mergeCell ref="V89:W89"/>
    <mergeCell ref="C88:D88"/>
    <mergeCell ref="I88:J88"/>
    <mergeCell ref="L88:M88"/>
    <mergeCell ref="R88:S88"/>
    <mergeCell ref="T88:U88"/>
    <mergeCell ref="V88:W88"/>
    <mergeCell ref="C87:D87"/>
    <mergeCell ref="I87:J87"/>
    <mergeCell ref="L87:M87"/>
    <mergeCell ref="R87:S87"/>
    <mergeCell ref="T87:U87"/>
    <mergeCell ref="V87:W87"/>
    <mergeCell ref="C86:D86"/>
    <mergeCell ref="I86:J86"/>
    <mergeCell ref="L86:M86"/>
    <mergeCell ref="R86:S86"/>
    <mergeCell ref="T86:U86"/>
    <mergeCell ref="V86:W86"/>
    <mergeCell ref="C85:D85"/>
    <mergeCell ref="I85:J85"/>
    <mergeCell ref="L85:M85"/>
    <mergeCell ref="R85:S85"/>
    <mergeCell ref="T85:U85"/>
    <mergeCell ref="V85:W85"/>
    <mergeCell ref="C84:D84"/>
    <mergeCell ref="I84:J84"/>
    <mergeCell ref="L84:M84"/>
    <mergeCell ref="R84:S84"/>
    <mergeCell ref="T84:U84"/>
    <mergeCell ref="V84:W84"/>
    <mergeCell ref="C83:D83"/>
    <mergeCell ref="I83:J83"/>
    <mergeCell ref="L83:M83"/>
    <mergeCell ref="R83:S83"/>
    <mergeCell ref="T83:U83"/>
    <mergeCell ref="V83:W83"/>
    <mergeCell ref="C82:D82"/>
    <mergeCell ref="I82:J82"/>
    <mergeCell ref="L82:M82"/>
    <mergeCell ref="R82:S82"/>
    <mergeCell ref="T82:U82"/>
    <mergeCell ref="V82:W82"/>
    <mergeCell ref="C81:D81"/>
    <mergeCell ref="I81:J81"/>
    <mergeCell ref="L81:M81"/>
    <mergeCell ref="R81:S81"/>
    <mergeCell ref="T81:U81"/>
    <mergeCell ref="V81:W81"/>
    <mergeCell ref="C80:D80"/>
    <mergeCell ref="I80:J80"/>
    <mergeCell ref="L80:M80"/>
    <mergeCell ref="R80:S80"/>
    <mergeCell ref="T80:U80"/>
    <mergeCell ref="V80:W80"/>
    <mergeCell ref="C79:D79"/>
    <mergeCell ref="I79:J79"/>
    <mergeCell ref="L79:M79"/>
    <mergeCell ref="R79:S79"/>
    <mergeCell ref="T79:U79"/>
    <mergeCell ref="V79:W79"/>
    <mergeCell ref="C78:D78"/>
    <mergeCell ref="I78:J78"/>
    <mergeCell ref="L78:M78"/>
    <mergeCell ref="R78:S78"/>
    <mergeCell ref="T78:U78"/>
    <mergeCell ref="V78:W78"/>
    <mergeCell ref="C77:D77"/>
    <mergeCell ref="I77:J77"/>
    <mergeCell ref="L77:M77"/>
    <mergeCell ref="R77:S77"/>
    <mergeCell ref="T77:U77"/>
    <mergeCell ref="V77:W77"/>
    <mergeCell ref="C76:D76"/>
    <mergeCell ref="I76:J76"/>
    <mergeCell ref="L76:M76"/>
    <mergeCell ref="R76:S76"/>
    <mergeCell ref="T76:U76"/>
    <mergeCell ref="V76:W76"/>
    <mergeCell ref="C75:D75"/>
    <mergeCell ref="I75:J75"/>
    <mergeCell ref="L75:M75"/>
    <mergeCell ref="R75:S75"/>
    <mergeCell ref="T75:U75"/>
    <mergeCell ref="V75:W75"/>
    <mergeCell ref="C74:D74"/>
    <mergeCell ref="I74:J74"/>
    <mergeCell ref="L74:M74"/>
    <mergeCell ref="R74:S74"/>
    <mergeCell ref="T74:U74"/>
    <mergeCell ref="V74:W74"/>
    <mergeCell ref="C73:D73"/>
    <mergeCell ref="I73:J73"/>
    <mergeCell ref="L73:M73"/>
    <mergeCell ref="R73:S73"/>
    <mergeCell ref="T73:U73"/>
    <mergeCell ref="V73:W73"/>
    <mergeCell ref="C72:D72"/>
    <mergeCell ref="I72:J72"/>
    <mergeCell ref="L72:M72"/>
    <mergeCell ref="R72:S72"/>
    <mergeCell ref="T72:U72"/>
    <mergeCell ref="V72:W72"/>
    <mergeCell ref="C71:D71"/>
    <mergeCell ref="I71:J71"/>
    <mergeCell ref="L71:M71"/>
    <mergeCell ref="R71:S71"/>
    <mergeCell ref="T71:U71"/>
    <mergeCell ref="V71:W71"/>
    <mergeCell ref="C70:D70"/>
    <mergeCell ref="I70:J70"/>
    <mergeCell ref="L70:M70"/>
    <mergeCell ref="R70:S70"/>
    <mergeCell ref="T70:U70"/>
    <mergeCell ref="V70:W70"/>
    <mergeCell ref="C69:D69"/>
    <mergeCell ref="I69:J69"/>
    <mergeCell ref="L69:M69"/>
    <mergeCell ref="R69:S69"/>
    <mergeCell ref="T69:U69"/>
    <mergeCell ref="V69:W69"/>
    <mergeCell ref="C68:D68"/>
    <mergeCell ref="I68:J68"/>
    <mergeCell ref="L68:M68"/>
    <mergeCell ref="R68:S68"/>
    <mergeCell ref="T68:U68"/>
    <mergeCell ref="V68:W68"/>
    <mergeCell ref="C67:D67"/>
    <mergeCell ref="I67:J67"/>
    <mergeCell ref="L67:M67"/>
    <mergeCell ref="R67:S67"/>
    <mergeCell ref="T67:U67"/>
    <mergeCell ref="V67:W67"/>
    <mergeCell ref="C66:D66"/>
    <mergeCell ref="I66:J66"/>
    <mergeCell ref="L66:M66"/>
    <mergeCell ref="R66:S66"/>
    <mergeCell ref="T66:U66"/>
    <mergeCell ref="V66:W66"/>
    <mergeCell ref="C65:D65"/>
    <mergeCell ref="I65:J65"/>
    <mergeCell ref="L65:M65"/>
    <mergeCell ref="R65:S65"/>
    <mergeCell ref="T65:U65"/>
    <mergeCell ref="V65:W65"/>
    <mergeCell ref="C64:D64"/>
    <mergeCell ref="I64:J64"/>
    <mergeCell ref="L64:M64"/>
    <mergeCell ref="R64:S64"/>
    <mergeCell ref="T64:U64"/>
    <mergeCell ref="V64:W64"/>
    <mergeCell ref="C63:D63"/>
    <mergeCell ref="I63:J63"/>
    <mergeCell ref="L63:M63"/>
    <mergeCell ref="R63:S63"/>
    <mergeCell ref="T63:U63"/>
    <mergeCell ref="V63:W63"/>
    <mergeCell ref="C62:D62"/>
    <mergeCell ref="I62:J62"/>
    <mergeCell ref="L62:M62"/>
    <mergeCell ref="R62:S62"/>
    <mergeCell ref="T62:U62"/>
    <mergeCell ref="V62:W62"/>
    <mergeCell ref="C61:D61"/>
    <mergeCell ref="I61:J61"/>
    <mergeCell ref="L61:M61"/>
    <mergeCell ref="R61:S61"/>
    <mergeCell ref="T61:U61"/>
    <mergeCell ref="V61:W61"/>
    <mergeCell ref="C60:D60"/>
    <mergeCell ref="I60:J60"/>
    <mergeCell ref="L60:M60"/>
    <mergeCell ref="R60:S60"/>
    <mergeCell ref="T60:U60"/>
    <mergeCell ref="V60:W60"/>
    <mergeCell ref="C59:D59"/>
    <mergeCell ref="I59:J59"/>
    <mergeCell ref="L59:M59"/>
    <mergeCell ref="R59:S59"/>
    <mergeCell ref="T59:U59"/>
    <mergeCell ref="V59:W59"/>
    <mergeCell ref="C58:D58"/>
    <mergeCell ref="I58:J58"/>
    <mergeCell ref="L58:M58"/>
    <mergeCell ref="R58:S58"/>
    <mergeCell ref="T58:U58"/>
    <mergeCell ref="V58:W58"/>
    <mergeCell ref="C57:D57"/>
    <mergeCell ref="I57:J57"/>
    <mergeCell ref="L57:M57"/>
    <mergeCell ref="R57:S57"/>
    <mergeCell ref="T57:U57"/>
    <mergeCell ref="V57:W57"/>
    <mergeCell ref="C56:D56"/>
    <mergeCell ref="I56:J56"/>
    <mergeCell ref="L56:M56"/>
    <mergeCell ref="R56:S56"/>
    <mergeCell ref="T56:U56"/>
    <mergeCell ref="V56:W56"/>
    <mergeCell ref="C55:D55"/>
    <mergeCell ref="I55:J55"/>
    <mergeCell ref="L55:M55"/>
    <mergeCell ref="R55:S55"/>
    <mergeCell ref="T55:U55"/>
    <mergeCell ref="V55:W55"/>
    <mergeCell ref="C54:D54"/>
    <mergeCell ref="I54:J54"/>
    <mergeCell ref="L54:M54"/>
    <mergeCell ref="R54:S54"/>
    <mergeCell ref="T54:U54"/>
    <mergeCell ref="V54:W54"/>
    <mergeCell ref="C53:D53"/>
    <mergeCell ref="I53:J53"/>
    <mergeCell ref="L53:M53"/>
    <mergeCell ref="R53:S53"/>
    <mergeCell ref="T53:U53"/>
    <mergeCell ref="V53:W53"/>
    <mergeCell ref="C52:D52"/>
    <mergeCell ref="I52:J52"/>
    <mergeCell ref="L52:M52"/>
    <mergeCell ref="R52:S52"/>
    <mergeCell ref="T52:U52"/>
    <mergeCell ref="V52:W52"/>
    <mergeCell ref="C51:D51"/>
    <mergeCell ref="I51:J51"/>
    <mergeCell ref="L51:M51"/>
    <mergeCell ref="R51:S51"/>
    <mergeCell ref="T51:U51"/>
    <mergeCell ref="V51:W51"/>
    <mergeCell ref="C50:D50"/>
    <mergeCell ref="I50:J50"/>
    <mergeCell ref="L50:M50"/>
    <mergeCell ref="R50:S50"/>
    <mergeCell ref="T50:U50"/>
    <mergeCell ref="V50:W50"/>
    <mergeCell ref="C49:D49"/>
    <mergeCell ref="I49:J49"/>
    <mergeCell ref="L49:M49"/>
    <mergeCell ref="R49:S49"/>
    <mergeCell ref="T49:U49"/>
    <mergeCell ref="V49:W49"/>
    <mergeCell ref="C48:D48"/>
    <mergeCell ref="I48:J48"/>
    <mergeCell ref="L48:M48"/>
    <mergeCell ref="R48:S48"/>
    <mergeCell ref="T48:U48"/>
    <mergeCell ref="V48:W48"/>
    <mergeCell ref="C47:D47"/>
    <mergeCell ref="I47:J47"/>
    <mergeCell ref="L47:M47"/>
    <mergeCell ref="R47:S47"/>
    <mergeCell ref="T47:U47"/>
    <mergeCell ref="V47:W47"/>
    <mergeCell ref="C46:D46"/>
    <mergeCell ref="I46:J46"/>
    <mergeCell ref="L46:M46"/>
    <mergeCell ref="R46:S46"/>
    <mergeCell ref="T46:U46"/>
    <mergeCell ref="V46:W46"/>
    <mergeCell ref="C45:D45"/>
    <mergeCell ref="I45:J45"/>
    <mergeCell ref="L45:M45"/>
    <mergeCell ref="R45:S45"/>
    <mergeCell ref="T45:U45"/>
    <mergeCell ref="V45:W45"/>
    <mergeCell ref="C44:D44"/>
    <mergeCell ref="I44:J44"/>
    <mergeCell ref="L44:M44"/>
    <mergeCell ref="R44:S44"/>
    <mergeCell ref="T44:U44"/>
    <mergeCell ref="V44:W44"/>
    <mergeCell ref="C43:D43"/>
    <mergeCell ref="I43:J43"/>
    <mergeCell ref="L43:M43"/>
    <mergeCell ref="R43:S43"/>
    <mergeCell ref="T43:U43"/>
    <mergeCell ref="V43:W43"/>
    <mergeCell ref="C42:D42"/>
    <mergeCell ref="I42:J42"/>
    <mergeCell ref="L42:M42"/>
    <mergeCell ref="R42:S42"/>
    <mergeCell ref="T42:U42"/>
    <mergeCell ref="V42:W42"/>
    <mergeCell ref="C41:D41"/>
    <mergeCell ref="I41:J41"/>
    <mergeCell ref="L41:M41"/>
    <mergeCell ref="R41:S41"/>
    <mergeCell ref="T41:U41"/>
    <mergeCell ref="V41:W41"/>
    <mergeCell ref="C40:D40"/>
    <mergeCell ref="I40:J40"/>
    <mergeCell ref="L40:M40"/>
    <mergeCell ref="R40:S40"/>
    <mergeCell ref="T40:U40"/>
    <mergeCell ref="V40:W40"/>
    <mergeCell ref="C39:D39"/>
    <mergeCell ref="I39:J39"/>
    <mergeCell ref="L39:M39"/>
    <mergeCell ref="R39:S39"/>
    <mergeCell ref="T39:U39"/>
    <mergeCell ref="V39:W39"/>
    <mergeCell ref="C38:D38"/>
    <mergeCell ref="I38:J38"/>
    <mergeCell ref="L38:M38"/>
    <mergeCell ref="R38:S38"/>
    <mergeCell ref="T38:U38"/>
    <mergeCell ref="V38:W38"/>
    <mergeCell ref="C37:D37"/>
    <mergeCell ref="I37:J37"/>
    <mergeCell ref="L37:M37"/>
    <mergeCell ref="R37:S37"/>
    <mergeCell ref="T37:U37"/>
    <mergeCell ref="V37:W37"/>
    <mergeCell ref="C36:D36"/>
    <mergeCell ref="I36:J36"/>
    <mergeCell ref="L36:M36"/>
    <mergeCell ref="R36:S36"/>
    <mergeCell ref="T36:U36"/>
    <mergeCell ref="V36:W36"/>
    <mergeCell ref="C35:D35"/>
    <mergeCell ref="I35:J35"/>
    <mergeCell ref="L35:M35"/>
    <mergeCell ref="R35:S35"/>
    <mergeCell ref="T35:U35"/>
    <mergeCell ref="V35:W35"/>
    <mergeCell ref="C34:D34"/>
    <mergeCell ref="I34:J34"/>
    <mergeCell ref="L34:M34"/>
    <mergeCell ref="R34:S34"/>
    <mergeCell ref="T34:U34"/>
    <mergeCell ref="V34:W34"/>
    <mergeCell ref="C33:D33"/>
    <mergeCell ref="I33:J33"/>
    <mergeCell ref="L33:M33"/>
    <mergeCell ref="R33:S33"/>
    <mergeCell ref="T33:U33"/>
    <mergeCell ref="V33:W33"/>
    <mergeCell ref="C32:D32"/>
    <mergeCell ref="I32:J32"/>
    <mergeCell ref="L32:M32"/>
    <mergeCell ref="R32:S32"/>
    <mergeCell ref="T32:U32"/>
    <mergeCell ref="V32:W32"/>
    <mergeCell ref="C31:D31"/>
    <mergeCell ref="I31:J31"/>
    <mergeCell ref="L31:M31"/>
    <mergeCell ref="R31:S31"/>
    <mergeCell ref="T31:U31"/>
    <mergeCell ref="V31:W31"/>
    <mergeCell ref="C30:D30"/>
    <mergeCell ref="I30:J30"/>
    <mergeCell ref="L30:M30"/>
    <mergeCell ref="R30:S30"/>
    <mergeCell ref="T30:U30"/>
    <mergeCell ref="V30:W30"/>
    <mergeCell ref="C29:D29"/>
    <mergeCell ref="I29:J29"/>
    <mergeCell ref="L29:M29"/>
    <mergeCell ref="R29:S29"/>
    <mergeCell ref="T29:U29"/>
    <mergeCell ref="V29:W29"/>
    <mergeCell ref="C28:D28"/>
    <mergeCell ref="I28:J28"/>
    <mergeCell ref="L28:M28"/>
    <mergeCell ref="R28:S28"/>
    <mergeCell ref="T28:U28"/>
    <mergeCell ref="V28:W28"/>
    <mergeCell ref="C27:D27"/>
    <mergeCell ref="I27:J27"/>
    <mergeCell ref="L27:M27"/>
    <mergeCell ref="R27:S27"/>
    <mergeCell ref="T27:U27"/>
    <mergeCell ref="V27:W27"/>
    <mergeCell ref="C26:D26"/>
    <mergeCell ref="I26:J26"/>
    <mergeCell ref="L26:M26"/>
    <mergeCell ref="R26:S26"/>
    <mergeCell ref="T26:U26"/>
    <mergeCell ref="V26:W26"/>
    <mergeCell ref="C25:D25"/>
    <mergeCell ref="I25:J25"/>
    <mergeCell ref="L25:M25"/>
    <mergeCell ref="R25:S25"/>
    <mergeCell ref="T25:U25"/>
    <mergeCell ref="V25:W25"/>
    <mergeCell ref="C24:D24"/>
    <mergeCell ref="I24:J24"/>
    <mergeCell ref="L24:M24"/>
    <mergeCell ref="R24:S24"/>
    <mergeCell ref="T24:U24"/>
    <mergeCell ref="V24:W24"/>
    <mergeCell ref="C23:D23"/>
    <mergeCell ref="I23:J23"/>
    <mergeCell ref="L23:M23"/>
    <mergeCell ref="R23:S23"/>
    <mergeCell ref="T23:U23"/>
    <mergeCell ref="V23:W23"/>
    <mergeCell ref="C22:D22"/>
    <mergeCell ref="I22:J22"/>
    <mergeCell ref="L22:M22"/>
    <mergeCell ref="R22:S22"/>
    <mergeCell ref="T22:U22"/>
    <mergeCell ref="V22:W22"/>
    <mergeCell ref="C21:D21"/>
    <mergeCell ref="I21:J21"/>
    <mergeCell ref="L21:M21"/>
    <mergeCell ref="R21:S21"/>
    <mergeCell ref="T21:U21"/>
    <mergeCell ref="V21:W21"/>
    <mergeCell ref="C20:D20"/>
    <mergeCell ref="I20:J20"/>
    <mergeCell ref="L20:M20"/>
    <mergeCell ref="R20:S20"/>
    <mergeCell ref="T20:U20"/>
    <mergeCell ref="V20:W20"/>
    <mergeCell ref="C19:D19"/>
    <mergeCell ref="I19:J19"/>
    <mergeCell ref="L19:M19"/>
    <mergeCell ref="R19:S19"/>
    <mergeCell ref="T19:U19"/>
    <mergeCell ref="V19:W19"/>
    <mergeCell ref="C18:D18"/>
    <mergeCell ref="I18:J18"/>
    <mergeCell ref="L18:M18"/>
    <mergeCell ref="R18:S18"/>
    <mergeCell ref="T18:U18"/>
    <mergeCell ref="V18:W18"/>
    <mergeCell ref="C17:D17"/>
    <mergeCell ref="I17:J17"/>
    <mergeCell ref="L17:M17"/>
    <mergeCell ref="R17:S17"/>
    <mergeCell ref="T17:U17"/>
    <mergeCell ref="V17:W17"/>
    <mergeCell ref="C16:D16"/>
    <mergeCell ref="I16:J16"/>
    <mergeCell ref="L16:M16"/>
    <mergeCell ref="R16:S16"/>
    <mergeCell ref="T16:U16"/>
    <mergeCell ref="V16:W16"/>
    <mergeCell ref="C15:D15"/>
    <mergeCell ref="I15:J15"/>
    <mergeCell ref="L15:M15"/>
    <mergeCell ref="R15:S15"/>
    <mergeCell ref="T15:U15"/>
    <mergeCell ref="V15:W15"/>
    <mergeCell ref="C14:D14"/>
    <mergeCell ref="I14:J14"/>
    <mergeCell ref="L14:M14"/>
    <mergeCell ref="R14:S14"/>
    <mergeCell ref="T14:U14"/>
    <mergeCell ref="V14:W14"/>
    <mergeCell ref="C13:D13"/>
    <mergeCell ref="I13:J13"/>
    <mergeCell ref="L13:M13"/>
    <mergeCell ref="R13:S13"/>
    <mergeCell ref="T13:U13"/>
    <mergeCell ref="V13:W13"/>
    <mergeCell ref="C12:D12"/>
    <mergeCell ref="I12:J12"/>
    <mergeCell ref="L12:M12"/>
    <mergeCell ref="R12:S12"/>
    <mergeCell ref="T12:U12"/>
    <mergeCell ref="V12:W12"/>
    <mergeCell ref="C11:D11"/>
    <mergeCell ref="I11:J11"/>
    <mergeCell ref="L11:M11"/>
    <mergeCell ref="R11:S11"/>
    <mergeCell ref="T11:U11"/>
    <mergeCell ref="V11:W11"/>
    <mergeCell ref="C10:D10"/>
    <mergeCell ref="I10:J10"/>
    <mergeCell ref="L10:M10"/>
    <mergeCell ref="R10:S10"/>
    <mergeCell ref="T10:U10"/>
    <mergeCell ref="V10:W10"/>
    <mergeCell ref="C9:D9"/>
    <mergeCell ref="I9:J9"/>
    <mergeCell ref="L9:M9"/>
    <mergeCell ref="R9:S9"/>
    <mergeCell ref="T9:U9"/>
    <mergeCell ref="V9:W9"/>
    <mergeCell ref="O7:S7"/>
    <mergeCell ref="T7:W7"/>
    <mergeCell ref="I8:J8"/>
    <mergeCell ref="L8:M8"/>
    <mergeCell ref="R8:S8"/>
    <mergeCell ref="T8:U8"/>
    <mergeCell ref="V8:W8"/>
    <mergeCell ref="R4:S4"/>
    <mergeCell ref="K5:L5"/>
    <mergeCell ref="M5:N5"/>
    <mergeCell ref="R5:S5"/>
    <mergeCell ref="O4:Q4"/>
    <mergeCell ref="O5:Q5"/>
    <mergeCell ref="B7:B8"/>
    <mergeCell ref="C7:D8"/>
    <mergeCell ref="E7:J7"/>
    <mergeCell ref="K7:L7"/>
    <mergeCell ref="N7:N8"/>
    <mergeCell ref="B4:C4"/>
    <mergeCell ref="D4:E4"/>
    <mergeCell ref="F4:H4"/>
    <mergeCell ref="I4:J4"/>
    <mergeCell ref="K4:L4"/>
    <mergeCell ref="M4:N4"/>
    <mergeCell ref="F5:G5"/>
    <mergeCell ref="R2:S2"/>
    <mergeCell ref="B3:C3"/>
    <mergeCell ref="D3:J3"/>
    <mergeCell ref="K3:L3"/>
    <mergeCell ref="M3:S3"/>
    <mergeCell ref="B2:C2"/>
    <mergeCell ref="D2:E2"/>
    <mergeCell ref="F2:H2"/>
    <mergeCell ref="I2:J2"/>
    <mergeCell ref="K2:L2"/>
    <mergeCell ref="M2:N2"/>
    <mergeCell ref="O2:Q2"/>
  </mergeCells>
  <phoneticPr fontId="2"/>
  <conditionalFormatting sqref="H9:H11 H14:H37 H108">
    <cfRule type="cellIs" dxfId="27" priority="9" stopIfTrue="1" operator="equal">
      <formula>"買"</formula>
    </cfRule>
    <cfRule type="cellIs" dxfId="26" priority="10" stopIfTrue="1" operator="equal">
      <formula>"売"</formula>
    </cfRule>
  </conditionalFormatting>
  <conditionalFormatting sqref="H12">
    <cfRule type="cellIs" dxfId="25" priority="7" stopIfTrue="1" operator="equal">
      <formula>"買"</formula>
    </cfRule>
    <cfRule type="cellIs" dxfId="24" priority="8" stopIfTrue="1" operator="equal">
      <formula>"売"</formula>
    </cfRule>
  </conditionalFormatting>
  <conditionalFormatting sqref="H13">
    <cfRule type="cellIs" dxfId="23" priority="5" stopIfTrue="1" operator="equal">
      <formula>"買"</formula>
    </cfRule>
    <cfRule type="cellIs" dxfId="22" priority="6" stopIfTrue="1" operator="equal">
      <formula>"売"</formula>
    </cfRule>
  </conditionalFormatting>
  <conditionalFormatting sqref="H38:H107">
    <cfRule type="cellIs" dxfId="21" priority="1" stopIfTrue="1" operator="equal">
      <formula>"買"</formula>
    </cfRule>
    <cfRule type="cellIs" dxfId="20" priority="2" stopIfTrue="1" operator="equal">
      <formula>"売"</formula>
    </cfRule>
  </conditionalFormatting>
  <dataValidations disablePrompts="1" count="1">
    <dataValidation type="list" allowBlank="1" showInputMessage="1" showErrorMessage="1" sqref="H9:H108">
      <formula1>"買,売"</formula1>
    </dataValidation>
  </dataValidations>
  <pageMargins left="0.7" right="0.7" top="0.75" bottom="0.75" header="0.3" footer="0.3"/>
  <pageSetup paperSize="9" scale="76"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C109"/>
  <sheetViews>
    <sheetView view="pageBreakPreview" zoomScaleNormal="100" zoomScaleSheetLayoutView="100" workbookViewId="0">
      <pane ySplit="8" topLeftCell="A9" activePane="bottomLeft" state="frozen"/>
      <selection pane="bottomLeft" activeCell="AC35" sqref="AC35"/>
    </sheetView>
  </sheetViews>
  <sheetFormatPr defaultRowHeight="13.5"/>
  <cols>
    <col min="1" max="1" width="2.875" customWidth="1"/>
    <col min="2" max="19" width="6.625" customWidth="1"/>
    <col min="20" max="20" width="5.625" customWidth="1"/>
    <col min="21" max="21" width="6.625" customWidth="1"/>
    <col min="22" max="22" width="5" customWidth="1"/>
    <col min="23" max="23" width="5.5" customWidth="1"/>
    <col min="24" max="24" width="10.875" style="23" hidden="1" customWidth="1"/>
    <col min="25" max="25" width="0" hidden="1" customWidth="1"/>
    <col min="26" max="26" width="9.75" style="1" bestFit="1" customWidth="1"/>
    <col min="27" max="27" width="9" style="131"/>
    <col min="28" max="28" width="9" style="136"/>
    <col min="29" max="29" width="9" style="131"/>
  </cols>
  <sheetData>
    <row r="2" spans="2:29">
      <c r="B2" s="92" t="s">
        <v>5</v>
      </c>
      <c r="C2" s="92"/>
      <c r="D2" s="95" t="s">
        <v>47</v>
      </c>
      <c r="E2" s="95"/>
      <c r="F2" s="92" t="s">
        <v>6</v>
      </c>
      <c r="G2" s="92"/>
      <c r="H2" s="92"/>
      <c r="I2" s="95" t="s">
        <v>73</v>
      </c>
      <c r="J2" s="95"/>
      <c r="K2" s="92" t="s">
        <v>7</v>
      </c>
      <c r="L2" s="92"/>
      <c r="M2" s="106">
        <f>C9</f>
        <v>1000000</v>
      </c>
      <c r="N2" s="105"/>
      <c r="O2" s="112" t="s">
        <v>8</v>
      </c>
      <c r="P2" s="113"/>
      <c r="Q2" s="94"/>
      <c r="R2" s="110">
        <f>C108+T108</f>
        <v>2174154.9551865598</v>
      </c>
      <c r="S2" s="111"/>
      <c r="T2" s="1"/>
      <c r="U2" s="1"/>
      <c r="V2" s="1"/>
    </row>
    <row r="3" spans="2:29" ht="57" customHeight="1">
      <c r="B3" s="92" t="s">
        <v>9</v>
      </c>
      <c r="C3" s="92"/>
      <c r="D3" s="107" t="s">
        <v>38</v>
      </c>
      <c r="E3" s="107"/>
      <c r="F3" s="107"/>
      <c r="G3" s="107"/>
      <c r="H3" s="107"/>
      <c r="I3" s="107"/>
      <c r="J3" s="107"/>
      <c r="K3" s="92" t="s">
        <v>10</v>
      </c>
      <c r="L3" s="92"/>
      <c r="M3" s="107" t="s">
        <v>77</v>
      </c>
      <c r="N3" s="108"/>
      <c r="O3" s="108"/>
      <c r="P3" s="108"/>
      <c r="Q3" s="108"/>
      <c r="R3" s="108"/>
      <c r="S3" s="108"/>
      <c r="T3" s="1"/>
      <c r="U3" s="1"/>
    </row>
    <row r="4" spans="2:29">
      <c r="B4" s="92" t="s">
        <v>11</v>
      </c>
      <c r="C4" s="92"/>
      <c r="D4" s="103">
        <f>SUM($T$9:$U$993)</f>
        <v>1174154.9551865591</v>
      </c>
      <c r="E4" s="103"/>
      <c r="F4" s="92" t="s">
        <v>12</v>
      </c>
      <c r="G4" s="92"/>
      <c r="H4" s="92"/>
      <c r="I4" s="104">
        <f>SUM($V$9:$W$108)</f>
        <v>734.99999999999909</v>
      </c>
      <c r="J4" s="105"/>
      <c r="K4" s="109" t="s">
        <v>13</v>
      </c>
      <c r="L4" s="109"/>
      <c r="M4" s="106">
        <f>MAX($C$9:$D$990)-C9</f>
        <v>1279187.9443010809</v>
      </c>
      <c r="N4" s="106"/>
      <c r="O4" s="112" t="s">
        <v>14</v>
      </c>
      <c r="P4" s="113"/>
      <c r="Q4" s="94"/>
      <c r="R4" s="103">
        <f>MIN($C$9:$D$990)-C9</f>
        <v>-16963.364163140533</v>
      </c>
      <c r="S4" s="103"/>
      <c r="T4" s="1"/>
      <c r="U4" s="1"/>
      <c r="V4" s="1"/>
    </row>
    <row r="5" spans="2:29">
      <c r="B5" s="63" t="s">
        <v>15</v>
      </c>
      <c r="C5" s="67">
        <f>COUNTIF($T$9:$T$990,"&gt;0")</f>
        <v>27</v>
      </c>
      <c r="D5" s="64" t="s">
        <v>16</v>
      </c>
      <c r="E5" s="16">
        <f>COUNTIF($T$9:$T$990,"&lt;0")</f>
        <v>18</v>
      </c>
      <c r="F5" s="112" t="s">
        <v>17</v>
      </c>
      <c r="G5" s="94"/>
      <c r="H5" s="67">
        <f>COUNTIF($T$9:$T$990,"=0")</f>
        <v>39</v>
      </c>
      <c r="I5" s="64" t="s">
        <v>18</v>
      </c>
      <c r="J5" s="3">
        <f>C5/SUM(C5,E5,H5)</f>
        <v>0.32142857142857145</v>
      </c>
      <c r="K5" s="91" t="s">
        <v>19</v>
      </c>
      <c r="L5" s="92"/>
      <c r="M5" s="93">
        <v>3</v>
      </c>
      <c r="N5" s="94"/>
      <c r="O5" s="112" t="s">
        <v>79</v>
      </c>
      <c r="P5" s="114"/>
      <c r="Q5" s="94"/>
      <c r="R5" s="93">
        <v>11</v>
      </c>
      <c r="S5" s="94"/>
      <c r="T5" s="1"/>
      <c r="U5" s="1"/>
      <c r="V5" s="1"/>
    </row>
    <row r="6" spans="2:29">
      <c r="B6" s="11"/>
      <c r="C6" s="14"/>
      <c r="D6" s="15"/>
      <c r="E6" s="12"/>
      <c r="F6" s="11"/>
      <c r="G6" s="11"/>
      <c r="H6" s="12"/>
      <c r="I6" s="11"/>
      <c r="J6" s="17"/>
      <c r="K6" s="11"/>
      <c r="L6" s="11"/>
      <c r="M6" s="12"/>
      <c r="N6" s="12"/>
      <c r="O6" s="13"/>
      <c r="P6" s="13"/>
      <c r="Q6" s="13"/>
      <c r="R6" s="68"/>
      <c r="S6" s="65"/>
      <c r="T6" s="1"/>
      <c r="U6" s="1"/>
      <c r="V6" s="1"/>
    </row>
    <row r="7" spans="2:29">
      <c r="B7" s="78" t="s">
        <v>21</v>
      </c>
      <c r="C7" s="80" t="s">
        <v>22</v>
      </c>
      <c r="D7" s="81"/>
      <c r="E7" s="84" t="s">
        <v>23</v>
      </c>
      <c r="F7" s="85"/>
      <c r="G7" s="85"/>
      <c r="H7" s="85"/>
      <c r="I7" s="85"/>
      <c r="J7" s="86"/>
      <c r="K7" s="99" t="s">
        <v>75</v>
      </c>
      <c r="L7" s="102"/>
      <c r="M7" s="62">
        <v>0.02</v>
      </c>
      <c r="N7" s="87" t="s">
        <v>25</v>
      </c>
      <c r="O7" s="88" t="s">
        <v>26</v>
      </c>
      <c r="P7" s="89"/>
      <c r="Q7" s="89"/>
      <c r="R7" s="89"/>
      <c r="S7" s="90"/>
      <c r="T7" s="96" t="s">
        <v>27</v>
      </c>
      <c r="U7" s="96"/>
      <c r="V7" s="96"/>
      <c r="W7" s="97"/>
      <c r="X7" s="57" t="s">
        <v>59</v>
      </c>
      <c r="Y7" s="58"/>
      <c r="Z7" s="23" t="s">
        <v>82</v>
      </c>
      <c r="AA7" s="132" t="s">
        <v>81</v>
      </c>
      <c r="AB7" s="137" t="s">
        <v>80</v>
      </c>
      <c r="AC7" s="132" t="s">
        <v>81</v>
      </c>
    </row>
    <row r="8" spans="2:29">
      <c r="B8" s="79"/>
      <c r="C8" s="82"/>
      <c r="D8" s="83"/>
      <c r="E8" s="19" t="s">
        <v>28</v>
      </c>
      <c r="F8" s="19" t="s">
        <v>29</v>
      </c>
      <c r="G8" s="19" t="s">
        <v>74</v>
      </c>
      <c r="H8" s="19" t="s">
        <v>30</v>
      </c>
      <c r="I8" s="98" t="s">
        <v>31</v>
      </c>
      <c r="J8" s="86"/>
      <c r="K8" s="4" t="s">
        <v>32</v>
      </c>
      <c r="L8" s="99" t="s">
        <v>33</v>
      </c>
      <c r="M8" s="100"/>
      <c r="N8" s="87"/>
      <c r="O8" s="5" t="s">
        <v>28</v>
      </c>
      <c r="P8" s="5" t="s">
        <v>29</v>
      </c>
      <c r="Q8" s="66" t="s">
        <v>74</v>
      </c>
      <c r="R8" s="101" t="s">
        <v>31</v>
      </c>
      <c r="S8" s="90"/>
      <c r="T8" s="96" t="s">
        <v>34</v>
      </c>
      <c r="U8" s="96"/>
      <c r="V8" s="96" t="s">
        <v>32</v>
      </c>
      <c r="W8" s="97"/>
      <c r="X8" s="23" t="s">
        <v>60</v>
      </c>
      <c r="Y8" s="23" t="s">
        <v>61</v>
      </c>
    </row>
    <row r="9" spans="2:29">
      <c r="B9" s="69">
        <v>1</v>
      </c>
      <c r="C9" s="77">
        <v>1000000</v>
      </c>
      <c r="D9" s="77"/>
      <c r="E9" s="61">
        <v>2015</v>
      </c>
      <c r="F9" s="55">
        <v>42551</v>
      </c>
      <c r="G9" s="60">
        <v>0.41666666666666669</v>
      </c>
      <c r="H9" s="69" t="s">
        <v>3</v>
      </c>
      <c r="I9" s="74">
        <v>121.41</v>
      </c>
      <c r="J9" s="74"/>
      <c r="K9" s="61">
        <v>14</v>
      </c>
      <c r="L9" s="73">
        <f t="shared" ref="L9:L40" si="0">IF(F9="","",C9*$M$7)</f>
        <v>20000</v>
      </c>
      <c r="M9" s="73"/>
      <c r="N9" s="6">
        <f>IF(K9="","",(L9/K9)/1000)</f>
        <v>1.4285714285714286</v>
      </c>
      <c r="O9" s="61">
        <v>2015</v>
      </c>
      <c r="P9" s="55">
        <v>42551</v>
      </c>
      <c r="Q9" s="60">
        <v>0.5</v>
      </c>
      <c r="R9" s="74">
        <v>121.41</v>
      </c>
      <c r="S9" s="74"/>
      <c r="T9" s="75">
        <f>IF(P9="","",(IF(H9="売",I9-R9,R9-I9))*N9*100000)</f>
        <v>0</v>
      </c>
      <c r="U9" s="75"/>
      <c r="V9" s="76">
        <f>IF(P9="","",IF(T9&lt;0,K9*(-1),IF(H9="買",(R9-I9)*100,(I9-R9)*100)))</f>
        <v>0</v>
      </c>
      <c r="W9" s="76"/>
      <c r="X9" s="23">
        <v>0</v>
      </c>
      <c r="Y9" s="23">
        <v>1</v>
      </c>
    </row>
    <row r="10" spans="2:29">
      <c r="B10" s="69">
        <v>2</v>
      </c>
      <c r="C10" s="73">
        <f t="shared" ref="C10:C41" si="1">IF(T9="","",C9+T9)</f>
        <v>1000000</v>
      </c>
      <c r="D10" s="73"/>
      <c r="E10" s="61">
        <v>2015</v>
      </c>
      <c r="F10" s="55">
        <v>42557</v>
      </c>
      <c r="G10" s="60">
        <v>0.66666666666666663</v>
      </c>
      <c r="H10" s="69" t="s">
        <v>4</v>
      </c>
      <c r="I10" s="74">
        <v>122.7</v>
      </c>
      <c r="J10" s="74"/>
      <c r="K10" s="61">
        <v>21</v>
      </c>
      <c r="L10" s="73">
        <f t="shared" si="0"/>
        <v>20000</v>
      </c>
      <c r="M10" s="73"/>
      <c r="N10" s="6">
        <f t="shared" ref="N10:N73" si="2">IF(K10="","",(L10/K10)/1000)</f>
        <v>0.95238095238095244</v>
      </c>
      <c r="O10" s="61">
        <v>2015</v>
      </c>
      <c r="P10" s="55">
        <v>42557</v>
      </c>
      <c r="Q10" s="60">
        <v>0.875</v>
      </c>
      <c r="R10" s="74">
        <v>122.7</v>
      </c>
      <c r="S10" s="74"/>
      <c r="T10" s="75">
        <f t="shared" ref="T10:T73" si="3">IF(P10="","",(IF(H10="売",I10-R10,R10-I10))*N10*100000)</f>
        <v>0</v>
      </c>
      <c r="U10" s="75"/>
      <c r="V10" s="76">
        <f t="shared" ref="V10:V24" si="4">IF(P10="","",IF(T10&lt;0,K10*(-1),IF(H10="買",(R10-I10)*100,(I10-R10)*100)))</f>
        <v>0</v>
      </c>
      <c r="W10" s="76"/>
      <c r="X10" s="23">
        <v>1</v>
      </c>
      <c r="Y10" s="23">
        <v>1</v>
      </c>
    </row>
    <row r="11" spans="2:29">
      <c r="B11" s="69">
        <v>3</v>
      </c>
      <c r="C11" s="73">
        <f t="shared" si="1"/>
        <v>1000000</v>
      </c>
      <c r="D11" s="73"/>
      <c r="E11" s="61">
        <v>2015</v>
      </c>
      <c r="F11" s="55">
        <v>42557</v>
      </c>
      <c r="G11" s="60">
        <v>0.91666666666666663</v>
      </c>
      <c r="H11" s="69" t="s">
        <v>4</v>
      </c>
      <c r="I11" s="74">
        <v>122.71</v>
      </c>
      <c r="J11" s="74"/>
      <c r="K11" s="61">
        <v>17</v>
      </c>
      <c r="L11" s="73">
        <f t="shared" si="0"/>
        <v>20000</v>
      </c>
      <c r="M11" s="73"/>
      <c r="N11" s="6">
        <f t="shared" si="2"/>
        <v>1.1764705882352942</v>
      </c>
      <c r="O11" s="61">
        <v>2015</v>
      </c>
      <c r="P11" s="55">
        <v>42558</v>
      </c>
      <c r="Q11" s="60">
        <v>0</v>
      </c>
      <c r="R11" s="74">
        <v>122.71</v>
      </c>
      <c r="S11" s="74"/>
      <c r="T11" s="75">
        <f t="shared" si="3"/>
        <v>0</v>
      </c>
      <c r="U11" s="75"/>
      <c r="V11" s="76">
        <f t="shared" si="4"/>
        <v>0</v>
      </c>
      <c r="W11" s="76"/>
      <c r="X11" s="23">
        <v>0</v>
      </c>
      <c r="Y11" s="23">
        <v>1</v>
      </c>
    </row>
    <row r="12" spans="2:29">
      <c r="B12" s="69">
        <v>4</v>
      </c>
      <c r="C12" s="73">
        <f t="shared" si="1"/>
        <v>1000000</v>
      </c>
      <c r="D12" s="73"/>
      <c r="E12" s="61">
        <v>2015</v>
      </c>
      <c r="F12" s="55">
        <v>42558</v>
      </c>
      <c r="G12" s="60">
        <v>4.1666666666666664E-2</v>
      </c>
      <c r="H12" s="69" t="s">
        <v>3</v>
      </c>
      <c r="I12" s="74">
        <v>122.49</v>
      </c>
      <c r="J12" s="74"/>
      <c r="K12" s="61">
        <v>10</v>
      </c>
      <c r="L12" s="73">
        <f t="shared" si="0"/>
        <v>20000</v>
      </c>
      <c r="M12" s="73"/>
      <c r="N12" s="6">
        <f t="shared" si="2"/>
        <v>2</v>
      </c>
      <c r="O12" s="61">
        <v>2015</v>
      </c>
      <c r="P12" s="55">
        <v>42558</v>
      </c>
      <c r="Q12" s="60">
        <v>0.29166666666666669</v>
      </c>
      <c r="R12" s="74">
        <v>122.49</v>
      </c>
      <c r="S12" s="74"/>
      <c r="T12" s="75">
        <f t="shared" si="3"/>
        <v>0</v>
      </c>
      <c r="U12" s="75"/>
      <c r="V12" s="76">
        <f t="shared" si="4"/>
        <v>0</v>
      </c>
      <c r="W12" s="76"/>
      <c r="X12" s="23">
        <v>1</v>
      </c>
      <c r="Y12" s="23">
        <v>1</v>
      </c>
    </row>
    <row r="13" spans="2:29">
      <c r="B13" s="69">
        <v>5</v>
      </c>
      <c r="C13" s="73">
        <f t="shared" si="1"/>
        <v>1000000</v>
      </c>
      <c r="D13" s="73"/>
      <c r="E13" s="61">
        <v>2015</v>
      </c>
      <c r="F13" s="55">
        <v>42558</v>
      </c>
      <c r="G13" s="60">
        <v>0.54166666666666663</v>
      </c>
      <c r="H13" s="69" t="s">
        <v>4</v>
      </c>
      <c r="I13" s="74">
        <v>122.68</v>
      </c>
      <c r="J13" s="74"/>
      <c r="K13" s="61">
        <v>11</v>
      </c>
      <c r="L13" s="73">
        <f t="shared" si="0"/>
        <v>20000</v>
      </c>
      <c r="M13" s="73"/>
      <c r="N13" s="6">
        <f t="shared" si="2"/>
        <v>1.8181818181818183</v>
      </c>
      <c r="O13" s="61">
        <v>2015</v>
      </c>
      <c r="P13" s="55">
        <v>42558</v>
      </c>
      <c r="Q13" s="60">
        <v>0.75</v>
      </c>
      <c r="R13" s="74">
        <v>122.68</v>
      </c>
      <c r="S13" s="74"/>
      <c r="T13" s="75">
        <f t="shared" si="3"/>
        <v>0</v>
      </c>
      <c r="U13" s="75"/>
      <c r="V13" s="76">
        <f t="shared" si="4"/>
        <v>0</v>
      </c>
      <c r="W13" s="76"/>
      <c r="X13" s="23">
        <v>0</v>
      </c>
      <c r="Y13" s="23">
        <v>1</v>
      </c>
    </row>
    <row r="14" spans="2:29">
      <c r="B14" s="69">
        <v>6</v>
      </c>
      <c r="C14" s="73">
        <f t="shared" si="1"/>
        <v>1000000</v>
      </c>
      <c r="D14" s="73"/>
      <c r="E14" s="61">
        <v>2015</v>
      </c>
      <c r="F14" s="55">
        <v>42568</v>
      </c>
      <c r="G14" s="60">
        <v>8.3333333333333329E-2</v>
      </c>
      <c r="H14" s="69" t="s">
        <v>3</v>
      </c>
      <c r="I14" s="74">
        <v>124.11</v>
      </c>
      <c r="J14" s="74"/>
      <c r="K14" s="61">
        <v>11</v>
      </c>
      <c r="L14" s="73">
        <f t="shared" si="0"/>
        <v>20000</v>
      </c>
      <c r="M14" s="73"/>
      <c r="N14" s="6">
        <f t="shared" si="2"/>
        <v>1.8181818181818183</v>
      </c>
      <c r="O14" s="61">
        <v>2015</v>
      </c>
      <c r="P14" s="55">
        <v>42568</v>
      </c>
      <c r="Q14" s="60">
        <v>0.58333333333333337</v>
      </c>
      <c r="R14" s="74">
        <v>124</v>
      </c>
      <c r="S14" s="74"/>
      <c r="T14" s="75">
        <f t="shared" si="3"/>
        <v>19999.999999999898</v>
      </c>
      <c r="U14" s="75"/>
      <c r="V14" s="76">
        <f t="shared" si="4"/>
        <v>10.999999999999943</v>
      </c>
      <c r="W14" s="76"/>
      <c r="X14" s="23">
        <v>0.1</v>
      </c>
      <c r="Y14" s="23">
        <v>0</v>
      </c>
    </row>
    <row r="15" spans="2:29">
      <c r="B15" s="69">
        <v>7</v>
      </c>
      <c r="C15" s="73">
        <f t="shared" si="1"/>
        <v>1019999.9999999999</v>
      </c>
      <c r="D15" s="73"/>
      <c r="E15" s="61">
        <v>2015</v>
      </c>
      <c r="F15" s="55">
        <v>42568</v>
      </c>
      <c r="G15" s="60">
        <v>0.75</v>
      </c>
      <c r="H15" s="69" t="s">
        <v>3</v>
      </c>
      <c r="I15" s="74">
        <v>124.05</v>
      </c>
      <c r="J15" s="74"/>
      <c r="K15" s="61">
        <v>9</v>
      </c>
      <c r="L15" s="73">
        <f t="shared" si="0"/>
        <v>20399.999999999996</v>
      </c>
      <c r="M15" s="73"/>
      <c r="N15" s="6">
        <f t="shared" si="2"/>
        <v>2.2666666666666662</v>
      </c>
      <c r="O15" s="61">
        <v>2015</v>
      </c>
      <c r="P15" s="55">
        <v>42568</v>
      </c>
      <c r="Q15" s="60">
        <v>0.875</v>
      </c>
      <c r="R15" s="74">
        <v>124.05</v>
      </c>
      <c r="S15" s="74"/>
      <c r="T15" s="75">
        <f t="shared" si="3"/>
        <v>0</v>
      </c>
      <c r="U15" s="75"/>
      <c r="V15" s="76">
        <f t="shared" si="4"/>
        <v>0</v>
      </c>
      <c r="W15" s="76"/>
      <c r="X15" s="23">
        <v>0.1</v>
      </c>
      <c r="Y15" s="23">
        <v>0</v>
      </c>
    </row>
    <row r="16" spans="2:29">
      <c r="B16" s="69">
        <v>8</v>
      </c>
      <c r="C16" s="73">
        <f t="shared" si="1"/>
        <v>1019999.9999999999</v>
      </c>
      <c r="D16" s="73"/>
      <c r="E16" s="61">
        <v>2015</v>
      </c>
      <c r="F16" s="55">
        <v>42571</v>
      </c>
      <c r="G16" s="60">
        <v>0.79166666666666663</v>
      </c>
      <c r="H16" s="69" t="s">
        <v>4</v>
      </c>
      <c r="I16" s="74">
        <v>124.28</v>
      </c>
      <c r="J16" s="74"/>
      <c r="K16" s="61">
        <v>10</v>
      </c>
      <c r="L16" s="73">
        <f t="shared" si="0"/>
        <v>20399.999999999996</v>
      </c>
      <c r="M16" s="73"/>
      <c r="N16" s="6">
        <f t="shared" si="2"/>
        <v>2.0399999999999996</v>
      </c>
      <c r="O16" s="61">
        <v>2015</v>
      </c>
      <c r="P16" s="55">
        <v>42572</v>
      </c>
      <c r="Q16" s="60">
        <v>0.70833333333333337</v>
      </c>
      <c r="R16" s="74">
        <v>124.3</v>
      </c>
      <c r="S16" s="74"/>
      <c r="T16" s="75">
        <f t="shared" si="3"/>
        <v>4079.9999999991878</v>
      </c>
      <c r="U16" s="75"/>
      <c r="V16" s="76">
        <f t="shared" si="4"/>
        <v>1.9999999999996021</v>
      </c>
      <c r="W16" s="76"/>
      <c r="X16" s="23">
        <v>1</v>
      </c>
      <c r="Y16" s="23">
        <v>1</v>
      </c>
    </row>
    <row r="17" spans="2:27">
      <c r="B17" s="69">
        <v>9</v>
      </c>
      <c r="C17" s="73">
        <f t="shared" si="1"/>
        <v>1024079.9999999991</v>
      </c>
      <c r="D17" s="73"/>
      <c r="E17" s="61">
        <v>2015</v>
      </c>
      <c r="F17" s="55">
        <v>42573</v>
      </c>
      <c r="G17" s="60">
        <v>0.83333333333333337</v>
      </c>
      <c r="H17" s="69" t="s">
        <v>4</v>
      </c>
      <c r="I17" s="74">
        <v>123.86</v>
      </c>
      <c r="J17" s="74"/>
      <c r="K17" s="61">
        <v>16</v>
      </c>
      <c r="L17" s="73">
        <f t="shared" si="0"/>
        <v>20481.59999999998</v>
      </c>
      <c r="M17" s="73"/>
      <c r="N17" s="6">
        <f t="shared" si="2"/>
        <v>1.2800999999999987</v>
      </c>
      <c r="O17" s="61">
        <v>2015</v>
      </c>
      <c r="P17" s="55">
        <v>42574</v>
      </c>
      <c r="Q17" s="60">
        <v>0.5</v>
      </c>
      <c r="R17" s="74">
        <v>123.92</v>
      </c>
      <c r="S17" s="74"/>
      <c r="T17" s="75">
        <f t="shared" si="3"/>
        <v>7680.6000000002832</v>
      </c>
      <c r="U17" s="75"/>
      <c r="V17" s="76">
        <f t="shared" si="4"/>
        <v>6.0000000000002274</v>
      </c>
      <c r="W17" s="76"/>
      <c r="X17" s="23">
        <v>0.1</v>
      </c>
      <c r="Y17" s="23">
        <v>0</v>
      </c>
    </row>
    <row r="18" spans="2:27">
      <c r="B18" s="69">
        <v>10</v>
      </c>
      <c r="C18" s="73">
        <f t="shared" si="1"/>
        <v>1031760.5999999994</v>
      </c>
      <c r="D18" s="73"/>
      <c r="E18" s="61">
        <v>2015</v>
      </c>
      <c r="F18" s="55">
        <v>42578</v>
      </c>
      <c r="G18" s="60">
        <v>0.41666666666666669</v>
      </c>
      <c r="H18" s="69" t="s">
        <v>3</v>
      </c>
      <c r="I18" s="74">
        <v>123.63</v>
      </c>
      <c r="J18" s="74"/>
      <c r="K18" s="61">
        <v>13</v>
      </c>
      <c r="L18" s="73">
        <f t="shared" si="0"/>
        <v>20635.211999999989</v>
      </c>
      <c r="M18" s="73"/>
      <c r="N18" s="6">
        <f t="shared" si="2"/>
        <v>1.5873239999999991</v>
      </c>
      <c r="O18" s="61">
        <v>2015</v>
      </c>
      <c r="P18" s="55">
        <v>42578</v>
      </c>
      <c r="Q18" s="60">
        <v>0.75</v>
      </c>
      <c r="R18" s="74">
        <v>123.55</v>
      </c>
      <c r="S18" s="74"/>
      <c r="T18" s="75">
        <f t="shared" si="3"/>
        <v>12698.591999999722</v>
      </c>
      <c r="U18" s="75"/>
      <c r="V18" s="76">
        <f t="shared" si="4"/>
        <v>7.9999999999998295</v>
      </c>
      <c r="W18" s="76"/>
      <c r="X18" s="23">
        <v>1</v>
      </c>
      <c r="Y18" s="23">
        <v>1</v>
      </c>
      <c r="Z18" s="130">
        <f>SUM(T9:U18)</f>
        <v>44459.191999999093</v>
      </c>
      <c r="AA18" s="131">
        <f>Z18/C9</f>
        <v>4.4459191999999093E-2</v>
      </c>
    </row>
    <row r="19" spans="2:27">
      <c r="B19" s="69">
        <v>11</v>
      </c>
      <c r="C19" s="73">
        <f t="shared" si="1"/>
        <v>1044459.1919999991</v>
      </c>
      <c r="D19" s="73"/>
      <c r="E19" s="61">
        <v>2015</v>
      </c>
      <c r="F19" s="55">
        <v>42586</v>
      </c>
      <c r="G19" s="60">
        <v>0.45833333333333331</v>
      </c>
      <c r="H19" s="69" t="s">
        <v>4</v>
      </c>
      <c r="I19" s="74">
        <v>124.11</v>
      </c>
      <c r="J19" s="74"/>
      <c r="K19" s="61">
        <v>9</v>
      </c>
      <c r="L19" s="73">
        <f t="shared" si="0"/>
        <v>20889.183839999983</v>
      </c>
      <c r="M19" s="73"/>
      <c r="N19" s="6">
        <f t="shared" si="2"/>
        <v>2.3210204266666645</v>
      </c>
      <c r="O19" s="61">
        <v>2015</v>
      </c>
      <c r="P19" s="55">
        <v>42586</v>
      </c>
      <c r="Q19" s="60">
        <v>0.54166666666666663</v>
      </c>
      <c r="R19" s="74">
        <v>124.02</v>
      </c>
      <c r="S19" s="74"/>
      <c r="T19" s="75">
        <f t="shared" si="3"/>
        <v>-20889.183840000773</v>
      </c>
      <c r="U19" s="75"/>
      <c r="V19" s="76">
        <f t="shared" si="4"/>
        <v>-9</v>
      </c>
      <c r="W19" s="76"/>
      <c r="Y19" s="23"/>
    </row>
    <row r="20" spans="2:27">
      <c r="B20" s="69">
        <v>12</v>
      </c>
      <c r="C20" s="73">
        <f t="shared" si="1"/>
        <v>1023570.0081599983</v>
      </c>
      <c r="D20" s="73"/>
      <c r="E20" s="61">
        <v>2015</v>
      </c>
      <c r="F20" s="55">
        <v>42586</v>
      </c>
      <c r="G20" s="60">
        <v>0.75</v>
      </c>
      <c r="H20" s="69" t="s">
        <v>3</v>
      </c>
      <c r="I20" s="74">
        <v>123.96</v>
      </c>
      <c r="J20" s="74"/>
      <c r="K20" s="61">
        <v>8</v>
      </c>
      <c r="L20" s="73">
        <f t="shared" si="0"/>
        <v>20471.400163199967</v>
      </c>
      <c r="M20" s="73"/>
      <c r="N20" s="6">
        <f t="shared" si="2"/>
        <v>2.5589250203999958</v>
      </c>
      <c r="O20" s="61">
        <v>2015</v>
      </c>
      <c r="P20" s="55">
        <v>42586</v>
      </c>
      <c r="Q20" s="60">
        <v>0.91666666666666663</v>
      </c>
      <c r="R20" s="74">
        <v>124.04</v>
      </c>
      <c r="S20" s="74"/>
      <c r="T20" s="75">
        <f t="shared" si="3"/>
        <v>-20471.400163203165</v>
      </c>
      <c r="U20" s="75"/>
      <c r="V20" s="76">
        <f t="shared" si="4"/>
        <v>-8</v>
      </c>
      <c r="W20" s="76"/>
      <c r="Y20" s="23"/>
    </row>
    <row r="21" spans="2:27">
      <c r="B21" s="69">
        <v>13</v>
      </c>
      <c r="C21" s="73">
        <f t="shared" si="1"/>
        <v>1003098.6079967952</v>
      </c>
      <c r="D21" s="73"/>
      <c r="E21" s="61">
        <v>2015</v>
      </c>
      <c r="F21" s="55">
        <v>42589</v>
      </c>
      <c r="G21" s="60">
        <v>0.66666666666666663</v>
      </c>
      <c r="H21" s="69" t="s">
        <v>4</v>
      </c>
      <c r="I21" s="74">
        <v>124.82</v>
      </c>
      <c r="J21" s="74"/>
      <c r="K21" s="61">
        <v>11</v>
      </c>
      <c r="L21" s="73">
        <f t="shared" si="0"/>
        <v>20061.972159935904</v>
      </c>
      <c r="M21" s="73"/>
      <c r="N21" s="6">
        <f t="shared" si="2"/>
        <v>1.8238156509032639</v>
      </c>
      <c r="O21" s="61">
        <v>2015</v>
      </c>
      <c r="P21" s="55">
        <v>42589</v>
      </c>
      <c r="Q21" s="60">
        <v>0.75</v>
      </c>
      <c r="R21" s="74">
        <v>124.71</v>
      </c>
      <c r="S21" s="74"/>
      <c r="T21" s="75">
        <f t="shared" si="3"/>
        <v>-20061.972159935798</v>
      </c>
      <c r="U21" s="75"/>
      <c r="V21" s="76">
        <f t="shared" si="4"/>
        <v>-11</v>
      </c>
      <c r="W21" s="76"/>
      <c r="Y21" s="23"/>
    </row>
    <row r="22" spans="2:27">
      <c r="B22" s="69">
        <v>14</v>
      </c>
      <c r="C22" s="73">
        <f t="shared" si="1"/>
        <v>983036.63583685947</v>
      </c>
      <c r="D22" s="73"/>
      <c r="E22" s="61">
        <v>2015</v>
      </c>
      <c r="F22" s="55">
        <v>42593</v>
      </c>
      <c r="G22" s="60">
        <v>0.54166666666666663</v>
      </c>
      <c r="H22" s="69" t="s">
        <v>4</v>
      </c>
      <c r="I22" s="74">
        <v>124.73</v>
      </c>
      <c r="J22" s="74"/>
      <c r="K22" s="61">
        <v>14</v>
      </c>
      <c r="L22" s="73">
        <f t="shared" si="0"/>
        <v>19660.732716737191</v>
      </c>
      <c r="M22" s="73"/>
      <c r="N22" s="6">
        <f t="shared" si="2"/>
        <v>1.4043380511955135</v>
      </c>
      <c r="O22" s="61">
        <v>2015</v>
      </c>
      <c r="P22" s="55">
        <v>42594</v>
      </c>
      <c r="Q22" s="60">
        <v>0.58333333333333337</v>
      </c>
      <c r="R22" s="74">
        <v>125.03</v>
      </c>
      <c r="S22" s="74"/>
      <c r="T22" s="75">
        <f t="shared" si="3"/>
        <v>42130.141535865005</v>
      </c>
      <c r="U22" s="75"/>
      <c r="V22" s="76">
        <f t="shared" si="4"/>
        <v>29.999999999999716</v>
      </c>
      <c r="W22" s="76"/>
      <c r="Y22" s="23"/>
    </row>
    <row r="23" spans="2:27">
      <c r="B23" s="69">
        <v>15</v>
      </c>
      <c r="C23" s="73">
        <f t="shared" si="1"/>
        <v>1025166.7773727245</v>
      </c>
      <c r="D23" s="73"/>
      <c r="E23" s="61">
        <v>2015</v>
      </c>
      <c r="F23" s="55">
        <v>42595</v>
      </c>
      <c r="G23" s="60">
        <v>0.41666666666666669</v>
      </c>
      <c r="H23" s="69" t="s">
        <v>4</v>
      </c>
      <c r="I23" s="74">
        <v>124.4</v>
      </c>
      <c r="J23" s="74"/>
      <c r="K23" s="61">
        <v>34</v>
      </c>
      <c r="L23" s="73">
        <f t="shared" si="0"/>
        <v>20503.335547454491</v>
      </c>
      <c r="M23" s="73"/>
      <c r="N23" s="6">
        <f t="shared" si="2"/>
        <v>0.60303928080748503</v>
      </c>
      <c r="O23" s="61">
        <v>2015</v>
      </c>
      <c r="P23" s="55">
        <v>42595</v>
      </c>
      <c r="Q23" s="60">
        <v>0.91666666666666663</v>
      </c>
      <c r="R23" s="74">
        <v>124.4</v>
      </c>
      <c r="S23" s="74"/>
      <c r="T23" s="75">
        <f t="shared" si="3"/>
        <v>0</v>
      </c>
      <c r="U23" s="75"/>
      <c r="V23" s="76">
        <f t="shared" si="4"/>
        <v>0</v>
      </c>
      <c r="W23" s="76"/>
      <c r="Y23" s="23"/>
    </row>
    <row r="24" spans="2:27">
      <c r="B24" s="69">
        <v>16</v>
      </c>
      <c r="C24" s="73">
        <f t="shared" si="1"/>
        <v>1025166.7773727245</v>
      </c>
      <c r="D24" s="73"/>
      <c r="E24" s="61">
        <v>2015</v>
      </c>
      <c r="F24" s="55">
        <v>42601</v>
      </c>
      <c r="G24" s="60">
        <v>0.875</v>
      </c>
      <c r="H24" s="69" t="s">
        <v>4</v>
      </c>
      <c r="I24" s="74">
        <v>124.44</v>
      </c>
      <c r="J24" s="74"/>
      <c r="K24" s="61">
        <v>33</v>
      </c>
      <c r="L24" s="73">
        <f t="shared" si="0"/>
        <v>20503.335547454491</v>
      </c>
      <c r="M24" s="73"/>
      <c r="N24" s="6">
        <f t="shared" si="2"/>
        <v>0.62131319840771182</v>
      </c>
      <c r="O24" s="61">
        <v>2015</v>
      </c>
      <c r="P24" s="55">
        <v>42602</v>
      </c>
      <c r="Q24" s="60">
        <v>0</v>
      </c>
      <c r="R24" s="74">
        <v>124.11</v>
      </c>
      <c r="S24" s="74"/>
      <c r="T24" s="75">
        <f t="shared" si="3"/>
        <v>-20503.335547454386</v>
      </c>
      <c r="U24" s="75"/>
      <c r="V24" s="76">
        <f t="shared" si="4"/>
        <v>-33</v>
      </c>
      <c r="W24" s="76"/>
      <c r="Y24" s="23"/>
    </row>
    <row r="25" spans="2:27">
      <c r="B25" s="69">
        <v>17</v>
      </c>
      <c r="C25" s="73">
        <f t="shared" si="1"/>
        <v>1004663.4418252701</v>
      </c>
      <c r="D25" s="73"/>
      <c r="E25" s="61">
        <v>2015</v>
      </c>
      <c r="F25" s="55">
        <v>42613</v>
      </c>
      <c r="G25" s="60">
        <v>0.95833333333333337</v>
      </c>
      <c r="H25" s="69" t="s">
        <v>3</v>
      </c>
      <c r="I25" s="74">
        <v>121.42</v>
      </c>
      <c r="J25" s="74"/>
      <c r="K25" s="61">
        <v>35</v>
      </c>
      <c r="L25" s="73">
        <f>IF(F25="","",C25*$M$7)</f>
        <v>20093.268836505402</v>
      </c>
      <c r="M25" s="73"/>
      <c r="N25" s="6">
        <f t="shared" si="2"/>
        <v>0.57409339532872583</v>
      </c>
      <c r="O25" s="61">
        <v>2015</v>
      </c>
      <c r="P25" s="55">
        <v>42615</v>
      </c>
      <c r="Q25" s="60">
        <v>0.375</v>
      </c>
      <c r="R25" s="74">
        <v>119.89</v>
      </c>
      <c r="S25" s="74"/>
      <c r="T25" s="75">
        <f>IF(P25="","",(IF(H25="売",I25-R25,R25-I25))*N25*100000)</f>
        <v>87836.289485295114</v>
      </c>
      <c r="U25" s="75"/>
      <c r="V25" s="76">
        <f t="shared" ref="V25" si="5">IF(P25="","",IF(T25&lt;0,K25*(-1),IF(H25="買",(R25-I25)*100,(I25-R25)*100)))</f>
        <v>153.00000000000011</v>
      </c>
      <c r="W25" s="76"/>
      <c r="Y25" s="23"/>
      <c r="Z25" s="130">
        <f>SUM(T19:U25)</f>
        <v>48040.53931056599</v>
      </c>
      <c r="AA25" s="131">
        <f>Z25/C18</f>
        <v>4.6561711418875676E-2</v>
      </c>
    </row>
    <row r="26" spans="2:27">
      <c r="B26" s="69">
        <v>18</v>
      </c>
      <c r="C26" s="73">
        <f t="shared" si="1"/>
        <v>1092499.7313105653</v>
      </c>
      <c r="D26" s="73"/>
      <c r="E26" s="61">
        <v>2015</v>
      </c>
      <c r="F26" s="55">
        <v>42620</v>
      </c>
      <c r="G26" s="60">
        <v>0.375</v>
      </c>
      <c r="H26" s="69" t="s">
        <v>4</v>
      </c>
      <c r="I26" s="74">
        <v>119.31</v>
      </c>
      <c r="J26" s="74"/>
      <c r="K26" s="61">
        <v>51</v>
      </c>
      <c r="L26" s="73">
        <f t="shared" si="0"/>
        <v>21849.994626211304</v>
      </c>
      <c r="M26" s="73"/>
      <c r="N26" s="6">
        <f t="shared" si="2"/>
        <v>0.42843126718061381</v>
      </c>
      <c r="O26" s="61">
        <v>2015</v>
      </c>
      <c r="P26" s="55">
        <v>42624</v>
      </c>
      <c r="Q26" s="60">
        <v>0.66666666666666663</v>
      </c>
      <c r="R26" s="74">
        <v>120.45</v>
      </c>
      <c r="S26" s="74"/>
      <c r="T26" s="75">
        <f t="shared" si="3"/>
        <v>48841.164458589999</v>
      </c>
      <c r="U26" s="75"/>
      <c r="V26" s="76">
        <f t="shared" ref="V26:V39" si="6">IF(P26="","",IF(T26&lt;0,IF(H26="買",(R26-I26)*100,(I26-R26)*100),IF(H26="買",(R26-I26)*100,(I26-R26)*100)))</f>
        <v>114.00000000000006</v>
      </c>
      <c r="W26" s="76"/>
      <c r="Y26" s="23"/>
    </row>
    <row r="27" spans="2:27">
      <c r="B27" s="69">
        <v>19</v>
      </c>
      <c r="C27" s="73">
        <f t="shared" si="1"/>
        <v>1141340.8957691554</v>
      </c>
      <c r="D27" s="73"/>
      <c r="E27" s="61">
        <v>2015</v>
      </c>
      <c r="F27" s="55">
        <v>42624</v>
      </c>
      <c r="G27" s="60">
        <v>0.91666666666666663</v>
      </c>
      <c r="H27" s="69" t="s">
        <v>3</v>
      </c>
      <c r="I27" s="74">
        <v>120.78</v>
      </c>
      <c r="J27" s="74"/>
      <c r="K27" s="61">
        <v>20</v>
      </c>
      <c r="L27" s="73">
        <f t="shared" si="0"/>
        <v>22826.817915383108</v>
      </c>
      <c r="M27" s="73"/>
      <c r="N27" s="6">
        <f t="shared" si="2"/>
        <v>1.1413408957691553</v>
      </c>
      <c r="O27" s="61">
        <v>2015</v>
      </c>
      <c r="P27" s="55">
        <v>42627</v>
      </c>
      <c r="Q27" s="60">
        <v>0.33333333333333331</v>
      </c>
      <c r="R27" s="74">
        <v>120.78</v>
      </c>
      <c r="S27" s="74"/>
      <c r="T27" s="75">
        <f t="shared" si="3"/>
        <v>0</v>
      </c>
      <c r="U27" s="75"/>
      <c r="V27" s="76">
        <f t="shared" si="6"/>
        <v>0</v>
      </c>
      <c r="W27" s="76"/>
      <c r="Y27" s="23"/>
    </row>
    <row r="28" spans="2:27">
      <c r="B28" s="69">
        <v>20</v>
      </c>
      <c r="C28" s="73">
        <f t="shared" si="1"/>
        <v>1141340.8957691554</v>
      </c>
      <c r="D28" s="73"/>
      <c r="E28" s="61">
        <v>2015</v>
      </c>
      <c r="F28" s="55">
        <v>42629</v>
      </c>
      <c r="G28" s="60">
        <v>0.95833333333333337</v>
      </c>
      <c r="H28" s="69" t="s">
        <v>3</v>
      </c>
      <c r="I28" s="74">
        <v>120.55</v>
      </c>
      <c r="J28" s="74"/>
      <c r="K28" s="61">
        <v>18</v>
      </c>
      <c r="L28" s="73">
        <f t="shared" si="0"/>
        <v>22826.817915383108</v>
      </c>
      <c r="M28" s="73"/>
      <c r="N28" s="6">
        <f t="shared" si="2"/>
        <v>1.2681565508546171</v>
      </c>
      <c r="O28" s="61">
        <v>2015</v>
      </c>
      <c r="P28" s="55">
        <v>42630</v>
      </c>
      <c r="Q28" s="60">
        <v>0.45833333333333331</v>
      </c>
      <c r="R28" s="74">
        <v>120.55</v>
      </c>
      <c r="S28" s="74"/>
      <c r="T28" s="75">
        <f t="shared" si="3"/>
        <v>0</v>
      </c>
      <c r="U28" s="75"/>
      <c r="V28" s="76">
        <f t="shared" si="6"/>
        <v>0</v>
      </c>
      <c r="W28" s="76"/>
      <c r="Y28" s="23"/>
    </row>
    <row r="29" spans="2:27">
      <c r="B29" s="69">
        <v>21</v>
      </c>
      <c r="C29" s="73">
        <f t="shared" si="1"/>
        <v>1141340.8957691554</v>
      </c>
      <c r="D29" s="73"/>
      <c r="E29" s="61">
        <v>2015</v>
      </c>
      <c r="F29" s="55">
        <v>42638</v>
      </c>
      <c r="G29" s="60">
        <v>0.45833333333333331</v>
      </c>
      <c r="H29" s="69" t="s">
        <v>4</v>
      </c>
      <c r="I29" s="74">
        <v>120.22</v>
      </c>
      <c r="J29" s="74"/>
      <c r="K29" s="61">
        <v>20</v>
      </c>
      <c r="L29" s="73">
        <f t="shared" si="0"/>
        <v>22826.817915383108</v>
      </c>
      <c r="M29" s="73"/>
      <c r="N29" s="6">
        <f t="shared" si="2"/>
        <v>1.1413408957691553</v>
      </c>
      <c r="O29" s="61">
        <v>2015</v>
      </c>
      <c r="P29" s="55">
        <v>42638</v>
      </c>
      <c r="Q29" s="60">
        <v>0.91666666666666663</v>
      </c>
      <c r="R29" s="74">
        <v>120.77</v>
      </c>
      <c r="S29" s="74"/>
      <c r="T29" s="75">
        <f t="shared" si="3"/>
        <v>62773.74926730321</v>
      </c>
      <c r="U29" s="75"/>
      <c r="V29" s="76">
        <f t="shared" si="6"/>
        <v>54.999999999999716</v>
      </c>
      <c r="W29" s="76"/>
      <c r="Y29" s="23"/>
    </row>
    <row r="30" spans="2:27">
      <c r="B30" s="69">
        <v>22</v>
      </c>
      <c r="C30" s="73">
        <f t="shared" si="1"/>
        <v>1204114.6450364585</v>
      </c>
      <c r="D30" s="73"/>
      <c r="E30" s="61">
        <v>2015</v>
      </c>
      <c r="F30" s="55">
        <v>42641</v>
      </c>
      <c r="G30" s="60">
        <v>0.66666666666666663</v>
      </c>
      <c r="H30" s="69" t="s">
        <v>3</v>
      </c>
      <c r="I30" s="74">
        <v>120.45</v>
      </c>
      <c r="J30" s="74"/>
      <c r="K30" s="61">
        <v>27</v>
      </c>
      <c r="L30" s="73">
        <f t="shared" si="0"/>
        <v>24082.292900729171</v>
      </c>
      <c r="M30" s="73"/>
      <c r="N30" s="6">
        <f t="shared" si="2"/>
        <v>0.89193677410108041</v>
      </c>
      <c r="O30" s="61">
        <v>2015</v>
      </c>
      <c r="P30" s="55">
        <v>42642</v>
      </c>
      <c r="Q30" s="60">
        <v>0.70833333333333337</v>
      </c>
      <c r="R30" s="74">
        <v>120.03</v>
      </c>
      <c r="S30" s="74"/>
      <c r="T30" s="75">
        <f t="shared" si="3"/>
        <v>37461.34451224553</v>
      </c>
      <c r="U30" s="75"/>
      <c r="V30" s="76">
        <f t="shared" si="6"/>
        <v>42.000000000000171</v>
      </c>
      <c r="W30" s="76"/>
      <c r="Y30" s="23"/>
    </row>
    <row r="31" spans="2:27">
      <c r="B31" s="69">
        <v>23</v>
      </c>
      <c r="C31" s="73">
        <f t="shared" si="1"/>
        <v>1241575.9895487041</v>
      </c>
      <c r="D31" s="73"/>
      <c r="E31" s="61">
        <v>2015</v>
      </c>
      <c r="F31" s="55">
        <v>42643</v>
      </c>
      <c r="G31" s="60">
        <v>0.54166666666666663</v>
      </c>
      <c r="H31" s="69" t="s">
        <v>4</v>
      </c>
      <c r="I31" s="74">
        <v>119.91</v>
      </c>
      <c r="J31" s="74"/>
      <c r="K31" s="61">
        <v>13</v>
      </c>
      <c r="L31" s="73">
        <f t="shared" si="0"/>
        <v>24831.519790974082</v>
      </c>
      <c r="M31" s="73"/>
      <c r="N31" s="6">
        <f t="shared" si="2"/>
        <v>1.9101169069980062</v>
      </c>
      <c r="O31" s="61">
        <v>2015</v>
      </c>
      <c r="P31" s="55">
        <v>42643</v>
      </c>
      <c r="Q31" s="60">
        <v>0.91666666666666663</v>
      </c>
      <c r="R31" s="74">
        <v>119.91</v>
      </c>
      <c r="S31" s="74"/>
      <c r="T31" s="75">
        <f t="shared" si="3"/>
        <v>0</v>
      </c>
      <c r="U31" s="75"/>
      <c r="V31" s="76">
        <f t="shared" si="6"/>
        <v>0</v>
      </c>
      <c r="W31" s="76"/>
      <c r="Y31" s="23"/>
      <c r="Z31" s="130">
        <f>SUM(T26:U31)</f>
        <v>149076.25823813875</v>
      </c>
      <c r="AA31" s="131">
        <f>Z31/C25</f>
        <v>0.14838427679551808</v>
      </c>
    </row>
    <row r="32" spans="2:27">
      <c r="B32" s="69">
        <v>24</v>
      </c>
      <c r="C32" s="73">
        <f t="shared" si="1"/>
        <v>1241575.9895487041</v>
      </c>
      <c r="D32" s="73"/>
      <c r="E32" s="61">
        <v>2015</v>
      </c>
      <c r="F32" s="55">
        <v>42648</v>
      </c>
      <c r="G32" s="60">
        <v>0.58333333333333337</v>
      </c>
      <c r="H32" s="69" t="s">
        <v>4</v>
      </c>
      <c r="I32" s="74">
        <v>120.02</v>
      </c>
      <c r="J32" s="74"/>
      <c r="K32" s="61">
        <v>12</v>
      </c>
      <c r="L32" s="73">
        <f t="shared" si="0"/>
        <v>24831.519790974082</v>
      </c>
      <c r="M32" s="73"/>
      <c r="N32" s="6">
        <f t="shared" si="2"/>
        <v>2.0692933159145066</v>
      </c>
      <c r="O32" s="61">
        <v>2015</v>
      </c>
      <c r="P32" s="55">
        <v>42649</v>
      </c>
      <c r="Q32" s="60">
        <v>0.58333333333333337</v>
      </c>
      <c r="R32" s="74">
        <v>120.4</v>
      </c>
      <c r="S32" s="74"/>
      <c r="T32" s="75">
        <f t="shared" si="3"/>
        <v>78633.146004753246</v>
      </c>
      <c r="U32" s="75"/>
      <c r="V32" s="76">
        <f t="shared" si="6"/>
        <v>38.000000000000966</v>
      </c>
      <c r="W32" s="76"/>
      <c r="Y32" s="23"/>
    </row>
    <row r="33" spans="2:27">
      <c r="B33" s="69">
        <v>25</v>
      </c>
      <c r="C33" s="73">
        <f t="shared" si="1"/>
        <v>1320209.1355534573</v>
      </c>
      <c r="D33" s="73"/>
      <c r="E33" s="61">
        <v>2015</v>
      </c>
      <c r="F33" s="55">
        <v>42652</v>
      </c>
      <c r="G33" s="60">
        <v>0.5</v>
      </c>
      <c r="H33" s="69" t="s">
        <v>4</v>
      </c>
      <c r="I33" s="74">
        <v>119.98</v>
      </c>
      <c r="J33" s="74"/>
      <c r="K33" s="61">
        <v>9</v>
      </c>
      <c r="L33" s="73">
        <f t="shared" si="0"/>
        <v>26404.182711069148</v>
      </c>
      <c r="M33" s="73"/>
      <c r="N33" s="6">
        <f t="shared" si="2"/>
        <v>2.933798079007683</v>
      </c>
      <c r="O33" s="61">
        <v>2015</v>
      </c>
      <c r="P33" s="55">
        <v>42655</v>
      </c>
      <c r="Q33" s="60">
        <v>0.91666666666666663</v>
      </c>
      <c r="R33" s="74">
        <v>120.08</v>
      </c>
      <c r="S33" s="74"/>
      <c r="T33" s="75">
        <f t="shared" si="3"/>
        <v>29337.980790075162</v>
      </c>
      <c r="U33" s="75"/>
      <c r="V33" s="76">
        <f t="shared" si="6"/>
        <v>9.9999999999994316</v>
      </c>
      <c r="W33" s="76"/>
      <c r="Y33" s="23"/>
    </row>
    <row r="34" spans="2:27">
      <c r="B34" s="69">
        <v>26</v>
      </c>
      <c r="C34" s="73">
        <f t="shared" si="1"/>
        <v>1349547.1163435325</v>
      </c>
      <c r="D34" s="73"/>
      <c r="E34" s="61">
        <v>2015</v>
      </c>
      <c r="F34" s="55">
        <v>42656</v>
      </c>
      <c r="G34" s="60">
        <v>0.83333333333333337</v>
      </c>
      <c r="H34" s="69" t="s">
        <v>3</v>
      </c>
      <c r="I34" s="74">
        <v>119.82</v>
      </c>
      <c r="J34" s="74"/>
      <c r="K34" s="61">
        <v>13</v>
      </c>
      <c r="L34" s="73">
        <f t="shared" si="0"/>
        <v>26990.942326870649</v>
      </c>
      <c r="M34" s="73"/>
      <c r="N34" s="6">
        <f t="shared" si="2"/>
        <v>2.0762263328362036</v>
      </c>
      <c r="O34" s="61">
        <v>2015</v>
      </c>
      <c r="P34" s="55">
        <v>42656</v>
      </c>
      <c r="Q34" s="60">
        <v>0.95833333333333337</v>
      </c>
      <c r="R34" s="74">
        <v>119.69</v>
      </c>
      <c r="S34" s="74"/>
      <c r="T34" s="75">
        <f t="shared" si="3"/>
        <v>26990.942326869703</v>
      </c>
      <c r="U34" s="75"/>
      <c r="V34" s="76">
        <f t="shared" si="6"/>
        <v>12.999999999999545</v>
      </c>
      <c r="W34" s="76"/>
      <c r="Y34" s="23"/>
    </row>
    <row r="35" spans="2:27">
      <c r="B35" s="69">
        <v>27</v>
      </c>
      <c r="C35" s="73">
        <f t="shared" si="1"/>
        <v>1376538.0586704023</v>
      </c>
      <c r="D35" s="73"/>
      <c r="E35" s="61">
        <v>2015</v>
      </c>
      <c r="F35" s="55">
        <v>42657</v>
      </c>
      <c r="G35" s="60">
        <v>0.5</v>
      </c>
      <c r="H35" s="69" t="s">
        <v>3</v>
      </c>
      <c r="I35" s="74">
        <v>119.63</v>
      </c>
      <c r="J35" s="74"/>
      <c r="K35" s="61">
        <v>11</v>
      </c>
      <c r="L35" s="73">
        <f t="shared" si="0"/>
        <v>27530.761173408046</v>
      </c>
      <c r="M35" s="73"/>
      <c r="N35" s="6">
        <f t="shared" si="2"/>
        <v>2.5027964703098222</v>
      </c>
      <c r="O35" s="61">
        <v>2015</v>
      </c>
      <c r="P35" s="55">
        <v>42657</v>
      </c>
      <c r="Q35" s="60">
        <v>0.625</v>
      </c>
      <c r="R35" s="74">
        <v>119.74</v>
      </c>
      <c r="S35" s="74"/>
      <c r="T35" s="133">
        <f t="shared" si="3"/>
        <v>-27530.761173407904</v>
      </c>
      <c r="U35" s="133"/>
      <c r="V35" s="76">
        <f t="shared" si="6"/>
        <v>-10.999999999999943</v>
      </c>
      <c r="W35" s="76"/>
      <c r="Y35" s="23"/>
    </row>
    <row r="36" spans="2:27">
      <c r="B36" s="69">
        <v>28</v>
      </c>
      <c r="C36" s="73">
        <f t="shared" si="1"/>
        <v>1349007.2974969943</v>
      </c>
      <c r="D36" s="73"/>
      <c r="E36" s="61">
        <v>2015</v>
      </c>
      <c r="F36" s="55">
        <v>42662</v>
      </c>
      <c r="G36" s="60">
        <v>0.95833333333333337</v>
      </c>
      <c r="H36" s="69" t="s">
        <v>4</v>
      </c>
      <c r="I36" s="74">
        <v>119.5</v>
      </c>
      <c r="J36" s="74"/>
      <c r="K36" s="61">
        <v>15</v>
      </c>
      <c r="L36" s="73">
        <f t="shared" si="0"/>
        <v>26980.145949939884</v>
      </c>
      <c r="M36" s="73"/>
      <c r="N36" s="6">
        <f t="shared" si="2"/>
        <v>1.7986763966626591</v>
      </c>
      <c r="O36" s="61">
        <v>2015</v>
      </c>
      <c r="P36" s="55">
        <v>42663</v>
      </c>
      <c r="Q36" s="60">
        <v>0.70833333333333337</v>
      </c>
      <c r="R36" s="74">
        <v>119.5</v>
      </c>
      <c r="S36" s="74"/>
      <c r="T36" s="133">
        <f t="shared" si="3"/>
        <v>0</v>
      </c>
      <c r="U36" s="133"/>
      <c r="V36" s="76">
        <f t="shared" si="6"/>
        <v>0</v>
      </c>
      <c r="W36" s="76"/>
      <c r="Y36" s="23"/>
    </row>
    <row r="37" spans="2:27">
      <c r="B37" s="69">
        <v>29</v>
      </c>
      <c r="C37" s="73">
        <f t="shared" si="1"/>
        <v>1349007.2974969943</v>
      </c>
      <c r="D37" s="73"/>
      <c r="E37" s="61">
        <v>2015</v>
      </c>
      <c r="F37" s="55">
        <v>42665</v>
      </c>
      <c r="G37" s="60">
        <v>0.375</v>
      </c>
      <c r="H37" s="69" t="s">
        <v>3</v>
      </c>
      <c r="I37" s="74">
        <v>119.83</v>
      </c>
      <c r="J37" s="74"/>
      <c r="K37" s="71">
        <v>12</v>
      </c>
      <c r="L37" s="73">
        <f t="shared" si="0"/>
        <v>26980.145949939884</v>
      </c>
      <c r="M37" s="73"/>
      <c r="N37" s="6">
        <f t="shared" si="2"/>
        <v>2.2483454958283238</v>
      </c>
      <c r="O37" s="61">
        <v>2015</v>
      </c>
      <c r="P37" s="55">
        <v>42665</v>
      </c>
      <c r="Q37" s="60">
        <v>0.875</v>
      </c>
      <c r="R37" s="74">
        <v>119.83</v>
      </c>
      <c r="S37" s="74"/>
      <c r="T37" s="133">
        <f t="shared" si="3"/>
        <v>0</v>
      </c>
      <c r="U37" s="133"/>
      <c r="V37" s="76">
        <f t="shared" si="6"/>
        <v>0</v>
      </c>
      <c r="W37" s="76"/>
      <c r="Y37" s="23"/>
    </row>
    <row r="38" spans="2:27">
      <c r="B38" s="69">
        <v>30</v>
      </c>
      <c r="C38" s="73">
        <f t="shared" si="1"/>
        <v>1349007.2974969943</v>
      </c>
      <c r="D38" s="73"/>
      <c r="E38" s="61">
        <v>2015</v>
      </c>
      <c r="F38" s="55">
        <v>42672</v>
      </c>
      <c r="G38" s="60">
        <v>0.875</v>
      </c>
      <c r="H38" s="69" t="s">
        <v>4</v>
      </c>
      <c r="I38" s="74">
        <v>120.99</v>
      </c>
      <c r="J38" s="74"/>
      <c r="K38" s="71">
        <v>20</v>
      </c>
      <c r="L38" s="73">
        <f t="shared" si="0"/>
        <v>26980.145949939884</v>
      </c>
      <c r="M38" s="73"/>
      <c r="N38" s="6">
        <f t="shared" si="2"/>
        <v>1.3490072974969942</v>
      </c>
      <c r="O38" s="61">
        <v>2015</v>
      </c>
      <c r="P38" s="55">
        <v>42673</v>
      </c>
      <c r="Q38" s="60">
        <v>0.5</v>
      </c>
      <c r="R38" s="74">
        <v>120.99</v>
      </c>
      <c r="S38" s="74"/>
      <c r="T38" s="133">
        <f t="shared" si="3"/>
        <v>0</v>
      </c>
      <c r="U38" s="133"/>
      <c r="V38" s="76">
        <f t="shared" si="6"/>
        <v>0</v>
      </c>
      <c r="W38" s="76"/>
      <c r="Y38" s="23"/>
      <c r="Z38" s="130">
        <f>SUM(T32:U38)</f>
        <v>107431.30794829022</v>
      </c>
      <c r="AA38" s="131">
        <f>Z38/C31</f>
        <v>8.6528177777777451E-2</v>
      </c>
    </row>
    <row r="39" spans="2:27">
      <c r="B39" s="69">
        <v>31</v>
      </c>
      <c r="C39" s="73">
        <f t="shared" si="1"/>
        <v>1349007.2974969943</v>
      </c>
      <c r="D39" s="73"/>
      <c r="E39" s="61">
        <v>2015</v>
      </c>
      <c r="F39" s="55">
        <v>42692</v>
      </c>
      <c r="G39" s="60">
        <v>0.125</v>
      </c>
      <c r="H39" s="69" t="s">
        <v>4</v>
      </c>
      <c r="I39" s="74">
        <v>123.45</v>
      </c>
      <c r="J39" s="74"/>
      <c r="K39" s="71">
        <v>19</v>
      </c>
      <c r="L39" s="73">
        <f t="shared" si="0"/>
        <v>26980.145949939884</v>
      </c>
      <c r="M39" s="73"/>
      <c r="N39" s="6">
        <f t="shared" si="2"/>
        <v>1.4200076815757834</v>
      </c>
      <c r="O39" s="61">
        <v>2015</v>
      </c>
      <c r="P39" s="55">
        <v>42692</v>
      </c>
      <c r="Q39" s="60">
        <v>0.58333333333333337</v>
      </c>
      <c r="R39" s="74">
        <v>123.26</v>
      </c>
      <c r="S39" s="74"/>
      <c r="T39" s="133">
        <f t="shared" si="3"/>
        <v>-26980.145949939561</v>
      </c>
      <c r="U39" s="133"/>
      <c r="V39" s="76">
        <f t="shared" si="6"/>
        <v>-18.999999999999773</v>
      </c>
      <c r="W39" s="76"/>
      <c r="Y39" s="23"/>
    </row>
    <row r="40" spans="2:27">
      <c r="B40" s="69">
        <v>32</v>
      </c>
      <c r="C40" s="73">
        <f t="shared" si="1"/>
        <v>1322027.1515470548</v>
      </c>
      <c r="D40" s="73"/>
      <c r="E40" s="61">
        <v>2015</v>
      </c>
      <c r="F40" s="55">
        <v>42693</v>
      </c>
      <c r="G40" s="60">
        <v>0.20833333333333334</v>
      </c>
      <c r="H40" s="69" t="s">
        <v>4</v>
      </c>
      <c r="I40" s="74">
        <v>123.58</v>
      </c>
      <c r="J40" s="74"/>
      <c r="K40" s="71">
        <v>11</v>
      </c>
      <c r="L40" s="73">
        <f t="shared" si="0"/>
        <v>26440.543030941095</v>
      </c>
      <c r="M40" s="73"/>
      <c r="N40" s="6">
        <f t="shared" si="2"/>
        <v>2.4036857300855541</v>
      </c>
      <c r="O40" s="61">
        <v>2015</v>
      </c>
      <c r="P40" s="55">
        <v>42693</v>
      </c>
      <c r="Q40" s="60">
        <v>0.375</v>
      </c>
      <c r="R40" s="74">
        <v>123.47</v>
      </c>
      <c r="S40" s="74"/>
      <c r="T40" s="133">
        <f t="shared" si="3"/>
        <v>-26440.54303094096</v>
      </c>
      <c r="U40" s="133"/>
      <c r="V40" s="76">
        <f t="shared" ref="V40:V103" si="7">IF(P40="","",IF(T40&lt;0,IF(H40="買",(R40-I40)*100,(I40-R40)*100),IF(H40="買",(R40-I40)*100,(I40-R40)*100)))</f>
        <v>-10.999999999999943</v>
      </c>
      <c r="W40" s="76"/>
      <c r="Y40" s="23"/>
    </row>
    <row r="41" spans="2:27">
      <c r="B41" s="69">
        <v>33</v>
      </c>
      <c r="C41" s="73">
        <f t="shared" si="1"/>
        <v>1295586.6085161138</v>
      </c>
      <c r="D41" s="73"/>
      <c r="E41" s="61">
        <v>2015</v>
      </c>
      <c r="F41" s="55">
        <v>42693</v>
      </c>
      <c r="G41" s="60">
        <v>0.91666666666666663</v>
      </c>
      <c r="H41" s="69" t="s">
        <v>3</v>
      </c>
      <c r="I41" s="74">
        <v>123.1</v>
      </c>
      <c r="J41" s="74"/>
      <c r="K41" s="71">
        <v>13</v>
      </c>
      <c r="L41" s="73">
        <f t="shared" ref="L41:L72" si="8">IF(F41="","",C41*$M$7)</f>
        <v>25911.732170322277</v>
      </c>
      <c r="M41" s="73"/>
      <c r="N41" s="6">
        <f t="shared" si="2"/>
        <v>1.9932101669478675</v>
      </c>
      <c r="O41" s="61">
        <v>2015</v>
      </c>
      <c r="P41" s="55">
        <v>42697</v>
      </c>
      <c r="Q41" s="60">
        <v>0.33333333333333331</v>
      </c>
      <c r="R41" s="74">
        <v>123.23</v>
      </c>
      <c r="S41" s="74"/>
      <c r="T41" s="133">
        <f t="shared" si="3"/>
        <v>-25911.732170324201</v>
      </c>
      <c r="U41" s="133"/>
      <c r="V41" s="76">
        <f t="shared" si="7"/>
        <v>-13.000000000000966</v>
      </c>
      <c r="W41" s="76"/>
      <c r="Y41" s="23"/>
    </row>
    <row r="42" spans="2:27">
      <c r="B42" s="69">
        <v>34</v>
      </c>
      <c r="C42" s="73">
        <f t="shared" ref="C42:C73" si="9">IF(T41="","",C41+T41)</f>
        <v>1269674.8763457895</v>
      </c>
      <c r="D42" s="73"/>
      <c r="E42" s="71">
        <v>2015</v>
      </c>
      <c r="F42" s="55">
        <v>42694</v>
      </c>
      <c r="G42" s="60">
        <v>0.875</v>
      </c>
      <c r="H42" s="69" t="s">
        <v>3</v>
      </c>
      <c r="I42" s="74">
        <v>122.82</v>
      </c>
      <c r="J42" s="74"/>
      <c r="K42" s="71">
        <v>10</v>
      </c>
      <c r="L42" s="73">
        <f t="shared" si="8"/>
        <v>25393.497526915791</v>
      </c>
      <c r="M42" s="73"/>
      <c r="N42" s="6">
        <f t="shared" si="2"/>
        <v>2.5393497526915789</v>
      </c>
      <c r="O42" s="71">
        <v>2015</v>
      </c>
      <c r="P42" s="55">
        <v>42695</v>
      </c>
      <c r="Q42" s="60">
        <v>0</v>
      </c>
      <c r="R42" s="74">
        <v>122.82</v>
      </c>
      <c r="S42" s="74"/>
      <c r="T42" s="133">
        <f t="shared" si="3"/>
        <v>0</v>
      </c>
      <c r="U42" s="133"/>
      <c r="V42" s="76">
        <f t="shared" si="7"/>
        <v>0</v>
      </c>
      <c r="W42" s="76"/>
      <c r="Y42" s="23"/>
    </row>
    <row r="43" spans="2:27">
      <c r="B43" s="69">
        <v>35</v>
      </c>
      <c r="C43" s="73">
        <f t="shared" si="9"/>
        <v>1269674.8763457895</v>
      </c>
      <c r="D43" s="73"/>
      <c r="E43" s="71">
        <v>2015</v>
      </c>
      <c r="F43" s="55">
        <v>42699</v>
      </c>
      <c r="G43" s="60">
        <v>4.1666666666666664E-2</v>
      </c>
      <c r="H43" s="69" t="s">
        <v>3</v>
      </c>
      <c r="I43" s="74">
        <v>122.42</v>
      </c>
      <c r="J43" s="74"/>
      <c r="K43" s="71">
        <v>13</v>
      </c>
      <c r="L43" s="73">
        <f t="shared" si="8"/>
        <v>25393.497526915791</v>
      </c>
      <c r="M43" s="73"/>
      <c r="N43" s="6">
        <f t="shared" si="2"/>
        <v>1.953345963608907</v>
      </c>
      <c r="O43" s="71">
        <v>2015</v>
      </c>
      <c r="P43" s="55">
        <v>42699</v>
      </c>
      <c r="Q43" s="60">
        <v>0.25</v>
      </c>
      <c r="R43" s="74">
        <v>122.42</v>
      </c>
      <c r="S43" s="74"/>
      <c r="T43" s="133">
        <f t="shared" si="3"/>
        <v>0</v>
      </c>
      <c r="U43" s="133"/>
      <c r="V43" s="76">
        <f t="shared" si="7"/>
        <v>0</v>
      </c>
      <c r="W43" s="76"/>
      <c r="Y43" s="23"/>
    </row>
    <row r="44" spans="2:27">
      <c r="B44" s="69">
        <v>36</v>
      </c>
      <c r="C44" s="73">
        <f t="shared" si="9"/>
        <v>1269674.8763457895</v>
      </c>
      <c r="D44" s="73"/>
      <c r="E44" s="71">
        <v>2015</v>
      </c>
      <c r="F44" s="55">
        <v>42700</v>
      </c>
      <c r="G44" s="60">
        <v>0.83333333333333337</v>
      </c>
      <c r="H44" s="69" t="s">
        <v>3</v>
      </c>
      <c r="I44" s="74">
        <v>122.54</v>
      </c>
      <c r="J44" s="74"/>
      <c r="K44" s="71">
        <v>7</v>
      </c>
      <c r="L44" s="73">
        <f t="shared" si="8"/>
        <v>25393.497526915791</v>
      </c>
      <c r="M44" s="73"/>
      <c r="N44" s="6">
        <f t="shared" si="2"/>
        <v>3.627642503845113</v>
      </c>
      <c r="O44" s="71">
        <v>2015</v>
      </c>
      <c r="P44" s="55">
        <v>42701</v>
      </c>
      <c r="Q44" s="60">
        <v>4.1666666666666664E-2</v>
      </c>
      <c r="R44" s="74">
        <v>122.54</v>
      </c>
      <c r="S44" s="74"/>
      <c r="T44" s="133">
        <f t="shared" si="3"/>
        <v>0</v>
      </c>
      <c r="U44" s="133"/>
      <c r="V44" s="76">
        <f t="shared" si="7"/>
        <v>0</v>
      </c>
      <c r="W44" s="76"/>
      <c r="Y44" s="23"/>
    </row>
    <row r="45" spans="2:27">
      <c r="B45" s="69">
        <v>37</v>
      </c>
      <c r="C45" s="73">
        <f t="shared" si="9"/>
        <v>1269674.8763457895</v>
      </c>
      <c r="D45" s="73"/>
      <c r="E45" s="71">
        <v>2015</v>
      </c>
      <c r="F45" s="55">
        <v>42701</v>
      </c>
      <c r="G45" s="60">
        <v>0.33333333333333331</v>
      </c>
      <c r="H45" s="69" t="s">
        <v>4</v>
      </c>
      <c r="I45" s="74">
        <v>122.67</v>
      </c>
      <c r="J45" s="74"/>
      <c r="K45" s="71">
        <v>10</v>
      </c>
      <c r="L45" s="73">
        <f t="shared" si="8"/>
        <v>25393.497526915791</v>
      </c>
      <c r="M45" s="73"/>
      <c r="N45" s="6">
        <f t="shared" si="2"/>
        <v>2.5393497526915789</v>
      </c>
      <c r="O45" s="71">
        <v>2015</v>
      </c>
      <c r="P45" s="55">
        <v>42701</v>
      </c>
      <c r="Q45" s="60">
        <v>0.54166666666666663</v>
      </c>
      <c r="R45" s="74">
        <v>122.57</v>
      </c>
      <c r="S45" s="74"/>
      <c r="T45" s="133">
        <f t="shared" si="3"/>
        <v>-25393.497526917952</v>
      </c>
      <c r="U45" s="133"/>
      <c r="V45" s="76">
        <f t="shared" si="7"/>
        <v>-10.000000000000853</v>
      </c>
      <c r="W45" s="76"/>
      <c r="Y45" s="23"/>
    </row>
    <row r="46" spans="2:27">
      <c r="B46" s="69">
        <v>38</v>
      </c>
      <c r="C46" s="73">
        <f t="shared" si="9"/>
        <v>1244281.3788188717</v>
      </c>
      <c r="D46" s="73"/>
      <c r="E46" s="71">
        <v>2015</v>
      </c>
      <c r="F46" s="55">
        <v>42701</v>
      </c>
      <c r="G46" s="60">
        <v>0.83333333333333337</v>
      </c>
      <c r="H46" s="69" t="s">
        <v>4</v>
      </c>
      <c r="I46" s="74">
        <v>122.62</v>
      </c>
      <c r="J46" s="74"/>
      <c r="K46" s="71">
        <v>6</v>
      </c>
      <c r="L46" s="73">
        <f t="shared" si="8"/>
        <v>24885.627576377436</v>
      </c>
      <c r="M46" s="73"/>
      <c r="N46" s="6">
        <f t="shared" si="2"/>
        <v>4.147604596062906</v>
      </c>
      <c r="O46" s="71">
        <v>2015</v>
      </c>
      <c r="P46" s="55">
        <v>42705</v>
      </c>
      <c r="Q46" s="60">
        <v>0.5</v>
      </c>
      <c r="R46" s="74">
        <v>122.99</v>
      </c>
      <c r="S46" s="74"/>
      <c r="T46" s="75">
        <f t="shared" si="3"/>
        <v>153461.37005432352</v>
      </c>
      <c r="U46" s="75"/>
      <c r="V46" s="76">
        <f t="shared" si="7"/>
        <v>36.999999999999034</v>
      </c>
      <c r="W46" s="76"/>
      <c r="Y46" s="23"/>
      <c r="Z46" s="130">
        <f>SUM(T39:U46)</f>
        <v>48735.451376200843</v>
      </c>
      <c r="AA46" s="131">
        <f>Z46/C38</f>
        <v>3.6126899733327375E-2</v>
      </c>
    </row>
    <row r="47" spans="2:27">
      <c r="B47" s="69">
        <v>39</v>
      </c>
      <c r="C47" s="73">
        <f t="shared" si="9"/>
        <v>1397742.7488731951</v>
      </c>
      <c r="D47" s="73"/>
      <c r="E47" s="71">
        <v>2015</v>
      </c>
      <c r="F47" s="55">
        <v>42707</v>
      </c>
      <c r="G47" s="60">
        <v>0.5</v>
      </c>
      <c r="H47" s="69" t="s">
        <v>4</v>
      </c>
      <c r="I47" s="74">
        <v>123.35</v>
      </c>
      <c r="J47" s="74"/>
      <c r="K47" s="71">
        <v>8</v>
      </c>
      <c r="L47" s="73">
        <f t="shared" si="8"/>
        <v>27954.854977463903</v>
      </c>
      <c r="M47" s="73"/>
      <c r="N47" s="6">
        <f t="shared" si="2"/>
        <v>3.4943568721829878</v>
      </c>
      <c r="O47" s="71">
        <v>2015</v>
      </c>
      <c r="P47" s="55">
        <v>42707</v>
      </c>
      <c r="Q47" s="60">
        <v>0.875</v>
      </c>
      <c r="R47" s="74">
        <v>123.35</v>
      </c>
      <c r="S47" s="74"/>
      <c r="T47" s="75">
        <f t="shared" si="3"/>
        <v>0</v>
      </c>
      <c r="U47" s="75"/>
      <c r="V47" s="76">
        <f t="shared" si="7"/>
        <v>0</v>
      </c>
      <c r="W47" s="76"/>
      <c r="Y47" s="23"/>
    </row>
    <row r="48" spans="2:27">
      <c r="B48" s="69">
        <v>40</v>
      </c>
      <c r="C48" s="73">
        <f t="shared" si="9"/>
        <v>1397742.7488731951</v>
      </c>
      <c r="D48" s="73"/>
      <c r="E48" s="71">
        <v>2015</v>
      </c>
      <c r="F48" s="55">
        <v>42708</v>
      </c>
      <c r="G48" s="60">
        <v>0.70833333333333337</v>
      </c>
      <c r="H48" s="69" t="s">
        <v>4</v>
      </c>
      <c r="I48" s="74">
        <v>122.83</v>
      </c>
      <c r="J48" s="74"/>
      <c r="K48" s="71">
        <v>20</v>
      </c>
      <c r="L48" s="73">
        <f t="shared" si="8"/>
        <v>27954.854977463903</v>
      </c>
      <c r="M48" s="73"/>
      <c r="N48" s="6">
        <f t="shared" si="2"/>
        <v>1.3977427488731951</v>
      </c>
      <c r="O48" s="71">
        <v>2015</v>
      </c>
      <c r="P48" s="55">
        <v>42708</v>
      </c>
      <c r="Q48" s="60">
        <v>0.95833333333333337</v>
      </c>
      <c r="R48" s="74">
        <v>122.83</v>
      </c>
      <c r="S48" s="74"/>
      <c r="T48" s="75">
        <f t="shared" si="3"/>
        <v>0</v>
      </c>
      <c r="U48" s="75"/>
      <c r="V48" s="76">
        <f t="shared" si="7"/>
        <v>0</v>
      </c>
      <c r="W48" s="76"/>
      <c r="Y48" s="23"/>
    </row>
    <row r="49" spans="2:29">
      <c r="B49" s="69">
        <v>41</v>
      </c>
      <c r="C49" s="73">
        <f t="shared" si="9"/>
        <v>1397742.7488731951</v>
      </c>
      <c r="D49" s="73"/>
      <c r="E49" s="71">
        <v>2015</v>
      </c>
      <c r="F49" s="55">
        <v>42709</v>
      </c>
      <c r="G49" s="60">
        <v>0</v>
      </c>
      <c r="H49" s="69" t="s">
        <v>4</v>
      </c>
      <c r="I49" s="74">
        <v>123.18</v>
      </c>
      <c r="J49" s="74"/>
      <c r="K49" s="71">
        <v>40</v>
      </c>
      <c r="L49" s="73">
        <f t="shared" si="8"/>
        <v>27954.854977463903</v>
      </c>
      <c r="M49" s="73"/>
      <c r="N49" s="6">
        <f t="shared" si="2"/>
        <v>0.69887137443659753</v>
      </c>
      <c r="O49" s="71">
        <v>2015</v>
      </c>
      <c r="P49" s="55">
        <v>42712</v>
      </c>
      <c r="Q49" s="60">
        <v>0.41666666666666669</v>
      </c>
      <c r="R49" s="74">
        <v>123.2</v>
      </c>
      <c r="S49" s="74"/>
      <c r="T49" s="75">
        <f t="shared" si="3"/>
        <v>1397.742748872917</v>
      </c>
      <c r="U49" s="75"/>
      <c r="V49" s="76">
        <f t="shared" si="7"/>
        <v>1.9999999999996021</v>
      </c>
      <c r="W49" s="76"/>
      <c r="Y49" s="23"/>
    </row>
    <row r="50" spans="2:29">
      <c r="B50" s="69">
        <v>42</v>
      </c>
      <c r="C50" s="73">
        <f t="shared" si="9"/>
        <v>1399140.491622068</v>
      </c>
      <c r="D50" s="73"/>
      <c r="E50" s="71">
        <v>2015</v>
      </c>
      <c r="F50" s="55">
        <v>42718</v>
      </c>
      <c r="G50" s="60">
        <v>0.58333333333333337</v>
      </c>
      <c r="H50" s="69" t="s">
        <v>4</v>
      </c>
      <c r="I50" s="74">
        <v>121.21</v>
      </c>
      <c r="J50" s="74"/>
      <c r="K50" s="71">
        <v>17</v>
      </c>
      <c r="L50" s="73">
        <f t="shared" si="8"/>
        <v>27982.809832441359</v>
      </c>
      <c r="M50" s="73"/>
      <c r="N50" s="6">
        <f t="shared" si="2"/>
        <v>1.6460476372024329</v>
      </c>
      <c r="O50" s="71">
        <v>2015</v>
      </c>
      <c r="P50" s="55">
        <v>42718</v>
      </c>
      <c r="Q50" s="60">
        <v>0.79166666666666663</v>
      </c>
      <c r="R50" s="74">
        <v>121.04</v>
      </c>
      <c r="S50" s="74"/>
      <c r="T50" s="75">
        <f t="shared" si="3"/>
        <v>-27982.809832439299</v>
      </c>
      <c r="U50" s="75"/>
      <c r="V50" s="76">
        <f t="shared" si="7"/>
        <v>-16.999999999998749</v>
      </c>
      <c r="W50" s="76"/>
      <c r="Y50" s="23"/>
    </row>
    <row r="51" spans="2:29">
      <c r="B51" s="69">
        <v>43</v>
      </c>
      <c r="C51" s="73">
        <f t="shared" si="9"/>
        <v>1371157.6817896287</v>
      </c>
      <c r="D51" s="73"/>
      <c r="E51" s="71">
        <v>2015</v>
      </c>
      <c r="F51" s="55">
        <v>42720</v>
      </c>
      <c r="G51" s="60">
        <v>0.29166666666666669</v>
      </c>
      <c r="H51" s="69" t="s">
        <v>4</v>
      </c>
      <c r="I51" s="74">
        <v>121.7</v>
      </c>
      <c r="J51" s="74"/>
      <c r="K51" s="71">
        <v>12</v>
      </c>
      <c r="L51" s="73">
        <f t="shared" si="8"/>
        <v>27423.153635792576</v>
      </c>
      <c r="M51" s="73"/>
      <c r="N51" s="6">
        <f t="shared" si="2"/>
        <v>2.2852628029827149</v>
      </c>
      <c r="O51" s="71">
        <v>2015</v>
      </c>
      <c r="P51" s="55">
        <v>42720</v>
      </c>
      <c r="Q51" s="60">
        <v>0.875</v>
      </c>
      <c r="R51" s="74">
        <v>121.79</v>
      </c>
      <c r="S51" s="74"/>
      <c r="T51" s="75">
        <f t="shared" si="3"/>
        <v>20567.365226845213</v>
      </c>
      <c r="U51" s="75"/>
      <c r="V51" s="76">
        <f t="shared" si="7"/>
        <v>9.0000000000003411</v>
      </c>
      <c r="W51" s="76"/>
      <c r="Y51" s="23"/>
    </row>
    <row r="52" spans="2:29">
      <c r="B52" s="69">
        <v>44</v>
      </c>
      <c r="C52" s="73">
        <f t="shared" si="9"/>
        <v>1391725.047016474</v>
      </c>
      <c r="D52" s="73"/>
      <c r="E52" s="71">
        <v>2015</v>
      </c>
      <c r="F52" s="55">
        <v>42722</v>
      </c>
      <c r="G52" s="60">
        <v>0.375</v>
      </c>
      <c r="H52" s="69" t="s">
        <v>3</v>
      </c>
      <c r="I52" s="74">
        <v>122.41</v>
      </c>
      <c r="J52" s="74"/>
      <c r="K52" s="71">
        <v>20</v>
      </c>
      <c r="L52" s="73">
        <f t="shared" si="8"/>
        <v>27834.500940329479</v>
      </c>
      <c r="M52" s="73"/>
      <c r="N52" s="6">
        <f t="shared" si="2"/>
        <v>1.3917250470164739</v>
      </c>
      <c r="O52" s="71">
        <v>2015</v>
      </c>
      <c r="P52" s="55">
        <v>42722</v>
      </c>
      <c r="Q52" s="60">
        <v>0.5</v>
      </c>
      <c r="R52" s="74">
        <v>122.61</v>
      </c>
      <c r="S52" s="74"/>
      <c r="T52" s="75">
        <f t="shared" si="3"/>
        <v>-27834.500940329875</v>
      </c>
      <c r="U52" s="75"/>
      <c r="V52" s="76">
        <f t="shared" si="7"/>
        <v>-20.000000000000284</v>
      </c>
      <c r="W52" s="76"/>
      <c r="Y52" s="23"/>
    </row>
    <row r="53" spans="2:29">
      <c r="B53" s="72">
        <v>45</v>
      </c>
      <c r="C53" s="73">
        <f t="shared" si="9"/>
        <v>1363890.5460761441</v>
      </c>
      <c r="D53" s="73"/>
      <c r="E53" s="71">
        <v>2015</v>
      </c>
      <c r="F53" s="55">
        <v>42722</v>
      </c>
      <c r="G53" s="60">
        <v>0.95833333333333337</v>
      </c>
      <c r="H53" s="69" t="s">
        <v>3</v>
      </c>
      <c r="I53" s="74">
        <v>121.42</v>
      </c>
      <c r="J53" s="74"/>
      <c r="K53" s="71">
        <v>34</v>
      </c>
      <c r="L53" s="73">
        <f t="shared" si="8"/>
        <v>27277.810921522883</v>
      </c>
      <c r="M53" s="73"/>
      <c r="N53" s="6">
        <f t="shared" si="2"/>
        <v>0.80228855651537889</v>
      </c>
      <c r="O53" s="71">
        <v>2015</v>
      </c>
      <c r="P53" s="55">
        <v>42725</v>
      </c>
      <c r="Q53" s="60">
        <v>0.58333333333333337</v>
      </c>
      <c r="R53" s="74">
        <v>121.41</v>
      </c>
      <c r="S53" s="74"/>
      <c r="T53" s="75">
        <f t="shared" si="3"/>
        <v>802.28855651578931</v>
      </c>
      <c r="U53" s="75"/>
      <c r="V53" s="76">
        <f t="shared" si="7"/>
        <v>1.0000000000005116</v>
      </c>
      <c r="W53" s="76"/>
      <c r="Y53" s="23"/>
    </row>
    <row r="54" spans="2:29">
      <c r="B54" s="69">
        <v>46</v>
      </c>
      <c r="C54" s="73">
        <f t="shared" si="9"/>
        <v>1364692.8346326598</v>
      </c>
      <c r="D54" s="73"/>
      <c r="E54" s="71">
        <v>2015</v>
      </c>
      <c r="F54" s="55">
        <v>42734</v>
      </c>
      <c r="G54" s="60">
        <v>0.875</v>
      </c>
      <c r="H54" s="69" t="s">
        <v>4</v>
      </c>
      <c r="I54" s="74">
        <v>120.5</v>
      </c>
      <c r="J54" s="74"/>
      <c r="K54" s="71">
        <v>6</v>
      </c>
      <c r="L54" s="73">
        <f t="shared" si="8"/>
        <v>27293.856692653197</v>
      </c>
      <c r="M54" s="73"/>
      <c r="N54" s="6">
        <f t="shared" si="2"/>
        <v>4.5489761154421995</v>
      </c>
      <c r="O54" s="71">
        <v>2015</v>
      </c>
      <c r="P54" s="55">
        <v>42735</v>
      </c>
      <c r="Q54" s="60">
        <v>0.20833333333333334</v>
      </c>
      <c r="R54" s="74">
        <v>120.5</v>
      </c>
      <c r="S54" s="74"/>
      <c r="T54" s="75">
        <f t="shared" si="3"/>
        <v>0</v>
      </c>
      <c r="U54" s="75"/>
      <c r="V54" s="76">
        <f t="shared" si="7"/>
        <v>0</v>
      </c>
      <c r="W54" s="76"/>
      <c r="Y54" s="23"/>
    </row>
    <row r="55" spans="2:29">
      <c r="B55" s="69">
        <v>47</v>
      </c>
      <c r="C55" s="73">
        <f t="shared" si="9"/>
        <v>1364692.8346326598</v>
      </c>
      <c r="D55" s="73"/>
      <c r="E55" s="71">
        <v>2015</v>
      </c>
      <c r="F55" s="55">
        <v>42735</v>
      </c>
      <c r="G55" s="60">
        <v>0.79166666666666663</v>
      </c>
      <c r="H55" s="69" t="s">
        <v>3</v>
      </c>
      <c r="I55" s="74">
        <v>120.35</v>
      </c>
      <c r="J55" s="74"/>
      <c r="K55" s="71">
        <v>10</v>
      </c>
      <c r="L55" s="73">
        <f t="shared" si="8"/>
        <v>27293.856692653197</v>
      </c>
      <c r="M55" s="73"/>
      <c r="N55" s="6">
        <f t="shared" si="2"/>
        <v>2.7293856692653198</v>
      </c>
      <c r="O55" s="71">
        <v>2016</v>
      </c>
      <c r="P55" s="55">
        <v>42373</v>
      </c>
      <c r="Q55" s="60">
        <v>0.33333333333333331</v>
      </c>
      <c r="R55" s="74">
        <v>120.35</v>
      </c>
      <c r="S55" s="74"/>
      <c r="T55" s="75">
        <f t="shared" si="3"/>
        <v>0</v>
      </c>
      <c r="U55" s="75"/>
      <c r="V55" s="76">
        <f t="shared" si="7"/>
        <v>0</v>
      </c>
      <c r="W55" s="76"/>
      <c r="Y55" s="23"/>
      <c r="Z55" s="130">
        <f>SUM(T47:U55)</f>
        <v>-33049.914240535254</v>
      </c>
      <c r="AA55" s="131">
        <f>Z55/C46</f>
        <v>-2.6561447276425315E-2</v>
      </c>
      <c r="AB55" s="130">
        <f>SUM(Y9:Z55)</f>
        <v>364699.83463265962</v>
      </c>
      <c r="AC55" s="131">
        <f>AB55/C9</f>
        <v>0.36469983463265965</v>
      </c>
    </row>
    <row r="56" spans="2:29">
      <c r="B56" s="69">
        <v>48</v>
      </c>
      <c r="C56" s="73">
        <f t="shared" si="9"/>
        <v>1364692.8346326598</v>
      </c>
      <c r="D56" s="73"/>
      <c r="E56" s="71">
        <v>2016</v>
      </c>
      <c r="F56" s="55">
        <v>42383</v>
      </c>
      <c r="G56" s="60">
        <v>8.3333333333333329E-2</v>
      </c>
      <c r="H56" s="69" t="s">
        <v>3</v>
      </c>
      <c r="I56" s="74">
        <v>117.99</v>
      </c>
      <c r="J56" s="74"/>
      <c r="K56" s="71">
        <v>19</v>
      </c>
      <c r="L56" s="73">
        <f t="shared" si="8"/>
        <v>27293.856692653197</v>
      </c>
      <c r="M56" s="73"/>
      <c r="N56" s="6">
        <f t="shared" si="2"/>
        <v>1.4365187732975366</v>
      </c>
      <c r="O56" s="71">
        <v>2016</v>
      </c>
      <c r="P56" s="55">
        <v>42373</v>
      </c>
      <c r="Q56" s="60">
        <v>0.58333333333333337</v>
      </c>
      <c r="R56" s="74">
        <v>117.71</v>
      </c>
      <c r="S56" s="74"/>
      <c r="T56" s="75">
        <f t="shared" si="3"/>
        <v>40222.525652331184</v>
      </c>
      <c r="U56" s="75"/>
      <c r="V56" s="76">
        <f t="shared" si="7"/>
        <v>28.000000000000114</v>
      </c>
      <c r="W56" s="76"/>
      <c r="Y56" s="23"/>
      <c r="Z56" s="130"/>
    </row>
    <row r="57" spans="2:29">
      <c r="B57" s="69">
        <v>49</v>
      </c>
      <c r="C57" s="73">
        <f t="shared" si="9"/>
        <v>1404915.3602849911</v>
      </c>
      <c r="D57" s="73"/>
      <c r="E57" s="71">
        <v>2016</v>
      </c>
      <c r="F57" s="55">
        <v>42387</v>
      </c>
      <c r="G57" s="60">
        <v>0.45833333333333331</v>
      </c>
      <c r="H57" s="69" t="s">
        <v>4</v>
      </c>
      <c r="I57" s="74">
        <v>117.3</v>
      </c>
      <c r="J57" s="74"/>
      <c r="K57" s="71">
        <v>22</v>
      </c>
      <c r="L57" s="73">
        <f t="shared" si="8"/>
        <v>28098.307205699821</v>
      </c>
      <c r="M57" s="73"/>
      <c r="N57" s="6">
        <f t="shared" si="2"/>
        <v>1.2771957820772646</v>
      </c>
      <c r="O57" s="71">
        <v>2016</v>
      </c>
      <c r="P57" s="55">
        <v>42387</v>
      </c>
      <c r="Q57" s="60">
        <v>0.625</v>
      </c>
      <c r="R57" s="74">
        <v>117.3</v>
      </c>
      <c r="S57" s="74"/>
      <c r="T57" s="75">
        <f t="shared" si="3"/>
        <v>0</v>
      </c>
      <c r="U57" s="75"/>
      <c r="V57" s="76">
        <f t="shared" si="7"/>
        <v>0</v>
      </c>
      <c r="W57" s="76"/>
      <c r="Y57" s="23"/>
    </row>
    <row r="58" spans="2:29">
      <c r="B58" s="69">
        <v>50</v>
      </c>
      <c r="C58" s="73">
        <f t="shared" si="9"/>
        <v>1404915.3602849911</v>
      </c>
      <c r="D58" s="73"/>
      <c r="E58" s="71">
        <v>2016</v>
      </c>
      <c r="F58" s="55">
        <v>42387</v>
      </c>
      <c r="G58" s="60">
        <v>0.75</v>
      </c>
      <c r="H58" s="69" t="s">
        <v>4</v>
      </c>
      <c r="I58" s="74">
        <v>117.38</v>
      </c>
      <c r="J58" s="74"/>
      <c r="K58" s="71">
        <v>23</v>
      </c>
      <c r="L58" s="73">
        <f t="shared" si="8"/>
        <v>28098.307205699821</v>
      </c>
      <c r="M58" s="73"/>
      <c r="N58" s="6">
        <f t="shared" si="2"/>
        <v>1.221665530682601</v>
      </c>
      <c r="O58" s="71">
        <v>2016</v>
      </c>
      <c r="P58" s="55">
        <v>42388</v>
      </c>
      <c r="Q58" s="60">
        <v>0.45833333333333331</v>
      </c>
      <c r="R58" s="74">
        <v>117.38</v>
      </c>
      <c r="S58" s="74"/>
      <c r="T58" s="75">
        <f t="shared" si="3"/>
        <v>0</v>
      </c>
      <c r="U58" s="75"/>
      <c r="V58" s="76">
        <f t="shared" si="7"/>
        <v>0</v>
      </c>
      <c r="W58" s="76"/>
      <c r="Y58" s="23"/>
    </row>
    <row r="59" spans="2:29">
      <c r="B59" s="69">
        <v>51</v>
      </c>
      <c r="C59" s="73">
        <f t="shared" si="9"/>
        <v>1404915.3602849911</v>
      </c>
      <c r="D59" s="73"/>
      <c r="E59" s="71">
        <v>2016</v>
      </c>
      <c r="F59" s="55">
        <v>42390</v>
      </c>
      <c r="G59" s="60">
        <v>0.70833333333333337</v>
      </c>
      <c r="H59" s="69" t="s">
        <v>3</v>
      </c>
      <c r="I59" s="74">
        <v>116.73</v>
      </c>
      <c r="J59" s="74"/>
      <c r="K59" s="71">
        <v>44</v>
      </c>
      <c r="L59" s="73">
        <f t="shared" si="8"/>
        <v>28098.307205699821</v>
      </c>
      <c r="M59" s="73"/>
      <c r="N59" s="6">
        <f t="shared" si="2"/>
        <v>0.63859789103863229</v>
      </c>
      <c r="O59" s="71">
        <v>2016</v>
      </c>
      <c r="P59" s="55">
        <v>42390</v>
      </c>
      <c r="Q59" s="60">
        <v>0.91666666666666663</v>
      </c>
      <c r="R59" s="74">
        <v>116.73</v>
      </c>
      <c r="S59" s="74"/>
      <c r="T59" s="75">
        <f t="shared" si="3"/>
        <v>0</v>
      </c>
      <c r="U59" s="75"/>
      <c r="V59" s="76">
        <f t="shared" si="7"/>
        <v>0</v>
      </c>
      <c r="W59" s="76"/>
      <c r="Y59" s="23"/>
    </row>
    <row r="60" spans="2:29">
      <c r="B60" s="69">
        <v>52</v>
      </c>
      <c r="C60" s="73">
        <f t="shared" si="9"/>
        <v>1404915.3602849911</v>
      </c>
      <c r="D60" s="73"/>
      <c r="E60" s="71">
        <v>2016</v>
      </c>
      <c r="F60" s="55">
        <v>42394</v>
      </c>
      <c r="G60" s="60">
        <v>0.58333333333333337</v>
      </c>
      <c r="H60" s="69" t="s">
        <v>4</v>
      </c>
      <c r="I60" s="74">
        <v>118.78</v>
      </c>
      <c r="J60" s="74"/>
      <c r="K60" s="71">
        <v>18</v>
      </c>
      <c r="L60" s="73">
        <f t="shared" si="8"/>
        <v>28098.307205699821</v>
      </c>
      <c r="M60" s="73"/>
      <c r="N60" s="6">
        <f t="shared" si="2"/>
        <v>1.5610170669833232</v>
      </c>
      <c r="O60" s="71">
        <v>2016</v>
      </c>
      <c r="P60" s="55">
        <v>42394</v>
      </c>
      <c r="Q60" s="60">
        <v>0.66666666666666663</v>
      </c>
      <c r="R60" s="74">
        <v>118.78</v>
      </c>
      <c r="S60" s="74"/>
      <c r="T60" s="75">
        <f t="shared" si="3"/>
        <v>0</v>
      </c>
      <c r="U60" s="75"/>
      <c r="V60" s="76">
        <f t="shared" si="7"/>
        <v>0</v>
      </c>
      <c r="W60" s="76"/>
      <c r="Y60" s="23"/>
    </row>
    <row r="61" spans="2:29">
      <c r="B61" s="69">
        <v>53</v>
      </c>
      <c r="C61" s="73">
        <f t="shared" si="9"/>
        <v>1404915.3602849911</v>
      </c>
      <c r="D61" s="73"/>
      <c r="E61" s="71">
        <v>2016</v>
      </c>
      <c r="F61" s="55">
        <v>42397</v>
      </c>
      <c r="G61" s="60">
        <v>0.54166666666666663</v>
      </c>
      <c r="H61" s="69" t="s">
        <v>3</v>
      </c>
      <c r="I61" s="74">
        <v>118.74</v>
      </c>
      <c r="J61" s="74"/>
      <c r="K61" s="71">
        <v>19</v>
      </c>
      <c r="L61" s="73">
        <f t="shared" si="8"/>
        <v>28098.307205699821</v>
      </c>
      <c r="M61" s="73"/>
      <c r="N61" s="6">
        <f t="shared" si="2"/>
        <v>1.4788582739842011</v>
      </c>
      <c r="O61" s="71">
        <v>2016</v>
      </c>
      <c r="P61" s="55">
        <v>42397</v>
      </c>
      <c r="Q61" s="60">
        <v>0.625</v>
      </c>
      <c r="R61" s="74">
        <v>118.6</v>
      </c>
      <c r="S61" s="74"/>
      <c r="T61" s="75">
        <f t="shared" si="3"/>
        <v>20704.015835778901</v>
      </c>
      <c r="U61" s="75"/>
      <c r="V61" s="76">
        <f t="shared" si="7"/>
        <v>14.000000000000057</v>
      </c>
      <c r="W61" s="76"/>
      <c r="Y61" s="23"/>
    </row>
    <row r="62" spans="2:29">
      <c r="B62" s="69">
        <v>54</v>
      </c>
      <c r="C62" s="73">
        <f t="shared" si="9"/>
        <v>1425619.3761207699</v>
      </c>
      <c r="D62" s="73"/>
      <c r="E62" s="71">
        <v>2016</v>
      </c>
      <c r="F62" s="55">
        <v>42397</v>
      </c>
      <c r="G62" s="60">
        <v>0.91666666666666663</v>
      </c>
      <c r="H62" s="69" t="s">
        <v>3</v>
      </c>
      <c r="I62" s="74">
        <v>118.94</v>
      </c>
      <c r="J62" s="74"/>
      <c r="K62" s="71">
        <v>27</v>
      </c>
      <c r="L62" s="73">
        <f t="shared" si="8"/>
        <v>28512.3875224154</v>
      </c>
      <c r="M62" s="73"/>
      <c r="N62" s="6">
        <f t="shared" si="2"/>
        <v>1.0560143526820518</v>
      </c>
      <c r="O62" s="71">
        <v>2016</v>
      </c>
      <c r="P62" s="55">
        <v>42398</v>
      </c>
      <c r="Q62" s="60">
        <v>0</v>
      </c>
      <c r="R62" s="74">
        <v>118.94</v>
      </c>
      <c r="S62" s="74"/>
      <c r="T62" s="75">
        <f t="shared" si="3"/>
        <v>0</v>
      </c>
      <c r="U62" s="75"/>
      <c r="V62" s="76">
        <f t="shared" si="7"/>
        <v>0</v>
      </c>
      <c r="W62" s="76"/>
      <c r="Y62" s="23"/>
    </row>
    <row r="63" spans="2:29">
      <c r="B63" s="69">
        <v>55</v>
      </c>
      <c r="C63" s="73">
        <f t="shared" si="9"/>
        <v>1425619.3761207699</v>
      </c>
      <c r="D63" s="73"/>
      <c r="E63" s="71">
        <v>2016</v>
      </c>
      <c r="F63" s="55">
        <v>42398</v>
      </c>
      <c r="G63" s="60">
        <v>0.25</v>
      </c>
      <c r="H63" s="69" t="s">
        <v>4</v>
      </c>
      <c r="I63" s="74">
        <v>118.85</v>
      </c>
      <c r="J63" s="74"/>
      <c r="K63" s="71">
        <v>8</v>
      </c>
      <c r="L63" s="73">
        <f t="shared" si="8"/>
        <v>28512.3875224154</v>
      </c>
      <c r="M63" s="73"/>
      <c r="N63" s="6">
        <f t="shared" si="2"/>
        <v>3.5640484403019248</v>
      </c>
      <c r="O63" s="71">
        <v>2016</v>
      </c>
      <c r="P63" s="55">
        <v>42398</v>
      </c>
      <c r="Q63" s="60">
        <v>0.375</v>
      </c>
      <c r="R63" s="74">
        <v>118.85</v>
      </c>
      <c r="S63" s="74"/>
      <c r="T63" s="75">
        <f t="shared" si="3"/>
        <v>0</v>
      </c>
      <c r="U63" s="75"/>
      <c r="V63" s="76">
        <f t="shared" si="7"/>
        <v>0</v>
      </c>
      <c r="W63" s="76"/>
      <c r="Y63" s="23"/>
      <c r="Z63" s="130">
        <f>SUM(T56:U63)</f>
        <v>60926.541488110088</v>
      </c>
      <c r="AA63" s="131">
        <f>Z63/C55</f>
        <v>4.4644875346260569E-2</v>
      </c>
    </row>
    <row r="64" spans="2:29">
      <c r="B64" s="69">
        <v>56</v>
      </c>
      <c r="C64" s="73">
        <f t="shared" si="9"/>
        <v>1425619.3761207699</v>
      </c>
      <c r="D64" s="73"/>
      <c r="E64" s="71">
        <v>2016</v>
      </c>
      <c r="F64" s="55">
        <v>42401</v>
      </c>
      <c r="G64" s="60">
        <v>0.45833333333333331</v>
      </c>
      <c r="H64" s="69" t="s">
        <v>4</v>
      </c>
      <c r="I64" s="74">
        <v>121.35</v>
      </c>
      <c r="J64" s="74"/>
      <c r="K64" s="71">
        <v>19</v>
      </c>
      <c r="L64" s="73">
        <f t="shared" si="8"/>
        <v>28512.3875224154</v>
      </c>
      <c r="M64" s="73"/>
      <c r="N64" s="6">
        <f t="shared" si="2"/>
        <v>1.5006519748639684</v>
      </c>
      <c r="O64" s="71">
        <v>2016</v>
      </c>
      <c r="P64" s="55">
        <v>42401</v>
      </c>
      <c r="Q64" s="60">
        <v>0.70833333333333337</v>
      </c>
      <c r="R64" s="74">
        <v>121.35</v>
      </c>
      <c r="S64" s="74"/>
      <c r="T64" s="75">
        <f t="shared" si="3"/>
        <v>0</v>
      </c>
      <c r="U64" s="75"/>
      <c r="V64" s="76">
        <f t="shared" si="7"/>
        <v>0</v>
      </c>
      <c r="W64" s="76"/>
      <c r="Y64" s="23"/>
    </row>
    <row r="65" spans="2:27">
      <c r="B65" s="135">
        <v>57</v>
      </c>
      <c r="C65" s="73">
        <f t="shared" si="9"/>
        <v>1425619.3761207699</v>
      </c>
      <c r="D65" s="73"/>
      <c r="E65" s="71">
        <v>2016</v>
      </c>
      <c r="F65" s="55">
        <v>42402</v>
      </c>
      <c r="G65" s="60">
        <v>0.25</v>
      </c>
      <c r="H65" s="69" t="s">
        <v>3</v>
      </c>
      <c r="I65" s="74">
        <v>120.93</v>
      </c>
      <c r="J65" s="74"/>
      <c r="K65" s="71">
        <v>15</v>
      </c>
      <c r="L65" s="73">
        <f t="shared" si="8"/>
        <v>28512.3875224154</v>
      </c>
      <c r="M65" s="73"/>
      <c r="N65" s="6">
        <f t="shared" si="2"/>
        <v>1.9008258348276934</v>
      </c>
      <c r="O65" s="71">
        <v>2016</v>
      </c>
      <c r="P65" s="55">
        <v>42405</v>
      </c>
      <c r="Q65" s="60">
        <v>0.91666666666666663</v>
      </c>
      <c r="R65" s="74">
        <v>116.99</v>
      </c>
      <c r="S65" s="74"/>
      <c r="T65" s="134">
        <f t="shared" si="3"/>
        <v>748925.37892211345</v>
      </c>
      <c r="U65" s="134"/>
      <c r="V65" s="76">
        <f t="shared" si="7"/>
        <v>394.00000000000119</v>
      </c>
      <c r="W65" s="76"/>
      <c r="Y65" s="23"/>
    </row>
    <row r="66" spans="2:27">
      <c r="B66" s="69">
        <v>58</v>
      </c>
      <c r="C66" s="73">
        <f t="shared" si="9"/>
        <v>2174544.7550428836</v>
      </c>
      <c r="D66" s="73"/>
      <c r="E66" s="71">
        <v>2016</v>
      </c>
      <c r="F66" s="55">
        <v>42406</v>
      </c>
      <c r="G66" s="60">
        <v>4.1666666666666664E-2</v>
      </c>
      <c r="H66" s="69" t="s">
        <v>4</v>
      </c>
      <c r="I66" s="74">
        <v>117.09</v>
      </c>
      <c r="J66" s="74"/>
      <c r="K66" s="71">
        <v>26</v>
      </c>
      <c r="L66" s="73">
        <f t="shared" si="8"/>
        <v>43490.89510085767</v>
      </c>
      <c r="M66" s="73"/>
      <c r="N66" s="6">
        <f t="shared" si="2"/>
        <v>1.6727267346483718</v>
      </c>
      <c r="O66" s="71">
        <v>2016</v>
      </c>
      <c r="P66" s="55">
        <v>42406</v>
      </c>
      <c r="Q66" s="60">
        <v>0.25</v>
      </c>
      <c r="R66" s="74">
        <v>117.09</v>
      </c>
      <c r="S66" s="74"/>
      <c r="T66" s="75">
        <f t="shared" si="3"/>
        <v>0</v>
      </c>
      <c r="U66" s="75"/>
      <c r="V66" s="76">
        <f t="shared" si="7"/>
        <v>0</v>
      </c>
      <c r="W66" s="76"/>
      <c r="Y66" s="23"/>
    </row>
    <row r="67" spans="2:27">
      <c r="B67" s="69">
        <v>59</v>
      </c>
      <c r="C67" s="73">
        <f t="shared" si="9"/>
        <v>2174544.7550428836</v>
      </c>
      <c r="D67" s="73"/>
      <c r="E67" s="71">
        <v>2016</v>
      </c>
      <c r="F67" s="55">
        <v>42410</v>
      </c>
      <c r="G67" s="60">
        <v>0.45833333333333331</v>
      </c>
      <c r="H67" s="69" t="s">
        <v>3</v>
      </c>
      <c r="I67" s="74">
        <v>114.38</v>
      </c>
      <c r="J67" s="74"/>
      <c r="K67" s="71">
        <v>77</v>
      </c>
      <c r="L67" s="73">
        <f t="shared" si="8"/>
        <v>43490.89510085767</v>
      </c>
      <c r="M67" s="73"/>
      <c r="N67" s="6">
        <f t="shared" si="2"/>
        <v>0.56481681949165807</v>
      </c>
      <c r="O67" s="71">
        <v>2016</v>
      </c>
      <c r="P67" s="55">
        <v>42410</v>
      </c>
      <c r="Q67" s="60">
        <v>0.79166666666666663</v>
      </c>
      <c r="R67" s="74">
        <v>115.15</v>
      </c>
      <c r="S67" s="74"/>
      <c r="T67" s="75">
        <f t="shared" si="3"/>
        <v>-43490.895100858252</v>
      </c>
      <c r="U67" s="75"/>
      <c r="V67" s="76">
        <f t="shared" si="7"/>
        <v>-77.000000000001023</v>
      </c>
      <c r="W67" s="76"/>
      <c r="Y67" s="23"/>
    </row>
    <row r="68" spans="2:27">
      <c r="B68" s="69">
        <v>60</v>
      </c>
      <c r="C68" s="73">
        <f t="shared" si="9"/>
        <v>2131053.8599420255</v>
      </c>
      <c r="D68" s="73"/>
      <c r="E68" s="71">
        <v>2016</v>
      </c>
      <c r="F68" s="55">
        <v>42412</v>
      </c>
      <c r="G68" s="60">
        <v>0.20833333333333334</v>
      </c>
      <c r="H68" s="69" t="s">
        <v>4</v>
      </c>
      <c r="I68" s="74">
        <v>112.52</v>
      </c>
      <c r="J68" s="74"/>
      <c r="K68" s="71">
        <v>41</v>
      </c>
      <c r="L68" s="73">
        <f t="shared" si="8"/>
        <v>42621.07719884051</v>
      </c>
      <c r="M68" s="73"/>
      <c r="N68" s="6">
        <f t="shared" si="2"/>
        <v>1.0395384682644027</v>
      </c>
      <c r="O68" s="71">
        <v>2016</v>
      </c>
      <c r="P68" s="55">
        <v>42412</v>
      </c>
      <c r="Q68" s="60">
        <v>0.375</v>
      </c>
      <c r="R68" s="74">
        <v>112.11</v>
      </c>
      <c r="S68" s="74"/>
      <c r="T68" s="75">
        <f t="shared" si="3"/>
        <v>-42621.077198840154</v>
      </c>
      <c r="U68" s="75"/>
      <c r="V68" s="76">
        <f t="shared" si="7"/>
        <v>-40.999999999999659</v>
      </c>
      <c r="W68" s="76"/>
      <c r="Y68" s="23"/>
    </row>
    <row r="69" spans="2:27">
      <c r="B69" s="69">
        <v>61</v>
      </c>
      <c r="C69" s="73">
        <f t="shared" si="9"/>
        <v>2088432.7827431853</v>
      </c>
      <c r="D69" s="73"/>
      <c r="E69" s="71">
        <v>2016</v>
      </c>
      <c r="F69" s="55">
        <v>42419</v>
      </c>
      <c r="G69" s="60">
        <v>0.95833333333333337</v>
      </c>
      <c r="H69" s="69" t="s">
        <v>3</v>
      </c>
      <c r="I69" s="74">
        <v>112.83</v>
      </c>
      <c r="J69" s="74"/>
      <c r="K69" s="71">
        <v>26</v>
      </c>
      <c r="L69" s="73">
        <f t="shared" si="8"/>
        <v>41768.655654863709</v>
      </c>
      <c r="M69" s="73"/>
      <c r="N69" s="6">
        <f t="shared" si="2"/>
        <v>1.6064867559562965</v>
      </c>
      <c r="O69" s="71">
        <v>2016</v>
      </c>
      <c r="P69" s="55">
        <v>42422</v>
      </c>
      <c r="Q69" s="60">
        <v>0.375</v>
      </c>
      <c r="R69" s="74">
        <v>112.83</v>
      </c>
      <c r="S69" s="74"/>
      <c r="T69" s="75">
        <f t="shared" si="3"/>
        <v>0</v>
      </c>
      <c r="U69" s="75"/>
      <c r="V69" s="76">
        <f t="shared" si="7"/>
        <v>0</v>
      </c>
      <c r="W69" s="76"/>
      <c r="Y69" s="23"/>
    </row>
    <row r="70" spans="2:27">
      <c r="B70" s="69">
        <v>62</v>
      </c>
      <c r="C70" s="73">
        <f t="shared" si="9"/>
        <v>2088432.7827431853</v>
      </c>
      <c r="D70" s="73"/>
      <c r="E70" s="71">
        <v>2016</v>
      </c>
      <c r="F70" s="55">
        <v>42424</v>
      </c>
      <c r="G70" s="60">
        <v>0.16666666666666666</v>
      </c>
      <c r="H70" s="69" t="s">
        <v>3</v>
      </c>
      <c r="I70" s="74">
        <v>112.03</v>
      </c>
      <c r="J70" s="74"/>
      <c r="K70" s="71">
        <v>15</v>
      </c>
      <c r="L70" s="73">
        <f t="shared" si="8"/>
        <v>41768.655654863709</v>
      </c>
      <c r="M70" s="73"/>
      <c r="N70" s="6">
        <f t="shared" si="2"/>
        <v>2.7845770436575807</v>
      </c>
      <c r="O70" s="71">
        <v>2016</v>
      </c>
      <c r="P70" s="55">
        <v>42424</v>
      </c>
      <c r="Q70" s="60">
        <v>0.375</v>
      </c>
      <c r="R70" s="74">
        <v>112.03</v>
      </c>
      <c r="S70" s="74"/>
      <c r="T70" s="75">
        <f t="shared" si="3"/>
        <v>0</v>
      </c>
      <c r="U70" s="75"/>
      <c r="V70" s="76">
        <f t="shared" si="7"/>
        <v>0</v>
      </c>
      <c r="W70" s="76"/>
      <c r="Y70" s="23"/>
      <c r="Z70" s="130">
        <f>SUM(T64:U70)</f>
        <v>662813.40662241494</v>
      </c>
      <c r="AA70" s="131">
        <f>Z70/C63</f>
        <v>0.46493013333333466</v>
      </c>
    </row>
    <row r="71" spans="2:27">
      <c r="B71" s="69">
        <v>63</v>
      </c>
      <c r="C71" s="73">
        <f t="shared" si="9"/>
        <v>2088432.7827431853</v>
      </c>
      <c r="D71" s="73"/>
      <c r="E71" s="71">
        <v>2016</v>
      </c>
      <c r="F71" s="55">
        <v>42437</v>
      </c>
      <c r="G71" s="60">
        <v>0.75</v>
      </c>
      <c r="H71" s="69" t="s">
        <v>3</v>
      </c>
      <c r="I71" s="74">
        <v>112.88</v>
      </c>
      <c r="J71" s="74"/>
      <c r="K71" s="71">
        <v>20</v>
      </c>
      <c r="L71" s="73">
        <f t="shared" si="8"/>
        <v>41768.655654863709</v>
      </c>
      <c r="M71" s="73"/>
      <c r="N71" s="6">
        <f t="shared" si="2"/>
        <v>2.0884327827431854</v>
      </c>
      <c r="O71" s="71">
        <v>2016</v>
      </c>
      <c r="P71" s="55">
        <v>42437</v>
      </c>
      <c r="Q71" s="60">
        <v>0.875</v>
      </c>
      <c r="R71" s="74">
        <v>112.88</v>
      </c>
      <c r="S71" s="74"/>
      <c r="T71" s="75">
        <f t="shared" si="3"/>
        <v>0</v>
      </c>
      <c r="U71" s="75"/>
      <c r="V71" s="76">
        <f t="shared" si="7"/>
        <v>0</v>
      </c>
      <c r="W71" s="76"/>
      <c r="Y71" s="23"/>
    </row>
    <row r="72" spans="2:27">
      <c r="B72" s="69">
        <v>64</v>
      </c>
      <c r="C72" s="73">
        <f t="shared" si="9"/>
        <v>2088432.7827431853</v>
      </c>
      <c r="D72" s="73"/>
      <c r="E72" s="71">
        <v>2016</v>
      </c>
      <c r="F72" s="55">
        <v>42437</v>
      </c>
      <c r="G72" s="60">
        <v>0.875</v>
      </c>
      <c r="H72" s="69" t="s">
        <v>3</v>
      </c>
      <c r="I72" s="74">
        <v>112.96</v>
      </c>
      <c r="J72" s="74"/>
      <c r="K72" s="71">
        <v>19</v>
      </c>
      <c r="L72" s="73">
        <f t="shared" si="8"/>
        <v>41768.655654863709</v>
      </c>
      <c r="M72" s="73"/>
      <c r="N72" s="6">
        <f t="shared" si="2"/>
        <v>2.1983502976244056</v>
      </c>
      <c r="O72" s="71">
        <v>2016</v>
      </c>
      <c r="P72" s="55">
        <v>42438</v>
      </c>
      <c r="Q72" s="60">
        <v>0.91666666666666663</v>
      </c>
      <c r="R72" s="74">
        <v>112.74</v>
      </c>
      <c r="S72" s="74"/>
      <c r="T72" s="75">
        <f t="shared" si="3"/>
        <v>48363.70654773667</v>
      </c>
      <c r="U72" s="75"/>
      <c r="V72" s="76">
        <f t="shared" si="7"/>
        <v>21.999999999999886</v>
      </c>
      <c r="W72" s="76"/>
      <c r="Y72" s="23"/>
    </row>
    <row r="73" spans="2:27">
      <c r="B73" s="69">
        <v>65</v>
      </c>
      <c r="C73" s="73">
        <f t="shared" si="9"/>
        <v>2136796.4892909219</v>
      </c>
      <c r="D73" s="73"/>
      <c r="E73" s="71">
        <v>2016</v>
      </c>
      <c r="F73" s="55">
        <v>42452</v>
      </c>
      <c r="G73" s="60">
        <v>0.66666666666666663</v>
      </c>
      <c r="H73" s="69" t="s">
        <v>4</v>
      </c>
      <c r="I73" s="74">
        <v>112.41</v>
      </c>
      <c r="J73" s="74"/>
      <c r="K73" s="71">
        <v>19</v>
      </c>
      <c r="L73" s="73">
        <f t="shared" ref="L73:L108" si="10">IF(F73="","",C73*$M$7)</f>
        <v>42735.929785818436</v>
      </c>
      <c r="M73" s="73"/>
      <c r="N73" s="6">
        <f t="shared" si="2"/>
        <v>2.249259462411497</v>
      </c>
      <c r="O73" s="71">
        <v>2016</v>
      </c>
      <c r="P73" s="55">
        <v>42453</v>
      </c>
      <c r="Q73" s="60">
        <v>0</v>
      </c>
      <c r="R73" s="74">
        <v>112.67</v>
      </c>
      <c r="S73" s="74"/>
      <c r="T73" s="75">
        <f t="shared" si="3"/>
        <v>58480.74602270007</v>
      </c>
      <c r="U73" s="75"/>
      <c r="V73" s="76">
        <f t="shared" si="7"/>
        <v>26.000000000000512</v>
      </c>
      <c r="W73" s="76"/>
      <c r="Y73" s="23"/>
    </row>
    <row r="74" spans="2:27">
      <c r="B74" s="69">
        <v>66</v>
      </c>
      <c r="C74" s="73">
        <f t="shared" ref="C74:C108" si="11">IF(T73="","",C73+T73)</f>
        <v>2195277.2353136218</v>
      </c>
      <c r="D74" s="73"/>
      <c r="E74" s="71">
        <v>2016</v>
      </c>
      <c r="F74" s="55">
        <v>42460</v>
      </c>
      <c r="G74" s="60">
        <v>0.45833333333333331</v>
      </c>
      <c r="H74" s="69" t="s">
        <v>3</v>
      </c>
      <c r="I74" s="74">
        <v>112.31</v>
      </c>
      <c r="J74" s="74"/>
      <c r="K74" s="71">
        <v>22</v>
      </c>
      <c r="L74" s="73">
        <f t="shared" si="10"/>
        <v>43905.544706272434</v>
      </c>
      <c r="M74" s="73"/>
      <c r="N74" s="6">
        <f t="shared" ref="N74:N108" si="12">IF(K74="","",(L74/K74)/1000)</f>
        <v>1.9957065775578378</v>
      </c>
      <c r="O74" s="71">
        <v>2016</v>
      </c>
      <c r="P74" s="55">
        <v>42460</v>
      </c>
      <c r="Q74" s="60">
        <v>0.95833333333333337</v>
      </c>
      <c r="R74" s="74">
        <v>112.5</v>
      </c>
      <c r="S74" s="74"/>
      <c r="T74" s="75">
        <f t="shared" ref="T74:T108" si="13">IF(P74="","",(IF(H74="売",I74-R74,R74-I74))*N74*100000)</f>
        <v>-37918.424973598463</v>
      </c>
      <c r="U74" s="75"/>
      <c r="V74" s="76">
        <f t="shared" si="7"/>
        <v>-18.999999999999773</v>
      </c>
      <c r="W74" s="76"/>
      <c r="Y74" s="23"/>
      <c r="Z74" s="130">
        <f>SUM(T71:U74)</f>
        <v>68926.027596838278</v>
      </c>
      <c r="AA74" s="131">
        <f>Z74/C70</f>
        <v>3.3003708889449146E-2</v>
      </c>
    </row>
    <row r="75" spans="2:27">
      <c r="B75" s="69">
        <v>67</v>
      </c>
      <c r="C75" s="73">
        <f t="shared" si="11"/>
        <v>2157358.8103400231</v>
      </c>
      <c r="D75" s="73"/>
      <c r="E75" s="71">
        <v>2016</v>
      </c>
      <c r="F75" s="55">
        <v>42467</v>
      </c>
      <c r="G75" s="60">
        <v>0.41666666666666669</v>
      </c>
      <c r="H75" s="69" t="s">
        <v>3</v>
      </c>
      <c r="I75" s="74">
        <v>109.34</v>
      </c>
      <c r="J75" s="74"/>
      <c r="K75" s="61">
        <v>35</v>
      </c>
      <c r="L75" s="73">
        <f t="shared" si="10"/>
        <v>43147.176206800461</v>
      </c>
      <c r="M75" s="73"/>
      <c r="N75" s="6">
        <f t="shared" si="12"/>
        <v>1.232776463051442</v>
      </c>
      <c r="O75" s="71">
        <v>2016</v>
      </c>
      <c r="P75" s="55">
        <v>42468</v>
      </c>
      <c r="Q75" s="60">
        <v>0.375</v>
      </c>
      <c r="R75" s="74">
        <v>108.58</v>
      </c>
      <c r="S75" s="74"/>
      <c r="T75" s="75">
        <f t="shared" si="13"/>
        <v>93691.01119191022</v>
      </c>
      <c r="U75" s="75"/>
      <c r="V75" s="76">
        <f t="shared" si="7"/>
        <v>76.000000000000512</v>
      </c>
      <c r="W75" s="76"/>
      <c r="Y75" s="23"/>
    </row>
    <row r="76" spans="2:27">
      <c r="B76" s="69">
        <v>68</v>
      </c>
      <c r="C76" s="73">
        <f t="shared" si="11"/>
        <v>2251049.8215319333</v>
      </c>
      <c r="D76" s="73"/>
      <c r="E76" s="71">
        <v>2016</v>
      </c>
      <c r="F76" s="55">
        <v>42473</v>
      </c>
      <c r="G76" s="60">
        <v>0.91666666666666663</v>
      </c>
      <c r="H76" s="69" t="s">
        <v>4</v>
      </c>
      <c r="I76" s="74">
        <v>109.18</v>
      </c>
      <c r="J76" s="74"/>
      <c r="K76" s="71">
        <v>16</v>
      </c>
      <c r="L76" s="73">
        <f t="shared" si="10"/>
        <v>45020.996430638668</v>
      </c>
      <c r="M76" s="73"/>
      <c r="N76" s="6">
        <f t="shared" si="12"/>
        <v>2.8138122769149168</v>
      </c>
      <c r="O76" s="71">
        <v>2016</v>
      </c>
      <c r="P76" s="55">
        <v>42474</v>
      </c>
      <c r="Q76" s="60">
        <v>0.70833333333333337</v>
      </c>
      <c r="R76" s="74">
        <v>109.28</v>
      </c>
      <c r="S76" s="74"/>
      <c r="T76" s="75">
        <f t="shared" si="13"/>
        <v>28138.122769147565</v>
      </c>
      <c r="U76" s="75"/>
      <c r="V76" s="76">
        <f t="shared" si="7"/>
        <v>9.9999999999994316</v>
      </c>
      <c r="W76" s="76"/>
      <c r="Y76" s="23"/>
    </row>
    <row r="77" spans="2:27">
      <c r="B77" s="69">
        <v>69</v>
      </c>
      <c r="C77" s="73">
        <f t="shared" si="11"/>
        <v>2279187.9443010809</v>
      </c>
      <c r="D77" s="73"/>
      <c r="E77" s="71">
        <v>2016</v>
      </c>
      <c r="F77" s="55">
        <v>42486</v>
      </c>
      <c r="G77" s="60">
        <v>0.20833333333333334</v>
      </c>
      <c r="H77" s="69" t="s">
        <v>4</v>
      </c>
      <c r="I77" s="74">
        <v>111.25</v>
      </c>
      <c r="J77" s="74"/>
      <c r="K77" s="71">
        <v>20</v>
      </c>
      <c r="L77" s="73">
        <f t="shared" si="10"/>
        <v>45583.75888602162</v>
      </c>
      <c r="M77" s="73"/>
      <c r="N77" s="6">
        <f t="shared" si="12"/>
        <v>2.2791879443010812</v>
      </c>
      <c r="O77" s="71">
        <v>2016</v>
      </c>
      <c r="P77" s="55">
        <v>42486</v>
      </c>
      <c r="Q77" s="60">
        <v>0.375</v>
      </c>
      <c r="R77" s="74">
        <v>111.05</v>
      </c>
      <c r="S77" s="74"/>
      <c r="T77" s="75">
        <f t="shared" si="13"/>
        <v>-45583.758886022268</v>
      </c>
      <c r="U77" s="75"/>
      <c r="V77" s="76">
        <f t="shared" si="7"/>
        <v>-20.000000000000284</v>
      </c>
      <c r="W77" s="76"/>
      <c r="Y77" s="23"/>
    </row>
    <row r="78" spans="2:27">
      <c r="B78" s="69">
        <v>70</v>
      </c>
      <c r="C78" s="73">
        <f t="shared" si="11"/>
        <v>2233604.1854150584</v>
      </c>
      <c r="D78" s="73"/>
      <c r="E78" s="71">
        <v>2016</v>
      </c>
      <c r="F78" s="55">
        <v>42486</v>
      </c>
      <c r="G78" s="60">
        <v>0.41666666666666669</v>
      </c>
      <c r="H78" s="69" t="s">
        <v>3</v>
      </c>
      <c r="I78" s="74">
        <v>111.1</v>
      </c>
      <c r="J78" s="74"/>
      <c r="K78" s="71">
        <v>15</v>
      </c>
      <c r="L78" s="73">
        <f t="shared" si="10"/>
        <v>44672.083708301172</v>
      </c>
      <c r="M78" s="73"/>
      <c r="N78" s="6">
        <f t="shared" si="12"/>
        <v>2.9781389138867449</v>
      </c>
      <c r="O78" s="71">
        <v>2016</v>
      </c>
      <c r="P78" s="55">
        <v>42486</v>
      </c>
      <c r="Q78" s="60">
        <v>0.83333333333333337</v>
      </c>
      <c r="R78" s="74">
        <v>111.08</v>
      </c>
      <c r="S78" s="74"/>
      <c r="T78" s="75">
        <f t="shared" si="13"/>
        <v>5956.2778277723046</v>
      </c>
      <c r="U78" s="75"/>
      <c r="V78" s="76">
        <f t="shared" si="7"/>
        <v>1.9999999999996021</v>
      </c>
      <c r="W78" s="76"/>
      <c r="Y78" s="23"/>
    </row>
    <row r="79" spans="2:27">
      <c r="B79" s="69">
        <v>71</v>
      </c>
      <c r="C79" s="73">
        <f t="shared" si="11"/>
        <v>2239560.4632428307</v>
      </c>
      <c r="D79" s="73"/>
      <c r="E79" s="71">
        <v>2016</v>
      </c>
      <c r="F79" s="55">
        <v>42486</v>
      </c>
      <c r="G79" s="60">
        <v>0.875</v>
      </c>
      <c r="H79" s="69" t="s">
        <v>4</v>
      </c>
      <c r="I79" s="74">
        <v>111.17</v>
      </c>
      <c r="J79" s="74"/>
      <c r="K79" s="71">
        <v>30</v>
      </c>
      <c r="L79" s="73">
        <f t="shared" si="10"/>
        <v>44791.209264856618</v>
      </c>
      <c r="M79" s="73"/>
      <c r="N79" s="6">
        <f t="shared" si="12"/>
        <v>1.4930403088285538</v>
      </c>
      <c r="O79" s="71">
        <v>2016</v>
      </c>
      <c r="P79" s="55">
        <v>42487</v>
      </c>
      <c r="Q79" s="60">
        <v>0.375</v>
      </c>
      <c r="R79" s="74">
        <v>111.17</v>
      </c>
      <c r="S79" s="74"/>
      <c r="T79" s="75">
        <f t="shared" si="13"/>
        <v>0</v>
      </c>
      <c r="U79" s="75"/>
      <c r="V79" s="76">
        <f t="shared" si="7"/>
        <v>0</v>
      </c>
      <c r="W79" s="76"/>
      <c r="Y79" s="23"/>
    </row>
    <row r="80" spans="2:27">
      <c r="B80" s="69">
        <v>72</v>
      </c>
      <c r="C80" s="73">
        <f t="shared" si="11"/>
        <v>2239560.4632428307</v>
      </c>
      <c r="D80" s="73"/>
      <c r="E80" s="71">
        <v>2016</v>
      </c>
      <c r="F80" s="55">
        <v>42488</v>
      </c>
      <c r="G80" s="60">
        <v>0</v>
      </c>
      <c r="H80" s="69" t="s">
        <v>4</v>
      </c>
      <c r="I80" s="74">
        <v>111.32</v>
      </c>
      <c r="J80" s="74"/>
      <c r="K80" s="71">
        <v>12</v>
      </c>
      <c r="L80" s="73">
        <f t="shared" si="10"/>
        <v>44791.209264856618</v>
      </c>
      <c r="M80" s="73"/>
      <c r="N80" s="6">
        <f t="shared" si="12"/>
        <v>3.7326007720713847</v>
      </c>
      <c r="O80" s="71">
        <v>2016</v>
      </c>
      <c r="P80" s="55">
        <v>42488</v>
      </c>
      <c r="Q80" s="60">
        <v>0.125</v>
      </c>
      <c r="R80" s="74">
        <v>111.32</v>
      </c>
      <c r="S80" s="74"/>
      <c r="T80" s="75">
        <f t="shared" si="13"/>
        <v>0</v>
      </c>
      <c r="U80" s="75"/>
      <c r="V80" s="76">
        <f t="shared" si="7"/>
        <v>0</v>
      </c>
      <c r="W80" s="76"/>
      <c r="Y80" s="23"/>
      <c r="Z80" s="130">
        <f>SUM(T75:U80)</f>
        <v>82201.652902807837</v>
      </c>
      <c r="AA80" s="131">
        <f>Z80/C74</f>
        <v>3.7444770792726019E-2</v>
      </c>
    </row>
    <row r="81" spans="2:29">
      <c r="B81" s="69">
        <v>73</v>
      </c>
      <c r="C81" s="73">
        <f t="shared" si="11"/>
        <v>2239560.4632428307</v>
      </c>
      <c r="D81" s="73"/>
      <c r="E81" s="71">
        <v>2016</v>
      </c>
      <c r="F81" s="55">
        <v>42492</v>
      </c>
      <c r="G81" s="60">
        <v>0.66666666666666663</v>
      </c>
      <c r="H81" s="69" t="s">
        <v>3</v>
      </c>
      <c r="I81" s="74">
        <v>106.32</v>
      </c>
      <c r="J81" s="74"/>
      <c r="K81" s="71">
        <v>43</v>
      </c>
      <c r="L81" s="73">
        <f t="shared" si="10"/>
        <v>44791.209264856618</v>
      </c>
      <c r="M81" s="73"/>
      <c r="N81" s="6">
        <f t="shared" si="12"/>
        <v>1.0416560294152704</v>
      </c>
      <c r="O81" s="71">
        <v>2016</v>
      </c>
      <c r="P81" s="55">
        <v>42492</v>
      </c>
      <c r="Q81" s="60">
        <v>0.95833333333333337</v>
      </c>
      <c r="R81" s="74">
        <v>106.75</v>
      </c>
      <c r="S81" s="74"/>
      <c r="T81" s="75">
        <f t="shared" si="13"/>
        <v>-44791.209264857338</v>
      </c>
      <c r="U81" s="75"/>
      <c r="V81" s="76">
        <f t="shared" si="7"/>
        <v>-43.000000000000682</v>
      </c>
      <c r="W81" s="76"/>
      <c r="Y81" s="23"/>
    </row>
    <row r="82" spans="2:29">
      <c r="B82" s="69">
        <v>74</v>
      </c>
      <c r="C82" s="73">
        <f t="shared" si="11"/>
        <v>2194769.2539779735</v>
      </c>
      <c r="D82" s="73"/>
      <c r="E82" s="71">
        <v>2016</v>
      </c>
      <c r="F82" s="55">
        <v>42493</v>
      </c>
      <c r="G82" s="60">
        <v>4.1666666666666664E-2</v>
      </c>
      <c r="H82" s="69" t="s">
        <v>3</v>
      </c>
      <c r="I82" s="74">
        <v>106.39</v>
      </c>
      <c r="J82" s="74"/>
      <c r="K82" s="71">
        <v>25</v>
      </c>
      <c r="L82" s="73">
        <f t="shared" si="10"/>
        <v>43895.38507955947</v>
      </c>
      <c r="M82" s="73"/>
      <c r="N82" s="6">
        <f t="shared" si="12"/>
        <v>1.7558154031823787</v>
      </c>
      <c r="O82" s="71">
        <v>2016</v>
      </c>
      <c r="P82" s="55">
        <v>42494</v>
      </c>
      <c r="Q82" s="60">
        <v>0.125</v>
      </c>
      <c r="R82" s="74">
        <v>106.38</v>
      </c>
      <c r="S82" s="74"/>
      <c r="T82" s="75">
        <f t="shared" si="13"/>
        <v>1755.8154031832769</v>
      </c>
      <c r="U82" s="75"/>
      <c r="V82" s="76">
        <f t="shared" si="7"/>
        <v>1.0000000000005116</v>
      </c>
      <c r="W82" s="76"/>
      <c r="Y82" s="23"/>
    </row>
    <row r="83" spans="2:29">
      <c r="B83" s="69">
        <v>75</v>
      </c>
      <c r="C83" s="73">
        <f t="shared" si="11"/>
        <v>2196525.0693811569</v>
      </c>
      <c r="D83" s="73"/>
      <c r="E83" s="71">
        <v>2016</v>
      </c>
      <c r="F83" s="55">
        <v>42506</v>
      </c>
      <c r="G83" s="60">
        <v>0.625</v>
      </c>
      <c r="H83" s="69" t="s">
        <v>3</v>
      </c>
      <c r="I83" s="74">
        <v>103.73</v>
      </c>
      <c r="J83" s="74"/>
      <c r="K83" s="71">
        <v>16</v>
      </c>
      <c r="L83" s="73">
        <f t="shared" si="10"/>
        <v>43930.501387623139</v>
      </c>
      <c r="M83" s="73"/>
      <c r="N83" s="6">
        <f t="shared" si="12"/>
        <v>2.7456563367264462</v>
      </c>
      <c r="O83" s="71">
        <v>2016</v>
      </c>
      <c r="P83" s="55">
        <v>42506</v>
      </c>
      <c r="Q83" s="60">
        <v>0.75</v>
      </c>
      <c r="R83" s="74">
        <v>103.89</v>
      </c>
      <c r="S83" s="74"/>
      <c r="T83" s="75">
        <f t="shared" si="13"/>
        <v>-43930.5013876222</v>
      </c>
      <c r="U83" s="75"/>
      <c r="V83" s="76">
        <f t="shared" si="7"/>
        <v>-15.999999999999659</v>
      </c>
      <c r="W83" s="76"/>
      <c r="Y83" s="23"/>
    </row>
    <row r="84" spans="2:29">
      <c r="B84" s="69">
        <v>76</v>
      </c>
      <c r="C84" s="73">
        <f t="shared" si="11"/>
        <v>2152594.5679935347</v>
      </c>
      <c r="D84" s="73"/>
      <c r="E84" s="71">
        <v>2016</v>
      </c>
      <c r="F84" s="55">
        <v>42506</v>
      </c>
      <c r="G84" s="60">
        <v>0.875</v>
      </c>
      <c r="H84" s="69" t="s">
        <v>4</v>
      </c>
      <c r="I84" s="74">
        <v>108.92</v>
      </c>
      <c r="J84" s="74"/>
      <c r="K84" s="71">
        <v>20</v>
      </c>
      <c r="L84" s="73">
        <f t="shared" si="10"/>
        <v>43051.891359870693</v>
      </c>
      <c r="M84" s="73"/>
      <c r="N84" s="6">
        <f t="shared" si="12"/>
        <v>2.152594567993535</v>
      </c>
      <c r="O84" s="71">
        <v>2016</v>
      </c>
      <c r="P84" s="55">
        <v>42507</v>
      </c>
      <c r="Q84" s="60">
        <v>0.375</v>
      </c>
      <c r="R84" s="74">
        <v>108.94</v>
      </c>
      <c r="S84" s="74"/>
      <c r="T84" s="75">
        <f t="shared" si="13"/>
        <v>4305.1891359862138</v>
      </c>
      <c r="U84" s="75"/>
      <c r="V84" s="76">
        <f t="shared" si="7"/>
        <v>1.9999999999996021</v>
      </c>
      <c r="W84" s="76"/>
      <c r="Y84" s="23"/>
    </row>
    <row r="85" spans="2:29">
      <c r="B85" s="69">
        <v>77</v>
      </c>
      <c r="C85" s="73">
        <f t="shared" si="11"/>
        <v>2156899.7571295211</v>
      </c>
      <c r="D85" s="73"/>
      <c r="E85" s="71">
        <v>2016</v>
      </c>
      <c r="F85" s="55">
        <v>42510</v>
      </c>
      <c r="G85" s="60">
        <v>0.45833333333333331</v>
      </c>
      <c r="H85" s="69" t="s">
        <v>4</v>
      </c>
      <c r="I85" s="74">
        <v>110.06</v>
      </c>
      <c r="J85" s="74"/>
      <c r="K85" s="71">
        <v>14</v>
      </c>
      <c r="L85" s="73">
        <f t="shared" si="10"/>
        <v>43137.995142590422</v>
      </c>
      <c r="M85" s="73"/>
      <c r="N85" s="6">
        <f t="shared" si="12"/>
        <v>3.0812853673278875</v>
      </c>
      <c r="O85" s="71">
        <v>2016</v>
      </c>
      <c r="P85" s="55">
        <v>42511</v>
      </c>
      <c r="Q85" s="60">
        <v>8.3333333333333329E-2</v>
      </c>
      <c r="R85" s="74">
        <v>110.26</v>
      </c>
      <c r="S85" s="74"/>
      <c r="T85" s="75">
        <f t="shared" si="13"/>
        <v>61625.707346558622</v>
      </c>
      <c r="U85" s="75"/>
      <c r="V85" s="76">
        <f t="shared" si="7"/>
        <v>20.000000000000284</v>
      </c>
      <c r="W85" s="76"/>
      <c r="Y85" s="23"/>
    </row>
    <row r="86" spans="2:29">
      <c r="B86" s="69">
        <v>78</v>
      </c>
      <c r="C86" s="73">
        <f t="shared" si="11"/>
        <v>2218525.4644760797</v>
      </c>
      <c r="D86" s="73"/>
      <c r="E86" s="71">
        <v>2016</v>
      </c>
      <c r="F86" s="55">
        <v>42513</v>
      </c>
      <c r="G86" s="60">
        <v>0.91666666666666663</v>
      </c>
      <c r="H86" s="69" t="s">
        <v>3</v>
      </c>
      <c r="I86" s="74">
        <v>109.39</v>
      </c>
      <c r="J86" s="74"/>
      <c r="K86" s="71">
        <v>18</v>
      </c>
      <c r="L86" s="73">
        <f t="shared" si="10"/>
        <v>44370.509289521593</v>
      </c>
      <c r="M86" s="73"/>
      <c r="N86" s="6">
        <f t="shared" si="12"/>
        <v>2.4650282938623107</v>
      </c>
      <c r="O86" s="71">
        <v>2016</v>
      </c>
      <c r="P86" s="55">
        <v>42514</v>
      </c>
      <c r="Q86" s="60">
        <v>0.33333333333333331</v>
      </c>
      <c r="R86" s="74">
        <v>109.39</v>
      </c>
      <c r="S86" s="74"/>
      <c r="T86" s="75">
        <f t="shared" si="13"/>
        <v>0</v>
      </c>
      <c r="U86" s="75"/>
      <c r="V86" s="76">
        <f t="shared" si="7"/>
        <v>0</v>
      </c>
      <c r="W86" s="76"/>
      <c r="Y86" s="23"/>
    </row>
    <row r="87" spans="2:29">
      <c r="B87" s="69">
        <v>79</v>
      </c>
      <c r="C87" s="73">
        <f t="shared" si="11"/>
        <v>2218525.4644760797</v>
      </c>
      <c r="D87" s="73"/>
      <c r="E87" s="71">
        <v>2016</v>
      </c>
      <c r="F87" s="55">
        <v>42520</v>
      </c>
      <c r="G87" s="60">
        <v>0.75</v>
      </c>
      <c r="H87" s="69" t="s">
        <v>4</v>
      </c>
      <c r="I87" s="74">
        <v>111.2</v>
      </c>
      <c r="J87" s="74"/>
      <c r="K87" s="71">
        <v>18</v>
      </c>
      <c r="L87" s="73">
        <f t="shared" si="10"/>
        <v>44370.509289521593</v>
      </c>
      <c r="M87" s="73"/>
      <c r="N87" s="6">
        <f t="shared" si="12"/>
        <v>2.4650282938623107</v>
      </c>
      <c r="O87" s="71">
        <v>2016</v>
      </c>
      <c r="P87" s="55">
        <v>42521</v>
      </c>
      <c r="Q87" s="60">
        <v>0.29166666666666669</v>
      </c>
      <c r="R87" s="74">
        <v>111.2</v>
      </c>
      <c r="S87" s="74"/>
      <c r="T87" s="75">
        <f t="shared" si="13"/>
        <v>0</v>
      </c>
      <c r="U87" s="75"/>
      <c r="V87" s="76">
        <f t="shared" si="7"/>
        <v>0</v>
      </c>
      <c r="W87" s="76"/>
      <c r="Y87" s="23"/>
    </row>
    <row r="88" spans="2:29">
      <c r="B88" s="69">
        <v>80</v>
      </c>
      <c r="C88" s="73">
        <f t="shared" si="11"/>
        <v>2218525.4644760797</v>
      </c>
      <c r="D88" s="73"/>
      <c r="E88" s="71">
        <v>2016</v>
      </c>
      <c r="F88" s="55">
        <v>42521</v>
      </c>
      <c r="G88" s="60">
        <v>0.79166666666666663</v>
      </c>
      <c r="H88" s="69" t="s">
        <v>3</v>
      </c>
      <c r="I88" s="74">
        <v>111.04</v>
      </c>
      <c r="J88" s="74"/>
      <c r="K88" s="71">
        <v>11</v>
      </c>
      <c r="L88" s="73">
        <f t="shared" si="10"/>
        <v>44370.509289521593</v>
      </c>
      <c r="M88" s="73"/>
      <c r="N88" s="6">
        <f t="shared" si="12"/>
        <v>4.0336826626837814</v>
      </c>
      <c r="O88" s="71">
        <v>2016</v>
      </c>
      <c r="P88" s="55">
        <v>42521</v>
      </c>
      <c r="Q88" s="60">
        <v>0.875</v>
      </c>
      <c r="R88" s="74">
        <v>111.04</v>
      </c>
      <c r="S88" s="74"/>
      <c r="T88" s="75">
        <f t="shared" si="13"/>
        <v>0</v>
      </c>
      <c r="U88" s="75"/>
      <c r="V88" s="76">
        <f t="shared" si="7"/>
        <v>0</v>
      </c>
      <c r="W88" s="76"/>
      <c r="Y88" s="23"/>
      <c r="Z88" s="130">
        <f>SUM(T81:U88)</f>
        <v>-21034.998766751429</v>
      </c>
      <c r="AA88" s="131">
        <f>Z88/C80</f>
        <v>-9.3924674559994897E-3</v>
      </c>
    </row>
    <row r="89" spans="2:29">
      <c r="B89" s="69">
        <v>81</v>
      </c>
      <c r="C89" s="73">
        <f t="shared" si="11"/>
        <v>2218525.4644760797</v>
      </c>
      <c r="D89" s="73"/>
      <c r="E89" s="71">
        <v>2016</v>
      </c>
      <c r="F89" s="55">
        <v>42527</v>
      </c>
      <c r="G89" s="60">
        <v>0.91666666666666663</v>
      </c>
      <c r="H89" s="69" t="s">
        <v>4</v>
      </c>
      <c r="I89" s="74">
        <v>107.22</v>
      </c>
      <c r="J89" s="74"/>
      <c r="K89" s="71">
        <v>23</v>
      </c>
      <c r="L89" s="73">
        <f t="shared" si="10"/>
        <v>44370.509289521593</v>
      </c>
      <c r="M89" s="73"/>
      <c r="N89" s="6">
        <f t="shared" si="12"/>
        <v>1.9291525778052867</v>
      </c>
      <c r="O89" s="71">
        <v>2016</v>
      </c>
      <c r="P89" s="55">
        <v>42528</v>
      </c>
      <c r="Q89" s="60">
        <v>4.1666666666666664E-2</v>
      </c>
      <c r="R89" s="74">
        <v>107.22</v>
      </c>
      <c r="S89" s="74"/>
      <c r="T89" s="75">
        <f t="shared" si="13"/>
        <v>0</v>
      </c>
      <c r="U89" s="75"/>
      <c r="V89" s="76">
        <f t="shared" si="7"/>
        <v>0</v>
      </c>
      <c r="W89" s="76"/>
      <c r="Y89" s="23"/>
    </row>
    <row r="90" spans="2:29">
      <c r="B90" s="69">
        <v>82</v>
      </c>
      <c r="C90" s="73">
        <f t="shared" si="11"/>
        <v>2218525.4644760797</v>
      </c>
      <c r="D90" s="73"/>
      <c r="E90" s="71">
        <v>2016</v>
      </c>
      <c r="F90" s="55">
        <v>42531</v>
      </c>
      <c r="G90" s="60">
        <v>0.375</v>
      </c>
      <c r="H90" s="69" t="s">
        <v>4</v>
      </c>
      <c r="I90" s="74">
        <v>107.18</v>
      </c>
      <c r="J90" s="74"/>
      <c r="K90" s="71">
        <v>28</v>
      </c>
      <c r="L90" s="73">
        <f t="shared" si="10"/>
        <v>44370.509289521593</v>
      </c>
      <c r="M90" s="73"/>
      <c r="N90" s="6">
        <f t="shared" si="12"/>
        <v>1.5846610460543427</v>
      </c>
      <c r="O90" s="71">
        <v>2016</v>
      </c>
      <c r="P90" s="55">
        <v>42531</v>
      </c>
      <c r="Q90" s="60">
        <v>0.66666666666666663</v>
      </c>
      <c r="R90" s="74">
        <v>107.18</v>
      </c>
      <c r="S90" s="74"/>
      <c r="T90" s="75">
        <f t="shared" si="13"/>
        <v>0</v>
      </c>
      <c r="U90" s="75"/>
      <c r="V90" s="76">
        <f t="shared" si="7"/>
        <v>0</v>
      </c>
      <c r="W90" s="76"/>
      <c r="Y90" s="23"/>
    </row>
    <row r="91" spans="2:29">
      <c r="B91" s="69">
        <v>83</v>
      </c>
      <c r="C91" s="73">
        <f t="shared" si="11"/>
        <v>2218525.4644760797</v>
      </c>
      <c r="D91" s="73"/>
      <c r="E91" s="71">
        <v>2016</v>
      </c>
      <c r="F91" s="55">
        <v>42535</v>
      </c>
      <c r="G91" s="60">
        <v>0.125</v>
      </c>
      <c r="H91" s="69" t="s">
        <v>3</v>
      </c>
      <c r="I91" s="74">
        <v>106.09</v>
      </c>
      <c r="J91" s="74"/>
      <c r="K91" s="71">
        <v>13</v>
      </c>
      <c r="L91" s="73">
        <f t="shared" si="10"/>
        <v>44370.509289521593</v>
      </c>
      <c r="M91" s="73"/>
      <c r="N91" s="6">
        <f t="shared" si="12"/>
        <v>3.4131160991939686</v>
      </c>
      <c r="O91" s="71">
        <v>2016</v>
      </c>
      <c r="P91" s="55">
        <v>42535</v>
      </c>
      <c r="Q91" s="60">
        <v>0.29166666666666669</v>
      </c>
      <c r="R91" s="74">
        <v>106.22</v>
      </c>
      <c r="S91" s="74"/>
      <c r="T91" s="75">
        <f t="shared" si="13"/>
        <v>-44370.509289520036</v>
      </c>
      <c r="U91" s="75"/>
      <c r="V91" s="76">
        <f t="shared" si="7"/>
        <v>-12.999999999999545</v>
      </c>
      <c r="W91" s="76"/>
      <c r="Y91" s="23"/>
      <c r="Z91" s="130">
        <f>SUM(T89:U91)</f>
        <v>-44370.509289520036</v>
      </c>
      <c r="AA91" s="131">
        <f>Z91/C88</f>
        <v>-1.99999999999993E-2</v>
      </c>
      <c r="AB91" s="130">
        <f>SUM(Y56:Z91)</f>
        <v>809462.12055389979</v>
      </c>
      <c r="AC91" s="131">
        <f>AB91/C55</f>
        <v>0.59314601792555477</v>
      </c>
    </row>
    <row r="92" spans="2:29">
      <c r="B92" s="69">
        <v>84</v>
      </c>
      <c r="C92" s="73">
        <f t="shared" si="11"/>
        <v>2174154.9551865598</v>
      </c>
      <c r="D92" s="73"/>
      <c r="E92" s="71"/>
      <c r="F92" s="55"/>
      <c r="G92" s="60"/>
      <c r="H92" s="69" t="s">
        <v>3</v>
      </c>
      <c r="I92" s="74"/>
      <c r="J92" s="74"/>
      <c r="K92" s="71"/>
      <c r="L92" s="73" t="str">
        <f t="shared" si="10"/>
        <v/>
      </c>
      <c r="M92" s="73"/>
      <c r="N92" s="6" t="str">
        <f t="shared" si="12"/>
        <v/>
      </c>
      <c r="O92" s="71"/>
      <c r="P92" s="55"/>
      <c r="Q92" s="60"/>
      <c r="R92" s="74"/>
      <c r="S92" s="74"/>
      <c r="T92" s="75" t="str">
        <f t="shared" si="13"/>
        <v/>
      </c>
      <c r="U92" s="75"/>
      <c r="V92" s="76" t="str">
        <f t="shared" si="7"/>
        <v/>
      </c>
      <c r="W92" s="76"/>
      <c r="Y92" s="23"/>
    </row>
    <row r="93" spans="2:29">
      <c r="B93" s="69">
        <v>85</v>
      </c>
      <c r="C93" s="73" t="str">
        <f t="shared" si="11"/>
        <v/>
      </c>
      <c r="D93" s="73"/>
      <c r="E93" s="71"/>
      <c r="F93" s="55"/>
      <c r="G93" s="60"/>
      <c r="H93" s="69" t="s">
        <v>3</v>
      </c>
      <c r="I93" s="74"/>
      <c r="J93" s="74"/>
      <c r="K93" s="71"/>
      <c r="L93" s="73" t="str">
        <f t="shared" si="10"/>
        <v/>
      </c>
      <c r="M93" s="73"/>
      <c r="N93" s="6" t="str">
        <f t="shared" si="12"/>
        <v/>
      </c>
      <c r="O93" s="71"/>
      <c r="P93" s="55"/>
      <c r="Q93" s="60"/>
      <c r="R93" s="74"/>
      <c r="S93" s="74"/>
      <c r="T93" s="75" t="str">
        <f t="shared" si="13"/>
        <v/>
      </c>
      <c r="U93" s="75"/>
      <c r="V93" s="76" t="str">
        <f t="shared" si="7"/>
        <v/>
      </c>
      <c r="W93" s="76"/>
      <c r="Y93" s="23"/>
    </row>
    <row r="94" spans="2:29">
      <c r="B94" s="69">
        <v>86</v>
      </c>
      <c r="C94" s="73" t="str">
        <f t="shared" si="11"/>
        <v/>
      </c>
      <c r="D94" s="73"/>
      <c r="E94" s="71"/>
      <c r="F94" s="55"/>
      <c r="G94" s="60"/>
      <c r="H94" s="69" t="s">
        <v>3</v>
      </c>
      <c r="I94" s="74"/>
      <c r="J94" s="74"/>
      <c r="K94" s="71"/>
      <c r="L94" s="73" t="str">
        <f t="shared" si="10"/>
        <v/>
      </c>
      <c r="M94" s="73"/>
      <c r="N94" s="6" t="str">
        <f t="shared" si="12"/>
        <v/>
      </c>
      <c r="O94" s="71"/>
      <c r="P94" s="55"/>
      <c r="Q94" s="60"/>
      <c r="R94" s="74"/>
      <c r="S94" s="74"/>
      <c r="T94" s="75" t="str">
        <f t="shared" si="13"/>
        <v/>
      </c>
      <c r="U94" s="75"/>
      <c r="V94" s="76" t="str">
        <f t="shared" si="7"/>
        <v/>
      </c>
      <c r="W94" s="76"/>
      <c r="Y94" s="23"/>
    </row>
    <row r="95" spans="2:29">
      <c r="B95" s="69">
        <v>87</v>
      </c>
      <c r="C95" s="73" t="str">
        <f t="shared" si="11"/>
        <v/>
      </c>
      <c r="D95" s="73"/>
      <c r="E95" s="71"/>
      <c r="F95" s="55"/>
      <c r="G95" s="60"/>
      <c r="H95" s="69" t="s">
        <v>3</v>
      </c>
      <c r="I95" s="74"/>
      <c r="J95" s="74"/>
      <c r="K95" s="71"/>
      <c r="L95" s="73" t="str">
        <f t="shared" si="10"/>
        <v/>
      </c>
      <c r="M95" s="73"/>
      <c r="N95" s="6" t="str">
        <f t="shared" si="12"/>
        <v/>
      </c>
      <c r="O95" s="71"/>
      <c r="P95" s="55"/>
      <c r="Q95" s="60"/>
      <c r="R95" s="74"/>
      <c r="S95" s="74"/>
      <c r="T95" s="75" t="str">
        <f t="shared" si="13"/>
        <v/>
      </c>
      <c r="U95" s="75"/>
      <c r="V95" s="76" t="str">
        <f t="shared" si="7"/>
        <v/>
      </c>
      <c r="W95" s="76"/>
      <c r="Y95" s="23"/>
    </row>
    <row r="96" spans="2:29">
      <c r="B96" s="69">
        <v>88</v>
      </c>
      <c r="C96" s="73" t="str">
        <f t="shared" si="11"/>
        <v/>
      </c>
      <c r="D96" s="73"/>
      <c r="E96" s="71"/>
      <c r="F96" s="55"/>
      <c r="G96" s="60"/>
      <c r="H96" s="69" t="s">
        <v>3</v>
      </c>
      <c r="I96" s="74"/>
      <c r="J96" s="74"/>
      <c r="K96" s="71"/>
      <c r="L96" s="73" t="str">
        <f t="shared" si="10"/>
        <v/>
      </c>
      <c r="M96" s="73"/>
      <c r="N96" s="6" t="str">
        <f t="shared" si="12"/>
        <v/>
      </c>
      <c r="O96" s="71"/>
      <c r="P96" s="55"/>
      <c r="Q96" s="60"/>
      <c r="R96" s="74"/>
      <c r="S96" s="74"/>
      <c r="T96" s="75" t="str">
        <f t="shared" si="13"/>
        <v/>
      </c>
      <c r="U96" s="75"/>
      <c r="V96" s="76" t="str">
        <f t="shared" si="7"/>
        <v/>
      </c>
      <c r="W96" s="76"/>
      <c r="Y96" s="23"/>
    </row>
    <row r="97" spans="2:25">
      <c r="B97" s="69">
        <v>89</v>
      </c>
      <c r="C97" s="73" t="str">
        <f t="shared" si="11"/>
        <v/>
      </c>
      <c r="D97" s="73"/>
      <c r="E97" s="71"/>
      <c r="F97" s="55"/>
      <c r="G97" s="60"/>
      <c r="H97" s="69" t="s">
        <v>3</v>
      </c>
      <c r="I97" s="74"/>
      <c r="J97" s="74"/>
      <c r="K97" s="71"/>
      <c r="L97" s="73" t="str">
        <f t="shared" si="10"/>
        <v/>
      </c>
      <c r="M97" s="73"/>
      <c r="N97" s="6" t="str">
        <f t="shared" si="12"/>
        <v/>
      </c>
      <c r="O97" s="71"/>
      <c r="P97" s="55"/>
      <c r="Q97" s="60"/>
      <c r="R97" s="74"/>
      <c r="S97" s="74"/>
      <c r="T97" s="75" t="str">
        <f t="shared" si="13"/>
        <v/>
      </c>
      <c r="U97" s="75"/>
      <c r="V97" s="76" t="str">
        <f t="shared" si="7"/>
        <v/>
      </c>
      <c r="W97" s="76"/>
      <c r="Y97" s="23"/>
    </row>
    <row r="98" spans="2:25">
      <c r="B98" s="69">
        <v>90</v>
      </c>
      <c r="C98" s="73" t="str">
        <f t="shared" si="11"/>
        <v/>
      </c>
      <c r="D98" s="73"/>
      <c r="E98" s="71"/>
      <c r="F98" s="55"/>
      <c r="G98" s="60"/>
      <c r="H98" s="69" t="s">
        <v>3</v>
      </c>
      <c r="I98" s="74"/>
      <c r="J98" s="74"/>
      <c r="K98" s="71"/>
      <c r="L98" s="73" t="str">
        <f t="shared" si="10"/>
        <v/>
      </c>
      <c r="M98" s="73"/>
      <c r="N98" s="6" t="str">
        <f t="shared" si="12"/>
        <v/>
      </c>
      <c r="O98" s="71"/>
      <c r="P98" s="55"/>
      <c r="Q98" s="60"/>
      <c r="R98" s="74"/>
      <c r="S98" s="74"/>
      <c r="T98" s="75" t="str">
        <f t="shared" si="13"/>
        <v/>
      </c>
      <c r="U98" s="75"/>
      <c r="V98" s="76" t="str">
        <f t="shared" si="7"/>
        <v/>
      </c>
      <c r="W98" s="76"/>
      <c r="Y98" s="23"/>
    </row>
    <row r="99" spans="2:25">
      <c r="B99" s="69">
        <v>91</v>
      </c>
      <c r="C99" s="73" t="str">
        <f t="shared" si="11"/>
        <v/>
      </c>
      <c r="D99" s="73"/>
      <c r="E99" s="71"/>
      <c r="F99" s="55"/>
      <c r="G99" s="60"/>
      <c r="H99" s="69" t="s">
        <v>3</v>
      </c>
      <c r="I99" s="74"/>
      <c r="J99" s="74"/>
      <c r="K99" s="71"/>
      <c r="L99" s="73" t="str">
        <f t="shared" si="10"/>
        <v/>
      </c>
      <c r="M99" s="73"/>
      <c r="N99" s="6" t="str">
        <f t="shared" si="12"/>
        <v/>
      </c>
      <c r="O99" s="71"/>
      <c r="P99" s="55"/>
      <c r="Q99" s="60"/>
      <c r="R99" s="74"/>
      <c r="S99" s="74"/>
      <c r="T99" s="75" t="str">
        <f t="shared" si="13"/>
        <v/>
      </c>
      <c r="U99" s="75"/>
      <c r="V99" s="76" t="str">
        <f t="shared" si="7"/>
        <v/>
      </c>
      <c r="W99" s="76"/>
      <c r="Y99" s="23"/>
    </row>
    <row r="100" spans="2:25">
      <c r="B100" s="69">
        <v>92</v>
      </c>
      <c r="C100" s="73" t="str">
        <f t="shared" si="11"/>
        <v/>
      </c>
      <c r="D100" s="73"/>
      <c r="E100" s="71"/>
      <c r="F100" s="55"/>
      <c r="G100" s="60"/>
      <c r="H100" s="69" t="s">
        <v>3</v>
      </c>
      <c r="I100" s="74"/>
      <c r="J100" s="74"/>
      <c r="K100" s="71"/>
      <c r="L100" s="73" t="str">
        <f t="shared" si="10"/>
        <v/>
      </c>
      <c r="M100" s="73"/>
      <c r="N100" s="6" t="str">
        <f t="shared" si="12"/>
        <v/>
      </c>
      <c r="O100" s="71"/>
      <c r="P100" s="55"/>
      <c r="Q100" s="60"/>
      <c r="R100" s="74"/>
      <c r="S100" s="74"/>
      <c r="T100" s="75" t="str">
        <f t="shared" si="13"/>
        <v/>
      </c>
      <c r="U100" s="75"/>
      <c r="V100" s="76" t="str">
        <f t="shared" si="7"/>
        <v/>
      </c>
      <c r="W100" s="76"/>
      <c r="Y100" s="23"/>
    </row>
    <row r="101" spans="2:25">
      <c r="B101" s="69">
        <v>93</v>
      </c>
      <c r="C101" s="73" t="str">
        <f t="shared" si="11"/>
        <v/>
      </c>
      <c r="D101" s="73"/>
      <c r="E101" s="71"/>
      <c r="F101" s="55"/>
      <c r="G101" s="60"/>
      <c r="H101" s="69" t="s">
        <v>3</v>
      </c>
      <c r="I101" s="74"/>
      <c r="J101" s="74"/>
      <c r="K101" s="71"/>
      <c r="L101" s="73" t="str">
        <f t="shared" si="10"/>
        <v/>
      </c>
      <c r="M101" s="73"/>
      <c r="N101" s="6" t="str">
        <f t="shared" si="12"/>
        <v/>
      </c>
      <c r="O101" s="71"/>
      <c r="P101" s="55"/>
      <c r="Q101" s="60"/>
      <c r="R101" s="74"/>
      <c r="S101" s="74"/>
      <c r="T101" s="75" t="str">
        <f t="shared" si="13"/>
        <v/>
      </c>
      <c r="U101" s="75"/>
      <c r="V101" s="76" t="str">
        <f t="shared" si="7"/>
        <v/>
      </c>
      <c r="W101" s="76"/>
      <c r="Y101" s="23"/>
    </row>
    <row r="102" spans="2:25">
      <c r="B102" s="69">
        <v>94</v>
      </c>
      <c r="C102" s="73" t="str">
        <f t="shared" si="11"/>
        <v/>
      </c>
      <c r="D102" s="73"/>
      <c r="E102" s="71"/>
      <c r="F102" s="55"/>
      <c r="G102" s="60"/>
      <c r="H102" s="69" t="s">
        <v>3</v>
      </c>
      <c r="I102" s="74"/>
      <c r="J102" s="74"/>
      <c r="K102" s="71"/>
      <c r="L102" s="73" t="str">
        <f t="shared" si="10"/>
        <v/>
      </c>
      <c r="M102" s="73"/>
      <c r="N102" s="6" t="str">
        <f t="shared" si="12"/>
        <v/>
      </c>
      <c r="O102" s="71"/>
      <c r="P102" s="55"/>
      <c r="Q102" s="60"/>
      <c r="R102" s="74"/>
      <c r="S102" s="74"/>
      <c r="T102" s="75" t="str">
        <f t="shared" si="13"/>
        <v/>
      </c>
      <c r="U102" s="75"/>
      <c r="V102" s="76" t="str">
        <f t="shared" si="7"/>
        <v/>
      </c>
      <c r="W102" s="76"/>
      <c r="Y102" s="23"/>
    </row>
    <row r="103" spans="2:25">
      <c r="B103" s="69">
        <v>95</v>
      </c>
      <c r="C103" s="73" t="str">
        <f t="shared" si="11"/>
        <v/>
      </c>
      <c r="D103" s="73"/>
      <c r="E103" s="71"/>
      <c r="F103" s="55"/>
      <c r="G103" s="60"/>
      <c r="H103" s="69" t="s">
        <v>3</v>
      </c>
      <c r="I103" s="74"/>
      <c r="J103" s="74"/>
      <c r="K103" s="71"/>
      <c r="L103" s="73" t="str">
        <f t="shared" si="10"/>
        <v/>
      </c>
      <c r="M103" s="73"/>
      <c r="N103" s="6" t="str">
        <f t="shared" si="12"/>
        <v/>
      </c>
      <c r="O103" s="71"/>
      <c r="P103" s="55"/>
      <c r="Q103" s="60"/>
      <c r="R103" s="74"/>
      <c r="S103" s="74"/>
      <c r="T103" s="75" t="str">
        <f t="shared" si="13"/>
        <v/>
      </c>
      <c r="U103" s="75"/>
      <c r="V103" s="76" t="str">
        <f t="shared" si="7"/>
        <v/>
      </c>
      <c r="W103" s="76"/>
      <c r="Y103" s="23"/>
    </row>
    <row r="104" spans="2:25">
      <c r="B104" s="69">
        <v>96</v>
      </c>
      <c r="C104" s="73" t="str">
        <f t="shared" si="11"/>
        <v/>
      </c>
      <c r="D104" s="73"/>
      <c r="E104" s="71"/>
      <c r="F104" s="55"/>
      <c r="G104" s="60"/>
      <c r="H104" s="69" t="s">
        <v>3</v>
      </c>
      <c r="I104" s="74"/>
      <c r="J104" s="74"/>
      <c r="K104" s="71"/>
      <c r="L104" s="73" t="str">
        <f t="shared" si="10"/>
        <v/>
      </c>
      <c r="M104" s="73"/>
      <c r="N104" s="6" t="str">
        <f t="shared" si="12"/>
        <v/>
      </c>
      <c r="O104" s="71"/>
      <c r="P104" s="55"/>
      <c r="Q104" s="60"/>
      <c r="R104" s="74"/>
      <c r="S104" s="74"/>
      <c r="T104" s="75" t="str">
        <f t="shared" si="13"/>
        <v/>
      </c>
      <c r="U104" s="75"/>
      <c r="V104" s="76" t="str">
        <f t="shared" ref="V104:V108" si="14">IF(P104="","",IF(T104&lt;0,IF(H104="買",(R104-I104)*100,(I104-R104)*100),IF(H104="買",(R104-I104)*100,(I104-R104)*100)))</f>
        <v/>
      </c>
      <c r="W104" s="76"/>
      <c r="Y104" s="23"/>
    </row>
    <row r="105" spans="2:25">
      <c r="B105" s="69">
        <v>97</v>
      </c>
      <c r="C105" s="73" t="str">
        <f t="shared" si="11"/>
        <v/>
      </c>
      <c r="D105" s="73"/>
      <c r="E105" s="71"/>
      <c r="F105" s="55"/>
      <c r="G105" s="60"/>
      <c r="H105" s="69" t="s">
        <v>3</v>
      </c>
      <c r="I105" s="74"/>
      <c r="J105" s="74"/>
      <c r="K105" s="71"/>
      <c r="L105" s="73" t="str">
        <f t="shared" si="10"/>
        <v/>
      </c>
      <c r="M105" s="73"/>
      <c r="N105" s="6" t="str">
        <f t="shared" si="12"/>
        <v/>
      </c>
      <c r="O105" s="71"/>
      <c r="P105" s="55"/>
      <c r="Q105" s="60"/>
      <c r="R105" s="74"/>
      <c r="S105" s="74"/>
      <c r="T105" s="75" t="str">
        <f t="shared" si="13"/>
        <v/>
      </c>
      <c r="U105" s="75"/>
      <c r="V105" s="76" t="str">
        <f t="shared" si="14"/>
        <v/>
      </c>
      <c r="W105" s="76"/>
      <c r="Y105" s="23"/>
    </row>
    <row r="106" spans="2:25">
      <c r="B106" s="69">
        <v>98</v>
      </c>
      <c r="C106" s="73" t="str">
        <f t="shared" si="11"/>
        <v/>
      </c>
      <c r="D106" s="73"/>
      <c r="E106" s="71"/>
      <c r="F106" s="55"/>
      <c r="G106" s="60"/>
      <c r="H106" s="69" t="s">
        <v>3</v>
      </c>
      <c r="I106" s="74"/>
      <c r="J106" s="74"/>
      <c r="K106" s="71"/>
      <c r="L106" s="73" t="str">
        <f t="shared" si="10"/>
        <v/>
      </c>
      <c r="M106" s="73"/>
      <c r="N106" s="6" t="str">
        <f t="shared" si="12"/>
        <v/>
      </c>
      <c r="O106" s="71"/>
      <c r="P106" s="55"/>
      <c r="Q106" s="60"/>
      <c r="R106" s="74"/>
      <c r="S106" s="74"/>
      <c r="T106" s="75" t="str">
        <f t="shared" si="13"/>
        <v/>
      </c>
      <c r="U106" s="75"/>
      <c r="V106" s="76" t="str">
        <f t="shared" si="14"/>
        <v/>
      </c>
      <c r="W106" s="76"/>
      <c r="Y106" s="23"/>
    </row>
    <row r="107" spans="2:25">
      <c r="B107" s="69">
        <v>99</v>
      </c>
      <c r="C107" s="73" t="str">
        <f t="shared" si="11"/>
        <v/>
      </c>
      <c r="D107" s="73"/>
      <c r="E107" s="71"/>
      <c r="F107" s="55"/>
      <c r="G107" s="60"/>
      <c r="H107" s="69" t="s">
        <v>3</v>
      </c>
      <c r="I107" s="74"/>
      <c r="J107" s="74"/>
      <c r="K107" s="71"/>
      <c r="L107" s="73" t="str">
        <f t="shared" si="10"/>
        <v/>
      </c>
      <c r="M107" s="73"/>
      <c r="N107" s="6" t="str">
        <f t="shared" si="12"/>
        <v/>
      </c>
      <c r="O107" s="71"/>
      <c r="P107" s="55"/>
      <c r="Q107" s="60"/>
      <c r="R107" s="74"/>
      <c r="S107" s="74"/>
      <c r="T107" s="75" t="str">
        <f t="shared" si="13"/>
        <v/>
      </c>
      <c r="U107" s="75"/>
      <c r="V107" s="76" t="str">
        <f t="shared" si="14"/>
        <v/>
      </c>
      <c r="W107" s="76"/>
      <c r="Y107" s="23"/>
    </row>
    <row r="108" spans="2:25">
      <c r="B108" s="69">
        <v>100</v>
      </c>
      <c r="C108" s="73">
        <f>C92</f>
        <v>2174154.9551865598</v>
      </c>
      <c r="D108" s="73"/>
      <c r="E108" s="61"/>
      <c r="F108" s="55"/>
      <c r="G108" s="60"/>
      <c r="H108" s="69" t="s">
        <v>3</v>
      </c>
      <c r="I108" s="74"/>
      <c r="J108" s="74"/>
      <c r="K108" s="61"/>
      <c r="L108" s="73" t="str">
        <f t="shared" si="10"/>
        <v/>
      </c>
      <c r="M108" s="73"/>
      <c r="N108" s="6" t="str">
        <f t="shared" si="12"/>
        <v/>
      </c>
      <c r="O108" s="61"/>
      <c r="P108" s="55"/>
      <c r="Q108" s="60"/>
      <c r="R108" s="74"/>
      <c r="S108" s="74"/>
      <c r="T108" s="75">
        <v>0</v>
      </c>
      <c r="U108" s="75"/>
      <c r="V108" s="76" t="str">
        <f t="shared" si="14"/>
        <v/>
      </c>
      <c r="W108" s="76"/>
      <c r="Y108" s="23"/>
    </row>
    <row r="109" spans="2:25">
      <c r="B109" s="1"/>
      <c r="C109" s="1"/>
      <c r="D109" s="1"/>
      <c r="E109" s="1"/>
      <c r="F109" s="1"/>
      <c r="G109" s="1"/>
      <c r="H109" s="1"/>
      <c r="I109" s="1"/>
      <c r="J109" s="1"/>
      <c r="K109" s="1"/>
      <c r="L109" s="1"/>
      <c r="M109" s="1"/>
      <c r="N109" s="1"/>
      <c r="O109" s="1"/>
      <c r="P109" s="1"/>
      <c r="Q109" s="1"/>
      <c r="R109" s="1"/>
      <c r="S109" s="1"/>
      <c r="T109" s="1"/>
    </row>
  </sheetData>
  <mergeCells count="637">
    <mergeCell ref="O2:Q2"/>
    <mergeCell ref="R2:S2"/>
    <mergeCell ref="B3:C3"/>
    <mergeCell ref="D3:J3"/>
    <mergeCell ref="K3:L3"/>
    <mergeCell ref="M3:S3"/>
    <mergeCell ref="B2:C2"/>
    <mergeCell ref="D2:E2"/>
    <mergeCell ref="F2:H2"/>
    <mergeCell ref="I2:J2"/>
    <mergeCell ref="K2:L2"/>
    <mergeCell ref="M2:N2"/>
    <mergeCell ref="O4:Q4"/>
    <mergeCell ref="R4:S4"/>
    <mergeCell ref="F5:G5"/>
    <mergeCell ref="K5:L5"/>
    <mergeCell ref="M5:N5"/>
    <mergeCell ref="O5:Q5"/>
    <mergeCell ref="R5:S5"/>
    <mergeCell ref="B4:C4"/>
    <mergeCell ref="D4:E4"/>
    <mergeCell ref="F4:H4"/>
    <mergeCell ref="I4:J4"/>
    <mergeCell ref="K4:L4"/>
    <mergeCell ref="M4:N4"/>
    <mergeCell ref="T7:W7"/>
    <mergeCell ref="I8:J8"/>
    <mergeCell ref="L8:M8"/>
    <mergeCell ref="R8:S8"/>
    <mergeCell ref="T8:U8"/>
    <mergeCell ref="V8:W8"/>
    <mergeCell ref="B7:B8"/>
    <mergeCell ref="C7:D8"/>
    <mergeCell ref="E7:J7"/>
    <mergeCell ref="K7:L7"/>
    <mergeCell ref="N7:N8"/>
    <mergeCell ref="O7:S7"/>
    <mergeCell ref="C10:D10"/>
    <mergeCell ref="I10:J10"/>
    <mergeCell ref="L10:M10"/>
    <mergeCell ref="R10:S10"/>
    <mergeCell ref="T10:U10"/>
    <mergeCell ref="V10:W10"/>
    <mergeCell ref="C9:D9"/>
    <mergeCell ref="I9:J9"/>
    <mergeCell ref="L9:M9"/>
    <mergeCell ref="R9:S9"/>
    <mergeCell ref="T9:U9"/>
    <mergeCell ref="V9:W9"/>
    <mergeCell ref="C12:D12"/>
    <mergeCell ref="I12:J12"/>
    <mergeCell ref="L12:M12"/>
    <mergeCell ref="R12:S12"/>
    <mergeCell ref="T12:U12"/>
    <mergeCell ref="V12:W12"/>
    <mergeCell ref="C11:D11"/>
    <mergeCell ref="I11:J11"/>
    <mergeCell ref="L11:M11"/>
    <mergeCell ref="R11:S11"/>
    <mergeCell ref="T11:U11"/>
    <mergeCell ref="V11:W11"/>
    <mergeCell ref="C14:D14"/>
    <mergeCell ref="I14:J14"/>
    <mergeCell ref="L14:M14"/>
    <mergeCell ref="R14:S14"/>
    <mergeCell ref="T14:U14"/>
    <mergeCell ref="V14:W14"/>
    <mergeCell ref="C13:D13"/>
    <mergeCell ref="I13:J13"/>
    <mergeCell ref="L13:M13"/>
    <mergeCell ref="R13:S13"/>
    <mergeCell ref="T13:U13"/>
    <mergeCell ref="V13:W13"/>
    <mergeCell ref="C16:D16"/>
    <mergeCell ref="I16:J16"/>
    <mergeCell ref="L16:M16"/>
    <mergeCell ref="R16:S16"/>
    <mergeCell ref="T16:U16"/>
    <mergeCell ref="V16:W16"/>
    <mergeCell ref="C15:D15"/>
    <mergeCell ref="I15:J15"/>
    <mergeCell ref="L15:M15"/>
    <mergeCell ref="R15:S15"/>
    <mergeCell ref="T15:U15"/>
    <mergeCell ref="V15:W15"/>
    <mergeCell ref="C18:D18"/>
    <mergeCell ref="I18:J18"/>
    <mergeCell ref="L18:M18"/>
    <mergeCell ref="R18:S18"/>
    <mergeCell ref="T18:U18"/>
    <mergeCell ref="V18:W18"/>
    <mergeCell ref="C17:D17"/>
    <mergeCell ref="I17:J17"/>
    <mergeCell ref="L17:M17"/>
    <mergeCell ref="R17:S17"/>
    <mergeCell ref="T17:U17"/>
    <mergeCell ref="V17:W17"/>
    <mergeCell ref="C20:D20"/>
    <mergeCell ref="I20:J20"/>
    <mergeCell ref="L20:M20"/>
    <mergeCell ref="R20:S20"/>
    <mergeCell ref="T20:U20"/>
    <mergeCell ref="V20:W20"/>
    <mergeCell ref="C19:D19"/>
    <mergeCell ref="I19:J19"/>
    <mergeCell ref="L19:M19"/>
    <mergeCell ref="R19:S19"/>
    <mergeCell ref="T19:U19"/>
    <mergeCell ref="V19:W19"/>
    <mergeCell ref="C22:D22"/>
    <mergeCell ref="I22:J22"/>
    <mergeCell ref="L22:M22"/>
    <mergeCell ref="R22:S22"/>
    <mergeCell ref="T22:U22"/>
    <mergeCell ref="V22:W22"/>
    <mergeCell ref="C21:D21"/>
    <mergeCell ref="I21:J21"/>
    <mergeCell ref="L21:M21"/>
    <mergeCell ref="R21:S21"/>
    <mergeCell ref="T21:U21"/>
    <mergeCell ref="V21:W21"/>
    <mergeCell ref="C24:D24"/>
    <mergeCell ref="I24:J24"/>
    <mergeCell ref="L24:M24"/>
    <mergeCell ref="R24:S24"/>
    <mergeCell ref="T24:U24"/>
    <mergeCell ref="V24:W24"/>
    <mergeCell ref="C23:D23"/>
    <mergeCell ref="I23:J23"/>
    <mergeCell ref="L23:M23"/>
    <mergeCell ref="R23:S23"/>
    <mergeCell ref="T23:U23"/>
    <mergeCell ref="V23:W23"/>
    <mergeCell ref="C26:D26"/>
    <mergeCell ref="I26:J26"/>
    <mergeCell ref="L26:M26"/>
    <mergeCell ref="R26:S26"/>
    <mergeCell ref="T26:U26"/>
    <mergeCell ref="V26:W26"/>
    <mergeCell ref="C25:D25"/>
    <mergeCell ref="I25:J25"/>
    <mergeCell ref="L25:M25"/>
    <mergeCell ref="R25:S25"/>
    <mergeCell ref="T25:U25"/>
    <mergeCell ref="V25:W25"/>
    <mergeCell ref="C28:D28"/>
    <mergeCell ref="I28:J28"/>
    <mergeCell ref="L28:M28"/>
    <mergeCell ref="R28:S28"/>
    <mergeCell ref="T28:U28"/>
    <mergeCell ref="V28:W28"/>
    <mergeCell ref="C27:D27"/>
    <mergeCell ref="I27:J27"/>
    <mergeCell ref="L27:M27"/>
    <mergeCell ref="R27:S27"/>
    <mergeCell ref="T27:U27"/>
    <mergeCell ref="V27:W27"/>
    <mergeCell ref="C30:D30"/>
    <mergeCell ref="I30:J30"/>
    <mergeCell ref="L30:M30"/>
    <mergeCell ref="R30:S30"/>
    <mergeCell ref="T30:U30"/>
    <mergeCell ref="V30:W30"/>
    <mergeCell ref="C29:D29"/>
    <mergeCell ref="I29:J29"/>
    <mergeCell ref="L29:M29"/>
    <mergeCell ref="R29:S29"/>
    <mergeCell ref="T29:U29"/>
    <mergeCell ref="V29:W29"/>
    <mergeCell ref="C32:D32"/>
    <mergeCell ref="I32:J32"/>
    <mergeCell ref="L32:M32"/>
    <mergeCell ref="R32:S32"/>
    <mergeCell ref="T32:U32"/>
    <mergeCell ref="V32:W32"/>
    <mergeCell ref="C31:D31"/>
    <mergeCell ref="I31:J31"/>
    <mergeCell ref="L31:M31"/>
    <mergeCell ref="R31:S31"/>
    <mergeCell ref="T31:U31"/>
    <mergeCell ref="V31:W31"/>
    <mergeCell ref="C34:D34"/>
    <mergeCell ref="I34:J34"/>
    <mergeCell ref="L34:M34"/>
    <mergeCell ref="R34:S34"/>
    <mergeCell ref="T34:U34"/>
    <mergeCell ref="V34:W34"/>
    <mergeCell ref="C33:D33"/>
    <mergeCell ref="I33:J33"/>
    <mergeCell ref="L33:M33"/>
    <mergeCell ref="R33:S33"/>
    <mergeCell ref="T33:U33"/>
    <mergeCell ref="V33:W33"/>
    <mergeCell ref="C36:D36"/>
    <mergeCell ref="I36:J36"/>
    <mergeCell ref="L36:M36"/>
    <mergeCell ref="R36:S36"/>
    <mergeCell ref="T36:U36"/>
    <mergeCell ref="V36:W36"/>
    <mergeCell ref="C35:D35"/>
    <mergeCell ref="I35:J35"/>
    <mergeCell ref="L35:M35"/>
    <mergeCell ref="R35:S35"/>
    <mergeCell ref="T35:U35"/>
    <mergeCell ref="V35:W35"/>
    <mergeCell ref="C38:D38"/>
    <mergeCell ref="I38:J38"/>
    <mergeCell ref="L38:M38"/>
    <mergeCell ref="R38:S38"/>
    <mergeCell ref="T38:U38"/>
    <mergeCell ref="V38:W38"/>
    <mergeCell ref="C37:D37"/>
    <mergeCell ref="I37:J37"/>
    <mergeCell ref="L37:M37"/>
    <mergeCell ref="R37:S37"/>
    <mergeCell ref="T37:U37"/>
    <mergeCell ref="V37:W37"/>
    <mergeCell ref="C40:D40"/>
    <mergeCell ref="I40:J40"/>
    <mergeCell ref="L40:M40"/>
    <mergeCell ref="R40:S40"/>
    <mergeCell ref="T40:U40"/>
    <mergeCell ref="V40:W40"/>
    <mergeCell ref="C39:D39"/>
    <mergeCell ref="I39:J39"/>
    <mergeCell ref="L39:M39"/>
    <mergeCell ref="R39:S39"/>
    <mergeCell ref="T39:U39"/>
    <mergeCell ref="V39:W39"/>
    <mergeCell ref="C42:D42"/>
    <mergeCell ref="I42:J42"/>
    <mergeCell ref="L42:M42"/>
    <mergeCell ref="R42:S42"/>
    <mergeCell ref="T42:U42"/>
    <mergeCell ref="V42:W42"/>
    <mergeCell ref="C41:D41"/>
    <mergeCell ref="I41:J41"/>
    <mergeCell ref="L41:M41"/>
    <mergeCell ref="R41:S41"/>
    <mergeCell ref="T41:U41"/>
    <mergeCell ref="V41:W41"/>
    <mergeCell ref="C44:D44"/>
    <mergeCell ref="I44:J44"/>
    <mergeCell ref="L44:M44"/>
    <mergeCell ref="R44:S44"/>
    <mergeCell ref="T44:U44"/>
    <mergeCell ref="V44:W44"/>
    <mergeCell ref="C43:D43"/>
    <mergeCell ref="I43:J43"/>
    <mergeCell ref="L43:M43"/>
    <mergeCell ref="R43:S43"/>
    <mergeCell ref="T43:U43"/>
    <mergeCell ref="V43:W43"/>
    <mergeCell ref="C46:D46"/>
    <mergeCell ref="I46:J46"/>
    <mergeCell ref="L46:M46"/>
    <mergeCell ref="R46:S46"/>
    <mergeCell ref="T46:U46"/>
    <mergeCell ref="V46:W46"/>
    <mergeCell ref="C45:D45"/>
    <mergeCell ref="I45:J45"/>
    <mergeCell ref="L45:M45"/>
    <mergeCell ref="R45:S45"/>
    <mergeCell ref="T45:U45"/>
    <mergeCell ref="V45:W45"/>
    <mergeCell ref="C48:D48"/>
    <mergeCell ref="I48:J48"/>
    <mergeCell ref="L48:M48"/>
    <mergeCell ref="R48:S48"/>
    <mergeCell ref="T48:U48"/>
    <mergeCell ref="V48:W48"/>
    <mergeCell ref="C47:D47"/>
    <mergeCell ref="I47:J47"/>
    <mergeCell ref="L47:M47"/>
    <mergeCell ref="R47:S47"/>
    <mergeCell ref="T47:U47"/>
    <mergeCell ref="V47:W47"/>
    <mergeCell ref="C50:D50"/>
    <mergeCell ref="I50:J50"/>
    <mergeCell ref="L50:M50"/>
    <mergeCell ref="R50:S50"/>
    <mergeCell ref="T50:U50"/>
    <mergeCell ref="V50:W50"/>
    <mergeCell ref="C49:D49"/>
    <mergeCell ref="I49:J49"/>
    <mergeCell ref="L49:M49"/>
    <mergeCell ref="R49:S49"/>
    <mergeCell ref="T49:U49"/>
    <mergeCell ref="V49:W49"/>
    <mergeCell ref="C52:D52"/>
    <mergeCell ref="I52:J52"/>
    <mergeCell ref="L52:M52"/>
    <mergeCell ref="R52:S52"/>
    <mergeCell ref="T52:U52"/>
    <mergeCell ref="V52:W52"/>
    <mergeCell ref="C51:D51"/>
    <mergeCell ref="I51:J51"/>
    <mergeCell ref="L51:M51"/>
    <mergeCell ref="R51:S51"/>
    <mergeCell ref="T51:U51"/>
    <mergeCell ref="V51:W51"/>
    <mergeCell ref="C54:D54"/>
    <mergeCell ref="I54:J54"/>
    <mergeCell ref="L54:M54"/>
    <mergeCell ref="R54:S54"/>
    <mergeCell ref="T54:U54"/>
    <mergeCell ref="V54:W54"/>
    <mergeCell ref="C53:D53"/>
    <mergeCell ref="I53:J53"/>
    <mergeCell ref="L53:M53"/>
    <mergeCell ref="R53:S53"/>
    <mergeCell ref="T53:U53"/>
    <mergeCell ref="V53:W53"/>
    <mergeCell ref="C56:D56"/>
    <mergeCell ref="I56:J56"/>
    <mergeCell ref="L56:M56"/>
    <mergeCell ref="R56:S56"/>
    <mergeCell ref="T56:U56"/>
    <mergeCell ref="V56:W56"/>
    <mergeCell ref="C55:D55"/>
    <mergeCell ref="I55:J55"/>
    <mergeCell ref="L55:M55"/>
    <mergeCell ref="R55:S55"/>
    <mergeCell ref="T55:U55"/>
    <mergeCell ref="V55:W55"/>
    <mergeCell ref="C58:D58"/>
    <mergeCell ref="I58:J58"/>
    <mergeCell ref="L58:M58"/>
    <mergeCell ref="R58:S58"/>
    <mergeCell ref="T58:U58"/>
    <mergeCell ref="V58:W58"/>
    <mergeCell ref="C57:D57"/>
    <mergeCell ref="I57:J57"/>
    <mergeCell ref="L57:M57"/>
    <mergeCell ref="R57:S57"/>
    <mergeCell ref="T57:U57"/>
    <mergeCell ref="V57:W57"/>
    <mergeCell ref="C60:D60"/>
    <mergeCell ref="I60:J60"/>
    <mergeCell ref="L60:M60"/>
    <mergeCell ref="R60:S60"/>
    <mergeCell ref="T60:U60"/>
    <mergeCell ref="V60:W60"/>
    <mergeCell ref="C59:D59"/>
    <mergeCell ref="I59:J59"/>
    <mergeCell ref="L59:M59"/>
    <mergeCell ref="R59:S59"/>
    <mergeCell ref="T59:U59"/>
    <mergeCell ref="V59:W59"/>
    <mergeCell ref="C62:D62"/>
    <mergeCell ref="I62:J62"/>
    <mergeCell ref="L62:M62"/>
    <mergeCell ref="R62:S62"/>
    <mergeCell ref="T62:U62"/>
    <mergeCell ref="V62:W62"/>
    <mergeCell ref="C61:D61"/>
    <mergeCell ref="I61:J61"/>
    <mergeCell ref="L61:M61"/>
    <mergeCell ref="R61:S61"/>
    <mergeCell ref="T61:U61"/>
    <mergeCell ref="V61:W61"/>
    <mergeCell ref="C64:D64"/>
    <mergeCell ref="I64:J64"/>
    <mergeCell ref="L64:M64"/>
    <mergeCell ref="R64:S64"/>
    <mergeCell ref="T64:U64"/>
    <mergeCell ref="V64:W64"/>
    <mergeCell ref="C63:D63"/>
    <mergeCell ref="I63:J63"/>
    <mergeCell ref="L63:M63"/>
    <mergeCell ref="R63:S63"/>
    <mergeCell ref="T63:U63"/>
    <mergeCell ref="V63:W63"/>
    <mergeCell ref="C66:D66"/>
    <mergeCell ref="I66:J66"/>
    <mergeCell ref="L66:M66"/>
    <mergeCell ref="R66:S66"/>
    <mergeCell ref="T66:U66"/>
    <mergeCell ref="V66:W66"/>
    <mergeCell ref="C65:D65"/>
    <mergeCell ref="I65:J65"/>
    <mergeCell ref="L65:M65"/>
    <mergeCell ref="R65:S65"/>
    <mergeCell ref="T65:U65"/>
    <mergeCell ref="V65:W65"/>
    <mergeCell ref="C68:D68"/>
    <mergeCell ref="I68:J68"/>
    <mergeCell ref="L68:M68"/>
    <mergeCell ref="R68:S68"/>
    <mergeCell ref="T68:U68"/>
    <mergeCell ref="V68:W68"/>
    <mergeCell ref="C67:D67"/>
    <mergeCell ref="I67:J67"/>
    <mergeCell ref="L67:M67"/>
    <mergeCell ref="R67:S67"/>
    <mergeCell ref="T67:U67"/>
    <mergeCell ref="V67:W67"/>
    <mergeCell ref="C70:D70"/>
    <mergeCell ref="I70:J70"/>
    <mergeCell ref="L70:M70"/>
    <mergeCell ref="R70:S70"/>
    <mergeCell ref="T70:U70"/>
    <mergeCell ref="V70:W70"/>
    <mergeCell ref="C69:D69"/>
    <mergeCell ref="I69:J69"/>
    <mergeCell ref="L69:M69"/>
    <mergeCell ref="R69:S69"/>
    <mergeCell ref="T69:U69"/>
    <mergeCell ref="V69:W69"/>
    <mergeCell ref="C72:D72"/>
    <mergeCell ref="I72:J72"/>
    <mergeCell ref="L72:M72"/>
    <mergeCell ref="R72:S72"/>
    <mergeCell ref="T72:U72"/>
    <mergeCell ref="V72:W72"/>
    <mergeCell ref="C71:D71"/>
    <mergeCell ref="I71:J71"/>
    <mergeCell ref="L71:M71"/>
    <mergeCell ref="R71:S71"/>
    <mergeCell ref="T71:U71"/>
    <mergeCell ref="V71:W71"/>
    <mergeCell ref="C74:D74"/>
    <mergeCell ref="I74:J74"/>
    <mergeCell ref="L74:M74"/>
    <mergeCell ref="R74:S74"/>
    <mergeCell ref="T74:U74"/>
    <mergeCell ref="V74:W74"/>
    <mergeCell ref="C73:D73"/>
    <mergeCell ref="I73:J73"/>
    <mergeCell ref="L73:M73"/>
    <mergeCell ref="R73:S73"/>
    <mergeCell ref="T73:U73"/>
    <mergeCell ref="V73:W73"/>
    <mergeCell ref="C76:D76"/>
    <mergeCell ref="I76:J76"/>
    <mergeCell ref="L76:M76"/>
    <mergeCell ref="R76:S76"/>
    <mergeCell ref="T76:U76"/>
    <mergeCell ref="V76:W76"/>
    <mergeCell ref="C75:D75"/>
    <mergeCell ref="I75:J75"/>
    <mergeCell ref="L75:M75"/>
    <mergeCell ref="R75:S75"/>
    <mergeCell ref="T75:U75"/>
    <mergeCell ref="V75:W75"/>
    <mergeCell ref="C78:D78"/>
    <mergeCell ref="I78:J78"/>
    <mergeCell ref="L78:M78"/>
    <mergeCell ref="R78:S78"/>
    <mergeCell ref="T78:U78"/>
    <mergeCell ref="V78:W78"/>
    <mergeCell ref="C77:D77"/>
    <mergeCell ref="I77:J77"/>
    <mergeCell ref="L77:M77"/>
    <mergeCell ref="R77:S77"/>
    <mergeCell ref="T77:U77"/>
    <mergeCell ref="V77:W77"/>
    <mergeCell ref="C80:D80"/>
    <mergeCell ref="I80:J80"/>
    <mergeCell ref="L80:M80"/>
    <mergeCell ref="R80:S80"/>
    <mergeCell ref="T80:U80"/>
    <mergeCell ref="V80:W80"/>
    <mergeCell ref="C79:D79"/>
    <mergeCell ref="I79:J79"/>
    <mergeCell ref="L79:M79"/>
    <mergeCell ref="R79:S79"/>
    <mergeCell ref="T79:U79"/>
    <mergeCell ref="V79:W79"/>
    <mergeCell ref="C82:D82"/>
    <mergeCell ref="I82:J82"/>
    <mergeCell ref="L82:M82"/>
    <mergeCell ref="R82:S82"/>
    <mergeCell ref="T82:U82"/>
    <mergeCell ref="V82:W82"/>
    <mergeCell ref="C81:D81"/>
    <mergeCell ref="I81:J81"/>
    <mergeCell ref="L81:M81"/>
    <mergeCell ref="R81:S81"/>
    <mergeCell ref="T81:U81"/>
    <mergeCell ref="V81:W81"/>
    <mergeCell ref="C84:D84"/>
    <mergeCell ref="I84:J84"/>
    <mergeCell ref="L84:M84"/>
    <mergeCell ref="R84:S84"/>
    <mergeCell ref="T84:U84"/>
    <mergeCell ref="V84:W84"/>
    <mergeCell ref="C83:D83"/>
    <mergeCell ref="I83:J83"/>
    <mergeCell ref="L83:M83"/>
    <mergeCell ref="R83:S83"/>
    <mergeCell ref="T83:U83"/>
    <mergeCell ref="V83:W83"/>
    <mergeCell ref="C86:D86"/>
    <mergeCell ref="I86:J86"/>
    <mergeCell ref="L86:M86"/>
    <mergeCell ref="R86:S86"/>
    <mergeCell ref="T86:U86"/>
    <mergeCell ref="V86:W86"/>
    <mergeCell ref="C85:D85"/>
    <mergeCell ref="I85:J85"/>
    <mergeCell ref="L85:M85"/>
    <mergeCell ref="R85:S85"/>
    <mergeCell ref="T85:U85"/>
    <mergeCell ref="V85:W85"/>
    <mergeCell ref="C88:D88"/>
    <mergeCell ref="I88:J88"/>
    <mergeCell ref="L88:M88"/>
    <mergeCell ref="R88:S88"/>
    <mergeCell ref="T88:U88"/>
    <mergeCell ref="V88:W88"/>
    <mergeCell ref="C87:D87"/>
    <mergeCell ref="I87:J87"/>
    <mergeCell ref="L87:M87"/>
    <mergeCell ref="R87:S87"/>
    <mergeCell ref="T87:U87"/>
    <mergeCell ref="V87:W87"/>
    <mergeCell ref="C90:D90"/>
    <mergeCell ref="I90:J90"/>
    <mergeCell ref="L90:M90"/>
    <mergeCell ref="R90:S90"/>
    <mergeCell ref="T90:U90"/>
    <mergeCell ref="V90:W90"/>
    <mergeCell ref="C89:D89"/>
    <mergeCell ref="I89:J89"/>
    <mergeCell ref="L89:M89"/>
    <mergeCell ref="R89:S89"/>
    <mergeCell ref="T89:U89"/>
    <mergeCell ref="V89:W89"/>
    <mergeCell ref="C92:D92"/>
    <mergeCell ref="I92:J92"/>
    <mergeCell ref="L92:M92"/>
    <mergeCell ref="R92:S92"/>
    <mergeCell ref="T92:U92"/>
    <mergeCell ref="V92:W92"/>
    <mergeCell ref="C91:D91"/>
    <mergeCell ref="I91:J91"/>
    <mergeCell ref="L91:M91"/>
    <mergeCell ref="R91:S91"/>
    <mergeCell ref="T91:U91"/>
    <mergeCell ref="V91:W91"/>
    <mergeCell ref="C94:D94"/>
    <mergeCell ref="I94:J94"/>
    <mergeCell ref="L94:M94"/>
    <mergeCell ref="R94:S94"/>
    <mergeCell ref="T94:U94"/>
    <mergeCell ref="V94:W94"/>
    <mergeCell ref="C93:D93"/>
    <mergeCell ref="I93:J93"/>
    <mergeCell ref="L93:M93"/>
    <mergeCell ref="R93:S93"/>
    <mergeCell ref="T93:U93"/>
    <mergeCell ref="V93:W93"/>
    <mergeCell ref="C96:D96"/>
    <mergeCell ref="I96:J96"/>
    <mergeCell ref="L96:M96"/>
    <mergeCell ref="R96:S96"/>
    <mergeCell ref="T96:U96"/>
    <mergeCell ref="V96:W96"/>
    <mergeCell ref="C95:D95"/>
    <mergeCell ref="I95:J95"/>
    <mergeCell ref="L95:M95"/>
    <mergeCell ref="R95:S95"/>
    <mergeCell ref="T95:U95"/>
    <mergeCell ref="V95:W95"/>
    <mergeCell ref="C98:D98"/>
    <mergeCell ref="I98:J98"/>
    <mergeCell ref="L98:M98"/>
    <mergeCell ref="R98:S98"/>
    <mergeCell ref="T98:U98"/>
    <mergeCell ref="V98:W98"/>
    <mergeCell ref="C97:D97"/>
    <mergeCell ref="I97:J97"/>
    <mergeCell ref="L97:M97"/>
    <mergeCell ref="R97:S97"/>
    <mergeCell ref="T97:U97"/>
    <mergeCell ref="V97:W97"/>
    <mergeCell ref="C100:D100"/>
    <mergeCell ref="I100:J100"/>
    <mergeCell ref="L100:M100"/>
    <mergeCell ref="R100:S100"/>
    <mergeCell ref="T100:U100"/>
    <mergeCell ref="V100:W100"/>
    <mergeCell ref="C99:D99"/>
    <mergeCell ref="I99:J99"/>
    <mergeCell ref="L99:M99"/>
    <mergeCell ref="R99:S99"/>
    <mergeCell ref="T99:U99"/>
    <mergeCell ref="V99:W99"/>
    <mergeCell ref="C102:D102"/>
    <mergeCell ref="I102:J102"/>
    <mergeCell ref="L102:M102"/>
    <mergeCell ref="R102:S102"/>
    <mergeCell ref="T102:U102"/>
    <mergeCell ref="V102:W102"/>
    <mergeCell ref="C101:D101"/>
    <mergeCell ref="I101:J101"/>
    <mergeCell ref="L101:M101"/>
    <mergeCell ref="R101:S101"/>
    <mergeCell ref="T101:U101"/>
    <mergeCell ref="V101:W101"/>
    <mergeCell ref="C104:D104"/>
    <mergeCell ref="I104:J104"/>
    <mergeCell ref="L104:M104"/>
    <mergeCell ref="R104:S104"/>
    <mergeCell ref="T104:U104"/>
    <mergeCell ref="V104:W104"/>
    <mergeCell ref="C103:D103"/>
    <mergeCell ref="I103:J103"/>
    <mergeCell ref="L103:M103"/>
    <mergeCell ref="R103:S103"/>
    <mergeCell ref="T103:U103"/>
    <mergeCell ref="V103:W103"/>
    <mergeCell ref="C106:D106"/>
    <mergeCell ref="I106:J106"/>
    <mergeCell ref="L106:M106"/>
    <mergeCell ref="R106:S106"/>
    <mergeCell ref="T106:U106"/>
    <mergeCell ref="V106:W106"/>
    <mergeCell ref="C105:D105"/>
    <mergeCell ref="I105:J105"/>
    <mergeCell ref="L105:M105"/>
    <mergeCell ref="R105:S105"/>
    <mergeCell ref="T105:U105"/>
    <mergeCell ref="V105:W105"/>
    <mergeCell ref="C108:D108"/>
    <mergeCell ref="I108:J108"/>
    <mergeCell ref="L108:M108"/>
    <mergeCell ref="R108:S108"/>
    <mergeCell ref="T108:U108"/>
    <mergeCell ref="V108:W108"/>
    <mergeCell ref="C107:D107"/>
    <mergeCell ref="I107:J107"/>
    <mergeCell ref="L107:M107"/>
    <mergeCell ref="R107:S107"/>
    <mergeCell ref="T107:U107"/>
    <mergeCell ref="V107:W107"/>
  </mergeCells>
  <phoneticPr fontId="2"/>
  <conditionalFormatting sqref="H9:H11 H108">
    <cfRule type="cellIs" dxfId="19" priority="9" stopIfTrue="1" operator="equal">
      <formula>"買"</formula>
    </cfRule>
    <cfRule type="cellIs" dxfId="18" priority="10" stopIfTrue="1" operator="equal">
      <formula>"売"</formula>
    </cfRule>
  </conditionalFormatting>
  <conditionalFormatting sqref="H12:H107">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H9:H108">
      <formula1>"買,売"</formula1>
    </dataValidation>
  </dataValidations>
  <pageMargins left="0.7" right="0.7" top="0.75" bottom="0.75" header="0.3" footer="0.3"/>
  <pageSetup paperSize="9" scale="73"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12"/>
  <sheetViews>
    <sheetView view="pageBreakPreview" topLeftCell="A9" zoomScale="85" zoomScaleNormal="100" zoomScaleSheetLayoutView="85" workbookViewId="0">
      <selection activeCell="G9" sqref="G9"/>
    </sheetView>
  </sheetViews>
  <sheetFormatPr defaultRowHeight="14.25"/>
  <cols>
    <col min="1" max="1" width="1.5" style="35" customWidth="1"/>
    <col min="2" max="2" width="11.125" customWidth="1"/>
    <col min="3" max="3" width="118.125" customWidth="1"/>
  </cols>
  <sheetData>
    <row r="2" spans="2:2">
      <c r="B2" s="53" t="s">
        <v>48</v>
      </c>
    </row>
    <row r="3" spans="2:2" ht="409.5" customHeight="1">
      <c r="B3" t="s">
        <v>49</v>
      </c>
    </row>
    <row r="4" spans="2:2" ht="409.6" customHeight="1">
      <c r="B4" t="s">
        <v>50</v>
      </c>
    </row>
    <row r="5" spans="2:2" ht="409.5" customHeight="1">
      <c r="B5" t="s">
        <v>51</v>
      </c>
    </row>
    <row r="6" spans="2:2" ht="409.5" customHeight="1">
      <c r="B6" t="s">
        <v>52</v>
      </c>
    </row>
    <row r="7" spans="2:2" ht="409.6" customHeight="1">
      <c r="B7" t="s">
        <v>53</v>
      </c>
    </row>
    <row r="8" spans="2:2" ht="409.5" customHeight="1">
      <c r="B8" t="s">
        <v>57</v>
      </c>
    </row>
    <row r="9" spans="2:2" ht="409.5" customHeight="1">
      <c r="B9" t="s">
        <v>54</v>
      </c>
    </row>
    <row r="10" spans="2:2" ht="409.5" customHeight="1">
      <c r="B10" t="s">
        <v>55</v>
      </c>
    </row>
    <row r="11" spans="2:2" ht="409.5" customHeight="1">
      <c r="B11" t="s">
        <v>56</v>
      </c>
    </row>
    <row r="12" spans="2:2" ht="409.5" customHeight="1">
      <c r="B12" t="s">
        <v>58</v>
      </c>
    </row>
  </sheetData>
  <phoneticPr fontId="2"/>
  <pageMargins left="0.7" right="0.7" top="0.75" bottom="0.75" header="0.3" footer="0.3"/>
  <pageSetup paperSize="9" fitToHeight="0" orientation="landscape"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11"/>
  <sheetViews>
    <sheetView view="pageBreakPreview" zoomScaleNormal="100" zoomScaleSheetLayoutView="100" workbookViewId="0">
      <selection activeCell="H1" sqref="H1"/>
    </sheetView>
  </sheetViews>
  <sheetFormatPr defaultRowHeight="14.25"/>
  <cols>
    <col min="1" max="1" width="1.5" style="35" customWidth="1"/>
    <col min="2" max="2" width="6.5" customWidth="1"/>
    <col min="3" max="3" width="104.75" customWidth="1"/>
  </cols>
  <sheetData>
    <row r="2" spans="2:2">
      <c r="B2" s="53" t="s">
        <v>70</v>
      </c>
    </row>
    <row r="3" spans="2:2" ht="409.5" customHeight="1">
      <c r="B3" t="s">
        <v>49</v>
      </c>
    </row>
    <row r="4" spans="2:2" ht="409.5" customHeight="1">
      <c r="B4" t="s">
        <v>50</v>
      </c>
    </row>
    <row r="5" spans="2:2" ht="409.5" customHeight="1">
      <c r="B5" t="s">
        <v>51</v>
      </c>
    </row>
    <row r="6" spans="2:2" ht="409.5" customHeight="1">
      <c r="B6" t="s">
        <v>52</v>
      </c>
    </row>
    <row r="7" spans="2:2" ht="409.5" customHeight="1">
      <c r="B7" t="s">
        <v>53</v>
      </c>
    </row>
    <row r="8" spans="2:2" ht="409.5" customHeight="1">
      <c r="B8" t="s">
        <v>71</v>
      </c>
    </row>
    <row r="9" spans="2:2" ht="409.5" customHeight="1">
      <c r="B9" t="s">
        <v>72</v>
      </c>
    </row>
    <row r="10" spans="2:2" ht="409.5" customHeight="1">
      <c r="B10" t="s">
        <v>54</v>
      </c>
    </row>
    <row r="11" spans="2:2" ht="409.5" customHeight="1">
      <c r="B11" s="70" t="s">
        <v>76</v>
      </c>
    </row>
  </sheetData>
  <phoneticPr fontId="2"/>
  <pageMargins left="0.7" right="0.7" top="0.75" bottom="0.75" header="0.3" footer="0.3"/>
  <pageSetup paperSize="9" scale="95" fitToHeight="0" orientation="landscape" horizontalDpi="4294967293" r:id="rId1"/>
  <colBreaks count="1" manualBreakCount="1">
    <brk id="3" max="1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abSelected="1" zoomScale="115" zoomScaleNormal="115" zoomScaleSheetLayoutView="100" workbookViewId="0">
      <selection activeCell="M32" sqref="M32"/>
    </sheetView>
  </sheetViews>
  <sheetFormatPr defaultColWidth="9" defaultRowHeight="13.5"/>
  <sheetData>
    <row r="1" spans="1:10">
      <c r="A1" t="s">
        <v>0</v>
      </c>
    </row>
    <row r="2" spans="1:10">
      <c r="A2" s="115" t="s">
        <v>84</v>
      </c>
      <c r="B2" s="116"/>
      <c r="C2" s="116"/>
      <c r="D2" s="116"/>
      <c r="E2" s="116"/>
      <c r="F2" s="116"/>
      <c r="G2" s="116"/>
      <c r="H2" s="116"/>
      <c r="I2" s="116"/>
      <c r="J2" s="116"/>
    </row>
    <row r="3" spans="1:10">
      <c r="A3" s="116"/>
      <c r="B3" s="116"/>
      <c r="C3" s="116"/>
      <c r="D3" s="116"/>
      <c r="E3" s="116"/>
      <c r="F3" s="116"/>
      <c r="G3" s="116"/>
      <c r="H3" s="116"/>
      <c r="I3" s="116"/>
      <c r="J3" s="116"/>
    </row>
    <row r="4" spans="1:10">
      <c r="A4" s="116"/>
      <c r="B4" s="116"/>
      <c r="C4" s="116"/>
      <c r="D4" s="116"/>
      <c r="E4" s="116"/>
      <c r="F4" s="116"/>
      <c r="G4" s="116"/>
      <c r="H4" s="116"/>
      <c r="I4" s="116"/>
      <c r="J4" s="116"/>
    </row>
    <row r="5" spans="1:10">
      <c r="A5" s="116"/>
      <c r="B5" s="116"/>
      <c r="C5" s="116"/>
      <c r="D5" s="116"/>
      <c r="E5" s="116"/>
      <c r="F5" s="116"/>
      <c r="G5" s="116"/>
      <c r="H5" s="116"/>
      <c r="I5" s="116"/>
      <c r="J5" s="116"/>
    </row>
    <row r="6" spans="1:10">
      <c r="A6" s="116"/>
      <c r="B6" s="116"/>
      <c r="C6" s="116"/>
      <c r="D6" s="116"/>
      <c r="E6" s="116"/>
      <c r="F6" s="116"/>
      <c r="G6" s="116"/>
      <c r="H6" s="116"/>
      <c r="I6" s="116"/>
      <c r="J6" s="116"/>
    </row>
    <row r="7" spans="1:10">
      <c r="A7" s="116"/>
      <c r="B7" s="116"/>
      <c r="C7" s="116"/>
      <c r="D7" s="116"/>
      <c r="E7" s="116"/>
      <c r="F7" s="116"/>
      <c r="G7" s="116"/>
      <c r="H7" s="116"/>
      <c r="I7" s="116"/>
      <c r="J7" s="116"/>
    </row>
    <row r="8" spans="1:10">
      <c r="A8" s="116"/>
      <c r="B8" s="116"/>
      <c r="C8" s="116"/>
      <c r="D8" s="116"/>
      <c r="E8" s="116"/>
      <c r="F8" s="116"/>
      <c r="G8" s="116"/>
      <c r="H8" s="116"/>
      <c r="I8" s="116"/>
      <c r="J8" s="116"/>
    </row>
    <row r="9" spans="1:10" ht="222.75" customHeight="1">
      <c r="A9" s="116"/>
      <c r="B9" s="116"/>
      <c r="C9" s="116"/>
      <c r="D9" s="116"/>
      <c r="E9" s="116"/>
      <c r="F9" s="116"/>
      <c r="G9" s="116"/>
      <c r="H9" s="116"/>
      <c r="I9" s="116"/>
      <c r="J9" s="116"/>
    </row>
    <row r="11" spans="1:10">
      <c r="A11" t="s">
        <v>1</v>
      </c>
    </row>
    <row r="12" spans="1:10">
      <c r="A12" s="117" t="s">
        <v>83</v>
      </c>
      <c r="B12" s="118"/>
      <c r="C12" s="118"/>
      <c r="D12" s="118"/>
      <c r="E12" s="118"/>
      <c r="F12" s="118"/>
      <c r="G12" s="118"/>
      <c r="H12" s="118"/>
      <c r="I12" s="118"/>
      <c r="J12" s="118"/>
    </row>
    <row r="13" spans="1:10">
      <c r="A13" s="118"/>
      <c r="B13" s="118"/>
      <c r="C13" s="118"/>
      <c r="D13" s="118"/>
      <c r="E13" s="118"/>
      <c r="F13" s="118"/>
      <c r="G13" s="118"/>
      <c r="H13" s="118"/>
      <c r="I13" s="118"/>
      <c r="J13" s="118"/>
    </row>
    <row r="14" spans="1:10">
      <c r="A14" s="118"/>
      <c r="B14" s="118"/>
      <c r="C14" s="118"/>
      <c r="D14" s="118"/>
      <c r="E14" s="118"/>
      <c r="F14" s="118"/>
      <c r="G14" s="118"/>
      <c r="H14" s="118"/>
      <c r="I14" s="118"/>
      <c r="J14" s="118"/>
    </row>
    <row r="15" spans="1:10">
      <c r="A15" s="118"/>
      <c r="B15" s="118"/>
      <c r="C15" s="118"/>
      <c r="D15" s="118"/>
      <c r="E15" s="118"/>
      <c r="F15" s="118"/>
      <c r="G15" s="118"/>
      <c r="H15" s="118"/>
      <c r="I15" s="118"/>
      <c r="J15" s="118"/>
    </row>
    <row r="16" spans="1:10">
      <c r="A16" s="118"/>
      <c r="B16" s="118"/>
      <c r="C16" s="118"/>
      <c r="D16" s="118"/>
      <c r="E16" s="118"/>
      <c r="F16" s="118"/>
      <c r="G16" s="118"/>
      <c r="H16" s="118"/>
      <c r="I16" s="118"/>
      <c r="J16" s="118"/>
    </row>
    <row r="17" spans="1:10">
      <c r="A17" s="118"/>
      <c r="B17" s="118"/>
      <c r="C17" s="118"/>
      <c r="D17" s="118"/>
      <c r="E17" s="118"/>
      <c r="F17" s="118"/>
      <c r="G17" s="118"/>
      <c r="H17" s="118"/>
      <c r="I17" s="118"/>
      <c r="J17" s="118"/>
    </row>
    <row r="18" spans="1:10">
      <c r="A18" s="118"/>
      <c r="B18" s="118"/>
      <c r="C18" s="118"/>
      <c r="D18" s="118"/>
      <c r="E18" s="118"/>
      <c r="F18" s="118"/>
      <c r="G18" s="118"/>
      <c r="H18" s="118"/>
      <c r="I18" s="118"/>
      <c r="J18" s="118"/>
    </row>
    <row r="19" spans="1:10">
      <c r="A19" s="118"/>
      <c r="B19" s="118"/>
      <c r="C19" s="118"/>
      <c r="D19" s="118"/>
      <c r="E19" s="118"/>
      <c r="F19" s="118"/>
      <c r="G19" s="118"/>
      <c r="H19" s="118"/>
      <c r="I19" s="118"/>
      <c r="J19" s="118"/>
    </row>
    <row r="21" spans="1:10">
      <c r="A21" t="s">
        <v>2</v>
      </c>
    </row>
    <row r="22" spans="1:10">
      <c r="A22" s="119" t="s">
        <v>85</v>
      </c>
      <c r="B22" s="119"/>
      <c r="C22" s="119"/>
      <c r="D22" s="119"/>
      <c r="E22" s="119"/>
      <c r="F22" s="119"/>
      <c r="G22" s="119"/>
      <c r="H22" s="119"/>
      <c r="I22" s="119"/>
      <c r="J22" s="119"/>
    </row>
    <row r="23" spans="1:10">
      <c r="A23" s="119"/>
      <c r="B23" s="119"/>
      <c r="C23" s="119"/>
      <c r="D23" s="119"/>
      <c r="E23" s="119"/>
      <c r="F23" s="119"/>
      <c r="G23" s="119"/>
      <c r="H23" s="119"/>
      <c r="I23" s="119"/>
      <c r="J23" s="119"/>
    </row>
    <row r="24" spans="1:10">
      <c r="A24" s="119"/>
      <c r="B24" s="119"/>
      <c r="C24" s="119"/>
      <c r="D24" s="119"/>
      <c r="E24" s="119"/>
      <c r="F24" s="119"/>
      <c r="G24" s="119"/>
      <c r="H24" s="119"/>
      <c r="I24" s="119"/>
      <c r="J24" s="119"/>
    </row>
    <row r="25" spans="1:10">
      <c r="A25" s="119"/>
      <c r="B25" s="119"/>
      <c r="C25" s="119"/>
      <c r="D25" s="119"/>
      <c r="E25" s="119"/>
      <c r="F25" s="119"/>
      <c r="G25" s="119"/>
      <c r="H25" s="119"/>
      <c r="I25" s="119"/>
      <c r="J25" s="119"/>
    </row>
    <row r="26" spans="1:10">
      <c r="A26" s="119"/>
      <c r="B26" s="119"/>
      <c r="C26" s="119"/>
      <c r="D26" s="119"/>
      <c r="E26" s="119"/>
      <c r="F26" s="119"/>
      <c r="G26" s="119"/>
      <c r="H26" s="119"/>
      <c r="I26" s="119"/>
      <c r="J26" s="119"/>
    </row>
    <row r="27" spans="1:10">
      <c r="A27" s="119"/>
      <c r="B27" s="119"/>
      <c r="C27" s="119"/>
      <c r="D27" s="119"/>
      <c r="E27" s="119"/>
      <c r="F27" s="119"/>
      <c r="G27" s="119"/>
      <c r="H27" s="119"/>
      <c r="I27" s="119"/>
      <c r="J27" s="119"/>
    </row>
    <row r="28" spans="1:10">
      <c r="A28" s="119"/>
      <c r="B28" s="119"/>
      <c r="C28" s="119"/>
      <c r="D28" s="119"/>
      <c r="E28" s="119"/>
      <c r="F28" s="119"/>
      <c r="G28" s="119"/>
      <c r="H28" s="119"/>
      <c r="I28" s="119"/>
      <c r="J28" s="119"/>
    </row>
    <row r="29" spans="1:10">
      <c r="A29" s="119"/>
      <c r="B29" s="119"/>
      <c r="C29" s="119"/>
      <c r="D29" s="119"/>
      <c r="E29" s="119"/>
      <c r="F29" s="119"/>
      <c r="G29" s="119"/>
      <c r="H29" s="119"/>
      <c r="I29" s="119"/>
      <c r="J29" s="119"/>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2"/>
  <sheetViews>
    <sheetView zoomScaleSheetLayoutView="100" workbookViewId="0">
      <selection activeCell="K14" sqref="K14"/>
    </sheetView>
  </sheetViews>
  <sheetFormatPr defaultColWidth="8.875" defaultRowHeight="17.25"/>
  <cols>
    <col min="1" max="1" width="3.125" style="27" customWidth="1"/>
    <col min="2" max="2" width="13.25" style="24" customWidth="1"/>
    <col min="3" max="3" width="15.75" style="26" customWidth="1"/>
    <col min="4" max="4" width="13" style="26" customWidth="1"/>
    <col min="5" max="5" width="15.875" style="32" customWidth="1"/>
    <col min="6" max="6" width="15.875" style="26" customWidth="1"/>
    <col min="7" max="7" width="15.875" style="32" customWidth="1"/>
    <col min="8" max="8" width="15.875" style="26" customWidth="1"/>
    <col min="9" max="9" width="15.875" style="32" customWidth="1"/>
    <col min="10" max="16384" width="8.875" style="27"/>
  </cols>
  <sheetData>
    <row r="2" spans="2:9">
      <c r="B2" s="25" t="s">
        <v>39</v>
      </c>
      <c r="C2" s="27"/>
    </row>
    <row r="3" spans="2:9">
      <c r="E3" s="32" t="s">
        <v>78</v>
      </c>
    </row>
    <row r="4" spans="2:9">
      <c r="B4" s="30" t="s">
        <v>42</v>
      </c>
      <c r="C4" s="30" t="s">
        <v>40</v>
      </c>
      <c r="D4" s="30" t="s">
        <v>44</v>
      </c>
      <c r="E4" s="31" t="s">
        <v>41</v>
      </c>
      <c r="F4" s="30" t="s">
        <v>45</v>
      </c>
      <c r="G4" s="31" t="s">
        <v>41</v>
      </c>
      <c r="H4" s="30" t="s">
        <v>46</v>
      </c>
      <c r="I4" s="31" t="s">
        <v>41</v>
      </c>
    </row>
    <row r="5" spans="2:9" ht="34.5">
      <c r="B5" s="59" t="s">
        <v>62</v>
      </c>
      <c r="C5" s="29" t="s">
        <v>47</v>
      </c>
      <c r="D5" s="29">
        <v>16</v>
      </c>
      <c r="E5" s="33">
        <v>42534</v>
      </c>
      <c r="F5" s="29">
        <v>100</v>
      </c>
      <c r="G5" s="33">
        <v>42544</v>
      </c>
      <c r="H5" s="29">
        <v>83</v>
      </c>
      <c r="I5" s="33">
        <v>42547</v>
      </c>
    </row>
    <row r="6" spans="2:9">
      <c r="B6" s="28" t="s">
        <v>43</v>
      </c>
      <c r="C6" s="29"/>
      <c r="D6" s="29"/>
      <c r="E6" s="33"/>
      <c r="F6" s="29"/>
      <c r="G6" s="34"/>
      <c r="H6" s="29"/>
      <c r="I6" s="34"/>
    </row>
    <row r="7" spans="2:9">
      <c r="B7" s="28" t="s">
        <v>43</v>
      </c>
      <c r="C7" s="29"/>
      <c r="D7" s="29"/>
      <c r="E7" s="34"/>
      <c r="F7" s="29"/>
      <c r="G7" s="34"/>
      <c r="H7" s="29"/>
      <c r="I7" s="34"/>
    </row>
    <row r="8" spans="2:9">
      <c r="B8" s="28" t="s">
        <v>43</v>
      </c>
      <c r="C8" s="29"/>
      <c r="D8" s="29"/>
      <c r="E8" s="34"/>
      <c r="F8" s="29"/>
      <c r="G8" s="34"/>
      <c r="H8" s="29"/>
      <c r="I8" s="34"/>
    </row>
    <row r="9" spans="2:9">
      <c r="B9" s="28" t="s">
        <v>43</v>
      </c>
      <c r="C9" s="29"/>
      <c r="D9" s="29"/>
      <c r="E9" s="34"/>
      <c r="F9" s="29"/>
      <c r="G9" s="34"/>
      <c r="H9" s="29"/>
      <c r="I9" s="34"/>
    </row>
    <row r="10" spans="2:9">
      <c r="B10" s="28" t="s">
        <v>43</v>
      </c>
      <c r="C10" s="29"/>
      <c r="D10" s="29"/>
      <c r="E10" s="34"/>
      <c r="F10" s="29"/>
      <c r="G10" s="34"/>
      <c r="H10" s="29"/>
      <c r="I10" s="34"/>
    </row>
    <row r="11" spans="2:9">
      <c r="B11" s="28" t="s">
        <v>43</v>
      </c>
      <c r="C11" s="29"/>
      <c r="D11" s="29"/>
      <c r="E11" s="34"/>
      <c r="F11" s="29"/>
      <c r="G11" s="34"/>
      <c r="H11" s="29"/>
      <c r="I11" s="34"/>
    </row>
    <row r="12" spans="2:9">
      <c r="B12" s="28" t="s">
        <v>43</v>
      </c>
      <c r="C12" s="29"/>
      <c r="D12" s="29"/>
      <c r="E12" s="34"/>
      <c r="F12" s="29"/>
      <c r="G12" s="34"/>
      <c r="H12" s="29"/>
      <c r="I12" s="34"/>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R19" sqref="R19:S19"/>
    </sheetView>
  </sheetViews>
  <sheetFormatPr defaultRowHeight="13.5"/>
  <cols>
    <col min="1" max="1" width="2.875" customWidth="1"/>
    <col min="2" max="18" width="6.625" customWidth="1"/>
    <col min="22" max="22" width="10.875" style="23" bestFit="1" customWidth="1"/>
  </cols>
  <sheetData>
    <row r="2" spans="2:21">
      <c r="B2" s="92" t="s">
        <v>5</v>
      </c>
      <c r="C2" s="92"/>
      <c r="D2" s="105"/>
      <c r="E2" s="105"/>
      <c r="F2" s="92" t="s">
        <v>6</v>
      </c>
      <c r="G2" s="92"/>
      <c r="H2" s="105" t="s">
        <v>36</v>
      </c>
      <c r="I2" s="105"/>
      <c r="J2" s="92" t="s">
        <v>7</v>
      </c>
      <c r="K2" s="92"/>
      <c r="L2" s="106">
        <f>C9</f>
        <v>1000000</v>
      </c>
      <c r="M2" s="105"/>
      <c r="N2" s="92" t="s">
        <v>8</v>
      </c>
      <c r="O2" s="92"/>
      <c r="P2" s="106" t="e">
        <f>C108+R108</f>
        <v>#VALUE!</v>
      </c>
      <c r="Q2" s="105"/>
      <c r="R2" s="1"/>
      <c r="S2" s="1"/>
      <c r="T2" s="1"/>
    </row>
    <row r="3" spans="2:21" ht="57" customHeight="1">
      <c r="B3" s="92" t="s">
        <v>9</v>
      </c>
      <c r="C3" s="92"/>
      <c r="D3" s="123" t="s">
        <v>38</v>
      </c>
      <c r="E3" s="123"/>
      <c r="F3" s="123"/>
      <c r="G3" s="123"/>
      <c r="H3" s="123"/>
      <c r="I3" s="123"/>
      <c r="J3" s="92" t="s">
        <v>10</v>
      </c>
      <c r="K3" s="92"/>
      <c r="L3" s="123" t="s">
        <v>35</v>
      </c>
      <c r="M3" s="124"/>
      <c r="N3" s="124"/>
      <c r="O3" s="124"/>
      <c r="P3" s="124"/>
      <c r="Q3" s="124"/>
      <c r="R3" s="1"/>
      <c r="S3" s="1"/>
    </row>
    <row r="4" spans="2:21">
      <c r="B4" s="92" t="s">
        <v>11</v>
      </c>
      <c r="C4" s="92"/>
      <c r="D4" s="103">
        <f>SUM($R$9:$S$993)</f>
        <v>153684.21052631587</v>
      </c>
      <c r="E4" s="103"/>
      <c r="F4" s="92" t="s">
        <v>12</v>
      </c>
      <c r="G4" s="92"/>
      <c r="H4" s="104">
        <f>SUM($T$9:$U$108)</f>
        <v>292.00000000000017</v>
      </c>
      <c r="I4" s="105"/>
      <c r="J4" s="109" t="s">
        <v>13</v>
      </c>
      <c r="K4" s="109"/>
      <c r="L4" s="106">
        <f>MAX($C$9:$D$990)-C9</f>
        <v>153684.21052631596</v>
      </c>
      <c r="M4" s="106"/>
      <c r="N4" s="109" t="s">
        <v>14</v>
      </c>
      <c r="O4" s="109"/>
      <c r="P4" s="103">
        <f>MIN($C$9:$D$990)-C9</f>
        <v>0</v>
      </c>
      <c r="Q4" s="103"/>
      <c r="R4" s="1"/>
      <c r="S4" s="1"/>
      <c r="T4" s="1"/>
    </row>
    <row r="5" spans="2:21">
      <c r="B5" s="22" t="s">
        <v>15</v>
      </c>
      <c r="C5" s="2">
        <f>COUNTIF($R$9:$R$990,"&gt;0")</f>
        <v>1</v>
      </c>
      <c r="D5" s="21" t="s">
        <v>16</v>
      </c>
      <c r="E5" s="16">
        <f>COUNTIF($R$9:$R$990,"&lt;0")</f>
        <v>0</v>
      </c>
      <c r="F5" s="21" t="s">
        <v>17</v>
      </c>
      <c r="G5" s="2">
        <f>COUNTIF($R$9:$R$990,"=0")</f>
        <v>0</v>
      </c>
      <c r="H5" s="21" t="s">
        <v>18</v>
      </c>
      <c r="I5" s="3">
        <f>C5/SUM(C5,E5,G5)</f>
        <v>1</v>
      </c>
      <c r="J5" s="91" t="s">
        <v>19</v>
      </c>
      <c r="K5" s="92"/>
      <c r="L5" s="93"/>
      <c r="M5" s="94"/>
      <c r="N5" s="18" t="s">
        <v>20</v>
      </c>
      <c r="O5" s="9"/>
      <c r="P5" s="93"/>
      <c r="Q5" s="94"/>
      <c r="R5" s="1"/>
      <c r="S5" s="1"/>
      <c r="T5" s="1"/>
    </row>
    <row r="6" spans="2:21">
      <c r="B6" s="11"/>
      <c r="C6" s="14"/>
      <c r="D6" s="15"/>
      <c r="E6" s="12"/>
      <c r="F6" s="11"/>
      <c r="G6" s="12"/>
      <c r="H6" s="11"/>
      <c r="I6" s="17"/>
      <c r="J6" s="11"/>
      <c r="K6" s="11"/>
      <c r="L6" s="12"/>
      <c r="M6" s="12"/>
      <c r="N6" s="13"/>
      <c r="O6" s="13"/>
      <c r="P6" s="10"/>
      <c r="Q6" s="7"/>
      <c r="R6" s="1"/>
      <c r="S6" s="1"/>
      <c r="T6" s="1"/>
    </row>
    <row r="7" spans="2:21">
      <c r="B7" s="78" t="s">
        <v>21</v>
      </c>
      <c r="C7" s="80" t="s">
        <v>22</v>
      </c>
      <c r="D7" s="81"/>
      <c r="E7" s="84" t="s">
        <v>23</v>
      </c>
      <c r="F7" s="85"/>
      <c r="G7" s="85"/>
      <c r="H7" s="85"/>
      <c r="I7" s="86"/>
      <c r="J7" s="121" t="s">
        <v>24</v>
      </c>
      <c r="K7" s="122"/>
      <c r="L7" s="100"/>
      <c r="M7" s="87" t="s">
        <v>25</v>
      </c>
      <c r="N7" s="88" t="s">
        <v>26</v>
      </c>
      <c r="O7" s="89"/>
      <c r="P7" s="89"/>
      <c r="Q7" s="90"/>
      <c r="R7" s="96" t="s">
        <v>27</v>
      </c>
      <c r="S7" s="96"/>
      <c r="T7" s="96"/>
      <c r="U7" s="96"/>
    </row>
    <row r="8" spans="2:21">
      <c r="B8" s="79"/>
      <c r="C8" s="82"/>
      <c r="D8" s="83"/>
      <c r="E8" s="19" t="s">
        <v>28</v>
      </c>
      <c r="F8" s="19" t="s">
        <v>29</v>
      </c>
      <c r="G8" s="19" t="s">
        <v>30</v>
      </c>
      <c r="H8" s="98" t="s">
        <v>31</v>
      </c>
      <c r="I8" s="86"/>
      <c r="J8" s="4" t="s">
        <v>32</v>
      </c>
      <c r="K8" s="99" t="s">
        <v>33</v>
      </c>
      <c r="L8" s="100"/>
      <c r="M8" s="87"/>
      <c r="N8" s="5" t="s">
        <v>28</v>
      </c>
      <c r="O8" s="5" t="s">
        <v>29</v>
      </c>
      <c r="P8" s="101" t="s">
        <v>31</v>
      </c>
      <c r="Q8" s="90"/>
      <c r="R8" s="96" t="s">
        <v>34</v>
      </c>
      <c r="S8" s="96"/>
      <c r="T8" s="96" t="s">
        <v>32</v>
      </c>
      <c r="U8" s="96"/>
    </row>
    <row r="9" spans="2:21">
      <c r="B9" s="20">
        <v>1</v>
      </c>
      <c r="C9" s="73">
        <v>1000000</v>
      </c>
      <c r="D9" s="73"/>
      <c r="E9" s="20">
        <v>2001</v>
      </c>
      <c r="F9" s="8">
        <v>42111</v>
      </c>
      <c r="G9" s="20" t="s">
        <v>4</v>
      </c>
      <c r="H9" s="120">
        <v>105.33</v>
      </c>
      <c r="I9" s="120"/>
      <c r="J9" s="20">
        <v>57</v>
      </c>
      <c r="K9" s="73">
        <f t="shared" ref="K9:K72" si="0">IF(F9="","",C9*0.03)</f>
        <v>30000</v>
      </c>
      <c r="L9" s="73"/>
      <c r="M9" s="6">
        <f>IF(J9="","",(K9/J9)/1000)</f>
        <v>0.52631578947368418</v>
      </c>
      <c r="N9" s="20">
        <v>2001</v>
      </c>
      <c r="O9" s="8">
        <v>42111</v>
      </c>
      <c r="P9" s="120">
        <v>108.25</v>
      </c>
      <c r="Q9" s="120"/>
      <c r="R9" s="75">
        <f>IF(O9="","",(IF(G9="売",H9-P9,P9-H9))*M9*100000)</f>
        <v>153684.21052631587</v>
      </c>
      <c r="S9" s="75"/>
      <c r="T9" s="76">
        <f>IF(O9="","",IF(R9&lt;0,J9*(-1),IF(G9="買",(P9-H9)*100,(H9-P9)*100)))</f>
        <v>292.00000000000017</v>
      </c>
      <c r="U9" s="76"/>
    </row>
    <row r="10" spans="2:21">
      <c r="B10" s="20">
        <v>2</v>
      </c>
      <c r="C10" s="73">
        <f t="shared" ref="C10:C73" si="1">IF(R9="","",C9+R9)</f>
        <v>1153684.210526316</v>
      </c>
      <c r="D10" s="73"/>
      <c r="E10" s="20"/>
      <c r="F10" s="8"/>
      <c r="G10" s="20" t="s">
        <v>4</v>
      </c>
      <c r="H10" s="120"/>
      <c r="I10" s="120"/>
      <c r="J10" s="20"/>
      <c r="K10" s="73" t="str">
        <f t="shared" si="0"/>
        <v/>
      </c>
      <c r="L10" s="73"/>
      <c r="M10" s="6" t="str">
        <f t="shared" ref="M10:M73" si="2">IF(J10="","",(K10/J10)/1000)</f>
        <v/>
      </c>
      <c r="N10" s="20"/>
      <c r="O10" s="8"/>
      <c r="P10" s="120"/>
      <c r="Q10" s="120"/>
      <c r="R10" s="75" t="str">
        <f t="shared" ref="R10:R73" si="3">IF(O10="","",(IF(G10="売",H10-P10,P10-H10))*M10*100000)</f>
        <v/>
      </c>
      <c r="S10" s="75"/>
      <c r="T10" s="76" t="str">
        <f t="shared" ref="T10:T73" si="4">IF(O10="","",IF(R10&lt;0,J10*(-1),IF(G10="買",(P10-H10)*100,(H10-P10)*100)))</f>
        <v/>
      </c>
      <c r="U10" s="76"/>
    </row>
    <row r="11" spans="2:21">
      <c r="B11" s="20">
        <v>3</v>
      </c>
      <c r="C11" s="73" t="str">
        <f t="shared" si="1"/>
        <v/>
      </c>
      <c r="D11" s="73"/>
      <c r="E11" s="20"/>
      <c r="F11" s="8"/>
      <c r="G11" s="20" t="s">
        <v>4</v>
      </c>
      <c r="H11" s="120"/>
      <c r="I11" s="120"/>
      <c r="J11" s="20"/>
      <c r="K11" s="73" t="str">
        <f t="shared" si="0"/>
        <v/>
      </c>
      <c r="L11" s="73"/>
      <c r="M11" s="6" t="str">
        <f t="shared" si="2"/>
        <v/>
      </c>
      <c r="N11" s="20"/>
      <c r="O11" s="8"/>
      <c r="P11" s="120"/>
      <c r="Q11" s="120"/>
      <c r="R11" s="75" t="str">
        <f t="shared" si="3"/>
        <v/>
      </c>
      <c r="S11" s="75"/>
      <c r="T11" s="76" t="str">
        <f t="shared" si="4"/>
        <v/>
      </c>
      <c r="U11" s="76"/>
    </row>
    <row r="12" spans="2:21">
      <c r="B12" s="20">
        <v>4</v>
      </c>
      <c r="C12" s="73" t="str">
        <f t="shared" si="1"/>
        <v/>
      </c>
      <c r="D12" s="73"/>
      <c r="E12" s="20"/>
      <c r="F12" s="8"/>
      <c r="G12" s="20" t="s">
        <v>3</v>
      </c>
      <c r="H12" s="120"/>
      <c r="I12" s="120"/>
      <c r="J12" s="20"/>
      <c r="K12" s="73" t="str">
        <f t="shared" si="0"/>
        <v/>
      </c>
      <c r="L12" s="73"/>
      <c r="M12" s="6" t="str">
        <f t="shared" si="2"/>
        <v/>
      </c>
      <c r="N12" s="20"/>
      <c r="O12" s="8"/>
      <c r="P12" s="120"/>
      <c r="Q12" s="120"/>
      <c r="R12" s="75" t="str">
        <f t="shared" si="3"/>
        <v/>
      </c>
      <c r="S12" s="75"/>
      <c r="T12" s="76" t="str">
        <f t="shared" si="4"/>
        <v/>
      </c>
      <c r="U12" s="76"/>
    </row>
    <row r="13" spans="2:21">
      <c r="B13" s="20">
        <v>5</v>
      </c>
      <c r="C13" s="73" t="str">
        <f t="shared" si="1"/>
        <v/>
      </c>
      <c r="D13" s="73"/>
      <c r="E13" s="20"/>
      <c r="F13" s="8"/>
      <c r="G13" s="20" t="s">
        <v>3</v>
      </c>
      <c r="H13" s="120"/>
      <c r="I13" s="120"/>
      <c r="J13" s="20"/>
      <c r="K13" s="73" t="str">
        <f t="shared" si="0"/>
        <v/>
      </c>
      <c r="L13" s="73"/>
      <c r="M13" s="6" t="str">
        <f t="shared" si="2"/>
        <v/>
      </c>
      <c r="N13" s="20"/>
      <c r="O13" s="8"/>
      <c r="P13" s="120"/>
      <c r="Q13" s="120"/>
      <c r="R13" s="75" t="str">
        <f t="shared" si="3"/>
        <v/>
      </c>
      <c r="S13" s="75"/>
      <c r="T13" s="76" t="str">
        <f t="shared" si="4"/>
        <v/>
      </c>
      <c r="U13" s="76"/>
    </row>
    <row r="14" spans="2:21">
      <c r="B14" s="20">
        <v>6</v>
      </c>
      <c r="C14" s="73" t="str">
        <f t="shared" si="1"/>
        <v/>
      </c>
      <c r="D14" s="73"/>
      <c r="E14" s="20"/>
      <c r="F14" s="8"/>
      <c r="G14" s="20" t="s">
        <v>4</v>
      </c>
      <c r="H14" s="120"/>
      <c r="I14" s="120"/>
      <c r="J14" s="20"/>
      <c r="K14" s="73" t="str">
        <f t="shared" si="0"/>
        <v/>
      </c>
      <c r="L14" s="73"/>
      <c r="M14" s="6" t="str">
        <f t="shared" si="2"/>
        <v/>
      </c>
      <c r="N14" s="20"/>
      <c r="O14" s="8"/>
      <c r="P14" s="120"/>
      <c r="Q14" s="120"/>
      <c r="R14" s="75" t="str">
        <f t="shared" si="3"/>
        <v/>
      </c>
      <c r="S14" s="75"/>
      <c r="T14" s="76" t="str">
        <f t="shared" si="4"/>
        <v/>
      </c>
      <c r="U14" s="76"/>
    </row>
    <row r="15" spans="2:21">
      <c r="B15" s="20">
        <v>7</v>
      </c>
      <c r="C15" s="73" t="str">
        <f t="shared" si="1"/>
        <v/>
      </c>
      <c r="D15" s="73"/>
      <c r="E15" s="20"/>
      <c r="F15" s="8"/>
      <c r="G15" s="20" t="s">
        <v>4</v>
      </c>
      <c r="H15" s="120"/>
      <c r="I15" s="120"/>
      <c r="J15" s="20"/>
      <c r="K15" s="73" t="str">
        <f t="shared" si="0"/>
        <v/>
      </c>
      <c r="L15" s="73"/>
      <c r="M15" s="6" t="str">
        <f t="shared" si="2"/>
        <v/>
      </c>
      <c r="N15" s="20"/>
      <c r="O15" s="8"/>
      <c r="P15" s="120"/>
      <c r="Q15" s="120"/>
      <c r="R15" s="75" t="str">
        <f t="shared" si="3"/>
        <v/>
      </c>
      <c r="S15" s="75"/>
      <c r="T15" s="76" t="str">
        <f t="shared" si="4"/>
        <v/>
      </c>
      <c r="U15" s="76"/>
    </row>
    <row r="16" spans="2:21">
      <c r="B16" s="20">
        <v>8</v>
      </c>
      <c r="C16" s="73" t="str">
        <f t="shared" si="1"/>
        <v/>
      </c>
      <c r="D16" s="73"/>
      <c r="E16" s="20"/>
      <c r="F16" s="8"/>
      <c r="G16" s="20" t="s">
        <v>4</v>
      </c>
      <c r="H16" s="120"/>
      <c r="I16" s="120"/>
      <c r="J16" s="20"/>
      <c r="K16" s="73" t="str">
        <f t="shared" si="0"/>
        <v/>
      </c>
      <c r="L16" s="73"/>
      <c r="M16" s="6" t="str">
        <f t="shared" si="2"/>
        <v/>
      </c>
      <c r="N16" s="20"/>
      <c r="O16" s="8"/>
      <c r="P16" s="120"/>
      <c r="Q16" s="120"/>
      <c r="R16" s="75" t="str">
        <f t="shared" si="3"/>
        <v/>
      </c>
      <c r="S16" s="75"/>
      <c r="T16" s="76" t="str">
        <f t="shared" si="4"/>
        <v/>
      </c>
      <c r="U16" s="76"/>
    </row>
    <row r="17" spans="2:21">
      <c r="B17" s="20">
        <v>9</v>
      </c>
      <c r="C17" s="73" t="str">
        <f t="shared" si="1"/>
        <v/>
      </c>
      <c r="D17" s="73"/>
      <c r="E17" s="20"/>
      <c r="F17" s="8"/>
      <c r="G17" s="20" t="s">
        <v>4</v>
      </c>
      <c r="H17" s="120"/>
      <c r="I17" s="120"/>
      <c r="J17" s="20"/>
      <c r="K17" s="73" t="str">
        <f t="shared" si="0"/>
        <v/>
      </c>
      <c r="L17" s="73"/>
      <c r="M17" s="6" t="str">
        <f t="shared" si="2"/>
        <v/>
      </c>
      <c r="N17" s="20"/>
      <c r="O17" s="8"/>
      <c r="P17" s="120"/>
      <c r="Q17" s="120"/>
      <c r="R17" s="75" t="str">
        <f t="shared" si="3"/>
        <v/>
      </c>
      <c r="S17" s="75"/>
      <c r="T17" s="76" t="str">
        <f t="shared" si="4"/>
        <v/>
      </c>
      <c r="U17" s="76"/>
    </row>
    <row r="18" spans="2:21">
      <c r="B18" s="20">
        <v>10</v>
      </c>
      <c r="C18" s="73" t="str">
        <f t="shared" si="1"/>
        <v/>
      </c>
      <c r="D18" s="73"/>
      <c r="E18" s="20"/>
      <c r="F18" s="8"/>
      <c r="G18" s="20" t="s">
        <v>4</v>
      </c>
      <c r="H18" s="120"/>
      <c r="I18" s="120"/>
      <c r="J18" s="20"/>
      <c r="K18" s="73" t="str">
        <f t="shared" si="0"/>
        <v/>
      </c>
      <c r="L18" s="73"/>
      <c r="M18" s="6" t="str">
        <f t="shared" si="2"/>
        <v/>
      </c>
      <c r="N18" s="20"/>
      <c r="O18" s="8"/>
      <c r="P18" s="120"/>
      <c r="Q18" s="120"/>
      <c r="R18" s="75" t="str">
        <f t="shared" si="3"/>
        <v/>
      </c>
      <c r="S18" s="75"/>
      <c r="T18" s="76" t="str">
        <f t="shared" si="4"/>
        <v/>
      </c>
      <c r="U18" s="76"/>
    </row>
    <row r="19" spans="2:21">
      <c r="B19" s="20">
        <v>11</v>
      </c>
      <c r="C19" s="73" t="str">
        <f t="shared" si="1"/>
        <v/>
      </c>
      <c r="D19" s="73"/>
      <c r="E19" s="20"/>
      <c r="F19" s="8"/>
      <c r="G19" s="20" t="s">
        <v>4</v>
      </c>
      <c r="H19" s="120"/>
      <c r="I19" s="120"/>
      <c r="J19" s="20"/>
      <c r="K19" s="73" t="str">
        <f t="shared" si="0"/>
        <v/>
      </c>
      <c r="L19" s="73"/>
      <c r="M19" s="6" t="str">
        <f t="shared" si="2"/>
        <v/>
      </c>
      <c r="N19" s="20"/>
      <c r="O19" s="8"/>
      <c r="P19" s="120"/>
      <c r="Q19" s="120"/>
      <c r="R19" s="75" t="str">
        <f t="shared" si="3"/>
        <v/>
      </c>
      <c r="S19" s="75"/>
      <c r="T19" s="76" t="str">
        <f t="shared" si="4"/>
        <v/>
      </c>
      <c r="U19" s="76"/>
    </row>
    <row r="20" spans="2:21">
      <c r="B20" s="20">
        <v>12</v>
      </c>
      <c r="C20" s="73" t="str">
        <f t="shared" si="1"/>
        <v/>
      </c>
      <c r="D20" s="73"/>
      <c r="E20" s="20"/>
      <c r="F20" s="8"/>
      <c r="G20" s="20" t="s">
        <v>4</v>
      </c>
      <c r="H20" s="120"/>
      <c r="I20" s="120"/>
      <c r="J20" s="20"/>
      <c r="K20" s="73" t="str">
        <f t="shared" si="0"/>
        <v/>
      </c>
      <c r="L20" s="73"/>
      <c r="M20" s="6" t="str">
        <f t="shared" si="2"/>
        <v/>
      </c>
      <c r="N20" s="20"/>
      <c r="O20" s="8"/>
      <c r="P20" s="120"/>
      <c r="Q20" s="120"/>
      <c r="R20" s="75" t="str">
        <f t="shared" si="3"/>
        <v/>
      </c>
      <c r="S20" s="75"/>
      <c r="T20" s="76" t="str">
        <f t="shared" si="4"/>
        <v/>
      </c>
      <c r="U20" s="76"/>
    </row>
    <row r="21" spans="2:21">
      <c r="B21" s="20">
        <v>13</v>
      </c>
      <c r="C21" s="73" t="str">
        <f t="shared" si="1"/>
        <v/>
      </c>
      <c r="D21" s="73"/>
      <c r="E21" s="20"/>
      <c r="F21" s="8"/>
      <c r="G21" s="20" t="s">
        <v>4</v>
      </c>
      <c r="H21" s="120"/>
      <c r="I21" s="120"/>
      <c r="J21" s="20"/>
      <c r="K21" s="73" t="str">
        <f t="shared" si="0"/>
        <v/>
      </c>
      <c r="L21" s="73"/>
      <c r="M21" s="6" t="str">
        <f t="shared" si="2"/>
        <v/>
      </c>
      <c r="N21" s="20"/>
      <c r="O21" s="8"/>
      <c r="P21" s="120"/>
      <c r="Q21" s="120"/>
      <c r="R21" s="75" t="str">
        <f t="shared" si="3"/>
        <v/>
      </c>
      <c r="S21" s="75"/>
      <c r="T21" s="76" t="str">
        <f t="shared" si="4"/>
        <v/>
      </c>
      <c r="U21" s="76"/>
    </row>
    <row r="22" spans="2:21">
      <c r="B22" s="20">
        <v>14</v>
      </c>
      <c r="C22" s="73" t="str">
        <f t="shared" si="1"/>
        <v/>
      </c>
      <c r="D22" s="73"/>
      <c r="E22" s="20"/>
      <c r="F22" s="8"/>
      <c r="G22" s="20" t="s">
        <v>3</v>
      </c>
      <c r="H22" s="120"/>
      <c r="I22" s="120"/>
      <c r="J22" s="20"/>
      <c r="K22" s="73" t="str">
        <f t="shared" si="0"/>
        <v/>
      </c>
      <c r="L22" s="73"/>
      <c r="M22" s="6" t="str">
        <f t="shared" si="2"/>
        <v/>
      </c>
      <c r="N22" s="20"/>
      <c r="O22" s="8"/>
      <c r="P22" s="120"/>
      <c r="Q22" s="120"/>
      <c r="R22" s="75" t="str">
        <f t="shared" si="3"/>
        <v/>
      </c>
      <c r="S22" s="75"/>
      <c r="T22" s="76" t="str">
        <f t="shared" si="4"/>
        <v/>
      </c>
      <c r="U22" s="76"/>
    </row>
    <row r="23" spans="2:21">
      <c r="B23" s="20">
        <v>15</v>
      </c>
      <c r="C23" s="73" t="str">
        <f t="shared" si="1"/>
        <v/>
      </c>
      <c r="D23" s="73"/>
      <c r="E23" s="20"/>
      <c r="F23" s="8"/>
      <c r="G23" s="20" t="s">
        <v>4</v>
      </c>
      <c r="H23" s="120"/>
      <c r="I23" s="120"/>
      <c r="J23" s="20"/>
      <c r="K23" s="73" t="str">
        <f t="shared" si="0"/>
        <v/>
      </c>
      <c r="L23" s="73"/>
      <c r="M23" s="6" t="str">
        <f t="shared" si="2"/>
        <v/>
      </c>
      <c r="N23" s="20"/>
      <c r="O23" s="8"/>
      <c r="P23" s="120"/>
      <c r="Q23" s="120"/>
      <c r="R23" s="75" t="str">
        <f t="shared" si="3"/>
        <v/>
      </c>
      <c r="S23" s="75"/>
      <c r="T23" s="76" t="str">
        <f t="shared" si="4"/>
        <v/>
      </c>
      <c r="U23" s="76"/>
    </row>
    <row r="24" spans="2:21">
      <c r="B24" s="20">
        <v>16</v>
      </c>
      <c r="C24" s="73" t="str">
        <f t="shared" si="1"/>
        <v/>
      </c>
      <c r="D24" s="73"/>
      <c r="E24" s="20"/>
      <c r="F24" s="8"/>
      <c r="G24" s="20" t="s">
        <v>4</v>
      </c>
      <c r="H24" s="120"/>
      <c r="I24" s="120"/>
      <c r="J24" s="20"/>
      <c r="K24" s="73" t="str">
        <f t="shared" si="0"/>
        <v/>
      </c>
      <c r="L24" s="73"/>
      <c r="M24" s="6" t="str">
        <f t="shared" si="2"/>
        <v/>
      </c>
      <c r="N24" s="20"/>
      <c r="O24" s="8"/>
      <c r="P24" s="120"/>
      <c r="Q24" s="120"/>
      <c r="R24" s="75" t="str">
        <f t="shared" si="3"/>
        <v/>
      </c>
      <c r="S24" s="75"/>
      <c r="T24" s="76" t="str">
        <f t="shared" si="4"/>
        <v/>
      </c>
      <c r="U24" s="76"/>
    </row>
    <row r="25" spans="2:21">
      <c r="B25" s="20">
        <v>17</v>
      </c>
      <c r="C25" s="73" t="str">
        <f t="shared" si="1"/>
        <v/>
      </c>
      <c r="D25" s="73"/>
      <c r="E25" s="20"/>
      <c r="F25" s="8"/>
      <c r="G25" s="20" t="s">
        <v>4</v>
      </c>
      <c r="H25" s="120"/>
      <c r="I25" s="120"/>
      <c r="J25" s="20"/>
      <c r="K25" s="73" t="str">
        <f t="shared" si="0"/>
        <v/>
      </c>
      <c r="L25" s="73"/>
      <c r="M25" s="6" t="str">
        <f t="shared" si="2"/>
        <v/>
      </c>
      <c r="N25" s="20"/>
      <c r="O25" s="8"/>
      <c r="P25" s="120"/>
      <c r="Q25" s="120"/>
      <c r="R25" s="75" t="str">
        <f t="shared" si="3"/>
        <v/>
      </c>
      <c r="S25" s="75"/>
      <c r="T25" s="76" t="str">
        <f t="shared" si="4"/>
        <v/>
      </c>
      <c r="U25" s="76"/>
    </row>
    <row r="26" spans="2:21">
      <c r="B26" s="20">
        <v>18</v>
      </c>
      <c r="C26" s="73" t="str">
        <f t="shared" si="1"/>
        <v/>
      </c>
      <c r="D26" s="73"/>
      <c r="E26" s="20"/>
      <c r="F26" s="8"/>
      <c r="G26" s="20" t="s">
        <v>4</v>
      </c>
      <c r="H26" s="120"/>
      <c r="I26" s="120"/>
      <c r="J26" s="20"/>
      <c r="K26" s="73" t="str">
        <f t="shared" si="0"/>
        <v/>
      </c>
      <c r="L26" s="73"/>
      <c r="M26" s="6" t="str">
        <f t="shared" si="2"/>
        <v/>
      </c>
      <c r="N26" s="20"/>
      <c r="O26" s="8"/>
      <c r="P26" s="120"/>
      <c r="Q26" s="120"/>
      <c r="R26" s="75" t="str">
        <f t="shared" si="3"/>
        <v/>
      </c>
      <c r="S26" s="75"/>
      <c r="T26" s="76" t="str">
        <f t="shared" si="4"/>
        <v/>
      </c>
      <c r="U26" s="76"/>
    </row>
    <row r="27" spans="2:21">
      <c r="B27" s="20">
        <v>19</v>
      </c>
      <c r="C27" s="73" t="str">
        <f t="shared" si="1"/>
        <v/>
      </c>
      <c r="D27" s="73"/>
      <c r="E27" s="20"/>
      <c r="F27" s="8"/>
      <c r="G27" s="20" t="s">
        <v>3</v>
      </c>
      <c r="H27" s="120"/>
      <c r="I27" s="120"/>
      <c r="J27" s="20"/>
      <c r="K27" s="73" t="str">
        <f t="shared" si="0"/>
        <v/>
      </c>
      <c r="L27" s="73"/>
      <c r="M27" s="6" t="str">
        <f t="shared" si="2"/>
        <v/>
      </c>
      <c r="N27" s="20"/>
      <c r="O27" s="8"/>
      <c r="P27" s="120"/>
      <c r="Q27" s="120"/>
      <c r="R27" s="75" t="str">
        <f t="shared" si="3"/>
        <v/>
      </c>
      <c r="S27" s="75"/>
      <c r="T27" s="76" t="str">
        <f t="shared" si="4"/>
        <v/>
      </c>
      <c r="U27" s="76"/>
    </row>
    <row r="28" spans="2:21">
      <c r="B28" s="20">
        <v>20</v>
      </c>
      <c r="C28" s="73" t="str">
        <f t="shared" si="1"/>
        <v/>
      </c>
      <c r="D28" s="73"/>
      <c r="E28" s="20"/>
      <c r="F28" s="8"/>
      <c r="G28" s="20" t="s">
        <v>4</v>
      </c>
      <c r="H28" s="120"/>
      <c r="I28" s="120"/>
      <c r="J28" s="20"/>
      <c r="K28" s="73" t="str">
        <f t="shared" si="0"/>
        <v/>
      </c>
      <c r="L28" s="73"/>
      <c r="M28" s="6" t="str">
        <f t="shared" si="2"/>
        <v/>
      </c>
      <c r="N28" s="20"/>
      <c r="O28" s="8"/>
      <c r="P28" s="120"/>
      <c r="Q28" s="120"/>
      <c r="R28" s="75" t="str">
        <f t="shared" si="3"/>
        <v/>
      </c>
      <c r="S28" s="75"/>
      <c r="T28" s="76" t="str">
        <f t="shared" si="4"/>
        <v/>
      </c>
      <c r="U28" s="76"/>
    </row>
    <row r="29" spans="2:21">
      <c r="B29" s="20">
        <v>21</v>
      </c>
      <c r="C29" s="73" t="str">
        <f t="shared" si="1"/>
        <v/>
      </c>
      <c r="D29" s="73"/>
      <c r="E29" s="20"/>
      <c r="F29" s="8"/>
      <c r="G29" s="20" t="s">
        <v>3</v>
      </c>
      <c r="H29" s="120"/>
      <c r="I29" s="120"/>
      <c r="J29" s="20"/>
      <c r="K29" s="73" t="str">
        <f t="shared" si="0"/>
        <v/>
      </c>
      <c r="L29" s="73"/>
      <c r="M29" s="6" t="str">
        <f t="shared" si="2"/>
        <v/>
      </c>
      <c r="N29" s="20"/>
      <c r="O29" s="8"/>
      <c r="P29" s="120"/>
      <c r="Q29" s="120"/>
      <c r="R29" s="75" t="str">
        <f t="shared" si="3"/>
        <v/>
      </c>
      <c r="S29" s="75"/>
      <c r="T29" s="76" t="str">
        <f t="shared" si="4"/>
        <v/>
      </c>
      <c r="U29" s="76"/>
    </row>
    <row r="30" spans="2:21">
      <c r="B30" s="20">
        <v>22</v>
      </c>
      <c r="C30" s="73" t="str">
        <f t="shared" si="1"/>
        <v/>
      </c>
      <c r="D30" s="73"/>
      <c r="E30" s="20"/>
      <c r="F30" s="8"/>
      <c r="G30" s="20" t="s">
        <v>3</v>
      </c>
      <c r="H30" s="120"/>
      <c r="I30" s="120"/>
      <c r="J30" s="20"/>
      <c r="K30" s="73" t="str">
        <f t="shared" si="0"/>
        <v/>
      </c>
      <c r="L30" s="73"/>
      <c r="M30" s="6" t="str">
        <f t="shared" si="2"/>
        <v/>
      </c>
      <c r="N30" s="20"/>
      <c r="O30" s="8"/>
      <c r="P30" s="120"/>
      <c r="Q30" s="120"/>
      <c r="R30" s="75" t="str">
        <f t="shared" si="3"/>
        <v/>
      </c>
      <c r="S30" s="75"/>
      <c r="T30" s="76" t="str">
        <f t="shared" si="4"/>
        <v/>
      </c>
      <c r="U30" s="76"/>
    </row>
    <row r="31" spans="2:21">
      <c r="B31" s="20">
        <v>23</v>
      </c>
      <c r="C31" s="73" t="str">
        <f t="shared" si="1"/>
        <v/>
      </c>
      <c r="D31" s="73"/>
      <c r="E31" s="20"/>
      <c r="F31" s="8"/>
      <c r="G31" s="20" t="s">
        <v>3</v>
      </c>
      <c r="H31" s="120"/>
      <c r="I31" s="120"/>
      <c r="J31" s="20"/>
      <c r="K31" s="73" t="str">
        <f t="shared" si="0"/>
        <v/>
      </c>
      <c r="L31" s="73"/>
      <c r="M31" s="6" t="str">
        <f t="shared" si="2"/>
        <v/>
      </c>
      <c r="N31" s="20"/>
      <c r="O31" s="8"/>
      <c r="P31" s="120"/>
      <c r="Q31" s="120"/>
      <c r="R31" s="75" t="str">
        <f t="shared" si="3"/>
        <v/>
      </c>
      <c r="S31" s="75"/>
      <c r="T31" s="76" t="str">
        <f t="shared" si="4"/>
        <v/>
      </c>
      <c r="U31" s="76"/>
    </row>
    <row r="32" spans="2:21">
      <c r="B32" s="20">
        <v>24</v>
      </c>
      <c r="C32" s="73" t="str">
        <f t="shared" si="1"/>
        <v/>
      </c>
      <c r="D32" s="73"/>
      <c r="E32" s="20"/>
      <c r="F32" s="8"/>
      <c r="G32" s="20" t="s">
        <v>3</v>
      </c>
      <c r="H32" s="120"/>
      <c r="I32" s="120"/>
      <c r="J32" s="20"/>
      <c r="K32" s="73" t="str">
        <f t="shared" si="0"/>
        <v/>
      </c>
      <c r="L32" s="73"/>
      <c r="M32" s="6" t="str">
        <f t="shared" si="2"/>
        <v/>
      </c>
      <c r="N32" s="20"/>
      <c r="O32" s="8"/>
      <c r="P32" s="120"/>
      <c r="Q32" s="120"/>
      <c r="R32" s="75" t="str">
        <f t="shared" si="3"/>
        <v/>
      </c>
      <c r="S32" s="75"/>
      <c r="T32" s="76" t="str">
        <f t="shared" si="4"/>
        <v/>
      </c>
      <c r="U32" s="76"/>
    </row>
    <row r="33" spans="2:21">
      <c r="B33" s="20">
        <v>25</v>
      </c>
      <c r="C33" s="73" t="str">
        <f t="shared" si="1"/>
        <v/>
      </c>
      <c r="D33" s="73"/>
      <c r="E33" s="20"/>
      <c r="F33" s="8"/>
      <c r="G33" s="20" t="s">
        <v>4</v>
      </c>
      <c r="H33" s="120"/>
      <c r="I33" s="120"/>
      <c r="J33" s="20"/>
      <c r="K33" s="73" t="str">
        <f t="shared" si="0"/>
        <v/>
      </c>
      <c r="L33" s="73"/>
      <c r="M33" s="6" t="str">
        <f t="shared" si="2"/>
        <v/>
      </c>
      <c r="N33" s="20"/>
      <c r="O33" s="8"/>
      <c r="P33" s="120"/>
      <c r="Q33" s="120"/>
      <c r="R33" s="75" t="str">
        <f t="shared" si="3"/>
        <v/>
      </c>
      <c r="S33" s="75"/>
      <c r="T33" s="76" t="str">
        <f t="shared" si="4"/>
        <v/>
      </c>
      <c r="U33" s="76"/>
    </row>
    <row r="34" spans="2:21">
      <c r="B34" s="20">
        <v>26</v>
      </c>
      <c r="C34" s="73" t="str">
        <f t="shared" si="1"/>
        <v/>
      </c>
      <c r="D34" s="73"/>
      <c r="E34" s="20"/>
      <c r="F34" s="8"/>
      <c r="G34" s="20" t="s">
        <v>3</v>
      </c>
      <c r="H34" s="120"/>
      <c r="I34" s="120"/>
      <c r="J34" s="20"/>
      <c r="K34" s="73" t="str">
        <f t="shared" si="0"/>
        <v/>
      </c>
      <c r="L34" s="73"/>
      <c r="M34" s="6" t="str">
        <f t="shared" si="2"/>
        <v/>
      </c>
      <c r="N34" s="20"/>
      <c r="O34" s="8"/>
      <c r="P34" s="120"/>
      <c r="Q34" s="120"/>
      <c r="R34" s="75" t="str">
        <f t="shared" si="3"/>
        <v/>
      </c>
      <c r="S34" s="75"/>
      <c r="T34" s="76" t="str">
        <f t="shared" si="4"/>
        <v/>
      </c>
      <c r="U34" s="76"/>
    </row>
    <row r="35" spans="2:21">
      <c r="B35" s="20">
        <v>27</v>
      </c>
      <c r="C35" s="73" t="str">
        <f t="shared" si="1"/>
        <v/>
      </c>
      <c r="D35" s="73"/>
      <c r="E35" s="20"/>
      <c r="F35" s="8"/>
      <c r="G35" s="20" t="s">
        <v>3</v>
      </c>
      <c r="H35" s="120"/>
      <c r="I35" s="120"/>
      <c r="J35" s="20"/>
      <c r="K35" s="73" t="str">
        <f t="shared" si="0"/>
        <v/>
      </c>
      <c r="L35" s="73"/>
      <c r="M35" s="6" t="str">
        <f t="shared" si="2"/>
        <v/>
      </c>
      <c r="N35" s="20"/>
      <c r="O35" s="8"/>
      <c r="P35" s="120"/>
      <c r="Q35" s="120"/>
      <c r="R35" s="75" t="str">
        <f t="shared" si="3"/>
        <v/>
      </c>
      <c r="S35" s="75"/>
      <c r="T35" s="76" t="str">
        <f t="shared" si="4"/>
        <v/>
      </c>
      <c r="U35" s="76"/>
    </row>
    <row r="36" spans="2:21">
      <c r="B36" s="20">
        <v>28</v>
      </c>
      <c r="C36" s="73" t="str">
        <f t="shared" si="1"/>
        <v/>
      </c>
      <c r="D36" s="73"/>
      <c r="E36" s="20"/>
      <c r="F36" s="8"/>
      <c r="G36" s="20" t="s">
        <v>3</v>
      </c>
      <c r="H36" s="120"/>
      <c r="I36" s="120"/>
      <c r="J36" s="20"/>
      <c r="K36" s="73" t="str">
        <f t="shared" si="0"/>
        <v/>
      </c>
      <c r="L36" s="73"/>
      <c r="M36" s="6" t="str">
        <f t="shared" si="2"/>
        <v/>
      </c>
      <c r="N36" s="20"/>
      <c r="O36" s="8"/>
      <c r="P36" s="120"/>
      <c r="Q36" s="120"/>
      <c r="R36" s="75" t="str">
        <f t="shared" si="3"/>
        <v/>
      </c>
      <c r="S36" s="75"/>
      <c r="T36" s="76" t="str">
        <f t="shared" si="4"/>
        <v/>
      </c>
      <c r="U36" s="76"/>
    </row>
    <row r="37" spans="2:21">
      <c r="B37" s="20">
        <v>29</v>
      </c>
      <c r="C37" s="73" t="str">
        <f t="shared" si="1"/>
        <v/>
      </c>
      <c r="D37" s="73"/>
      <c r="E37" s="20"/>
      <c r="F37" s="8"/>
      <c r="G37" s="20" t="s">
        <v>3</v>
      </c>
      <c r="H37" s="120"/>
      <c r="I37" s="120"/>
      <c r="J37" s="20"/>
      <c r="K37" s="73" t="str">
        <f t="shared" si="0"/>
        <v/>
      </c>
      <c r="L37" s="73"/>
      <c r="M37" s="6" t="str">
        <f t="shared" si="2"/>
        <v/>
      </c>
      <c r="N37" s="20"/>
      <c r="O37" s="8"/>
      <c r="P37" s="120"/>
      <c r="Q37" s="120"/>
      <c r="R37" s="75" t="str">
        <f t="shared" si="3"/>
        <v/>
      </c>
      <c r="S37" s="75"/>
      <c r="T37" s="76" t="str">
        <f t="shared" si="4"/>
        <v/>
      </c>
      <c r="U37" s="76"/>
    </row>
    <row r="38" spans="2:21">
      <c r="B38" s="20">
        <v>30</v>
      </c>
      <c r="C38" s="73" t="str">
        <f t="shared" si="1"/>
        <v/>
      </c>
      <c r="D38" s="73"/>
      <c r="E38" s="20"/>
      <c r="F38" s="8"/>
      <c r="G38" s="20" t="s">
        <v>4</v>
      </c>
      <c r="H38" s="120"/>
      <c r="I38" s="120"/>
      <c r="J38" s="20"/>
      <c r="K38" s="73" t="str">
        <f t="shared" si="0"/>
        <v/>
      </c>
      <c r="L38" s="73"/>
      <c r="M38" s="6" t="str">
        <f t="shared" si="2"/>
        <v/>
      </c>
      <c r="N38" s="20"/>
      <c r="O38" s="8"/>
      <c r="P38" s="120"/>
      <c r="Q38" s="120"/>
      <c r="R38" s="75" t="str">
        <f t="shared" si="3"/>
        <v/>
      </c>
      <c r="S38" s="75"/>
      <c r="T38" s="76" t="str">
        <f t="shared" si="4"/>
        <v/>
      </c>
      <c r="U38" s="76"/>
    </row>
    <row r="39" spans="2:21">
      <c r="B39" s="20">
        <v>31</v>
      </c>
      <c r="C39" s="73" t="str">
        <f t="shared" si="1"/>
        <v/>
      </c>
      <c r="D39" s="73"/>
      <c r="E39" s="20"/>
      <c r="F39" s="8"/>
      <c r="G39" s="20" t="s">
        <v>4</v>
      </c>
      <c r="H39" s="120"/>
      <c r="I39" s="120"/>
      <c r="J39" s="20"/>
      <c r="K39" s="73" t="str">
        <f t="shared" si="0"/>
        <v/>
      </c>
      <c r="L39" s="73"/>
      <c r="M39" s="6" t="str">
        <f t="shared" si="2"/>
        <v/>
      </c>
      <c r="N39" s="20"/>
      <c r="O39" s="8"/>
      <c r="P39" s="120"/>
      <c r="Q39" s="120"/>
      <c r="R39" s="75" t="str">
        <f t="shared" si="3"/>
        <v/>
      </c>
      <c r="S39" s="75"/>
      <c r="T39" s="76" t="str">
        <f t="shared" si="4"/>
        <v/>
      </c>
      <c r="U39" s="76"/>
    </row>
    <row r="40" spans="2:21">
      <c r="B40" s="20">
        <v>32</v>
      </c>
      <c r="C40" s="73" t="str">
        <f t="shared" si="1"/>
        <v/>
      </c>
      <c r="D40" s="73"/>
      <c r="E40" s="20"/>
      <c r="F40" s="8"/>
      <c r="G40" s="20" t="s">
        <v>4</v>
      </c>
      <c r="H40" s="120"/>
      <c r="I40" s="120"/>
      <c r="J40" s="20"/>
      <c r="K40" s="73" t="str">
        <f t="shared" si="0"/>
        <v/>
      </c>
      <c r="L40" s="73"/>
      <c r="M40" s="6" t="str">
        <f t="shared" si="2"/>
        <v/>
      </c>
      <c r="N40" s="20"/>
      <c r="O40" s="8"/>
      <c r="P40" s="120"/>
      <c r="Q40" s="120"/>
      <c r="R40" s="75" t="str">
        <f t="shared" si="3"/>
        <v/>
      </c>
      <c r="S40" s="75"/>
      <c r="T40" s="76" t="str">
        <f t="shared" si="4"/>
        <v/>
      </c>
      <c r="U40" s="76"/>
    </row>
    <row r="41" spans="2:21">
      <c r="B41" s="20">
        <v>33</v>
      </c>
      <c r="C41" s="73" t="str">
        <f t="shared" si="1"/>
        <v/>
      </c>
      <c r="D41" s="73"/>
      <c r="E41" s="20"/>
      <c r="F41" s="8"/>
      <c r="G41" s="20" t="s">
        <v>3</v>
      </c>
      <c r="H41" s="120"/>
      <c r="I41" s="120"/>
      <c r="J41" s="20"/>
      <c r="K41" s="73" t="str">
        <f t="shared" si="0"/>
        <v/>
      </c>
      <c r="L41" s="73"/>
      <c r="M41" s="6" t="str">
        <f t="shared" si="2"/>
        <v/>
      </c>
      <c r="N41" s="20"/>
      <c r="O41" s="8"/>
      <c r="P41" s="120"/>
      <c r="Q41" s="120"/>
      <c r="R41" s="75" t="str">
        <f t="shared" si="3"/>
        <v/>
      </c>
      <c r="S41" s="75"/>
      <c r="T41" s="76" t="str">
        <f t="shared" si="4"/>
        <v/>
      </c>
      <c r="U41" s="76"/>
    </row>
    <row r="42" spans="2:21">
      <c r="B42" s="20">
        <v>34</v>
      </c>
      <c r="C42" s="73" t="str">
        <f t="shared" si="1"/>
        <v/>
      </c>
      <c r="D42" s="73"/>
      <c r="E42" s="20"/>
      <c r="F42" s="8"/>
      <c r="G42" s="20" t="s">
        <v>4</v>
      </c>
      <c r="H42" s="120"/>
      <c r="I42" s="120"/>
      <c r="J42" s="20"/>
      <c r="K42" s="73" t="str">
        <f t="shared" si="0"/>
        <v/>
      </c>
      <c r="L42" s="73"/>
      <c r="M42" s="6" t="str">
        <f t="shared" si="2"/>
        <v/>
      </c>
      <c r="N42" s="20"/>
      <c r="O42" s="8"/>
      <c r="P42" s="120"/>
      <c r="Q42" s="120"/>
      <c r="R42" s="75" t="str">
        <f t="shared" si="3"/>
        <v/>
      </c>
      <c r="S42" s="75"/>
      <c r="T42" s="76" t="str">
        <f t="shared" si="4"/>
        <v/>
      </c>
      <c r="U42" s="76"/>
    </row>
    <row r="43" spans="2:21">
      <c r="B43" s="20">
        <v>35</v>
      </c>
      <c r="C43" s="73" t="str">
        <f t="shared" si="1"/>
        <v/>
      </c>
      <c r="D43" s="73"/>
      <c r="E43" s="20"/>
      <c r="F43" s="8"/>
      <c r="G43" s="20" t="s">
        <v>3</v>
      </c>
      <c r="H43" s="120"/>
      <c r="I43" s="120"/>
      <c r="J43" s="20"/>
      <c r="K43" s="73" t="str">
        <f t="shared" si="0"/>
        <v/>
      </c>
      <c r="L43" s="73"/>
      <c r="M43" s="6" t="str">
        <f t="shared" si="2"/>
        <v/>
      </c>
      <c r="N43" s="20"/>
      <c r="O43" s="8"/>
      <c r="P43" s="120"/>
      <c r="Q43" s="120"/>
      <c r="R43" s="75" t="str">
        <f t="shared" si="3"/>
        <v/>
      </c>
      <c r="S43" s="75"/>
      <c r="T43" s="76" t="str">
        <f t="shared" si="4"/>
        <v/>
      </c>
      <c r="U43" s="76"/>
    </row>
    <row r="44" spans="2:21">
      <c r="B44" s="20">
        <v>36</v>
      </c>
      <c r="C44" s="73" t="str">
        <f t="shared" si="1"/>
        <v/>
      </c>
      <c r="D44" s="73"/>
      <c r="E44" s="20"/>
      <c r="F44" s="8"/>
      <c r="G44" s="20" t="s">
        <v>4</v>
      </c>
      <c r="H44" s="120"/>
      <c r="I44" s="120"/>
      <c r="J44" s="20"/>
      <c r="K44" s="73" t="str">
        <f t="shared" si="0"/>
        <v/>
      </c>
      <c r="L44" s="73"/>
      <c r="M44" s="6" t="str">
        <f t="shared" si="2"/>
        <v/>
      </c>
      <c r="N44" s="20"/>
      <c r="O44" s="8"/>
      <c r="P44" s="120"/>
      <c r="Q44" s="120"/>
      <c r="R44" s="75" t="str">
        <f t="shared" si="3"/>
        <v/>
      </c>
      <c r="S44" s="75"/>
      <c r="T44" s="76" t="str">
        <f t="shared" si="4"/>
        <v/>
      </c>
      <c r="U44" s="76"/>
    </row>
    <row r="45" spans="2:21">
      <c r="B45" s="20">
        <v>37</v>
      </c>
      <c r="C45" s="73" t="str">
        <f t="shared" si="1"/>
        <v/>
      </c>
      <c r="D45" s="73"/>
      <c r="E45" s="20"/>
      <c r="F45" s="8"/>
      <c r="G45" s="20" t="s">
        <v>3</v>
      </c>
      <c r="H45" s="120"/>
      <c r="I45" s="120"/>
      <c r="J45" s="20"/>
      <c r="K45" s="73" t="str">
        <f t="shared" si="0"/>
        <v/>
      </c>
      <c r="L45" s="73"/>
      <c r="M45" s="6" t="str">
        <f t="shared" si="2"/>
        <v/>
      </c>
      <c r="N45" s="20"/>
      <c r="O45" s="8"/>
      <c r="P45" s="120"/>
      <c r="Q45" s="120"/>
      <c r="R45" s="75" t="str">
        <f t="shared" si="3"/>
        <v/>
      </c>
      <c r="S45" s="75"/>
      <c r="T45" s="76" t="str">
        <f t="shared" si="4"/>
        <v/>
      </c>
      <c r="U45" s="76"/>
    </row>
    <row r="46" spans="2:21">
      <c r="B46" s="20">
        <v>38</v>
      </c>
      <c r="C46" s="73" t="str">
        <f t="shared" si="1"/>
        <v/>
      </c>
      <c r="D46" s="73"/>
      <c r="E46" s="20"/>
      <c r="F46" s="8"/>
      <c r="G46" s="20" t="s">
        <v>4</v>
      </c>
      <c r="H46" s="120"/>
      <c r="I46" s="120"/>
      <c r="J46" s="20"/>
      <c r="K46" s="73" t="str">
        <f t="shared" si="0"/>
        <v/>
      </c>
      <c r="L46" s="73"/>
      <c r="M46" s="6" t="str">
        <f t="shared" si="2"/>
        <v/>
      </c>
      <c r="N46" s="20"/>
      <c r="O46" s="8"/>
      <c r="P46" s="120"/>
      <c r="Q46" s="120"/>
      <c r="R46" s="75" t="str">
        <f t="shared" si="3"/>
        <v/>
      </c>
      <c r="S46" s="75"/>
      <c r="T46" s="76" t="str">
        <f t="shared" si="4"/>
        <v/>
      </c>
      <c r="U46" s="76"/>
    </row>
    <row r="47" spans="2:21">
      <c r="B47" s="20">
        <v>39</v>
      </c>
      <c r="C47" s="73" t="str">
        <f t="shared" si="1"/>
        <v/>
      </c>
      <c r="D47" s="73"/>
      <c r="E47" s="20"/>
      <c r="F47" s="8"/>
      <c r="G47" s="20" t="s">
        <v>4</v>
      </c>
      <c r="H47" s="120"/>
      <c r="I47" s="120"/>
      <c r="J47" s="20"/>
      <c r="K47" s="73" t="str">
        <f t="shared" si="0"/>
        <v/>
      </c>
      <c r="L47" s="73"/>
      <c r="M47" s="6" t="str">
        <f t="shared" si="2"/>
        <v/>
      </c>
      <c r="N47" s="20"/>
      <c r="O47" s="8"/>
      <c r="P47" s="120"/>
      <c r="Q47" s="120"/>
      <c r="R47" s="75" t="str">
        <f t="shared" si="3"/>
        <v/>
      </c>
      <c r="S47" s="75"/>
      <c r="T47" s="76" t="str">
        <f t="shared" si="4"/>
        <v/>
      </c>
      <c r="U47" s="76"/>
    </row>
    <row r="48" spans="2:21">
      <c r="B48" s="20">
        <v>40</v>
      </c>
      <c r="C48" s="73" t="str">
        <f t="shared" si="1"/>
        <v/>
      </c>
      <c r="D48" s="73"/>
      <c r="E48" s="20"/>
      <c r="F48" s="8"/>
      <c r="G48" s="20" t="s">
        <v>37</v>
      </c>
      <c r="H48" s="120"/>
      <c r="I48" s="120"/>
      <c r="J48" s="20"/>
      <c r="K48" s="73" t="str">
        <f t="shared" si="0"/>
        <v/>
      </c>
      <c r="L48" s="73"/>
      <c r="M48" s="6" t="str">
        <f t="shared" si="2"/>
        <v/>
      </c>
      <c r="N48" s="20"/>
      <c r="O48" s="8"/>
      <c r="P48" s="120"/>
      <c r="Q48" s="120"/>
      <c r="R48" s="75" t="str">
        <f t="shared" si="3"/>
        <v/>
      </c>
      <c r="S48" s="75"/>
      <c r="T48" s="76" t="str">
        <f t="shared" si="4"/>
        <v/>
      </c>
      <c r="U48" s="76"/>
    </row>
    <row r="49" spans="2:21">
      <c r="B49" s="20">
        <v>41</v>
      </c>
      <c r="C49" s="73" t="str">
        <f t="shared" si="1"/>
        <v/>
      </c>
      <c r="D49" s="73"/>
      <c r="E49" s="20"/>
      <c r="F49" s="8"/>
      <c r="G49" s="20" t="s">
        <v>4</v>
      </c>
      <c r="H49" s="120"/>
      <c r="I49" s="120"/>
      <c r="J49" s="20"/>
      <c r="K49" s="73" t="str">
        <f t="shared" si="0"/>
        <v/>
      </c>
      <c r="L49" s="73"/>
      <c r="M49" s="6" t="str">
        <f t="shared" si="2"/>
        <v/>
      </c>
      <c r="N49" s="20"/>
      <c r="O49" s="8"/>
      <c r="P49" s="120"/>
      <c r="Q49" s="120"/>
      <c r="R49" s="75" t="str">
        <f t="shared" si="3"/>
        <v/>
      </c>
      <c r="S49" s="75"/>
      <c r="T49" s="76" t="str">
        <f t="shared" si="4"/>
        <v/>
      </c>
      <c r="U49" s="76"/>
    </row>
    <row r="50" spans="2:21">
      <c r="B50" s="20">
        <v>42</v>
      </c>
      <c r="C50" s="73" t="str">
        <f t="shared" si="1"/>
        <v/>
      </c>
      <c r="D50" s="73"/>
      <c r="E50" s="20"/>
      <c r="F50" s="8"/>
      <c r="G50" s="20" t="s">
        <v>4</v>
      </c>
      <c r="H50" s="120"/>
      <c r="I50" s="120"/>
      <c r="J50" s="20"/>
      <c r="K50" s="73" t="str">
        <f t="shared" si="0"/>
        <v/>
      </c>
      <c r="L50" s="73"/>
      <c r="M50" s="6" t="str">
        <f t="shared" si="2"/>
        <v/>
      </c>
      <c r="N50" s="20"/>
      <c r="O50" s="8"/>
      <c r="P50" s="120"/>
      <c r="Q50" s="120"/>
      <c r="R50" s="75" t="str">
        <f t="shared" si="3"/>
        <v/>
      </c>
      <c r="S50" s="75"/>
      <c r="T50" s="76" t="str">
        <f t="shared" si="4"/>
        <v/>
      </c>
      <c r="U50" s="76"/>
    </row>
    <row r="51" spans="2:21">
      <c r="B51" s="20">
        <v>43</v>
      </c>
      <c r="C51" s="73" t="str">
        <f t="shared" si="1"/>
        <v/>
      </c>
      <c r="D51" s="73"/>
      <c r="E51" s="20"/>
      <c r="F51" s="8"/>
      <c r="G51" s="20" t="s">
        <v>3</v>
      </c>
      <c r="H51" s="120"/>
      <c r="I51" s="120"/>
      <c r="J51" s="20"/>
      <c r="K51" s="73" t="str">
        <f t="shared" si="0"/>
        <v/>
      </c>
      <c r="L51" s="73"/>
      <c r="M51" s="6" t="str">
        <f t="shared" si="2"/>
        <v/>
      </c>
      <c r="N51" s="20"/>
      <c r="O51" s="8"/>
      <c r="P51" s="120"/>
      <c r="Q51" s="120"/>
      <c r="R51" s="75" t="str">
        <f t="shared" si="3"/>
        <v/>
      </c>
      <c r="S51" s="75"/>
      <c r="T51" s="76" t="str">
        <f t="shared" si="4"/>
        <v/>
      </c>
      <c r="U51" s="76"/>
    </row>
    <row r="52" spans="2:21">
      <c r="B52" s="20">
        <v>44</v>
      </c>
      <c r="C52" s="73" t="str">
        <f t="shared" si="1"/>
        <v/>
      </c>
      <c r="D52" s="73"/>
      <c r="E52" s="20"/>
      <c r="F52" s="8"/>
      <c r="G52" s="20" t="s">
        <v>3</v>
      </c>
      <c r="H52" s="120"/>
      <c r="I52" s="120"/>
      <c r="J52" s="20"/>
      <c r="K52" s="73" t="str">
        <f t="shared" si="0"/>
        <v/>
      </c>
      <c r="L52" s="73"/>
      <c r="M52" s="6" t="str">
        <f t="shared" si="2"/>
        <v/>
      </c>
      <c r="N52" s="20"/>
      <c r="O52" s="8"/>
      <c r="P52" s="120"/>
      <c r="Q52" s="120"/>
      <c r="R52" s="75" t="str">
        <f t="shared" si="3"/>
        <v/>
      </c>
      <c r="S52" s="75"/>
      <c r="T52" s="76" t="str">
        <f t="shared" si="4"/>
        <v/>
      </c>
      <c r="U52" s="76"/>
    </row>
    <row r="53" spans="2:21">
      <c r="B53" s="20">
        <v>45</v>
      </c>
      <c r="C53" s="73" t="str">
        <f t="shared" si="1"/>
        <v/>
      </c>
      <c r="D53" s="73"/>
      <c r="E53" s="20"/>
      <c r="F53" s="8"/>
      <c r="G53" s="20" t="s">
        <v>4</v>
      </c>
      <c r="H53" s="120"/>
      <c r="I53" s="120"/>
      <c r="J53" s="20"/>
      <c r="K53" s="73" t="str">
        <f t="shared" si="0"/>
        <v/>
      </c>
      <c r="L53" s="73"/>
      <c r="M53" s="6" t="str">
        <f t="shared" si="2"/>
        <v/>
      </c>
      <c r="N53" s="20"/>
      <c r="O53" s="8"/>
      <c r="P53" s="120"/>
      <c r="Q53" s="120"/>
      <c r="R53" s="75" t="str">
        <f t="shared" si="3"/>
        <v/>
      </c>
      <c r="S53" s="75"/>
      <c r="T53" s="76" t="str">
        <f t="shared" si="4"/>
        <v/>
      </c>
      <c r="U53" s="76"/>
    </row>
    <row r="54" spans="2:21">
      <c r="B54" s="20">
        <v>46</v>
      </c>
      <c r="C54" s="73" t="str">
        <f t="shared" si="1"/>
        <v/>
      </c>
      <c r="D54" s="73"/>
      <c r="E54" s="20"/>
      <c r="F54" s="8"/>
      <c r="G54" s="20" t="s">
        <v>4</v>
      </c>
      <c r="H54" s="120"/>
      <c r="I54" s="120"/>
      <c r="J54" s="20"/>
      <c r="K54" s="73" t="str">
        <f t="shared" si="0"/>
        <v/>
      </c>
      <c r="L54" s="73"/>
      <c r="M54" s="6" t="str">
        <f t="shared" si="2"/>
        <v/>
      </c>
      <c r="N54" s="20"/>
      <c r="O54" s="8"/>
      <c r="P54" s="120"/>
      <c r="Q54" s="120"/>
      <c r="R54" s="75" t="str">
        <f t="shared" si="3"/>
        <v/>
      </c>
      <c r="S54" s="75"/>
      <c r="T54" s="76" t="str">
        <f t="shared" si="4"/>
        <v/>
      </c>
      <c r="U54" s="76"/>
    </row>
    <row r="55" spans="2:21">
      <c r="B55" s="20">
        <v>47</v>
      </c>
      <c r="C55" s="73" t="str">
        <f t="shared" si="1"/>
        <v/>
      </c>
      <c r="D55" s="73"/>
      <c r="E55" s="20"/>
      <c r="F55" s="8"/>
      <c r="G55" s="20" t="s">
        <v>3</v>
      </c>
      <c r="H55" s="120"/>
      <c r="I55" s="120"/>
      <c r="J55" s="20"/>
      <c r="K55" s="73" t="str">
        <f t="shared" si="0"/>
        <v/>
      </c>
      <c r="L55" s="73"/>
      <c r="M55" s="6" t="str">
        <f t="shared" si="2"/>
        <v/>
      </c>
      <c r="N55" s="20"/>
      <c r="O55" s="8"/>
      <c r="P55" s="120"/>
      <c r="Q55" s="120"/>
      <c r="R55" s="75" t="str">
        <f t="shared" si="3"/>
        <v/>
      </c>
      <c r="S55" s="75"/>
      <c r="T55" s="76" t="str">
        <f t="shared" si="4"/>
        <v/>
      </c>
      <c r="U55" s="76"/>
    </row>
    <row r="56" spans="2:21">
      <c r="B56" s="20">
        <v>48</v>
      </c>
      <c r="C56" s="73" t="str">
        <f t="shared" si="1"/>
        <v/>
      </c>
      <c r="D56" s="73"/>
      <c r="E56" s="20"/>
      <c r="F56" s="8"/>
      <c r="G56" s="20" t="s">
        <v>3</v>
      </c>
      <c r="H56" s="120"/>
      <c r="I56" s="120"/>
      <c r="J56" s="20"/>
      <c r="K56" s="73" t="str">
        <f t="shared" si="0"/>
        <v/>
      </c>
      <c r="L56" s="73"/>
      <c r="M56" s="6" t="str">
        <f t="shared" si="2"/>
        <v/>
      </c>
      <c r="N56" s="20"/>
      <c r="O56" s="8"/>
      <c r="P56" s="120"/>
      <c r="Q56" s="120"/>
      <c r="R56" s="75" t="str">
        <f t="shared" si="3"/>
        <v/>
      </c>
      <c r="S56" s="75"/>
      <c r="T56" s="76" t="str">
        <f t="shared" si="4"/>
        <v/>
      </c>
      <c r="U56" s="76"/>
    </row>
    <row r="57" spans="2:21">
      <c r="B57" s="20">
        <v>49</v>
      </c>
      <c r="C57" s="73" t="str">
        <f t="shared" si="1"/>
        <v/>
      </c>
      <c r="D57" s="73"/>
      <c r="E57" s="20"/>
      <c r="F57" s="8"/>
      <c r="G57" s="20" t="s">
        <v>3</v>
      </c>
      <c r="H57" s="120"/>
      <c r="I57" s="120"/>
      <c r="J57" s="20"/>
      <c r="K57" s="73" t="str">
        <f t="shared" si="0"/>
        <v/>
      </c>
      <c r="L57" s="73"/>
      <c r="M57" s="6" t="str">
        <f t="shared" si="2"/>
        <v/>
      </c>
      <c r="N57" s="20"/>
      <c r="O57" s="8"/>
      <c r="P57" s="120"/>
      <c r="Q57" s="120"/>
      <c r="R57" s="75" t="str">
        <f t="shared" si="3"/>
        <v/>
      </c>
      <c r="S57" s="75"/>
      <c r="T57" s="76" t="str">
        <f t="shared" si="4"/>
        <v/>
      </c>
      <c r="U57" s="76"/>
    </row>
    <row r="58" spans="2:21">
      <c r="B58" s="20">
        <v>50</v>
      </c>
      <c r="C58" s="73" t="str">
        <f t="shared" si="1"/>
        <v/>
      </c>
      <c r="D58" s="73"/>
      <c r="E58" s="20"/>
      <c r="F58" s="8"/>
      <c r="G58" s="20" t="s">
        <v>3</v>
      </c>
      <c r="H58" s="120"/>
      <c r="I58" s="120"/>
      <c r="J58" s="20"/>
      <c r="K58" s="73" t="str">
        <f t="shared" si="0"/>
        <v/>
      </c>
      <c r="L58" s="73"/>
      <c r="M58" s="6" t="str">
        <f t="shared" si="2"/>
        <v/>
      </c>
      <c r="N58" s="20"/>
      <c r="O58" s="8"/>
      <c r="P58" s="120"/>
      <c r="Q58" s="120"/>
      <c r="R58" s="75" t="str">
        <f t="shared" si="3"/>
        <v/>
      </c>
      <c r="S58" s="75"/>
      <c r="T58" s="76" t="str">
        <f t="shared" si="4"/>
        <v/>
      </c>
      <c r="U58" s="76"/>
    </row>
    <row r="59" spans="2:21">
      <c r="B59" s="20">
        <v>51</v>
      </c>
      <c r="C59" s="73" t="str">
        <f t="shared" si="1"/>
        <v/>
      </c>
      <c r="D59" s="73"/>
      <c r="E59" s="20"/>
      <c r="F59" s="8"/>
      <c r="G59" s="20" t="s">
        <v>3</v>
      </c>
      <c r="H59" s="120"/>
      <c r="I59" s="120"/>
      <c r="J59" s="20"/>
      <c r="K59" s="73" t="str">
        <f t="shared" si="0"/>
        <v/>
      </c>
      <c r="L59" s="73"/>
      <c r="M59" s="6" t="str">
        <f t="shared" si="2"/>
        <v/>
      </c>
      <c r="N59" s="20"/>
      <c r="O59" s="8"/>
      <c r="P59" s="120"/>
      <c r="Q59" s="120"/>
      <c r="R59" s="75" t="str">
        <f t="shared" si="3"/>
        <v/>
      </c>
      <c r="S59" s="75"/>
      <c r="T59" s="76" t="str">
        <f t="shared" si="4"/>
        <v/>
      </c>
      <c r="U59" s="76"/>
    </row>
    <row r="60" spans="2:21">
      <c r="B60" s="20">
        <v>52</v>
      </c>
      <c r="C60" s="73" t="str">
        <f t="shared" si="1"/>
        <v/>
      </c>
      <c r="D60" s="73"/>
      <c r="E60" s="20"/>
      <c r="F60" s="8"/>
      <c r="G60" s="20" t="s">
        <v>3</v>
      </c>
      <c r="H60" s="120"/>
      <c r="I60" s="120"/>
      <c r="J60" s="20"/>
      <c r="K60" s="73" t="str">
        <f t="shared" si="0"/>
        <v/>
      </c>
      <c r="L60" s="73"/>
      <c r="M60" s="6" t="str">
        <f t="shared" si="2"/>
        <v/>
      </c>
      <c r="N60" s="20"/>
      <c r="O60" s="8"/>
      <c r="P60" s="120"/>
      <c r="Q60" s="120"/>
      <c r="R60" s="75" t="str">
        <f t="shared" si="3"/>
        <v/>
      </c>
      <c r="S60" s="75"/>
      <c r="T60" s="76" t="str">
        <f t="shared" si="4"/>
        <v/>
      </c>
      <c r="U60" s="76"/>
    </row>
    <row r="61" spans="2:21">
      <c r="B61" s="20">
        <v>53</v>
      </c>
      <c r="C61" s="73" t="str">
        <f t="shared" si="1"/>
        <v/>
      </c>
      <c r="D61" s="73"/>
      <c r="E61" s="20"/>
      <c r="F61" s="8"/>
      <c r="G61" s="20" t="s">
        <v>3</v>
      </c>
      <c r="H61" s="120"/>
      <c r="I61" s="120"/>
      <c r="J61" s="20"/>
      <c r="K61" s="73" t="str">
        <f t="shared" si="0"/>
        <v/>
      </c>
      <c r="L61" s="73"/>
      <c r="M61" s="6" t="str">
        <f t="shared" si="2"/>
        <v/>
      </c>
      <c r="N61" s="20"/>
      <c r="O61" s="8"/>
      <c r="P61" s="120"/>
      <c r="Q61" s="120"/>
      <c r="R61" s="75" t="str">
        <f t="shared" si="3"/>
        <v/>
      </c>
      <c r="S61" s="75"/>
      <c r="T61" s="76" t="str">
        <f t="shared" si="4"/>
        <v/>
      </c>
      <c r="U61" s="76"/>
    </row>
    <row r="62" spans="2:21">
      <c r="B62" s="20">
        <v>54</v>
      </c>
      <c r="C62" s="73" t="str">
        <f t="shared" si="1"/>
        <v/>
      </c>
      <c r="D62" s="73"/>
      <c r="E62" s="20"/>
      <c r="F62" s="8"/>
      <c r="G62" s="20" t="s">
        <v>3</v>
      </c>
      <c r="H62" s="120"/>
      <c r="I62" s="120"/>
      <c r="J62" s="20"/>
      <c r="K62" s="73" t="str">
        <f t="shared" si="0"/>
        <v/>
      </c>
      <c r="L62" s="73"/>
      <c r="M62" s="6" t="str">
        <f t="shared" si="2"/>
        <v/>
      </c>
      <c r="N62" s="20"/>
      <c r="O62" s="8"/>
      <c r="P62" s="120"/>
      <c r="Q62" s="120"/>
      <c r="R62" s="75" t="str">
        <f t="shared" si="3"/>
        <v/>
      </c>
      <c r="S62" s="75"/>
      <c r="T62" s="76" t="str">
        <f t="shared" si="4"/>
        <v/>
      </c>
      <c r="U62" s="76"/>
    </row>
    <row r="63" spans="2:21">
      <c r="B63" s="20">
        <v>55</v>
      </c>
      <c r="C63" s="73" t="str">
        <f t="shared" si="1"/>
        <v/>
      </c>
      <c r="D63" s="73"/>
      <c r="E63" s="20"/>
      <c r="F63" s="8"/>
      <c r="G63" s="20" t="s">
        <v>4</v>
      </c>
      <c r="H63" s="120"/>
      <c r="I63" s="120"/>
      <c r="J63" s="20"/>
      <c r="K63" s="73" t="str">
        <f t="shared" si="0"/>
        <v/>
      </c>
      <c r="L63" s="73"/>
      <c r="M63" s="6" t="str">
        <f t="shared" si="2"/>
        <v/>
      </c>
      <c r="N63" s="20"/>
      <c r="O63" s="8"/>
      <c r="P63" s="120"/>
      <c r="Q63" s="120"/>
      <c r="R63" s="75" t="str">
        <f t="shared" si="3"/>
        <v/>
      </c>
      <c r="S63" s="75"/>
      <c r="T63" s="76" t="str">
        <f t="shared" si="4"/>
        <v/>
      </c>
      <c r="U63" s="76"/>
    </row>
    <row r="64" spans="2:21">
      <c r="B64" s="20">
        <v>56</v>
      </c>
      <c r="C64" s="73" t="str">
        <f t="shared" si="1"/>
        <v/>
      </c>
      <c r="D64" s="73"/>
      <c r="E64" s="20"/>
      <c r="F64" s="8"/>
      <c r="G64" s="20" t="s">
        <v>3</v>
      </c>
      <c r="H64" s="120"/>
      <c r="I64" s="120"/>
      <c r="J64" s="20"/>
      <c r="K64" s="73" t="str">
        <f t="shared" si="0"/>
        <v/>
      </c>
      <c r="L64" s="73"/>
      <c r="M64" s="6" t="str">
        <f t="shared" si="2"/>
        <v/>
      </c>
      <c r="N64" s="20"/>
      <c r="O64" s="8"/>
      <c r="P64" s="120"/>
      <c r="Q64" s="120"/>
      <c r="R64" s="75" t="str">
        <f t="shared" si="3"/>
        <v/>
      </c>
      <c r="S64" s="75"/>
      <c r="T64" s="76" t="str">
        <f t="shared" si="4"/>
        <v/>
      </c>
      <c r="U64" s="76"/>
    </row>
    <row r="65" spans="2:21">
      <c r="B65" s="20">
        <v>57</v>
      </c>
      <c r="C65" s="73" t="str">
        <f t="shared" si="1"/>
        <v/>
      </c>
      <c r="D65" s="73"/>
      <c r="E65" s="20"/>
      <c r="F65" s="8"/>
      <c r="G65" s="20" t="s">
        <v>3</v>
      </c>
      <c r="H65" s="120"/>
      <c r="I65" s="120"/>
      <c r="J65" s="20"/>
      <c r="K65" s="73" t="str">
        <f t="shared" si="0"/>
        <v/>
      </c>
      <c r="L65" s="73"/>
      <c r="M65" s="6" t="str">
        <f t="shared" si="2"/>
        <v/>
      </c>
      <c r="N65" s="20"/>
      <c r="O65" s="8"/>
      <c r="P65" s="120"/>
      <c r="Q65" s="120"/>
      <c r="R65" s="75" t="str">
        <f t="shared" si="3"/>
        <v/>
      </c>
      <c r="S65" s="75"/>
      <c r="T65" s="76" t="str">
        <f t="shared" si="4"/>
        <v/>
      </c>
      <c r="U65" s="76"/>
    </row>
    <row r="66" spans="2:21">
      <c r="B66" s="20">
        <v>58</v>
      </c>
      <c r="C66" s="73" t="str">
        <f t="shared" si="1"/>
        <v/>
      </c>
      <c r="D66" s="73"/>
      <c r="E66" s="20"/>
      <c r="F66" s="8"/>
      <c r="G66" s="20" t="s">
        <v>3</v>
      </c>
      <c r="H66" s="120"/>
      <c r="I66" s="120"/>
      <c r="J66" s="20"/>
      <c r="K66" s="73" t="str">
        <f t="shared" si="0"/>
        <v/>
      </c>
      <c r="L66" s="73"/>
      <c r="M66" s="6" t="str">
        <f t="shared" si="2"/>
        <v/>
      </c>
      <c r="N66" s="20"/>
      <c r="O66" s="8"/>
      <c r="P66" s="120"/>
      <c r="Q66" s="120"/>
      <c r="R66" s="75" t="str">
        <f t="shared" si="3"/>
        <v/>
      </c>
      <c r="S66" s="75"/>
      <c r="T66" s="76" t="str">
        <f t="shared" si="4"/>
        <v/>
      </c>
      <c r="U66" s="76"/>
    </row>
    <row r="67" spans="2:21">
      <c r="B67" s="20">
        <v>59</v>
      </c>
      <c r="C67" s="73" t="str">
        <f t="shared" si="1"/>
        <v/>
      </c>
      <c r="D67" s="73"/>
      <c r="E67" s="20"/>
      <c r="F67" s="8"/>
      <c r="G67" s="20" t="s">
        <v>3</v>
      </c>
      <c r="H67" s="120"/>
      <c r="I67" s="120"/>
      <c r="J67" s="20"/>
      <c r="K67" s="73" t="str">
        <f t="shared" si="0"/>
        <v/>
      </c>
      <c r="L67" s="73"/>
      <c r="M67" s="6" t="str">
        <f t="shared" si="2"/>
        <v/>
      </c>
      <c r="N67" s="20"/>
      <c r="O67" s="8"/>
      <c r="P67" s="120"/>
      <c r="Q67" s="120"/>
      <c r="R67" s="75" t="str">
        <f t="shared" si="3"/>
        <v/>
      </c>
      <c r="S67" s="75"/>
      <c r="T67" s="76" t="str">
        <f t="shared" si="4"/>
        <v/>
      </c>
      <c r="U67" s="76"/>
    </row>
    <row r="68" spans="2:21">
      <c r="B68" s="20">
        <v>60</v>
      </c>
      <c r="C68" s="73" t="str">
        <f t="shared" si="1"/>
        <v/>
      </c>
      <c r="D68" s="73"/>
      <c r="E68" s="20"/>
      <c r="F68" s="8"/>
      <c r="G68" s="20" t="s">
        <v>4</v>
      </c>
      <c r="H68" s="120"/>
      <c r="I68" s="120"/>
      <c r="J68" s="20"/>
      <c r="K68" s="73" t="str">
        <f t="shared" si="0"/>
        <v/>
      </c>
      <c r="L68" s="73"/>
      <c r="M68" s="6" t="str">
        <f t="shared" si="2"/>
        <v/>
      </c>
      <c r="N68" s="20"/>
      <c r="O68" s="8"/>
      <c r="P68" s="120"/>
      <c r="Q68" s="120"/>
      <c r="R68" s="75" t="str">
        <f t="shared" si="3"/>
        <v/>
      </c>
      <c r="S68" s="75"/>
      <c r="T68" s="76" t="str">
        <f t="shared" si="4"/>
        <v/>
      </c>
      <c r="U68" s="76"/>
    </row>
    <row r="69" spans="2:21">
      <c r="B69" s="20">
        <v>61</v>
      </c>
      <c r="C69" s="73" t="str">
        <f t="shared" si="1"/>
        <v/>
      </c>
      <c r="D69" s="73"/>
      <c r="E69" s="20"/>
      <c r="F69" s="8"/>
      <c r="G69" s="20" t="s">
        <v>4</v>
      </c>
      <c r="H69" s="120"/>
      <c r="I69" s="120"/>
      <c r="J69" s="20"/>
      <c r="K69" s="73" t="str">
        <f t="shared" si="0"/>
        <v/>
      </c>
      <c r="L69" s="73"/>
      <c r="M69" s="6" t="str">
        <f t="shared" si="2"/>
        <v/>
      </c>
      <c r="N69" s="20"/>
      <c r="O69" s="8"/>
      <c r="P69" s="120"/>
      <c r="Q69" s="120"/>
      <c r="R69" s="75" t="str">
        <f t="shared" si="3"/>
        <v/>
      </c>
      <c r="S69" s="75"/>
      <c r="T69" s="76" t="str">
        <f t="shared" si="4"/>
        <v/>
      </c>
      <c r="U69" s="76"/>
    </row>
    <row r="70" spans="2:21">
      <c r="B70" s="20">
        <v>62</v>
      </c>
      <c r="C70" s="73" t="str">
        <f t="shared" si="1"/>
        <v/>
      </c>
      <c r="D70" s="73"/>
      <c r="E70" s="20"/>
      <c r="F70" s="8"/>
      <c r="G70" s="20" t="s">
        <v>3</v>
      </c>
      <c r="H70" s="120"/>
      <c r="I70" s="120"/>
      <c r="J70" s="20"/>
      <c r="K70" s="73" t="str">
        <f t="shared" si="0"/>
        <v/>
      </c>
      <c r="L70" s="73"/>
      <c r="M70" s="6" t="str">
        <f t="shared" si="2"/>
        <v/>
      </c>
      <c r="N70" s="20"/>
      <c r="O70" s="8"/>
      <c r="P70" s="120"/>
      <c r="Q70" s="120"/>
      <c r="R70" s="75" t="str">
        <f t="shared" si="3"/>
        <v/>
      </c>
      <c r="S70" s="75"/>
      <c r="T70" s="76" t="str">
        <f t="shared" si="4"/>
        <v/>
      </c>
      <c r="U70" s="76"/>
    </row>
    <row r="71" spans="2:21">
      <c r="B71" s="20">
        <v>63</v>
      </c>
      <c r="C71" s="73" t="str">
        <f t="shared" si="1"/>
        <v/>
      </c>
      <c r="D71" s="73"/>
      <c r="E71" s="20"/>
      <c r="F71" s="8"/>
      <c r="G71" s="20" t="s">
        <v>4</v>
      </c>
      <c r="H71" s="120"/>
      <c r="I71" s="120"/>
      <c r="J71" s="20"/>
      <c r="K71" s="73" t="str">
        <f t="shared" si="0"/>
        <v/>
      </c>
      <c r="L71" s="73"/>
      <c r="M71" s="6" t="str">
        <f t="shared" si="2"/>
        <v/>
      </c>
      <c r="N71" s="20"/>
      <c r="O71" s="8"/>
      <c r="P71" s="120"/>
      <c r="Q71" s="120"/>
      <c r="R71" s="75" t="str">
        <f t="shared" si="3"/>
        <v/>
      </c>
      <c r="S71" s="75"/>
      <c r="T71" s="76" t="str">
        <f t="shared" si="4"/>
        <v/>
      </c>
      <c r="U71" s="76"/>
    </row>
    <row r="72" spans="2:21">
      <c r="B72" s="20">
        <v>64</v>
      </c>
      <c r="C72" s="73" t="str">
        <f t="shared" si="1"/>
        <v/>
      </c>
      <c r="D72" s="73"/>
      <c r="E72" s="20"/>
      <c r="F72" s="8"/>
      <c r="G72" s="20" t="s">
        <v>3</v>
      </c>
      <c r="H72" s="120"/>
      <c r="I72" s="120"/>
      <c r="J72" s="20"/>
      <c r="K72" s="73" t="str">
        <f t="shared" si="0"/>
        <v/>
      </c>
      <c r="L72" s="73"/>
      <c r="M72" s="6" t="str">
        <f t="shared" si="2"/>
        <v/>
      </c>
      <c r="N72" s="20"/>
      <c r="O72" s="8"/>
      <c r="P72" s="120"/>
      <c r="Q72" s="120"/>
      <c r="R72" s="75" t="str">
        <f t="shared" si="3"/>
        <v/>
      </c>
      <c r="S72" s="75"/>
      <c r="T72" s="76" t="str">
        <f t="shared" si="4"/>
        <v/>
      </c>
      <c r="U72" s="76"/>
    </row>
    <row r="73" spans="2:21">
      <c r="B73" s="20">
        <v>65</v>
      </c>
      <c r="C73" s="73" t="str">
        <f t="shared" si="1"/>
        <v/>
      </c>
      <c r="D73" s="73"/>
      <c r="E73" s="20"/>
      <c r="F73" s="8"/>
      <c r="G73" s="20" t="s">
        <v>4</v>
      </c>
      <c r="H73" s="120"/>
      <c r="I73" s="120"/>
      <c r="J73" s="20"/>
      <c r="K73" s="73" t="str">
        <f t="shared" ref="K73:K108" si="5">IF(F73="","",C73*0.03)</f>
        <v/>
      </c>
      <c r="L73" s="73"/>
      <c r="M73" s="6" t="str">
        <f t="shared" si="2"/>
        <v/>
      </c>
      <c r="N73" s="20"/>
      <c r="O73" s="8"/>
      <c r="P73" s="120"/>
      <c r="Q73" s="120"/>
      <c r="R73" s="75" t="str">
        <f t="shared" si="3"/>
        <v/>
      </c>
      <c r="S73" s="75"/>
      <c r="T73" s="76" t="str">
        <f t="shared" si="4"/>
        <v/>
      </c>
      <c r="U73" s="76"/>
    </row>
    <row r="74" spans="2:21">
      <c r="B74" s="20">
        <v>66</v>
      </c>
      <c r="C74" s="73" t="str">
        <f t="shared" ref="C74:C108" si="6">IF(R73="","",C73+R73)</f>
        <v/>
      </c>
      <c r="D74" s="73"/>
      <c r="E74" s="20"/>
      <c r="F74" s="8"/>
      <c r="G74" s="20" t="s">
        <v>4</v>
      </c>
      <c r="H74" s="120"/>
      <c r="I74" s="120"/>
      <c r="J74" s="20"/>
      <c r="K74" s="73" t="str">
        <f t="shared" si="5"/>
        <v/>
      </c>
      <c r="L74" s="73"/>
      <c r="M74" s="6" t="str">
        <f t="shared" ref="M74:M108" si="7">IF(J74="","",(K74/J74)/1000)</f>
        <v/>
      </c>
      <c r="N74" s="20"/>
      <c r="O74" s="8"/>
      <c r="P74" s="120"/>
      <c r="Q74" s="120"/>
      <c r="R74" s="75" t="str">
        <f t="shared" ref="R74:R108" si="8">IF(O74="","",(IF(G74="売",H74-P74,P74-H74))*M74*100000)</f>
        <v/>
      </c>
      <c r="S74" s="75"/>
      <c r="T74" s="76" t="str">
        <f t="shared" ref="T74:T108" si="9">IF(O74="","",IF(R74&lt;0,J74*(-1),IF(G74="買",(P74-H74)*100,(H74-P74)*100)))</f>
        <v/>
      </c>
      <c r="U74" s="76"/>
    </row>
    <row r="75" spans="2:21">
      <c r="B75" s="20">
        <v>67</v>
      </c>
      <c r="C75" s="73" t="str">
        <f t="shared" si="6"/>
        <v/>
      </c>
      <c r="D75" s="73"/>
      <c r="E75" s="20"/>
      <c r="F75" s="8"/>
      <c r="G75" s="20" t="s">
        <v>3</v>
      </c>
      <c r="H75" s="120"/>
      <c r="I75" s="120"/>
      <c r="J75" s="20"/>
      <c r="K75" s="73" t="str">
        <f t="shared" si="5"/>
        <v/>
      </c>
      <c r="L75" s="73"/>
      <c r="M75" s="6" t="str">
        <f t="shared" si="7"/>
        <v/>
      </c>
      <c r="N75" s="20"/>
      <c r="O75" s="8"/>
      <c r="P75" s="120"/>
      <c r="Q75" s="120"/>
      <c r="R75" s="75" t="str">
        <f t="shared" si="8"/>
        <v/>
      </c>
      <c r="S75" s="75"/>
      <c r="T75" s="76" t="str">
        <f t="shared" si="9"/>
        <v/>
      </c>
      <c r="U75" s="76"/>
    </row>
    <row r="76" spans="2:21">
      <c r="B76" s="20">
        <v>68</v>
      </c>
      <c r="C76" s="73" t="str">
        <f t="shared" si="6"/>
        <v/>
      </c>
      <c r="D76" s="73"/>
      <c r="E76" s="20"/>
      <c r="F76" s="8"/>
      <c r="G76" s="20" t="s">
        <v>3</v>
      </c>
      <c r="H76" s="120"/>
      <c r="I76" s="120"/>
      <c r="J76" s="20"/>
      <c r="K76" s="73" t="str">
        <f t="shared" si="5"/>
        <v/>
      </c>
      <c r="L76" s="73"/>
      <c r="M76" s="6" t="str">
        <f t="shared" si="7"/>
        <v/>
      </c>
      <c r="N76" s="20"/>
      <c r="O76" s="8"/>
      <c r="P76" s="120"/>
      <c r="Q76" s="120"/>
      <c r="R76" s="75" t="str">
        <f t="shared" si="8"/>
        <v/>
      </c>
      <c r="S76" s="75"/>
      <c r="T76" s="76" t="str">
        <f t="shared" si="9"/>
        <v/>
      </c>
      <c r="U76" s="76"/>
    </row>
    <row r="77" spans="2:21">
      <c r="B77" s="20">
        <v>69</v>
      </c>
      <c r="C77" s="73" t="str">
        <f t="shared" si="6"/>
        <v/>
      </c>
      <c r="D77" s="73"/>
      <c r="E77" s="20"/>
      <c r="F77" s="8"/>
      <c r="G77" s="20" t="s">
        <v>3</v>
      </c>
      <c r="H77" s="120"/>
      <c r="I77" s="120"/>
      <c r="J77" s="20"/>
      <c r="K77" s="73" t="str">
        <f t="shared" si="5"/>
        <v/>
      </c>
      <c r="L77" s="73"/>
      <c r="M77" s="6" t="str">
        <f t="shared" si="7"/>
        <v/>
      </c>
      <c r="N77" s="20"/>
      <c r="O77" s="8"/>
      <c r="P77" s="120"/>
      <c r="Q77" s="120"/>
      <c r="R77" s="75" t="str">
        <f t="shared" si="8"/>
        <v/>
      </c>
      <c r="S77" s="75"/>
      <c r="T77" s="76" t="str">
        <f t="shared" si="9"/>
        <v/>
      </c>
      <c r="U77" s="76"/>
    </row>
    <row r="78" spans="2:21">
      <c r="B78" s="20">
        <v>70</v>
      </c>
      <c r="C78" s="73" t="str">
        <f t="shared" si="6"/>
        <v/>
      </c>
      <c r="D78" s="73"/>
      <c r="E78" s="20"/>
      <c r="F78" s="8"/>
      <c r="G78" s="20" t="s">
        <v>4</v>
      </c>
      <c r="H78" s="120"/>
      <c r="I78" s="120"/>
      <c r="J78" s="20"/>
      <c r="K78" s="73" t="str">
        <f t="shared" si="5"/>
        <v/>
      </c>
      <c r="L78" s="73"/>
      <c r="M78" s="6" t="str">
        <f t="shared" si="7"/>
        <v/>
      </c>
      <c r="N78" s="20"/>
      <c r="O78" s="8"/>
      <c r="P78" s="120"/>
      <c r="Q78" s="120"/>
      <c r="R78" s="75" t="str">
        <f t="shared" si="8"/>
        <v/>
      </c>
      <c r="S78" s="75"/>
      <c r="T78" s="76" t="str">
        <f t="shared" si="9"/>
        <v/>
      </c>
      <c r="U78" s="76"/>
    </row>
    <row r="79" spans="2:21">
      <c r="B79" s="20">
        <v>71</v>
      </c>
      <c r="C79" s="73" t="str">
        <f t="shared" si="6"/>
        <v/>
      </c>
      <c r="D79" s="73"/>
      <c r="E79" s="20"/>
      <c r="F79" s="8"/>
      <c r="G79" s="20" t="s">
        <v>3</v>
      </c>
      <c r="H79" s="120"/>
      <c r="I79" s="120"/>
      <c r="J79" s="20"/>
      <c r="K79" s="73" t="str">
        <f t="shared" si="5"/>
        <v/>
      </c>
      <c r="L79" s="73"/>
      <c r="M79" s="6" t="str">
        <f t="shared" si="7"/>
        <v/>
      </c>
      <c r="N79" s="20"/>
      <c r="O79" s="8"/>
      <c r="P79" s="120"/>
      <c r="Q79" s="120"/>
      <c r="R79" s="75" t="str">
        <f t="shared" si="8"/>
        <v/>
      </c>
      <c r="S79" s="75"/>
      <c r="T79" s="76" t="str">
        <f t="shared" si="9"/>
        <v/>
      </c>
      <c r="U79" s="76"/>
    </row>
    <row r="80" spans="2:21">
      <c r="B80" s="20">
        <v>72</v>
      </c>
      <c r="C80" s="73" t="str">
        <f t="shared" si="6"/>
        <v/>
      </c>
      <c r="D80" s="73"/>
      <c r="E80" s="20"/>
      <c r="F80" s="8"/>
      <c r="G80" s="20" t="s">
        <v>4</v>
      </c>
      <c r="H80" s="120"/>
      <c r="I80" s="120"/>
      <c r="J80" s="20"/>
      <c r="K80" s="73" t="str">
        <f t="shared" si="5"/>
        <v/>
      </c>
      <c r="L80" s="73"/>
      <c r="M80" s="6" t="str">
        <f t="shared" si="7"/>
        <v/>
      </c>
      <c r="N80" s="20"/>
      <c r="O80" s="8"/>
      <c r="P80" s="120"/>
      <c r="Q80" s="120"/>
      <c r="R80" s="75" t="str">
        <f t="shared" si="8"/>
        <v/>
      </c>
      <c r="S80" s="75"/>
      <c r="T80" s="76" t="str">
        <f t="shared" si="9"/>
        <v/>
      </c>
      <c r="U80" s="76"/>
    </row>
    <row r="81" spans="2:21">
      <c r="B81" s="20">
        <v>73</v>
      </c>
      <c r="C81" s="73" t="str">
        <f t="shared" si="6"/>
        <v/>
      </c>
      <c r="D81" s="73"/>
      <c r="E81" s="20"/>
      <c r="F81" s="8"/>
      <c r="G81" s="20" t="s">
        <v>3</v>
      </c>
      <c r="H81" s="120"/>
      <c r="I81" s="120"/>
      <c r="J81" s="20"/>
      <c r="K81" s="73" t="str">
        <f t="shared" si="5"/>
        <v/>
      </c>
      <c r="L81" s="73"/>
      <c r="M81" s="6" t="str">
        <f t="shared" si="7"/>
        <v/>
      </c>
      <c r="N81" s="20"/>
      <c r="O81" s="8"/>
      <c r="P81" s="120"/>
      <c r="Q81" s="120"/>
      <c r="R81" s="75" t="str">
        <f t="shared" si="8"/>
        <v/>
      </c>
      <c r="S81" s="75"/>
      <c r="T81" s="76" t="str">
        <f t="shared" si="9"/>
        <v/>
      </c>
      <c r="U81" s="76"/>
    </row>
    <row r="82" spans="2:21">
      <c r="B82" s="20">
        <v>74</v>
      </c>
      <c r="C82" s="73" t="str">
        <f t="shared" si="6"/>
        <v/>
      </c>
      <c r="D82" s="73"/>
      <c r="E82" s="20"/>
      <c r="F82" s="8"/>
      <c r="G82" s="20" t="s">
        <v>3</v>
      </c>
      <c r="H82" s="120"/>
      <c r="I82" s="120"/>
      <c r="J82" s="20"/>
      <c r="K82" s="73" t="str">
        <f t="shared" si="5"/>
        <v/>
      </c>
      <c r="L82" s="73"/>
      <c r="M82" s="6" t="str">
        <f t="shared" si="7"/>
        <v/>
      </c>
      <c r="N82" s="20"/>
      <c r="O82" s="8"/>
      <c r="P82" s="120"/>
      <c r="Q82" s="120"/>
      <c r="R82" s="75" t="str">
        <f t="shared" si="8"/>
        <v/>
      </c>
      <c r="S82" s="75"/>
      <c r="T82" s="76" t="str">
        <f t="shared" si="9"/>
        <v/>
      </c>
      <c r="U82" s="76"/>
    </row>
    <row r="83" spans="2:21">
      <c r="B83" s="20">
        <v>75</v>
      </c>
      <c r="C83" s="73" t="str">
        <f t="shared" si="6"/>
        <v/>
      </c>
      <c r="D83" s="73"/>
      <c r="E83" s="20"/>
      <c r="F83" s="8"/>
      <c r="G83" s="20" t="s">
        <v>3</v>
      </c>
      <c r="H83" s="120"/>
      <c r="I83" s="120"/>
      <c r="J83" s="20"/>
      <c r="K83" s="73" t="str">
        <f t="shared" si="5"/>
        <v/>
      </c>
      <c r="L83" s="73"/>
      <c r="M83" s="6" t="str">
        <f t="shared" si="7"/>
        <v/>
      </c>
      <c r="N83" s="20"/>
      <c r="O83" s="8"/>
      <c r="P83" s="120"/>
      <c r="Q83" s="120"/>
      <c r="R83" s="75" t="str">
        <f t="shared" si="8"/>
        <v/>
      </c>
      <c r="S83" s="75"/>
      <c r="T83" s="76" t="str">
        <f t="shared" si="9"/>
        <v/>
      </c>
      <c r="U83" s="76"/>
    </row>
    <row r="84" spans="2:21">
      <c r="B84" s="20">
        <v>76</v>
      </c>
      <c r="C84" s="73" t="str">
        <f t="shared" si="6"/>
        <v/>
      </c>
      <c r="D84" s="73"/>
      <c r="E84" s="20"/>
      <c r="F84" s="8"/>
      <c r="G84" s="20" t="s">
        <v>3</v>
      </c>
      <c r="H84" s="120"/>
      <c r="I84" s="120"/>
      <c r="J84" s="20"/>
      <c r="K84" s="73" t="str">
        <f t="shared" si="5"/>
        <v/>
      </c>
      <c r="L84" s="73"/>
      <c r="M84" s="6" t="str">
        <f t="shared" si="7"/>
        <v/>
      </c>
      <c r="N84" s="20"/>
      <c r="O84" s="8"/>
      <c r="P84" s="120"/>
      <c r="Q84" s="120"/>
      <c r="R84" s="75" t="str">
        <f t="shared" si="8"/>
        <v/>
      </c>
      <c r="S84" s="75"/>
      <c r="T84" s="76" t="str">
        <f t="shared" si="9"/>
        <v/>
      </c>
      <c r="U84" s="76"/>
    </row>
    <row r="85" spans="2:21">
      <c r="B85" s="20">
        <v>77</v>
      </c>
      <c r="C85" s="73" t="str">
        <f t="shared" si="6"/>
        <v/>
      </c>
      <c r="D85" s="73"/>
      <c r="E85" s="20"/>
      <c r="F85" s="8"/>
      <c r="G85" s="20" t="s">
        <v>4</v>
      </c>
      <c r="H85" s="120"/>
      <c r="I85" s="120"/>
      <c r="J85" s="20"/>
      <c r="K85" s="73" t="str">
        <f t="shared" si="5"/>
        <v/>
      </c>
      <c r="L85" s="73"/>
      <c r="M85" s="6" t="str">
        <f t="shared" si="7"/>
        <v/>
      </c>
      <c r="N85" s="20"/>
      <c r="O85" s="8"/>
      <c r="P85" s="120"/>
      <c r="Q85" s="120"/>
      <c r="R85" s="75" t="str">
        <f t="shared" si="8"/>
        <v/>
      </c>
      <c r="S85" s="75"/>
      <c r="T85" s="76" t="str">
        <f t="shared" si="9"/>
        <v/>
      </c>
      <c r="U85" s="76"/>
    </row>
    <row r="86" spans="2:21">
      <c r="B86" s="20">
        <v>78</v>
      </c>
      <c r="C86" s="73" t="str">
        <f t="shared" si="6"/>
        <v/>
      </c>
      <c r="D86" s="73"/>
      <c r="E86" s="20"/>
      <c r="F86" s="8"/>
      <c r="G86" s="20" t="s">
        <v>3</v>
      </c>
      <c r="H86" s="120"/>
      <c r="I86" s="120"/>
      <c r="J86" s="20"/>
      <c r="K86" s="73" t="str">
        <f t="shared" si="5"/>
        <v/>
      </c>
      <c r="L86" s="73"/>
      <c r="M86" s="6" t="str">
        <f t="shared" si="7"/>
        <v/>
      </c>
      <c r="N86" s="20"/>
      <c r="O86" s="8"/>
      <c r="P86" s="120"/>
      <c r="Q86" s="120"/>
      <c r="R86" s="75" t="str">
        <f t="shared" si="8"/>
        <v/>
      </c>
      <c r="S86" s="75"/>
      <c r="T86" s="76" t="str">
        <f t="shared" si="9"/>
        <v/>
      </c>
      <c r="U86" s="76"/>
    </row>
    <row r="87" spans="2:21">
      <c r="B87" s="20">
        <v>79</v>
      </c>
      <c r="C87" s="73" t="str">
        <f t="shared" si="6"/>
        <v/>
      </c>
      <c r="D87" s="73"/>
      <c r="E87" s="20"/>
      <c r="F87" s="8"/>
      <c r="G87" s="20" t="s">
        <v>4</v>
      </c>
      <c r="H87" s="120"/>
      <c r="I87" s="120"/>
      <c r="J87" s="20"/>
      <c r="K87" s="73" t="str">
        <f t="shared" si="5"/>
        <v/>
      </c>
      <c r="L87" s="73"/>
      <c r="M87" s="6" t="str">
        <f t="shared" si="7"/>
        <v/>
      </c>
      <c r="N87" s="20"/>
      <c r="O87" s="8"/>
      <c r="P87" s="120"/>
      <c r="Q87" s="120"/>
      <c r="R87" s="75" t="str">
        <f t="shared" si="8"/>
        <v/>
      </c>
      <c r="S87" s="75"/>
      <c r="T87" s="76" t="str">
        <f t="shared" si="9"/>
        <v/>
      </c>
      <c r="U87" s="76"/>
    </row>
    <row r="88" spans="2:21">
      <c r="B88" s="20">
        <v>80</v>
      </c>
      <c r="C88" s="73" t="str">
        <f t="shared" si="6"/>
        <v/>
      </c>
      <c r="D88" s="73"/>
      <c r="E88" s="20"/>
      <c r="F88" s="8"/>
      <c r="G88" s="20" t="s">
        <v>4</v>
      </c>
      <c r="H88" s="120"/>
      <c r="I88" s="120"/>
      <c r="J88" s="20"/>
      <c r="K88" s="73" t="str">
        <f t="shared" si="5"/>
        <v/>
      </c>
      <c r="L88" s="73"/>
      <c r="M88" s="6" t="str">
        <f t="shared" si="7"/>
        <v/>
      </c>
      <c r="N88" s="20"/>
      <c r="O88" s="8"/>
      <c r="P88" s="120"/>
      <c r="Q88" s="120"/>
      <c r="R88" s="75" t="str">
        <f t="shared" si="8"/>
        <v/>
      </c>
      <c r="S88" s="75"/>
      <c r="T88" s="76" t="str">
        <f t="shared" si="9"/>
        <v/>
      </c>
      <c r="U88" s="76"/>
    </row>
    <row r="89" spans="2:21">
      <c r="B89" s="20">
        <v>81</v>
      </c>
      <c r="C89" s="73" t="str">
        <f t="shared" si="6"/>
        <v/>
      </c>
      <c r="D89" s="73"/>
      <c r="E89" s="20"/>
      <c r="F89" s="8"/>
      <c r="G89" s="20" t="s">
        <v>4</v>
      </c>
      <c r="H89" s="120"/>
      <c r="I89" s="120"/>
      <c r="J89" s="20"/>
      <c r="K89" s="73" t="str">
        <f t="shared" si="5"/>
        <v/>
      </c>
      <c r="L89" s="73"/>
      <c r="M89" s="6" t="str">
        <f t="shared" si="7"/>
        <v/>
      </c>
      <c r="N89" s="20"/>
      <c r="O89" s="8"/>
      <c r="P89" s="120"/>
      <c r="Q89" s="120"/>
      <c r="R89" s="75" t="str">
        <f t="shared" si="8"/>
        <v/>
      </c>
      <c r="S89" s="75"/>
      <c r="T89" s="76" t="str">
        <f t="shared" si="9"/>
        <v/>
      </c>
      <c r="U89" s="76"/>
    </row>
    <row r="90" spans="2:21">
      <c r="B90" s="20">
        <v>82</v>
      </c>
      <c r="C90" s="73" t="str">
        <f t="shared" si="6"/>
        <v/>
      </c>
      <c r="D90" s="73"/>
      <c r="E90" s="20"/>
      <c r="F90" s="8"/>
      <c r="G90" s="20" t="s">
        <v>4</v>
      </c>
      <c r="H90" s="120"/>
      <c r="I90" s="120"/>
      <c r="J90" s="20"/>
      <c r="K90" s="73" t="str">
        <f t="shared" si="5"/>
        <v/>
      </c>
      <c r="L90" s="73"/>
      <c r="M90" s="6" t="str">
        <f t="shared" si="7"/>
        <v/>
      </c>
      <c r="N90" s="20"/>
      <c r="O90" s="8"/>
      <c r="P90" s="120"/>
      <c r="Q90" s="120"/>
      <c r="R90" s="75" t="str">
        <f t="shared" si="8"/>
        <v/>
      </c>
      <c r="S90" s="75"/>
      <c r="T90" s="76" t="str">
        <f t="shared" si="9"/>
        <v/>
      </c>
      <c r="U90" s="76"/>
    </row>
    <row r="91" spans="2:21">
      <c r="B91" s="20">
        <v>83</v>
      </c>
      <c r="C91" s="73" t="str">
        <f t="shared" si="6"/>
        <v/>
      </c>
      <c r="D91" s="73"/>
      <c r="E91" s="20"/>
      <c r="F91" s="8"/>
      <c r="G91" s="20" t="s">
        <v>4</v>
      </c>
      <c r="H91" s="120"/>
      <c r="I91" s="120"/>
      <c r="J91" s="20"/>
      <c r="K91" s="73" t="str">
        <f t="shared" si="5"/>
        <v/>
      </c>
      <c r="L91" s="73"/>
      <c r="M91" s="6" t="str">
        <f t="shared" si="7"/>
        <v/>
      </c>
      <c r="N91" s="20"/>
      <c r="O91" s="8"/>
      <c r="P91" s="120"/>
      <c r="Q91" s="120"/>
      <c r="R91" s="75" t="str">
        <f t="shared" si="8"/>
        <v/>
      </c>
      <c r="S91" s="75"/>
      <c r="T91" s="76" t="str">
        <f t="shared" si="9"/>
        <v/>
      </c>
      <c r="U91" s="76"/>
    </row>
    <row r="92" spans="2:21">
      <c r="B92" s="20">
        <v>84</v>
      </c>
      <c r="C92" s="73" t="str">
        <f t="shared" si="6"/>
        <v/>
      </c>
      <c r="D92" s="73"/>
      <c r="E92" s="20"/>
      <c r="F92" s="8"/>
      <c r="G92" s="20" t="s">
        <v>3</v>
      </c>
      <c r="H92" s="120"/>
      <c r="I92" s="120"/>
      <c r="J92" s="20"/>
      <c r="K92" s="73" t="str">
        <f t="shared" si="5"/>
        <v/>
      </c>
      <c r="L92" s="73"/>
      <c r="M92" s="6" t="str">
        <f t="shared" si="7"/>
        <v/>
      </c>
      <c r="N92" s="20"/>
      <c r="O92" s="8"/>
      <c r="P92" s="120"/>
      <c r="Q92" s="120"/>
      <c r="R92" s="75" t="str">
        <f t="shared" si="8"/>
        <v/>
      </c>
      <c r="S92" s="75"/>
      <c r="T92" s="76" t="str">
        <f t="shared" si="9"/>
        <v/>
      </c>
      <c r="U92" s="76"/>
    </row>
    <row r="93" spans="2:21">
      <c r="B93" s="20">
        <v>85</v>
      </c>
      <c r="C93" s="73" t="str">
        <f t="shared" si="6"/>
        <v/>
      </c>
      <c r="D93" s="73"/>
      <c r="E93" s="20"/>
      <c r="F93" s="8"/>
      <c r="G93" s="20" t="s">
        <v>4</v>
      </c>
      <c r="H93" s="120"/>
      <c r="I93" s="120"/>
      <c r="J93" s="20"/>
      <c r="K93" s="73" t="str">
        <f t="shared" si="5"/>
        <v/>
      </c>
      <c r="L93" s="73"/>
      <c r="M93" s="6" t="str">
        <f t="shared" si="7"/>
        <v/>
      </c>
      <c r="N93" s="20"/>
      <c r="O93" s="8"/>
      <c r="P93" s="120"/>
      <c r="Q93" s="120"/>
      <c r="R93" s="75" t="str">
        <f t="shared" si="8"/>
        <v/>
      </c>
      <c r="S93" s="75"/>
      <c r="T93" s="76" t="str">
        <f t="shared" si="9"/>
        <v/>
      </c>
      <c r="U93" s="76"/>
    </row>
    <row r="94" spans="2:21">
      <c r="B94" s="20">
        <v>86</v>
      </c>
      <c r="C94" s="73" t="str">
        <f t="shared" si="6"/>
        <v/>
      </c>
      <c r="D94" s="73"/>
      <c r="E94" s="20"/>
      <c r="F94" s="8"/>
      <c r="G94" s="20" t="s">
        <v>3</v>
      </c>
      <c r="H94" s="120"/>
      <c r="I94" s="120"/>
      <c r="J94" s="20"/>
      <c r="K94" s="73" t="str">
        <f t="shared" si="5"/>
        <v/>
      </c>
      <c r="L94" s="73"/>
      <c r="M94" s="6" t="str">
        <f t="shared" si="7"/>
        <v/>
      </c>
      <c r="N94" s="20"/>
      <c r="O94" s="8"/>
      <c r="P94" s="120"/>
      <c r="Q94" s="120"/>
      <c r="R94" s="75" t="str">
        <f t="shared" si="8"/>
        <v/>
      </c>
      <c r="S94" s="75"/>
      <c r="T94" s="76" t="str">
        <f t="shared" si="9"/>
        <v/>
      </c>
      <c r="U94" s="76"/>
    </row>
    <row r="95" spans="2:21">
      <c r="B95" s="20">
        <v>87</v>
      </c>
      <c r="C95" s="73" t="str">
        <f t="shared" si="6"/>
        <v/>
      </c>
      <c r="D95" s="73"/>
      <c r="E95" s="20"/>
      <c r="F95" s="8"/>
      <c r="G95" s="20" t="s">
        <v>4</v>
      </c>
      <c r="H95" s="120"/>
      <c r="I95" s="120"/>
      <c r="J95" s="20"/>
      <c r="K95" s="73" t="str">
        <f t="shared" si="5"/>
        <v/>
      </c>
      <c r="L95" s="73"/>
      <c r="M95" s="6" t="str">
        <f t="shared" si="7"/>
        <v/>
      </c>
      <c r="N95" s="20"/>
      <c r="O95" s="8"/>
      <c r="P95" s="120"/>
      <c r="Q95" s="120"/>
      <c r="R95" s="75" t="str">
        <f t="shared" si="8"/>
        <v/>
      </c>
      <c r="S95" s="75"/>
      <c r="T95" s="76" t="str">
        <f t="shared" si="9"/>
        <v/>
      </c>
      <c r="U95" s="76"/>
    </row>
    <row r="96" spans="2:21">
      <c r="B96" s="20">
        <v>88</v>
      </c>
      <c r="C96" s="73" t="str">
        <f t="shared" si="6"/>
        <v/>
      </c>
      <c r="D96" s="73"/>
      <c r="E96" s="20"/>
      <c r="F96" s="8"/>
      <c r="G96" s="20" t="s">
        <v>3</v>
      </c>
      <c r="H96" s="120"/>
      <c r="I96" s="120"/>
      <c r="J96" s="20"/>
      <c r="K96" s="73" t="str">
        <f t="shared" si="5"/>
        <v/>
      </c>
      <c r="L96" s="73"/>
      <c r="M96" s="6" t="str">
        <f t="shared" si="7"/>
        <v/>
      </c>
      <c r="N96" s="20"/>
      <c r="O96" s="8"/>
      <c r="P96" s="120"/>
      <c r="Q96" s="120"/>
      <c r="R96" s="75" t="str">
        <f t="shared" si="8"/>
        <v/>
      </c>
      <c r="S96" s="75"/>
      <c r="T96" s="76" t="str">
        <f t="shared" si="9"/>
        <v/>
      </c>
      <c r="U96" s="76"/>
    </row>
    <row r="97" spans="2:21">
      <c r="B97" s="20">
        <v>89</v>
      </c>
      <c r="C97" s="73" t="str">
        <f t="shared" si="6"/>
        <v/>
      </c>
      <c r="D97" s="73"/>
      <c r="E97" s="20"/>
      <c r="F97" s="8"/>
      <c r="G97" s="20" t="s">
        <v>4</v>
      </c>
      <c r="H97" s="120"/>
      <c r="I97" s="120"/>
      <c r="J97" s="20"/>
      <c r="K97" s="73" t="str">
        <f t="shared" si="5"/>
        <v/>
      </c>
      <c r="L97" s="73"/>
      <c r="M97" s="6" t="str">
        <f t="shared" si="7"/>
        <v/>
      </c>
      <c r="N97" s="20"/>
      <c r="O97" s="8"/>
      <c r="P97" s="120"/>
      <c r="Q97" s="120"/>
      <c r="R97" s="75" t="str">
        <f t="shared" si="8"/>
        <v/>
      </c>
      <c r="S97" s="75"/>
      <c r="T97" s="76" t="str">
        <f t="shared" si="9"/>
        <v/>
      </c>
      <c r="U97" s="76"/>
    </row>
    <row r="98" spans="2:21">
      <c r="B98" s="20">
        <v>90</v>
      </c>
      <c r="C98" s="73" t="str">
        <f t="shared" si="6"/>
        <v/>
      </c>
      <c r="D98" s="73"/>
      <c r="E98" s="20"/>
      <c r="F98" s="8"/>
      <c r="G98" s="20" t="s">
        <v>3</v>
      </c>
      <c r="H98" s="120"/>
      <c r="I98" s="120"/>
      <c r="J98" s="20"/>
      <c r="K98" s="73" t="str">
        <f t="shared" si="5"/>
        <v/>
      </c>
      <c r="L98" s="73"/>
      <c r="M98" s="6" t="str">
        <f t="shared" si="7"/>
        <v/>
      </c>
      <c r="N98" s="20"/>
      <c r="O98" s="8"/>
      <c r="P98" s="120"/>
      <c r="Q98" s="120"/>
      <c r="R98" s="75" t="str">
        <f t="shared" si="8"/>
        <v/>
      </c>
      <c r="S98" s="75"/>
      <c r="T98" s="76" t="str">
        <f t="shared" si="9"/>
        <v/>
      </c>
      <c r="U98" s="76"/>
    </row>
    <row r="99" spans="2:21">
      <c r="B99" s="20">
        <v>91</v>
      </c>
      <c r="C99" s="73" t="str">
        <f t="shared" si="6"/>
        <v/>
      </c>
      <c r="D99" s="73"/>
      <c r="E99" s="20"/>
      <c r="F99" s="8"/>
      <c r="G99" s="20" t="s">
        <v>4</v>
      </c>
      <c r="H99" s="120"/>
      <c r="I99" s="120"/>
      <c r="J99" s="20"/>
      <c r="K99" s="73" t="str">
        <f t="shared" si="5"/>
        <v/>
      </c>
      <c r="L99" s="73"/>
      <c r="M99" s="6" t="str">
        <f t="shared" si="7"/>
        <v/>
      </c>
      <c r="N99" s="20"/>
      <c r="O99" s="8"/>
      <c r="P99" s="120"/>
      <c r="Q99" s="120"/>
      <c r="R99" s="75" t="str">
        <f t="shared" si="8"/>
        <v/>
      </c>
      <c r="S99" s="75"/>
      <c r="T99" s="76" t="str">
        <f t="shared" si="9"/>
        <v/>
      </c>
      <c r="U99" s="76"/>
    </row>
    <row r="100" spans="2:21">
      <c r="B100" s="20">
        <v>92</v>
      </c>
      <c r="C100" s="73" t="str">
        <f t="shared" si="6"/>
        <v/>
      </c>
      <c r="D100" s="73"/>
      <c r="E100" s="20"/>
      <c r="F100" s="8"/>
      <c r="G100" s="20" t="s">
        <v>4</v>
      </c>
      <c r="H100" s="120"/>
      <c r="I100" s="120"/>
      <c r="J100" s="20"/>
      <c r="K100" s="73" t="str">
        <f t="shared" si="5"/>
        <v/>
      </c>
      <c r="L100" s="73"/>
      <c r="M100" s="6" t="str">
        <f t="shared" si="7"/>
        <v/>
      </c>
      <c r="N100" s="20"/>
      <c r="O100" s="8"/>
      <c r="P100" s="120"/>
      <c r="Q100" s="120"/>
      <c r="R100" s="75" t="str">
        <f t="shared" si="8"/>
        <v/>
      </c>
      <c r="S100" s="75"/>
      <c r="T100" s="76" t="str">
        <f t="shared" si="9"/>
        <v/>
      </c>
      <c r="U100" s="76"/>
    </row>
    <row r="101" spans="2:21">
      <c r="B101" s="20">
        <v>93</v>
      </c>
      <c r="C101" s="73" t="str">
        <f t="shared" si="6"/>
        <v/>
      </c>
      <c r="D101" s="73"/>
      <c r="E101" s="20"/>
      <c r="F101" s="8"/>
      <c r="G101" s="20" t="s">
        <v>3</v>
      </c>
      <c r="H101" s="120"/>
      <c r="I101" s="120"/>
      <c r="J101" s="20"/>
      <c r="K101" s="73" t="str">
        <f t="shared" si="5"/>
        <v/>
      </c>
      <c r="L101" s="73"/>
      <c r="M101" s="6" t="str">
        <f t="shared" si="7"/>
        <v/>
      </c>
      <c r="N101" s="20"/>
      <c r="O101" s="8"/>
      <c r="P101" s="120"/>
      <c r="Q101" s="120"/>
      <c r="R101" s="75" t="str">
        <f t="shared" si="8"/>
        <v/>
      </c>
      <c r="S101" s="75"/>
      <c r="T101" s="76" t="str">
        <f t="shared" si="9"/>
        <v/>
      </c>
      <c r="U101" s="76"/>
    </row>
    <row r="102" spans="2:21">
      <c r="B102" s="20">
        <v>94</v>
      </c>
      <c r="C102" s="73" t="str">
        <f t="shared" si="6"/>
        <v/>
      </c>
      <c r="D102" s="73"/>
      <c r="E102" s="20"/>
      <c r="F102" s="8"/>
      <c r="G102" s="20" t="s">
        <v>3</v>
      </c>
      <c r="H102" s="120"/>
      <c r="I102" s="120"/>
      <c r="J102" s="20"/>
      <c r="K102" s="73" t="str">
        <f t="shared" si="5"/>
        <v/>
      </c>
      <c r="L102" s="73"/>
      <c r="M102" s="6" t="str">
        <f t="shared" si="7"/>
        <v/>
      </c>
      <c r="N102" s="20"/>
      <c r="O102" s="8"/>
      <c r="P102" s="120"/>
      <c r="Q102" s="120"/>
      <c r="R102" s="75" t="str">
        <f t="shared" si="8"/>
        <v/>
      </c>
      <c r="S102" s="75"/>
      <c r="T102" s="76" t="str">
        <f t="shared" si="9"/>
        <v/>
      </c>
      <c r="U102" s="76"/>
    </row>
    <row r="103" spans="2:21">
      <c r="B103" s="20">
        <v>95</v>
      </c>
      <c r="C103" s="73" t="str">
        <f t="shared" si="6"/>
        <v/>
      </c>
      <c r="D103" s="73"/>
      <c r="E103" s="20"/>
      <c r="F103" s="8"/>
      <c r="G103" s="20" t="s">
        <v>3</v>
      </c>
      <c r="H103" s="120"/>
      <c r="I103" s="120"/>
      <c r="J103" s="20"/>
      <c r="K103" s="73" t="str">
        <f t="shared" si="5"/>
        <v/>
      </c>
      <c r="L103" s="73"/>
      <c r="M103" s="6" t="str">
        <f t="shared" si="7"/>
        <v/>
      </c>
      <c r="N103" s="20"/>
      <c r="O103" s="8"/>
      <c r="P103" s="120"/>
      <c r="Q103" s="120"/>
      <c r="R103" s="75" t="str">
        <f t="shared" si="8"/>
        <v/>
      </c>
      <c r="S103" s="75"/>
      <c r="T103" s="76" t="str">
        <f t="shared" si="9"/>
        <v/>
      </c>
      <c r="U103" s="76"/>
    </row>
    <row r="104" spans="2:21">
      <c r="B104" s="20">
        <v>96</v>
      </c>
      <c r="C104" s="73" t="str">
        <f t="shared" si="6"/>
        <v/>
      </c>
      <c r="D104" s="73"/>
      <c r="E104" s="20"/>
      <c r="F104" s="8"/>
      <c r="G104" s="20" t="s">
        <v>4</v>
      </c>
      <c r="H104" s="120"/>
      <c r="I104" s="120"/>
      <c r="J104" s="20"/>
      <c r="K104" s="73" t="str">
        <f t="shared" si="5"/>
        <v/>
      </c>
      <c r="L104" s="73"/>
      <c r="M104" s="6" t="str">
        <f t="shared" si="7"/>
        <v/>
      </c>
      <c r="N104" s="20"/>
      <c r="O104" s="8"/>
      <c r="P104" s="120"/>
      <c r="Q104" s="120"/>
      <c r="R104" s="75" t="str">
        <f t="shared" si="8"/>
        <v/>
      </c>
      <c r="S104" s="75"/>
      <c r="T104" s="76" t="str">
        <f t="shared" si="9"/>
        <v/>
      </c>
      <c r="U104" s="76"/>
    </row>
    <row r="105" spans="2:21">
      <c r="B105" s="20">
        <v>97</v>
      </c>
      <c r="C105" s="73" t="str">
        <f t="shared" si="6"/>
        <v/>
      </c>
      <c r="D105" s="73"/>
      <c r="E105" s="20"/>
      <c r="F105" s="8"/>
      <c r="G105" s="20" t="s">
        <v>3</v>
      </c>
      <c r="H105" s="120"/>
      <c r="I105" s="120"/>
      <c r="J105" s="20"/>
      <c r="K105" s="73" t="str">
        <f t="shared" si="5"/>
        <v/>
      </c>
      <c r="L105" s="73"/>
      <c r="M105" s="6" t="str">
        <f t="shared" si="7"/>
        <v/>
      </c>
      <c r="N105" s="20"/>
      <c r="O105" s="8"/>
      <c r="P105" s="120"/>
      <c r="Q105" s="120"/>
      <c r="R105" s="75" t="str">
        <f t="shared" si="8"/>
        <v/>
      </c>
      <c r="S105" s="75"/>
      <c r="T105" s="76" t="str">
        <f t="shared" si="9"/>
        <v/>
      </c>
      <c r="U105" s="76"/>
    </row>
    <row r="106" spans="2:21">
      <c r="B106" s="20">
        <v>98</v>
      </c>
      <c r="C106" s="73" t="str">
        <f t="shared" si="6"/>
        <v/>
      </c>
      <c r="D106" s="73"/>
      <c r="E106" s="20"/>
      <c r="F106" s="8"/>
      <c r="G106" s="20" t="s">
        <v>4</v>
      </c>
      <c r="H106" s="120"/>
      <c r="I106" s="120"/>
      <c r="J106" s="20"/>
      <c r="K106" s="73" t="str">
        <f t="shared" si="5"/>
        <v/>
      </c>
      <c r="L106" s="73"/>
      <c r="M106" s="6" t="str">
        <f t="shared" si="7"/>
        <v/>
      </c>
      <c r="N106" s="20"/>
      <c r="O106" s="8"/>
      <c r="P106" s="120"/>
      <c r="Q106" s="120"/>
      <c r="R106" s="75" t="str">
        <f t="shared" si="8"/>
        <v/>
      </c>
      <c r="S106" s="75"/>
      <c r="T106" s="76" t="str">
        <f t="shared" si="9"/>
        <v/>
      </c>
      <c r="U106" s="76"/>
    </row>
    <row r="107" spans="2:21">
      <c r="B107" s="20">
        <v>99</v>
      </c>
      <c r="C107" s="73" t="str">
        <f t="shared" si="6"/>
        <v/>
      </c>
      <c r="D107" s="73"/>
      <c r="E107" s="20"/>
      <c r="F107" s="8"/>
      <c r="G107" s="20" t="s">
        <v>4</v>
      </c>
      <c r="H107" s="120"/>
      <c r="I107" s="120"/>
      <c r="J107" s="20"/>
      <c r="K107" s="73" t="str">
        <f t="shared" si="5"/>
        <v/>
      </c>
      <c r="L107" s="73"/>
      <c r="M107" s="6" t="str">
        <f t="shared" si="7"/>
        <v/>
      </c>
      <c r="N107" s="20"/>
      <c r="O107" s="8"/>
      <c r="P107" s="120"/>
      <c r="Q107" s="120"/>
      <c r="R107" s="75" t="str">
        <f t="shared" si="8"/>
        <v/>
      </c>
      <c r="S107" s="75"/>
      <c r="T107" s="76" t="str">
        <f t="shared" si="9"/>
        <v/>
      </c>
      <c r="U107" s="76"/>
    </row>
    <row r="108" spans="2:21">
      <c r="B108" s="20">
        <v>100</v>
      </c>
      <c r="C108" s="73" t="str">
        <f t="shared" si="6"/>
        <v/>
      </c>
      <c r="D108" s="73"/>
      <c r="E108" s="20"/>
      <c r="F108" s="8"/>
      <c r="G108" s="20" t="s">
        <v>3</v>
      </c>
      <c r="H108" s="120"/>
      <c r="I108" s="120"/>
      <c r="J108" s="20"/>
      <c r="K108" s="73" t="str">
        <f t="shared" si="5"/>
        <v/>
      </c>
      <c r="L108" s="73"/>
      <c r="M108" s="6" t="str">
        <f t="shared" si="7"/>
        <v/>
      </c>
      <c r="N108" s="20"/>
      <c r="O108" s="8"/>
      <c r="P108" s="120"/>
      <c r="Q108" s="120"/>
      <c r="R108" s="75" t="str">
        <f t="shared" si="8"/>
        <v/>
      </c>
      <c r="S108" s="75"/>
      <c r="T108" s="76" t="str">
        <f t="shared" si="9"/>
        <v/>
      </c>
      <c r="U108" s="76"/>
    </row>
    <row r="109" spans="2:21">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15" priority="1" stopIfTrue="1" operator="equal">
      <formula>"買"</formula>
    </cfRule>
    <cfRule type="cellIs" dxfId="14" priority="2"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5" stopIfTrue="1" operator="equal">
      <formula>"買"</formula>
    </cfRule>
    <cfRule type="cellIs" dxfId="10" priority="6" stopIfTrue="1" operator="equal">
      <formula>"売"</formula>
    </cfRule>
  </conditionalFormatting>
  <conditionalFormatting sqref="G13">
    <cfRule type="cellIs" dxfId="9" priority="3" stopIfTrue="1" operator="equal">
      <formula>"買"</formula>
    </cfRule>
    <cfRule type="cellIs" dxfId="8"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V109"/>
  <sheetViews>
    <sheetView zoomScale="115" zoomScaleNormal="115" workbookViewId="0">
      <pane ySplit="8" topLeftCell="A9" activePane="bottomLeft" state="frozen"/>
      <selection pane="bottomLeft" activeCell="J25" sqref="J25"/>
    </sheetView>
  </sheetViews>
  <sheetFormatPr defaultRowHeight="13.5"/>
  <cols>
    <col min="1" max="1" width="2.875" customWidth="1"/>
    <col min="2" max="18" width="6.625" customWidth="1"/>
    <col min="22" max="22" width="10.875" style="23" bestFit="1" customWidth="1"/>
  </cols>
  <sheetData>
    <row r="2" spans="2:21">
      <c r="B2" s="92" t="s">
        <v>5</v>
      </c>
      <c r="C2" s="92"/>
      <c r="D2" s="129" t="s">
        <v>47</v>
      </c>
      <c r="E2" s="129"/>
      <c r="F2" s="92" t="s">
        <v>6</v>
      </c>
      <c r="G2" s="92"/>
      <c r="H2" s="129" t="s">
        <v>36</v>
      </c>
      <c r="I2" s="129"/>
      <c r="J2" s="92" t="s">
        <v>7</v>
      </c>
      <c r="K2" s="92"/>
      <c r="L2" s="106">
        <f>C9</f>
        <v>1000000</v>
      </c>
      <c r="M2" s="105"/>
      <c r="N2" s="92" t="s">
        <v>8</v>
      </c>
      <c r="O2" s="92"/>
      <c r="P2" s="106" t="e">
        <f>C108+R108</f>
        <v>#VALUE!</v>
      </c>
      <c r="Q2" s="105"/>
      <c r="R2" s="1"/>
      <c r="S2" s="1"/>
      <c r="T2" s="1"/>
    </row>
    <row r="3" spans="2:21" ht="57" customHeight="1">
      <c r="B3" s="92" t="s">
        <v>9</v>
      </c>
      <c r="C3" s="92"/>
      <c r="D3" s="127" t="s">
        <v>38</v>
      </c>
      <c r="E3" s="127"/>
      <c r="F3" s="127"/>
      <c r="G3" s="127"/>
      <c r="H3" s="127"/>
      <c r="I3" s="127"/>
      <c r="J3" s="92" t="s">
        <v>10</v>
      </c>
      <c r="K3" s="92"/>
      <c r="L3" s="127" t="s">
        <v>35</v>
      </c>
      <c r="M3" s="128"/>
      <c r="N3" s="128"/>
      <c r="O3" s="128"/>
      <c r="P3" s="128"/>
      <c r="Q3" s="128"/>
      <c r="R3" s="1"/>
      <c r="S3" s="1"/>
    </row>
    <row r="4" spans="2:21">
      <c r="B4" s="92" t="s">
        <v>11</v>
      </c>
      <c r="C4" s="92"/>
      <c r="D4" s="103">
        <f>SUM($R$9:$S$993)</f>
        <v>153684.21052631587</v>
      </c>
      <c r="E4" s="103"/>
      <c r="F4" s="92" t="s">
        <v>12</v>
      </c>
      <c r="G4" s="92"/>
      <c r="H4" s="104">
        <f>SUM($T$9:$U$108)</f>
        <v>292.00000000000017</v>
      </c>
      <c r="I4" s="105"/>
      <c r="J4" s="109" t="s">
        <v>13</v>
      </c>
      <c r="K4" s="109"/>
      <c r="L4" s="106">
        <f>MAX($C$9:$D$990)-C9</f>
        <v>153684.21052631596</v>
      </c>
      <c r="M4" s="106"/>
      <c r="N4" s="109" t="s">
        <v>14</v>
      </c>
      <c r="O4" s="109"/>
      <c r="P4" s="103">
        <f>MIN($C$9:$D$990)-C9</f>
        <v>0</v>
      </c>
      <c r="Q4" s="103"/>
      <c r="R4" s="1"/>
      <c r="S4" s="1"/>
      <c r="T4" s="1"/>
    </row>
    <row r="5" spans="2:21">
      <c r="B5" s="40" t="s">
        <v>15</v>
      </c>
      <c r="C5" s="2">
        <f>COUNTIF($R$9:$R$990,"&gt;0")</f>
        <v>1</v>
      </c>
      <c r="D5" s="41" t="s">
        <v>16</v>
      </c>
      <c r="E5" s="16">
        <f>COUNTIF($R$9:$R$990,"&lt;0")</f>
        <v>0</v>
      </c>
      <c r="F5" s="41" t="s">
        <v>17</v>
      </c>
      <c r="G5" s="2">
        <f>COUNTIF($R$9:$R$990,"=0")</f>
        <v>0</v>
      </c>
      <c r="H5" s="41" t="s">
        <v>18</v>
      </c>
      <c r="I5" s="3">
        <f>C5/SUM(C5,E5,G5)</f>
        <v>1</v>
      </c>
      <c r="J5" s="91" t="s">
        <v>19</v>
      </c>
      <c r="K5" s="92"/>
      <c r="L5" s="93"/>
      <c r="M5" s="94"/>
      <c r="N5" s="18" t="s">
        <v>20</v>
      </c>
      <c r="O5" s="9"/>
      <c r="P5" s="93"/>
      <c r="Q5" s="94"/>
      <c r="R5" s="1"/>
      <c r="S5" s="1"/>
      <c r="T5" s="1"/>
    </row>
    <row r="6" spans="2:21">
      <c r="B6" s="11"/>
      <c r="C6" s="14"/>
      <c r="D6" s="15"/>
      <c r="E6" s="12"/>
      <c r="F6" s="11"/>
      <c r="G6" s="12"/>
      <c r="H6" s="11"/>
      <c r="I6" s="17"/>
      <c r="J6" s="11"/>
      <c r="K6" s="11"/>
      <c r="L6" s="12"/>
      <c r="M6" s="12"/>
      <c r="N6" s="13"/>
      <c r="O6" s="13"/>
      <c r="P6" s="10"/>
      <c r="Q6" s="7"/>
      <c r="R6" s="1"/>
      <c r="S6" s="1"/>
      <c r="T6" s="1"/>
    </row>
    <row r="7" spans="2:21">
      <c r="B7" s="78" t="s">
        <v>21</v>
      </c>
      <c r="C7" s="80" t="s">
        <v>22</v>
      </c>
      <c r="D7" s="81"/>
      <c r="E7" s="84" t="s">
        <v>23</v>
      </c>
      <c r="F7" s="85"/>
      <c r="G7" s="85"/>
      <c r="H7" s="85"/>
      <c r="I7" s="86"/>
      <c r="J7" s="99" t="s">
        <v>24</v>
      </c>
      <c r="K7" s="102"/>
      <c r="L7" s="42">
        <v>0.03</v>
      </c>
      <c r="M7" s="87" t="s">
        <v>25</v>
      </c>
      <c r="N7" s="88" t="s">
        <v>26</v>
      </c>
      <c r="O7" s="89"/>
      <c r="P7" s="89"/>
      <c r="Q7" s="90"/>
      <c r="R7" s="96" t="s">
        <v>27</v>
      </c>
      <c r="S7" s="96"/>
      <c r="T7" s="96"/>
      <c r="U7" s="96"/>
    </row>
    <row r="8" spans="2:21">
      <c r="B8" s="79"/>
      <c r="C8" s="82"/>
      <c r="D8" s="83"/>
      <c r="E8" s="19" t="s">
        <v>28</v>
      </c>
      <c r="F8" s="19" t="s">
        <v>29</v>
      </c>
      <c r="G8" s="19" t="s">
        <v>30</v>
      </c>
      <c r="H8" s="98" t="s">
        <v>31</v>
      </c>
      <c r="I8" s="86"/>
      <c r="J8" s="4" t="s">
        <v>32</v>
      </c>
      <c r="K8" s="99" t="s">
        <v>33</v>
      </c>
      <c r="L8" s="100"/>
      <c r="M8" s="87"/>
      <c r="N8" s="5" t="s">
        <v>28</v>
      </c>
      <c r="O8" s="5" t="s">
        <v>29</v>
      </c>
      <c r="P8" s="101" t="s">
        <v>31</v>
      </c>
      <c r="Q8" s="90"/>
      <c r="R8" s="96" t="s">
        <v>34</v>
      </c>
      <c r="S8" s="96"/>
      <c r="T8" s="96" t="s">
        <v>32</v>
      </c>
      <c r="U8" s="96"/>
    </row>
    <row r="9" spans="2:21">
      <c r="B9" s="39">
        <v>1</v>
      </c>
      <c r="C9" s="125">
        <v>1000000</v>
      </c>
      <c r="D9" s="125"/>
      <c r="E9" s="43">
        <v>2001</v>
      </c>
      <c r="F9" s="44">
        <v>42111</v>
      </c>
      <c r="G9" s="39" t="s">
        <v>4</v>
      </c>
      <c r="H9" s="126">
        <v>105.33</v>
      </c>
      <c r="I9" s="126"/>
      <c r="J9" s="43">
        <v>57</v>
      </c>
      <c r="K9" s="73">
        <f>IF(F9="","",C9*$L$7)</f>
        <v>30000</v>
      </c>
      <c r="L9" s="73"/>
      <c r="M9" s="6">
        <f>IF(J9="","",(K9/J9)/1000)</f>
        <v>0.52631578947368418</v>
      </c>
      <c r="N9" s="43">
        <v>2001</v>
      </c>
      <c r="O9" s="44">
        <v>42111</v>
      </c>
      <c r="P9" s="126">
        <v>108.25</v>
      </c>
      <c r="Q9" s="126"/>
      <c r="R9" s="75">
        <f>IF(O9="","",(IF(G9="売",H9-P9,P9-H9))*M9*100000)</f>
        <v>153684.21052631587</v>
      </c>
      <c r="S9" s="75"/>
      <c r="T9" s="76">
        <f>IF(O9="","",IF(R9&lt;0,J9*(-1),IF(G9="買",(P9-H9)*100,(H9-P9)*100)))</f>
        <v>292.00000000000017</v>
      </c>
      <c r="U9" s="76"/>
    </row>
    <row r="10" spans="2:21">
      <c r="B10" s="39">
        <v>2</v>
      </c>
      <c r="C10" s="73">
        <f t="shared" ref="C10:C73" si="0">IF(R9="","",C9+R9)</f>
        <v>1153684.210526316</v>
      </c>
      <c r="D10" s="73"/>
      <c r="E10" s="39"/>
      <c r="F10" s="8"/>
      <c r="G10" s="39" t="s">
        <v>4</v>
      </c>
      <c r="H10" s="120"/>
      <c r="I10" s="120"/>
      <c r="J10" s="39"/>
      <c r="K10" s="73" t="str">
        <f t="shared" ref="K10:K73" si="1">IF(F10="","",C10*$L$7)</f>
        <v/>
      </c>
      <c r="L10" s="73"/>
      <c r="M10" s="6" t="str">
        <f t="shared" ref="M10:M73" si="2">IF(J10="","",(K10/J10)/1000)</f>
        <v/>
      </c>
      <c r="N10" s="39"/>
      <c r="O10" s="8"/>
      <c r="P10" s="120"/>
      <c r="Q10" s="120"/>
      <c r="R10" s="75" t="str">
        <f t="shared" ref="R10:R73" si="3">IF(O10="","",(IF(G10="売",H10-P10,P10-H10))*M10*100000)</f>
        <v/>
      </c>
      <c r="S10" s="75"/>
      <c r="T10" s="76" t="str">
        <f t="shared" ref="T10:T73" si="4">IF(O10="","",IF(R10&lt;0,J10*(-1),IF(G10="買",(P10-H10)*100,(H10-P10)*100)))</f>
        <v/>
      </c>
      <c r="U10" s="76"/>
    </row>
    <row r="11" spans="2:21">
      <c r="B11" s="39">
        <v>3</v>
      </c>
      <c r="C11" s="73" t="str">
        <f t="shared" si="0"/>
        <v/>
      </c>
      <c r="D11" s="73"/>
      <c r="E11" s="39"/>
      <c r="F11" s="8"/>
      <c r="G11" s="39" t="s">
        <v>4</v>
      </c>
      <c r="H11" s="120"/>
      <c r="I11" s="120"/>
      <c r="J11" s="39"/>
      <c r="K11" s="73" t="str">
        <f t="shared" si="1"/>
        <v/>
      </c>
      <c r="L11" s="73"/>
      <c r="M11" s="6" t="str">
        <f t="shared" si="2"/>
        <v/>
      </c>
      <c r="N11" s="39"/>
      <c r="O11" s="8"/>
      <c r="P11" s="120"/>
      <c r="Q11" s="120"/>
      <c r="R11" s="75" t="str">
        <f t="shared" si="3"/>
        <v/>
      </c>
      <c r="S11" s="75"/>
      <c r="T11" s="76" t="str">
        <f t="shared" si="4"/>
        <v/>
      </c>
      <c r="U11" s="76"/>
    </row>
    <row r="12" spans="2:21">
      <c r="B12" s="39">
        <v>4</v>
      </c>
      <c r="C12" s="73" t="str">
        <f t="shared" si="0"/>
        <v/>
      </c>
      <c r="D12" s="73"/>
      <c r="E12" s="39"/>
      <c r="F12" s="8"/>
      <c r="G12" s="39" t="s">
        <v>3</v>
      </c>
      <c r="H12" s="120"/>
      <c r="I12" s="120"/>
      <c r="J12" s="39"/>
      <c r="K12" s="73" t="str">
        <f t="shared" si="1"/>
        <v/>
      </c>
      <c r="L12" s="73"/>
      <c r="M12" s="6" t="str">
        <f t="shared" si="2"/>
        <v/>
      </c>
      <c r="N12" s="39"/>
      <c r="O12" s="8"/>
      <c r="P12" s="120"/>
      <c r="Q12" s="120"/>
      <c r="R12" s="75" t="str">
        <f t="shared" si="3"/>
        <v/>
      </c>
      <c r="S12" s="75"/>
      <c r="T12" s="76" t="str">
        <f t="shared" si="4"/>
        <v/>
      </c>
      <c r="U12" s="76"/>
    </row>
    <row r="13" spans="2:21">
      <c r="B13" s="39">
        <v>5</v>
      </c>
      <c r="C13" s="73" t="str">
        <f t="shared" si="0"/>
        <v/>
      </c>
      <c r="D13" s="73"/>
      <c r="E13" s="39"/>
      <c r="F13" s="8"/>
      <c r="G13" s="39" t="s">
        <v>3</v>
      </c>
      <c r="H13" s="120"/>
      <c r="I13" s="120"/>
      <c r="J13" s="39"/>
      <c r="K13" s="73" t="str">
        <f t="shared" si="1"/>
        <v/>
      </c>
      <c r="L13" s="73"/>
      <c r="M13" s="6" t="str">
        <f t="shared" si="2"/>
        <v/>
      </c>
      <c r="N13" s="39"/>
      <c r="O13" s="8"/>
      <c r="P13" s="120"/>
      <c r="Q13" s="120"/>
      <c r="R13" s="75" t="str">
        <f t="shared" si="3"/>
        <v/>
      </c>
      <c r="S13" s="75"/>
      <c r="T13" s="76" t="str">
        <f t="shared" si="4"/>
        <v/>
      </c>
      <c r="U13" s="76"/>
    </row>
    <row r="14" spans="2:21">
      <c r="B14" s="39">
        <v>6</v>
      </c>
      <c r="C14" s="73" t="str">
        <f t="shared" si="0"/>
        <v/>
      </c>
      <c r="D14" s="73"/>
      <c r="E14" s="39"/>
      <c r="F14" s="8"/>
      <c r="G14" s="39" t="s">
        <v>4</v>
      </c>
      <c r="H14" s="120"/>
      <c r="I14" s="120"/>
      <c r="J14" s="39"/>
      <c r="K14" s="73" t="str">
        <f t="shared" si="1"/>
        <v/>
      </c>
      <c r="L14" s="73"/>
      <c r="M14" s="6" t="str">
        <f t="shared" si="2"/>
        <v/>
      </c>
      <c r="N14" s="39"/>
      <c r="O14" s="8"/>
      <c r="P14" s="120"/>
      <c r="Q14" s="120"/>
      <c r="R14" s="75" t="str">
        <f t="shared" si="3"/>
        <v/>
      </c>
      <c r="S14" s="75"/>
      <c r="T14" s="76" t="str">
        <f t="shared" si="4"/>
        <v/>
      </c>
      <c r="U14" s="76"/>
    </row>
    <row r="15" spans="2:21">
      <c r="B15" s="39">
        <v>7</v>
      </c>
      <c r="C15" s="73" t="str">
        <f t="shared" si="0"/>
        <v/>
      </c>
      <c r="D15" s="73"/>
      <c r="E15" s="39"/>
      <c r="F15" s="8"/>
      <c r="G15" s="39" t="s">
        <v>4</v>
      </c>
      <c r="H15" s="120"/>
      <c r="I15" s="120"/>
      <c r="J15" s="39"/>
      <c r="K15" s="73" t="str">
        <f t="shared" si="1"/>
        <v/>
      </c>
      <c r="L15" s="73"/>
      <c r="M15" s="6" t="str">
        <f t="shared" si="2"/>
        <v/>
      </c>
      <c r="N15" s="39"/>
      <c r="O15" s="8"/>
      <c r="P15" s="120"/>
      <c r="Q15" s="120"/>
      <c r="R15" s="75" t="str">
        <f t="shared" si="3"/>
        <v/>
      </c>
      <c r="S15" s="75"/>
      <c r="T15" s="76" t="str">
        <f t="shared" si="4"/>
        <v/>
      </c>
      <c r="U15" s="76"/>
    </row>
    <row r="16" spans="2:21">
      <c r="B16" s="39">
        <v>8</v>
      </c>
      <c r="C16" s="73" t="str">
        <f t="shared" si="0"/>
        <v/>
      </c>
      <c r="D16" s="73"/>
      <c r="E16" s="39"/>
      <c r="F16" s="8"/>
      <c r="G16" s="39" t="s">
        <v>4</v>
      </c>
      <c r="H16" s="120"/>
      <c r="I16" s="120"/>
      <c r="J16" s="39"/>
      <c r="K16" s="73" t="str">
        <f t="shared" si="1"/>
        <v/>
      </c>
      <c r="L16" s="73"/>
      <c r="M16" s="6" t="str">
        <f t="shared" si="2"/>
        <v/>
      </c>
      <c r="N16" s="39"/>
      <c r="O16" s="8"/>
      <c r="P16" s="120"/>
      <c r="Q16" s="120"/>
      <c r="R16" s="75" t="str">
        <f t="shared" si="3"/>
        <v/>
      </c>
      <c r="S16" s="75"/>
      <c r="T16" s="76" t="str">
        <f t="shared" si="4"/>
        <v/>
      </c>
      <c r="U16" s="76"/>
    </row>
    <row r="17" spans="2:21">
      <c r="B17" s="39">
        <v>9</v>
      </c>
      <c r="C17" s="73" t="str">
        <f t="shared" si="0"/>
        <v/>
      </c>
      <c r="D17" s="73"/>
      <c r="E17" s="39"/>
      <c r="F17" s="8"/>
      <c r="G17" s="39" t="s">
        <v>4</v>
      </c>
      <c r="H17" s="120"/>
      <c r="I17" s="120"/>
      <c r="J17" s="39"/>
      <c r="K17" s="73" t="str">
        <f t="shared" si="1"/>
        <v/>
      </c>
      <c r="L17" s="73"/>
      <c r="M17" s="6" t="str">
        <f t="shared" si="2"/>
        <v/>
      </c>
      <c r="N17" s="39"/>
      <c r="O17" s="8"/>
      <c r="P17" s="120"/>
      <c r="Q17" s="120"/>
      <c r="R17" s="75" t="str">
        <f t="shared" si="3"/>
        <v/>
      </c>
      <c r="S17" s="75"/>
      <c r="T17" s="76" t="str">
        <f t="shared" si="4"/>
        <v/>
      </c>
      <c r="U17" s="76"/>
    </row>
    <row r="18" spans="2:21">
      <c r="B18" s="39">
        <v>10</v>
      </c>
      <c r="C18" s="73" t="str">
        <f t="shared" si="0"/>
        <v/>
      </c>
      <c r="D18" s="73"/>
      <c r="E18" s="39"/>
      <c r="F18" s="8"/>
      <c r="G18" s="39" t="s">
        <v>4</v>
      </c>
      <c r="H18" s="120"/>
      <c r="I18" s="120"/>
      <c r="J18" s="39"/>
      <c r="K18" s="73" t="str">
        <f t="shared" si="1"/>
        <v/>
      </c>
      <c r="L18" s="73"/>
      <c r="M18" s="6" t="str">
        <f t="shared" si="2"/>
        <v/>
      </c>
      <c r="N18" s="39"/>
      <c r="O18" s="8"/>
      <c r="P18" s="120"/>
      <c r="Q18" s="120"/>
      <c r="R18" s="75" t="str">
        <f t="shared" si="3"/>
        <v/>
      </c>
      <c r="S18" s="75"/>
      <c r="T18" s="76" t="str">
        <f t="shared" si="4"/>
        <v/>
      </c>
      <c r="U18" s="76"/>
    </row>
    <row r="19" spans="2:21">
      <c r="B19" s="39">
        <v>11</v>
      </c>
      <c r="C19" s="73" t="str">
        <f t="shared" si="0"/>
        <v/>
      </c>
      <c r="D19" s="73"/>
      <c r="E19" s="39"/>
      <c r="F19" s="8"/>
      <c r="G19" s="39" t="s">
        <v>4</v>
      </c>
      <c r="H19" s="120"/>
      <c r="I19" s="120"/>
      <c r="J19" s="39"/>
      <c r="K19" s="73" t="str">
        <f t="shared" si="1"/>
        <v/>
      </c>
      <c r="L19" s="73"/>
      <c r="M19" s="6" t="str">
        <f t="shared" si="2"/>
        <v/>
      </c>
      <c r="N19" s="39"/>
      <c r="O19" s="8"/>
      <c r="P19" s="120"/>
      <c r="Q19" s="120"/>
      <c r="R19" s="75" t="str">
        <f t="shared" si="3"/>
        <v/>
      </c>
      <c r="S19" s="75"/>
      <c r="T19" s="76" t="str">
        <f t="shared" si="4"/>
        <v/>
      </c>
      <c r="U19" s="76"/>
    </row>
    <row r="20" spans="2:21">
      <c r="B20" s="39">
        <v>12</v>
      </c>
      <c r="C20" s="73" t="str">
        <f t="shared" si="0"/>
        <v/>
      </c>
      <c r="D20" s="73"/>
      <c r="E20" s="39"/>
      <c r="F20" s="8"/>
      <c r="G20" s="39" t="s">
        <v>4</v>
      </c>
      <c r="H20" s="120"/>
      <c r="I20" s="120"/>
      <c r="J20" s="39"/>
      <c r="K20" s="73" t="str">
        <f t="shared" si="1"/>
        <v/>
      </c>
      <c r="L20" s="73"/>
      <c r="M20" s="6" t="str">
        <f t="shared" si="2"/>
        <v/>
      </c>
      <c r="N20" s="39"/>
      <c r="O20" s="8"/>
      <c r="P20" s="120"/>
      <c r="Q20" s="120"/>
      <c r="R20" s="75" t="str">
        <f t="shared" si="3"/>
        <v/>
      </c>
      <c r="S20" s="75"/>
      <c r="T20" s="76" t="str">
        <f t="shared" si="4"/>
        <v/>
      </c>
      <c r="U20" s="76"/>
    </row>
    <row r="21" spans="2:21">
      <c r="B21" s="39">
        <v>13</v>
      </c>
      <c r="C21" s="73" t="str">
        <f t="shared" si="0"/>
        <v/>
      </c>
      <c r="D21" s="73"/>
      <c r="E21" s="39"/>
      <c r="F21" s="8"/>
      <c r="G21" s="39" t="s">
        <v>4</v>
      </c>
      <c r="H21" s="120"/>
      <c r="I21" s="120"/>
      <c r="J21" s="39"/>
      <c r="K21" s="73" t="str">
        <f t="shared" si="1"/>
        <v/>
      </c>
      <c r="L21" s="73"/>
      <c r="M21" s="6" t="str">
        <f t="shared" si="2"/>
        <v/>
      </c>
      <c r="N21" s="39"/>
      <c r="O21" s="8"/>
      <c r="P21" s="120"/>
      <c r="Q21" s="120"/>
      <c r="R21" s="75" t="str">
        <f t="shared" si="3"/>
        <v/>
      </c>
      <c r="S21" s="75"/>
      <c r="T21" s="76" t="str">
        <f t="shared" si="4"/>
        <v/>
      </c>
      <c r="U21" s="76"/>
    </row>
    <row r="22" spans="2:21">
      <c r="B22" s="39">
        <v>14</v>
      </c>
      <c r="C22" s="73" t="str">
        <f t="shared" si="0"/>
        <v/>
      </c>
      <c r="D22" s="73"/>
      <c r="E22" s="39"/>
      <c r="F22" s="8"/>
      <c r="G22" s="39" t="s">
        <v>3</v>
      </c>
      <c r="H22" s="120"/>
      <c r="I22" s="120"/>
      <c r="J22" s="39"/>
      <c r="K22" s="73" t="str">
        <f t="shared" si="1"/>
        <v/>
      </c>
      <c r="L22" s="73"/>
      <c r="M22" s="6" t="str">
        <f t="shared" si="2"/>
        <v/>
      </c>
      <c r="N22" s="39"/>
      <c r="O22" s="8"/>
      <c r="P22" s="120"/>
      <c r="Q22" s="120"/>
      <c r="R22" s="75" t="str">
        <f t="shared" si="3"/>
        <v/>
      </c>
      <c r="S22" s="75"/>
      <c r="T22" s="76" t="str">
        <f t="shared" si="4"/>
        <v/>
      </c>
      <c r="U22" s="76"/>
    </row>
    <row r="23" spans="2:21">
      <c r="B23" s="39">
        <v>15</v>
      </c>
      <c r="C23" s="73" t="str">
        <f t="shared" si="0"/>
        <v/>
      </c>
      <c r="D23" s="73"/>
      <c r="E23" s="39"/>
      <c r="F23" s="8"/>
      <c r="G23" s="39" t="s">
        <v>4</v>
      </c>
      <c r="H23" s="120"/>
      <c r="I23" s="120"/>
      <c r="J23" s="39"/>
      <c r="K23" s="73" t="str">
        <f t="shared" si="1"/>
        <v/>
      </c>
      <c r="L23" s="73"/>
      <c r="M23" s="6" t="str">
        <f t="shared" si="2"/>
        <v/>
      </c>
      <c r="N23" s="39"/>
      <c r="O23" s="8"/>
      <c r="P23" s="120"/>
      <c r="Q23" s="120"/>
      <c r="R23" s="75" t="str">
        <f t="shared" si="3"/>
        <v/>
      </c>
      <c r="S23" s="75"/>
      <c r="T23" s="76" t="str">
        <f t="shared" si="4"/>
        <v/>
      </c>
      <c r="U23" s="76"/>
    </row>
    <row r="24" spans="2:21">
      <c r="B24" s="39">
        <v>16</v>
      </c>
      <c r="C24" s="73" t="str">
        <f t="shared" si="0"/>
        <v/>
      </c>
      <c r="D24" s="73"/>
      <c r="E24" s="39"/>
      <c r="F24" s="8"/>
      <c r="G24" s="39" t="s">
        <v>4</v>
      </c>
      <c r="H24" s="120"/>
      <c r="I24" s="120"/>
      <c r="J24" s="39"/>
      <c r="K24" s="73" t="str">
        <f t="shared" si="1"/>
        <v/>
      </c>
      <c r="L24" s="73"/>
      <c r="M24" s="6" t="str">
        <f t="shared" si="2"/>
        <v/>
      </c>
      <c r="N24" s="39"/>
      <c r="O24" s="8"/>
      <c r="P24" s="120"/>
      <c r="Q24" s="120"/>
      <c r="R24" s="75" t="str">
        <f t="shared" si="3"/>
        <v/>
      </c>
      <c r="S24" s="75"/>
      <c r="T24" s="76" t="str">
        <f t="shared" si="4"/>
        <v/>
      </c>
      <c r="U24" s="76"/>
    </row>
    <row r="25" spans="2:21">
      <c r="B25" s="39">
        <v>17</v>
      </c>
      <c r="C25" s="73" t="str">
        <f t="shared" si="0"/>
        <v/>
      </c>
      <c r="D25" s="73"/>
      <c r="E25" s="39"/>
      <c r="F25" s="8"/>
      <c r="G25" s="39" t="s">
        <v>4</v>
      </c>
      <c r="H25" s="120"/>
      <c r="I25" s="120"/>
      <c r="J25" s="39"/>
      <c r="K25" s="73" t="str">
        <f t="shared" si="1"/>
        <v/>
      </c>
      <c r="L25" s="73"/>
      <c r="M25" s="6" t="str">
        <f t="shared" si="2"/>
        <v/>
      </c>
      <c r="N25" s="39"/>
      <c r="O25" s="8"/>
      <c r="P25" s="120"/>
      <c r="Q25" s="120"/>
      <c r="R25" s="75" t="str">
        <f t="shared" si="3"/>
        <v/>
      </c>
      <c r="S25" s="75"/>
      <c r="T25" s="76" t="str">
        <f t="shared" si="4"/>
        <v/>
      </c>
      <c r="U25" s="76"/>
    </row>
    <row r="26" spans="2:21">
      <c r="B26" s="39">
        <v>18</v>
      </c>
      <c r="C26" s="73" t="str">
        <f t="shared" si="0"/>
        <v/>
      </c>
      <c r="D26" s="73"/>
      <c r="E26" s="39"/>
      <c r="F26" s="8"/>
      <c r="G26" s="39" t="s">
        <v>4</v>
      </c>
      <c r="H26" s="120"/>
      <c r="I26" s="120"/>
      <c r="J26" s="39"/>
      <c r="K26" s="73" t="str">
        <f t="shared" si="1"/>
        <v/>
      </c>
      <c r="L26" s="73"/>
      <c r="M26" s="6" t="str">
        <f t="shared" si="2"/>
        <v/>
      </c>
      <c r="N26" s="39"/>
      <c r="O26" s="8"/>
      <c r="P26" s="120"/>
      <c r="Q26" s="120"/>
      <c r="R26" s="75" t="str">
        <f t="shared" si="3"/>
        <v/>
      </c>
      <c r="S26" s="75"/>
      <c r="T26" s="76" t="str">
        <f t="shared" si="4"/>
        <v/>
      </c>
      <c r="U26" s="76"/>
    </row>
    <row r="27" spans="2:21">
      <c r="B27" s="39">
        <v>19</v>
      </c>
      <c r="C27" s="73" t="str">
        <f t="shared" si="0"/>
        <v/>
      </c>
      <c r="D27" s="73"/>
      <c r="E27" s="39"/>
      <c r="F27" s="8"/>
      <c r="G27" s="39" t="s">
        <v>3</v>
      </c>
      <c r="H27" s="120"/>
      <c r="I27" s="120"/>
      <c r="J27" s="39"/>
      <c r="K27" s="73" t="str">
        <f t="shared" si="1"/>
        <v/>
      </c>
      <c r="L27" s="73"/>
      <c r="M27" s="6" t="str">
        <f t="shared" si="2"/>
        <v/>
      </c>
      <c r="N27" s="39"/>
      <c r="O27" s="8"/>
      <c r="P27" s="120"/>
      <c r="Q27" s="120"/>
      <c r="R27" s="75" t="str">
        <f t="shared" si="3"/>
        <v/>
      </c>
      <c r="S27" s="75"/>
      <c r="T27" s="76" t="str">
        <f t="shared" si="4"/>
        <v/>
      </c>
      <c r="U27" s="76"/>
    </row>
    <row r="28" spans="2:21">
      <c r="B28" s="39">
        <v>20</v>
      </c>
      <c r="C28" s="73" t="str">
        <f t="shared" si="0"/>
        <v/>
      </c>
      <c r="D28" s="73"/>
      <c r="E28" s="39"/>
      <c r="F28" s="8"/>
      <c r="G28" s="39" t="s">
        <v>4</v>
      </c>
      <c r="H28" s="120"/>
      <c r="I28" s="120"/>
      <c r="J28" s="39"/>
      <c r="K28" s="73" t="str">
        <f t="shared" si="1"/>
        <v/>
      </c>
      <c r="L28" s="73"/>
      <c r="M28" s="6" t="str">
        <f t="shared" si="2"/>
        <v/>
      </c>
      <c r="N28" s="39"/>
      <c r="O28" s="8"/>
      <c r="P28" s="120"/>
      <c r="Q28" s="120"/>
      <c r="R28" s="75" t="str">
        <f t="shared" si="3"/>
        <v/>
      </c>
      <c r="S28" s="75"/>
      <c r="T28" s="76" t="str">
        <f t="shared" si="4"/>
        <v/>
      </c>
      <c r="U28" s="76"/>
    </row>
    <row r="29" spans="2:21">
      <c r="B29" s="39">
        <v>21</v>
      </c>
      <c r="C29" s="73" t="str">
        <f t="shared" si="0"/>
        <v/>
      </c>
      <c r="D29" s="73"/>
      <c r="E29" s="39"/>
      <c r="F29" s="8"/>
      <c r="G29" s="39" t="s">
        <v>3</v>
      </c>
      <c r="H29" s="120"/>
      <c r="I29" s="120"/>
      <c r="J29" s="39"/>
      <c r="K29" s="73" t="str">
        <f t="shared" si="1"/>
        <v/>
      </c>
      <c r="L29" s="73"/>
      <c r="M29" s="6" t="str">
        <f t="shared" si="2"/>
        <v/>
      </c>
      <c r="N29" s="39"/>
      <c r="O29" s="8"/>
      <c r="P29" s="120"/>
      <c r="Q29" s="120"/>
      <c r="R29" s="75" t="str">
        <f t="shared" si="3"/>
        <v/>
      </c>
      <c r="S29" s="75"/>
      <c r="T29" s="76" t="str">
        <f t="shared" si="4"/>
        <v/>
      </c>
      <c r="U29" s="76"/>
    </row>
    <row r="30" spans="2:21">
      <c r="B30" s="39">
        <v>22</v>
      </c>
      <c r="C30" s="73" t="str">
        <f t="shared" si="0"/>
        <v/>
      </c>
      <c r="D30" s="73"/>
      <c r="E30" s="39"/>
      <c r="F30" s="8"/>
      <c r="G30" s="39" t="s">
        <v>3</v>
      </c>
      <c r="H30" s="120"/>
      <c r="I30" s="120"/>
      <c r="J30" s="39"/>
      <c r="K30" s="73" t="str">
        <f t="shared" si="1"/>
        <v/>
      </c>
      <c r="L30" s="73"/>
      <c r="M30" s="6" t="str">
        <f t="shared" si="2"/>
        <v/>
      </c>
      <c r="N30" s="39"/>
      <c r="O30" s="8"/>
      <c r="P30" s="120"/>
      <c r="Q30" s="120"/>
      <c r="R30" s="75" t="str">
        <f t="shared" si="3"/>
        <v/>
      </c>
      <c r="S30" s="75"/>
      <c r="T30" s="76" t="str">
        <f t="shared" si="4"/>
        <v/>
      </c>
      <c r="U30" s="76"/>
    </row>
    <row r="31" spans="2:21">
      <c r="B31" s="39">
        <v>23</v>
      </c>
      <c r="C31" s="73" t="str">
        <f t="shared" si="0"/>
        <v/>
      </c>
      <c r="D31" s="73"/>
      <c r="E31" s="39"/>
      <c r="F31" s="8"/>
      <c r="G31" s="39" t="s">
        <v>3</v>
      </c>
      <c r="H31" s="120"/>
      <c r="I31" s="120"/>
      <c r="J31" s="39"/>
      <c r="K31" s="73" t="str">
        <f t="shared" si="1"/>
        <v/>
      </c>
      <c r="L31" s="73"/>
      <c r="M31" s="6" t="str">
        <f t="shared" si="2"/>
        <v/>
      </c>
      <c r="N31" s="39"/>
      <c r="O31" s="8"/>
      <c r="P31" s="120"/>
      <c r="Q31" s="120"/>
      <c r="R31" s="75" t="str">
        <f t="shared" si="3"/>
        <v/>
      </c>
      <c r="S31" s="75"/>
      <c r="T31" s="76" t="str">
        <f t="shared" si="4"/>
        <v/>
      </c>
      <c r="U31" s="76"/>
    </row>
    <row r="32" spans="2:21">
      <c r="B32" s="39">
        <v>24</v>
      </c>
      <c r="C32" s="73" t="str">
        <f t="shared" si="0"/>
        <v/>
      </c>
      <c r="D32" s="73"/>
      <c r="E32" s="39"/>
      <c r="F32" s="8"/>
      <c r="G32" s="39" t="s">
        <v>3</v>
      </c>
      <c r="H32" s="120"/>
      <c r="I32" s="120"/>
      <c r="J32" s="39"/>
      <c r="K32" s="73" t="str">
        <f t="shared" si="1"/>
        <v/>
      </c>
      <c r="L32" s="73"/>
      <c r="M32" s="6" t="str">
        <f t="shared" si="2"/>
        <v/>
      </c>
      <c r="N32" s="39"/>
      <c r="O32" s="8"/>
      <c r="P32" s="120"/>
      <c r="Q32" s="120"/>
      <c r="R32" s="75" t="str">
        <f t="shared" si="3"/>
        <v/>
      </c>
      <c r="S32" s="75"/>
      <c r="T32" s="76" t="str">
        <f t="shared" si="4"/>
        <v/>
      </c>
      <c r="U32" s="76"/>
    </row>
    <row r="33" spans="2:21">
      <c r="B33" s="39">
        <v>25</v>
      </c>
      <c r="C33" s="73" t="str">
        <f t="shared" si="0"/>
        <v/>
      </c>
      <c r="D33" s="73"/>
      <c r="E33" s="39"/>
      <c r="F33" s="8"/>
      <c r="G33" s="39" t="s">
        <v>4</v>
      </c>
      <c r="H33" s="120"/>
      <c r="I33" s="120"/>
      <c r="J33" s="39"/>
      <c r="K33" s="73" t="str">
        <f t="shared" si="1"/>
        <v/>
      </c>
      <c r="L33" s="73"/>
      <c r="M33" s="6" t="str">
        <f t="shared" si="2"/>
        <v/>
      </c>
      <c r="N33" s="39"/>
      <c r="O33" s="8"/>
      <c r="P33" s="120"/>
      <c r="Q33" s="120"/>
      <c r="R33" s="75" t="str">
        <f t="shared" si="3"/>
        <v/>
      </c>
      <c r="S33" s="75"/>
      <c r="T33" s="76" t="str">
        <f t="shared" si="4"/>
        <v/>
      </c>
      <c r="U33" s="76"/>
    </row>
    <row r="34" spans="2:21">
      <c r="B34" s="39">
        <v>26</v>
      </c>
      <c r="C34" s="73" t="str">
        <f t="shared" si="0"/>
        <v/>
      </c>
      <c r="D34" s="73"/>
      <c r="E34" s="39"/>
      <c r="F34" s="8"/>
      <c r="G34" s="39" t="s">
        <v>3</v>
      </c>
      <c r="H34" s="120"/>
      <c r="I34" s="120"/>
      <c r="J34" s="39"/>
      <c r="K34" s="73" t="str">
        <f t="shared" si="1"/>
        <v/>
      </c>
      <c r="L34" s="73"/>
      <c r="M34" s="6" t="str">
        <f t="shared" si="2"/>
        <v/>
      </c>
      <c r="N34" s="39"/>
      <c r="O34" s="8"/>
      <c r="P34" s="120"/>
      <c r="Q34" s="120"/>
      <c r="R34" s="75" t="str">
        <f t="shared" si="3"/>
        <v/>
      </c>
      <c r="S34" s="75"/>
      <c r="T34" s="76" t="str">
        <f t="shared" si="4"/>
        <v/>
      </c>
      <c r="U34" s="76"/>
    </row>
    <row r="35" spans="2:21">
      <c r="B35" s="39">
        <v>27</v>
      </c>
      <c r="C35" s="73" t="str">
        <f t="shared" si="0"/>
        <v/>
      </c>
      <c r="D35" s="73"/>
      <c r="E35" s="39"/>
      <c r="F35" s="8"/>
      <c r="G35" s="39" t="s">
        <v>3</v>
      </c>
      <c r="H35" s="120"/>
      <c r="I35" s="120"/>
      <c r="J35" s="39"/>
      <c r="K35" s="73" t="str">
        <f t="shared" si="1"/>
        <v/>
      </c>
      <c r="L35" s="73"/>
      <c r="M35" s="6" t="str">
        <f t="shared" si="2"/>
        <v/>
      </c>
      <c r="N35" s="39"/>
      <c r="O35" s="8"/>
      <c r="P35" s="120"/>
      <c r="Q35" s="120"/>
      <c r="R35" s="75" t="str">
        <f t="shared" si="3"/>
        <v/>
      </c>
      <c r="S35" s="75"/>
      <c r="T35" s="76" t="str">
        <f t="shared" si="4"/>
        <v/>
      </c>
      <c r="U35" s="76"/>
    </row>
    <row r="36" spans="2:21">
      <c r="B36" s="39">
        <v>28</v>
      </c>
      <c r="C36" s="73" t="str">
        <f t="shared" si="0"/>
        <v/>
      </c>
      <c r="D36" s="73"/>
      <c r="E36" s="39"/>
      <c r="F36" s="8"/>
      <c r="G36" s="39" t="s">
        <v>3</v>
      </c>
      <c r="H36" s="120"/>
      <c r="I36" s="120"/>
      <c r="J36" s="39"/>
      <c r="K36" s="73" t="str">
        <f t="shared" si="1"/>
        <v/>
      </c>
      <c r="L36" s="73"/>
      <c r="M36" s="6" t="str">
        <f t="shared" si="2"/>
        <v/>
      </c>
      <c r="N36" s="39"/>
      <c r="O36" s="8"/>
      <c r="P36" s="120"/>
      <c r="Q36" s="120"/>
      <c r="R36" s="75" t="str">
        <f t="shared" si="3"/>
        <v/>
      </c>
      <c r="S36" s="75"/>
      <c r="T36" s="76" t="str">
        <f t="shared" si="4"/>
        <v/>
      </c>
      <c r="U36" s="76"/>
    </row>
    <row r="37" spans="2:21">
      <c r="B37" s="39">
        <v>29</v>
      </c>
      <c r="C37" s="73" t="str">
        <f t="shared" si="0"/>
        <v/>
      </c>
      <c r="D37" s="73"/>
      <c r="E37" s="39"/>
      <c r="F37" s="8"/>
      <c r="G37" s="39" t="s">
        <v>3</v>
      </c>
      <c r="H37" s="120"/>
      <c r="I37" s="120"/>
      <c r="J37" s="39"/>
      <c r="K37" s="73" t="str">
        <f t="shared" si="1"/>
        <v/>
      </c>
      <c r="L37" s="73"/>
      <c r="M37" s="6" t="str">
        <f t="shared" si="2"/>
        <v/>
      </c>
      <c r="N37" s="39"/>
      <c r="O37" s="8"/>
      <c r="P37" s="120"/>
      <c r="Q37" s="120"/>
      <c r="R37" s="75" t="str">
        <f t="shared" si="3"/>
        <v/>
      </c>
      <c r="S37" s="75"/>
      <c r="T37" s="76" t="str">
        <f t="shared" si="4"/>
        <v/>
      </c>
      <c r="U37" s="76"/>
    </row>
    <row r="38" spans="2:21">
      <c r="B38" s="39">
        <v>30</v>
      </c>
      <c r="C38" s="73" t="str">
        <f t="shared" si="0"/>
        <v/>
      </c>
      <c r="D38" s="73"/>
      <c r="E38" s="39"/>
      <c r="F38" s="8"/>
      <c r="G38" s="39" t="s">
        <v>4</v>
      </c>
      <c r="H38" s="120"/>
      <c r="I38" s="120"/>
      <c r="J38" s="39"/>
      <c r="K38" s="73" t="str">
        <f t="shared" si="1"/>
        <v/>
      </c>
      <c r="L38" s="73"/>
      <c r="M38" s="6" t="str">
        <f t="shared" si="2"/>
        <v/>
      </c>
      <c r="N38" s="39"/>
      <c r="O38" s="8"/>
      <c r="P38" s="120"/>
      <c r="Q38" s="120"/>
      <c r="R38" s="75" t="str">
        <f t="shared" si="3"/>
        <v/>
      </c>
      <c r="S38" s="75"/>
      <c r="T38" s="76" t="str">
        <f t="shared" si="4"/>
        <v/>
      </c>
      <c r="U38" s="76"/>
    </row>
    <row r="39" spans="2:21">
      <c r="B39" s="39">
        <v>31</v>
      </c>
      <c r="C39" s="73" t="str">
        <f t="shared" si="0"/>
        <v/>
      </c>
      <c r="D39" s="73"/>
      <c r="E39" s="39"/>
      <c r="F39" s="8"/>
      <c r="G39" s="39" t="s">
        <v>4</v>
      </c>
      <c r="H39" s="120"/>
      <c r="I39" s="120"/>
      <c r="J39" s="39"/>
      <c r="K39" s="73" t="str">
        <f t="shared" si="1"/>
        <v/>
      </c>
      <c r="L39" s="73"/>
      <c r="M39" s="6" t="str">
        <f t="shared" si="2"/>
        <v/>
      </c>
      <c r="N39" s="39"/>
      <c r="O39" s="8"/>
      <c r="P39" s="120"/>
      <c r="Q39" s="120"/>
      <c r="R39" s="75" t="str">
        <f t="shared" si="3"/>
        <v/>
      </c>
      <c r="S39" s="75"/>
      <c r="T39" s="76" t="str">
        <f t="shared" si="4"/>
        <v/>
      </c>
      <c r="U39" s="76"/>
    </row>
    <row r="40" spans="2:21">
      <c r="B40" s="39">
        <v>32</v>
      </c>
      <c r="C40" s="73" t="str">
        <f t="shared" si="0"/>
        <v/>
      </c>
      <c r="D40" s="73"/>
      <c r="E40" s="39"/>
      <c r="F40" s="8"/>
      <c r="G40" s="39" t="s">
        <v>4</v>
      </c>
      <c r="H40" s="120"/>
      <c r="I40" s="120"/>
      <c r="J40" s="39"/>
      <c r="K40" s="73" t="str">
        <f t="shared" si="1"/>
        <v/>
      </c>
      <c r="L40" s="73"/>
      <c r="M40" s="6" t="str">
        <f t="shared" si="2"/>
        <v/>
      </c>
      <c r="N40" s="39"/>
      <c r="O40" s="8"/>
      <c r="P40" s="120"/>
      <c r="Q40" s="120"/>
      <c r="R40" s="75" t="str">
        <f t="shared" si="3"/>
        <v/>
      </c>
      <c r="S40" s="75"/>
      <c r="T40" s="76" t="str">
        <f t="shared" si="4"/>
        <v/>
      </c>
      <c r="U40" s="76"/>
    </row>
    <row r="41" spans="2:21">
      <c r="B41" s="39">
        <v>33</v>
      </c>
      <c r="C41" s="73" t="str">
        <f t="shared" si="0"/>
        <v/>
      </c>
      <c r="D41" s="73"/>
      <c r="E41" s="39"/>
      <c r="F41" s="8"/>
      <c r="G41" s="39" t="s">
        <v>3</v>
      </c>
      <c r="H41" s="120"/>
      <c r="I41" s="120"/>
      <c r="J41" s="39"/>
      <c r="K41" s="73" t="str">
        <f t="shared" si="1"/>
        <v/>
      </c>
      <c r="L41" s="73"/>
      <c r="M41" s="6" t="str">
        <f t="shared" si="2"/>
        <v/>
      </c>
      <c r="N41" s="39"/>
      <c r="O41" s="8"/>
      <c r="P41" s="120"/>
      <c r="Q41" s="120"/>
      <c r="R41" s="75" t="str">
        <f t="shared" si="3"/>
        <v/>
      </c>
      <c r="S41" s="75"/>
      <c r="T41" s="76" t="str">
        <f t="shared" si="4"/>
        <v/>
      </c>
      <c r="U41" s="76"/>
    </row>
    <row r="42" spans="2:21">
      <c r="B42" s="39">
        <v>34</v>
      </c>
      <c r="C42" s="73" t="str">
        <f t="shared" si="0"/>
        <v/>
      </c>
      <c r="D42" s="73"/>
      <c r="E42" s="39"/>
      <c r="F42" s="8"/>
      <c r="G42" s="39" t="s">
        <v>4</v>
      </c>
      <c r="H42" s="120"/>
      <c r="I42" s="120"/>
      <c r="J42" s="39"/>
      <c r="K42" s="73" t="str">
        <f t="shared" si="1"/>
        <v/>
      </c>
      <c r="L42" s="73"/>
      <c r="M42" s="6" t="str">
        <f t="shared" si="2"/>
        <v/>
      </c>
      <c r="N42" s="39"/>
      <c r="O42" s="8"/>
      <c r="P42" s="120"/>
      <c r="Q42" s="120"/>
      <c r="R42" s="75" t="str">
        <f t="shared" si="3"/>
        <v/>
      </c>
      <c r="S42" s="75"/>
      <c r="T42" s="76" t="str">
        <f t="shared" si="4"/>
        <v/>
      </c>
      <c r="U42" s="76"/>
    </row>
    <row r="43" spans="2:21">
      <c r="B43" s="39">
        <v>35</v>
      </c>
      <c r="C43" s="73" t="str">
        <f t="shared" si="0"/>
        <v/>
      </c>
      <c r="D43" s="73"/>
      <c r="E43" s="39"/>
      <c r="F43" s="8"/>
      <c r="G43" s="39" t="s">
        <v>3</v>
      </c>
      <c r="H43" s="120"/>
      <c r="I43" s="120"/>
      <c r="J43" s="39"/>
      <c r="K43" s="73" t="str">
        <f t="shared" si="1"/>
        <v/>
      </c>
      <c r="L43" s="73"/>
      <c r="M43" s="6" t="str">
        <f t="shared" si="2"/>
        <v/>
      </c>
      <c r="N43" s="39"/>
      <c r="O43" s="8"/>
      <c r="P43" s="120"/>
      <c r="Q43" s="120"/>
      <c r="R43" s="75" t="str">
        <f t="shared" si="3"/>
        <v/>
      </c>
      <c r="S43" s="75"/>
      <c r="T43" s="76" t="str">
        <f t="shared" si="4"/>
        <v/>
      </c>
      <c r="U43" s="76"/>
    </row>
    <row r="44" spans="2:21">
      <c r="B44" s="39">
        <v>36</v>
      </c>
      <c r="C44" s="73" t="str">
        <f t="shared" si="0"/>
        <v/>
      </c>
      <c r="D44" s="73"/>
      <c r="E44" s="39"/>
      <c r="F44" s="8"/>
      <c r="G44" s="39" t="s">
        <v>4</v>
      </c>
      <c r="H44" s="120"/>
      <c r="I44" s="120"/>
      <c r="J44" s="39"/>
      <c r="K44" s="73" t="str">
        <f t="shared" si="1"/>
        <v/>
      </c>
      <c r="L44" s="73"/>
      <c r="M44" s="6" t="str">
        <f t="shared" si="2"/>
        <v/>
      </c>
      <c r="N44" s="39"/>
      <c r="O44" s="8"/>
      <c r="P44" s="120"/>
      <c r="Q44" s="120"/>
      <c r="R44" s="75" t="str">
        <f t="shared" si="3"/>
        <v/>
      </c>
      <c r="S44" s="75"/>
      <c r="T44" s="76" t="str">
        <f t="shared" si="4"/>
        <v/>
      </c>
      <c r="U44" s="76"/>
    </row>
    <row r="45" spans="2:21">
      <c r="B45" s="39">
        <v>37</v>
      </c>
      <c r="C45" s="73" t="str">
        <f t="shared" si="0"/>
        <v/>
      </c>
      <c r="D45" s="73"/>
      <c r="E45" s="39"/>
      <c r="F45" s="8"/>
      <c r="G45" s="39" t="s">
        <v>3</v>
      </c>
      <c r="H45" s="120"/>
      <c r="I45" s="120"/>
      <c r="J45" s="39"/>
      <c r="K45" s="73" t="str">
        <f t="shared" si="1"/>
        <v/>
      </c>
      <c r="L45" s="73"/>
      <c r="M45" s="6" t="str">
        <f t="shared" si="2"/>
        <v/>
      </c>
      <c r="N45" s="39"/>
      <c r="O45" s="8"/>
      <c r="P45" s="120"/>
      <c r="Q45" s="120"/>
      <c r="R45" s="75" t="str">
        <f t="shared" si="3"/>
        <v/>
      </c>
      <c r="S45" s="75"/>
      <c r="T45" s="76" t="str">
        <f t="shared" si="4"/>
        <v/>
      </c>
      <c r="U45" s="76"/>
    </row>
    <row r="46" spans="2:21">
      <c r="B46" s="39">
        <v>38</v>
      </c>
      <c r="C46" s="73" t="str">
        <f t="shared" si="0"/>
        <v/>
      </c>
      <c r="D46" s="73"/>
      <c r="E46" s="39"/>
      <c r="F46" s="8"/>
      <c r="G46" s="39" t="s">
        <v>4</v>
      </c>
      <c r="H46" s="120"/>
      <c r="I46" s="120"/>
      <c r="J46" s="39"/>
      <c r="K46" s="73" t="str">
        <f t="shared" si="1"/>
        <v/>
      </c>
      <c r="L46" s="73"/>
      <c r="M46" s="6" t="str">
        <f t="shared" si="2"/>
        <v/>
      </c>
      <c r="N46" s="39"/>
      <c r="O46" s="8"/>
      <c r="P46" s="120"/>
      <c r="Q46" s="120"/>
      <c r="R46" s="75" t="str">
        <f t="shared" si="3"/>
        <v/>
      </c>
      <c r="S46" s="75"/>
      <c r="T46" s="76" t="str">
        <f t="shared" si="4"/>
        <v/>
      </c>
      <c r="U46" s="76"/>
    </row>
    <row r="47" spans="2:21">
      <c r="B47" s="39">
        <v>39</v>
      </c>
      <c r="C47" s="73" t="str">
        <f t="shared" si="0"/>
        <v/>
      </c>
      <c r="D47" s="73"/>
      <c r="E47" s="39"/>
      <c r="F47" s="8"/>
      <c r="G47" s="39" t="s">
        <v>4</v>
      </c>
      <c r="H47" s="120"/>
      <c r="I47" s="120"/>
      <c r="J47" s="39"/>
      <c r="K47" s="73" t="str">
        <f t="shared" si="1"/>
        <v/>
      </c>
      <c r="L47" s="73"/>
      <c r="M47" s="6" t="str">
        <f t="shared" si="2"/>
        <v/>
      </c>
      <c r="N47" s="39"/>
      <c r="O47" s="8"/>
      <c r="P47" s="120"/>
      <c r="Q47" s="120"/>
      <c r="R47" s="75" t="str">
        <f t="shared" si="3"/>
        <v/>
      </c>
      <c r="S47" s="75"/>
      <c r="T47" s="76" t="str">
        <f t="shared" si="4"/>
        <v/>
      </c>
      <c r="U47" s="76"/>
    </row>
    <row r="48" spans="2:21">
      <c r="B48" s="39">
        <v>40</v>
      </c>
      <c r="C48" s="73" t="str">
        <f t="shared" si="0"/>
        <v/>
      </c>
      <c r="D48" s="73"/>
      <c r="E48" s="39"/>
      <c r="F48" s="8"/>
      <c r="G48" s="39" t="s">
        <v>37</v>
      </c>
      <c r="H48" s="120"/>
      <c r="I48" s="120"/>
      <c r="J48" s="39"/>
      <c r="K48" s="73" t="str">
        <f t="shared" si="1"/>
        <v/>
      </c>
      <c r="L48" s="73"/>
      <c r="M48" s="6" t="str">
        <f t="shared" si="2"/>
        <v/>
      </c>
      <c r="N48" s="39"/>
      <c r="O48" s="8"/>
      <c r="P48" s="120"/>
      <c r="Q48" s="120"/>
      <c r="R48" s="75" t="str">
        <f t="shared" si="3"/>
        <v/>
      </c>
      <c r="S48" s="75"/>
      <c r="T48" s="76" t="str">
        <f t="shared" si="4"/>
        <v/>
      </c>
      <c r="U48" s="76"/>
    </row>
    <row r="49" spans="2:21">
      <c r="B49" s="39">
        <v>41</v>
      </c>
      <c r="C49" s="73" t="str">
        <f t="shared" si="0"/>
        <v/>
      </c>
      <c r="D49" s="73"/>
      <c r="E49" s="39"/>
      <c r="F49" s="8"/>
      <c r="G49" s="39" t="s">
        <v>4</v>
      </c>
      <c r="H49" s="120"/>
      <c r="I49" s="120"/>
      <c r="J49" s="39"/>
      <c r="K49" s="73" t="str">
        <f t="shared" si="1"/>
        <v/>
      </c>
      <c r="L49" s="73"/>
      <c r="M49" s="6" t="str">
        <f t="shared" si="2"/>
        <v/>
      </c>
      <c r="N49" s="39"/>
      <c r="O49" s="8"/>
      <c r="P49" s="120"/>
      <c r="Q49" s="120"/>
      <c r="R49" s="75" t="str">
        <f t="shared" si="3"/>
        <v/>
      </c>
      <c r="S49" s="75"/>
      <c r="T49" s="76" t="str">
        <f t="shared" si="4"/>
        <v/>
      </c>
      <c r="U49" s="76"/>
    </row>
    <row r="50" spans="2:21">
      <c r="B50" s="39">
        <v>42</v>
      </c>
      <c r="C50" s="73" t="str">
        <f t="shared" si="0"/>
        <v/>
      </c>
      <c r="D50" s="73"/>
      <c r="E50" s="39"/>
      <c r="F50" s="8"/>
      <c r="G50" s="39" t="s">
        <v>4</v>
      </c>
      <c r="H50" s="120"/>
      <c r="I50" s="120"/>
      <c r="J50" s="39"/>
      <c r="K50" s="73" t="str">
        <f t="shared" si="1"/>
        <v/>
      </c>
      <c r="L50" s="73"/>
      <c r="M50" s="6" t="str">
        <f t="shared" si="2"/>
        <v/>
      </c>
      <c r="N50" s="39"/>
      <c r="O50" s="8"/>
      <c r="P50" s="120"/>
      <c r="Q50" s="120"/>
      <c r="R50" s="75" t="str">
        <f t="shared" si="3"/>
        <v/>
      </c>
      <c r="S50" s="75"/>
      <c r="T50" s="76" t="str">
        <f t="shared" si="4"/>
        <v/>
      </c>
      <c r="U50" s="76"/>
    </row>
    <row r="51" spans="2:21">
      <c r="B51" s="39">
        <v>43</v>
      </c>
      <c r="C51" s="73" t="str">
        <f t="shared" si="0"/>
        <v/>
      </c>
      <c r="D51" s="73"/>
      <c r="E51" s="39"/>
      <c r="F51" s="8"/>
      <c r="G51" s="39" t="s">
        <v>3</v>
      </c>
      <c r="H51" s="120"/>
      <c r="I51" s="120"/>
      <c r="J51" s="39"/>
      <c r="K51" s="73" t="str">
        <f t="shared" si="1"/>
        <v/>
      </c>
      <c r="L51" s="73"/>
      <c r="M51" s="6" t="str">
        <f t="shared" si="2"/>
        <v/>
      </c>
      <c r="N51" s="39"/>
      <c r="O51" s="8"/>
      <c r="P51" s="120"/>
      <c r="Q51" s="120"/>
      <c r="R51" s="75" t="str">
        <f t="shared" si="3"/>
        <v/>
      </c>
      <c r="S51" s="75"/>
      <c r="T51" s="76" t="str">
        <f t="shared" si="4"/>
        <v/>
      </c>
      <c r="U51" s="76"/>
    </row>
    <row r="52" spans="2:21">
      <c r="B52" s="39">
        <v>44</v>
      </c>
      <c r="C52" s="73" t="str">
        <f t="shared" si="0"/>
        <v/>
      </c>
      <c r="D52" s="73"/>
      <c r="E52" s="39"/>
      <c r="F52" s="8"/>
      <c r="G52" s="39" t="s">
        <v>3</v>
      </c>
      <c r="H52" s="120"/>
      <c r="I52" s="120"/>
      <c r="J52" s="39"/>
      <c r="K52" s="73" t="str">
        <f t="shared" si="1"/>
        <v/>
      </c>
      <c r="L52" s="73"/>
      <c r="M52" s="6" t="str">
        <f t="shared" si="2"/>
        <v/>
      </c>
      <c r="N52" s="39"/>
      <c r="O52" s="8"/>
      <c r="P52" s="120"/>
      <c r="Q52" s="120"/>
      <c r="R52" s="75" t="str">
        <f t="shared" si="3"/>
        <v/>
      </c>
      <c r="S52" s="75"/>
      <c r="T52" s="76" t="str">
        <f t="shared" si="4"/>
        <v/>
      </c>
      <c r="U52" s="76"/>
    </row>
    <row r="53" spans="2:21">
      <c r="B53" s="39">
        <v>45</v>
      </c>
      <c r="C53" s="73" t="str">
        <f t="shared" si="0"/>
        <v/>
      </c>
      <c r="D53" s="73"/>
      <c r="E53" s="39"/>
      <c r="F53" s="8"/>
      <c r="G53" s="39" t="s">
        <v>4</v>
      </c>
      <c r="H53" s="120"/>
      <c r="I53" s="120"/>
      <c r="J53" s="39"/>
      <c r="K53" s="73" t="str">
        <f t="shared" si="1"/>
        <v/>
      </c>
      <c r="L53" s="73"/>
      <c r="M53" s="6" t="str">
        <f t="shared" si="2"/>
        <v/>
      </c>
      <c r="N53" s="39"/>
      <c r="O53" s="8"/>
      <c r="P53" s="120"/>
      <c r="Q53" s="120"/>
      <c r="R53" s="75" t="str">
        <f t="shared" si="3"/>
        <v/>
      </c>
      <c r="S53" s="75"/>
      <c r="T53" s="76" t="str">
        <f t="shared" si="4"/>
        <v/>
      </c>
      <c r="U53" s="76"/>
    </row>
    <row r="54" spans="2:21">
      <c r="B54" s="39">
        <v>46</v>
      </c>
      <c r="C54" s="73" t="str">
        <f t="shared" si="0"/>
        <v/>
      </c>
      <c r="D54" s="73"/>
      <c r="E54" s="39"/>
      <c r="F54" s="8"/>
      <c r="G54" s="39" t="s">
        <v>4</v>
      </c>
      <c r="H54" s="120"/>
      <c r="I54" s="120"/>
      <c r="J54" s="39"/>
      <c r="K54" s="73" t="str">
        <f t="shared" si="1"/>
        <v/>
      </c>
      <c r="L54" s="73"/>
      <c r="M54" s="6" t="str">
        <f t="shared" si="2"/>
        <v/>
      </c>
      <c r="N54" s="39"/>
      <c r="O54" s="8"/>
      <c r="P54" s="120"/>
      <c r="Q54" s="120"/>
      <c r="R54" s="75" t="str">
        <f t="shared" si="3"/>
        <v/>
      </c>
      <c r="S54" s="75"/>
      <c r="T54" s="76" t="str">
        <f t="shared" si="4"/>
        <v/>
      </c>
      <c r="U54" s="76"/>
    </row>
    <row r="55" spans="2:21">
      <c r="B55" s="39">
        <v>47</v>
      </c>
      <c r="C55" s="73" t="str">
        <f t="shared" si="0"/>
        <v/>
      </c>
      <c r="D55" s="73"/>
      <c r="E55" s="39"/>
      <c r="F55" s="8"/>
      <c r="G55" s="39" t="s">
        <v>3</v>
      </c>
      <c r="H55" s="120"/>
      <c r="I55" s="120"/>
      <c r="J55" s="39"/>
      <c r="K55" s="73" t="str">
        <f t="shared" si="1"/>
        <v/>
      </c>
      <c r="L55" s="73"/>
      <c r="M55" s="6" t="str">
        <f t="shared" si="2"/>
        <v/>
      </c>
      <c r="N55" s="39"/>
      <c r="O55" s="8"/>
      <c r="P55" s="120"/>
      <c r="Q55" s="120"/>
      <c r="R55" s="75" t="str">
        <f t="shared" si="3"/>
        <v/>
      </c>
      <c r="S55" s="75"/>
      <c r="T55" s="76" t="str">
        <f t="shared" si="4"/>
        <v/>
      </c>
      <c r="U55" s="76"/>
    </row>
    <row r="56" spans="2:21">
      <c r="B56" s="39">
        <v>48</v>
      </c>
      <c r="C56" s="73" t="str">
        <f t="shared" si="0"/>
        <v/>
      </c>
      <c r="D56" s="73"/>
      <c r="E56" s="39"/>
      <c r="F56" s="8"/>
      <c r="G56" s="39" t="s">
        <v>3</v>
      </c>
      <c r="H56" s="120"/>
      <c r="I56" s="120"/>
      <c r="J56" s="39"/>
      <c r="K56" s="73" t="str">
        <f t="shared" si="1"/>
        <v/>
      </c>
      <c r="L56" s="73"/>
      <c r="M56" s="6" t="str">
        <f t="shared" si="2"/>
        <v/>
      </c>
      <c r="N56" s="39"/>
      <c r="O56" s="8"/>
      <c r="P56" s="120"/>
      <c r="Q56" s="120"/>
      <c r="R56" s="75" t="str">
        <f t="shared" si="3"/>
        <v/>
      </c>
      <c r="S56" s="75"/>
      <c r="T56" s="76" t="str">
        <f t="shared" si="4"/>
        <v/>
      </c>
      <c r="U56" s="76"/>
    </row>
    <row r="57" spans="2:21">
      <c r="B57" s="39">
        <v>49</v>
      </c>
      <c r="C57" s="73" t="str">
        <f t="shared" si="0"/>
        <v/>
      </c>
      <c r="D57" s="73"/>
      <c r="E57" s="39"/>
      <c r="F57" s="8"/>
      <c r="G57" s="39" t="s">
        <v>3</v>
      </c>
      <c r="H57" s="120"/>
      <c r="I57" s="120"/>
      <c r="J57" s="39"/>
      <c r="K57" s="73" t="str">
        <f t="shared" si="1"/>
        <v/>
      </c>
      <c r="L57" s="73"/>
      <c r="M57" s="6" t="str">
        <f t="shared" si="2"/>
        <v/>
      </c>
      <c r="N57" s="39"/>
      <c r="O57" s="8"/>
      <c r="P57" s="120"/>
      <c r="Q57" s="120"/>
      <c r="R57" s="75" t="str">
        <f t="shared" si="3"/>
        <v/>
      </c>
      <c r="S57" s="75"/>
      <c r="T57" s="76" t="str">
        <f t="shared" si="4"/>
        <v/>
      </c>
      <c r="U57" s="76"/>
    </row>
    <row r="58" spans="2:21">
      <c r="B58" s="39">
        <v>50</v>
      </c>
      <c r="C58" s="73" t="str">
        <f t="shared" si="0"/>
        <v/>
      </c>
      <c r="D58" s="73"/>
      <c r="E58" s="39"/>
      <c r="F58" s="8"/>
      <c r="G58" s="39" t="s">
        <v>3</v>
      </c>
      <c r="H58" s="120"/>
      <c r="I58" s="120"/>
      <c r="J58" s="39"/>
      <c r="K58" s="73" t="str">
        <f t="shared" si="1"/>
        <v/>
      </c>
      <c r="L58" s="73"/>
      <c r="M58" s="6" t="str">
        <f t="shared" si="2"/>
        <v/>
      </c>
      <c r="N58" s="39"/>
      <c r="O58" s="8"/>
      <c r="P58" s="120"/>
      <c r="Q58" s="120"/>
      <c r="R58" s="75" t="str">
        <f t="shared" si="3"/>
        <v/>
      </c>
      <c r="S58" s="75"/>
      <c r="T58" s="76" t="str">
        <f t="shared" si="4"/>
        <v/>
      </c>
      <c r="U58" s="76"/>
    </row>
    <row r="59" spans="2:21">
      <c r="B59" s="39">
        <v>51</v>
      </c>
      <c r="C59" s="73" t="str">
        <f t="shared" si="0"/>
        <v/>
      </c>
      <c r="D59" s="73"/>
      <c r="E59" s="39"/>
      <c r="F59" s="8"/>
      <c r="G59" s="39" t="s">
        <v>3</v>
      </c>
      <c r="H59" s="120"/>
      <c r="I59" s="120"/>
      <c r="J59" s="39"/>
      <c r="K59" s="73" t="str">
        <f t="shared" si="1"/>
        <v/>
      </c>
      <c r="L59" s="73"/>
      <c r="M59" s="6" t="str">
        <f t="shared" si="2"/>
        <v/>
      </c>
      <c r="N59" s="39"/>
      <c r="O59" s="8"/>
      <c r="P59" s="120"/>
      <c r="Q59" s="120"/>
      <c r="R59" s="75" t="str">
        <f t="shared" si="3"/>
        <v/>
      </c>
      <c r="S59" s="75"/>
      <c r="T59" s="76" t="str">
        <f t="shared" si="4"/>
        <v/>
      </c>
      <c r="U59" s="76"/>
    </row>
    <row r="60" spans="2:21">
      <c r="B60" s="39">
        <v>52</v>
      </c>
      <c r="C60" s="73" t="str">
        <f t="shared" si="0"/>
        <v/>
      </c>
      <c r="D60" s="73"/>
      <c r="E60" s="39"/>
      <c r="F60" s="8"/>
      <c r="G60" s="39" t="s">
        <v>3</v>
      </c>
      <c r="H60" s="120"/>
      <c r="I60" s="120"/>
      <c r="J60" s="39"/>
      <c r="K60" s="73" t="str">
        <f t="shared" si="1"/>
        <v/>
      </c>
      <c r="L60" s="73"/>
      <c r="M60" s="6" t="str">
        <f t="shared" si="2"/>
        <v/>
      </c>
      <c r="N60" s="39"/>
      <c r="O60" s="8"/>
      <c r="P60" s="120"/>
      <c r="Q60" s="120"/>
      <c r="R60" s="75" t="str">
        <f t="shared" si="3"/>
        <v/>
      </c>
      <c r="S60" s="75"/>
      <c r="T60" s="76" t="str">
        <f t="shared" si="4"/>
        <v/>
      </c>
      <c r="U60" s="76"/>
    </row>
    <row r="61" spans="2:21">
      <c r="B61" s="39">
        <v>53</v>
      </c>
      <c r="C61" s="73" t="str">
        <f t="shared" si="0"/>
        <v/>
      </c>
      <c r="D61" s="73"/>
      <c r="E61" s="39"/>
      <c r="F61" s="8"/>
      <c r="G61" s="39" t="s">
        <v>3</v>
      </c>
      <c r="H61" s="120"/>
      <c r="I61" s="120"/>
      <c r="J61" s="39"/>
      <c r="K61" s="73" t="str">
        <f t="shared" si="1"/>
        <v/>
      </c>
      <c r="L61" s="73"/>
      <c r="M61" s="6" t="str">
        <f t="shared" si="2"/>
        <v/>
      </c>
      <c r="N61" s="39"/>
      <c r="O61" s="8"/>
      <c r="P61" s="120"/>
      <c r="Q61" s="120"/>
      <c r="R61" s="75" t="str">
        <f t="shared" si="3"/>
        <v/>
      </c>
      <c r="S61" s="75"/>
      <c r="T61" s="76" t="str">
        <f t="shared" si="4"/>
        <v/>
      </c>
      <c r="U61" s="76"/>
    </row>
    <row r="62" spans="2:21">
      <c r="B62" s="39">
        <v>54</v>
      </c>
      <c r="C62" s="73" t="str">
        <f t="shared" si="0"/>
        <v/>
      </c>
      <c r="D62" s="73"/>
      <c r="E62" s="39"/>
      <c r="F62" s="8"/>
      <c r="G62" s="39" t="s">
        <v>3</v>
      </c>
      <c r="H62" s="120"/>
      <c r="I62" s="120"/>
      <c r="J62" s="39"/>
      <c r="K62" s="73" t="str">
        <f t="shared" si="1"/>
        <v/>
      </c>
      <c r="L62" s="73"/>
      <c r="M62" s="6" t="str">
        <f t="shared" si="2"/>
        <v/>
      </c>
      <c r="N62" s="39"/>
      <c r="O62" s="8"/>
      <c r="P62" s="120"/>
      <c r="Q62" s="120"/>
      <c r="R62" s="75" t="str">
        <f t="shared" si="3"/>
        <v/>
      </c>
      <c r="S62" s="75"/>
      <c r="T62" s="76" t="str">
        <f t="shared" si="4"/>
        <v/>
      </c>
      <c r="U62" s="76"/>
    </row>
    <row r="63" spans="2:21">
      <c r="B63" s="39">
        <v>55</v>
      </c>
      <c r="C63" s="73" t="str">
        <f t="shared" si="0"/>
        <v/>
      </c>
      <c r="D63" s="73"/>
      <c r="E63" s="39"/>
      <c r="F63" s="8"/>
      <c r="G63" s="39" t="s">
        <v>4</v>
      </c>
      <c r="H63" s="120"/>
      <c r="I63" s="120"/>
      <c r="J63" s="39"/>
      <c r="K63" s="73" t="str">
        <f t="shared" si="1"/>
        <v/>
      </c>
      <c r="L63" s="73"/>
      <c r="M63" s="6" t="str">
        <f t="shared" si="2"/>
        <v/>
      </c>
      <c r="N63" s="39"/>
      <c r="O63" s="8"/>
      <c r="P63" s="120"/>
      <c r="Q63" s="120"/>
      <c r="R63" s="75" t="str">
        <f t="shared" si="3"/>
        <v/>
      </c>
      <c r="S63" s="75"/>
      <c r="T63" s="76" t="str">
        <f t="shared" si="4"/>
        <v/>
      </c>
      <c r="U63" s="76"/>
    </row>
    <row r="64" spans="2:21">
      <c r="B64" s="39">
        <v>56</v>
      </c>
      <c r="C64" s="73" t="str">
        <f t="shared" si="0"/>
        <v/>
      </c>
      <c r="D64" s="73"/>
      <c r="E64" s="39"/>
      <c r="F64" s="8"/>
      <c r="G64" s="39" t="s">
        <v>3</v>
      </c>
      <c r="H64" s="120"/>
      <c r="I64" s="120"/>
      <c r="J64" s="39"/>
      <c r="K64" s="73" t="str">
        <f t="shared" si="1"/>
        <v/>
      </c>
      <c r="L64" s="73"/>
      <c r="M64" s="6" t="str">
        <f t="shared" si="2"/>
        <v/>
      </c>
      <c r="N64" s="39"/>
      <c r="O64" s="8"/>
      <c r="P64" s="120"/>
      <c r="Q64" s="120"/>
      <c r="R64" s="75" t="str">
        <f t="shared" si="3"/>
        <v/>
      </c>
      <c r="S64" s="75"/>
      <c r="T64" s="76" t="str">
        <f t="shared" si="4"/>
        <v/>
      </c>
      <c r="U64" s="76"/>
    </row>
    <row r="65" spans="2:21">
      <c r="B65" s="39">
        <v>57</v>
      </c>
      <c r="C65" s="73" t="str">
        <f t="shared" si="0"/>
        <v/>
      </c>
      <c r="D65" s="73"/>
      <c r="E65" s="39"/>
      <c r="F65" s="8"/>
      <c r="G65" s="39" t="s">
        <v>3</v>
      </c>
      <c r="H65" s="120"/>
      <c r="I65" s="120"/>
      <c r="J65" s="39"/>
      <c r="K65" s="73" t="str">
        <f t="shared" si="1"/>
        <v/>
      </c>
      <c r="L65" s="73"/>
      <c r="M65" s="6" t="str">
        <f t="shared" si="2"/>
        <v/>
      </c>
      <c r="N65" s="39"/>
      <c r="O65" s="8"/>
      <c r="P65" s="120"/>
      <c r="Q65" s="120"/>
      <c r="R65" s="75" t="str">
        <f t="shared" si="3"/>
        <v/>
      </c>
      <c r="S65" s="75"/>
      <c r="T65" s="76" t="str">
        <f t="shared" si="4"/>
        <v/>
      </c>
      <c r="U65" s="76"/>
    </row>
    <row r="66" spans="2:21">
      <c r="B66" s="39">
        <v>58</v>
      </c>
      <c r="C66" s="73" t="str">
        <f t="shared" si="0"/>
        <v/>
      </c>
      <c r="D66" s="73"/>
      <c r="E66" s="39"/>
      <c r="F66" s="8"/>
      <c r="G66" s="39" t="s">
        <v>3</v>
      </c>
      <c r="H66" s="120"/>
      <c r="I66" s="120"/>
      <c r="J66" s="39"/>
      <c r="K66" s="73" t="str">
        <f t="shared" si="1"/>
        <v/>
      </c>
      <c r="L66" s="73"/>
      <c r="M66" s="6" t="str">
        <f t="shared" si="2"/>
        <v/>
      </c>
      <c r="N66" s="39"/>
      <c r="O66" s="8"/>
      <c r="P66" s="120"/>
      <c r="Q66" s="120"/>
      <c r="R66" s="75" t="str">
        <f t="shared" si="3"/>
        <v/>
      </c>
      <c r="S66" s="75"/>
      <c r="T66" s="76" t="str">
        <f t="shared" si="4"/>
        <v/>
      </c>
      <c r="U66" s="76"/>
    </row>
    <row r="67" spans="2:21">
      <c r="B67" s="39">
        <v>59</v>
      </c>
      <c r="C67" s="73" t="str">
        <f t="shared" si="0"/>
        <v/>
      </c>
      <c r="D67" s="73"/>
      <c r="E67" s="39"/>
      <c r="F67" s="8"/>
      <c r="G67" s="39" t="s">
        <v>3</v>
      </c>
      <c r="H67" s="120"/>
      <c r="I67" s="120"/>
      <c r="J67" s="39"/>
      <c r="K67" s="73" t="str">
        <f t="shared" si="1"/>
        <v/>
      </c>
      <c r="L67" s="73"/>
      <c r="M67" s="6" t="str">
        <f t="shared" si="2"/>
        <v/>
      </c>
      <c r="N67" s="39"/>
      <c r="O67" s="8"/>
      <c r="P67" s="120"/>
      <c r="Q67" s="120"/>
      <c r="R67" s="75" t="str">
        <f t="shared" si="3"/>
        <v/>
      </c>
      <c r="S67" s="75"/>
      <c r="T67" s="76" t="str">
        <f t="shared" si="4"/>
        <v/>
      </c>
      <c r="U67" s="76"/>
    </row>
    <row r="68" spans="2:21">
      <c r="B68" s="39">
        <v>60</v>
      </c>
      <c r="C68" s="73" t="str">
        <f t="shared" si="0"/>
        <v/>
      </c>
      <c r="D68" s="73"/>
      <c r="E68" s="39"/>
      <c r="F68" s="8"/>
      <c r="G68" s="39" t="s">
        <v>4</v>
      </c>
      <c r="H68" s="120"/>
      <c r="I68" s="120"/>
      <c r="J68" s="39"/>
      <c r="K68" s="73" t="str">
        <f t="shared" si="1"/>
        <v/>
      </c>
      <c r="L68" s="73"/>
      <c r="M68" s="6" t="str">
        <f t="shared" si="2"/>
        <v/>
      </c>
      <c r="N68" s="39"/>
      <c r="O68" s="8"/>
      <c r="P68" s="120"/>
      <c r="Q68" s="120"/>
      <c r="R68" s="75" t="str">
        <f t="shared" si="3"/>
        <v/>
      </c>
      <c r="S68" s="75"/>
      <c r="T68" s="76" t="str">
        <f t="shared" si="4"/>
        <v/>
      </c>
      <c r="U68" s="76"/>
    </row>
    <row r="69" spans="2:21">
      <c r="B69" s="39">
        <v>61</v>
      </c>
      <c r="C69" s="73" t="str">
        <f t="shared" si="0"/>
        <v/>
      </c>
      <c r="D69" s="73"/>
      <c r="E69" s="39"/>
      <c r="F69" s="8"/>
      <c r="G69" s="39" t="s">
        <v>4</v>
      </c>
      <c r="H69" s="120"/>
      <c r="I69" s="120"/>
      <c r="J69" s="39"/>
      <c r="K69" s="73" t="str">
        <f t="shared" si="1"/>
        <v/>
      </c>
      <c r="L69" s="73"/>
      <c r="M69" s="6" t="str">
        <f t="shared" si="2"/>
        <v/>
      </c>
      <c r="N69" s="39"/>
      <c r="O69" s="8"/>
      <c r="P69" s="120"/>
      <c r="Q69" s="120"/>
      <c r="R69" s="75" t="str">
        <f t="shared" si="3"/>
        <v/>
      </c>
      <c r="S69" s="75"/>
      <c r="T69" s="76" t="str">
        <f t="shared" si="4"/>
        <v/>
      </c>
      <c r="U69" s="76"/>
    </row>
    <row r="70" spans="2:21">
      <c r="B70" s="39">
        <v>62</v>
      </c>
      <c r="C70" s="73" t="str">
        <f t="shared" si="0"/>
        <v/>
      </c>
      <c r="D70" s="73"/>
      <c r="E70" s="39"/>
      <c r="F70" s="8"/>
      <c r="G70" s="39" t="s">
        <v>3</v>
      </c>
      <c r="H70" s="120"/>
      <c r="I70" s="120"/>
      <c r="J70" s="39"/>
      <c r="K70" s="73" t="str">
        <f t="shared" si="1"/>
        <v/>
      </c>
      <c r="L70" s="73"/>
      <c r="M70" s="6" t="str">
        <f t="shared" si="2"/>
        <v/>
      </c>
      <c r="N70" s="39"/>
      <c r="O70" s="8"/>
      <c r="P70" s="120"/>
      <c r="Q70" s="120"/>
      <c r="R70" s="75" t="str">
        <f t="shared" si="3"/>
        <v/>
      </c>
      <c r="S70" s="75"/>
      <c r="T70" s="76" t="str">
        <f t="shared" si="4"/>
        <v/>
      </c>
      <c r="U70" s="76"/>
    </row>
    <row r="71" spans="2:21">
      <c r="B71" s="39">
        <v>63</v>
      </c>
      <c r="C71" s="73" t="str">
        <f t="shared" si="0"/>
        <v/>
      </c>
      <c r="D71" s="73"/>
      <c r="E71" s="39"/>
      <c r="F71" s="8"/>
      <c r="G71" s="39" t="s">
        <v>4</v>
      </c>
      <c r="H71" s="120"/>
      <c r="I71" s="120"/>
      <c r="J71" s="39"/>
      <c r="K71" s="73" t="str">
        <f t="shared" si="1"/>
        <v/>
      </c>
      <c r="L71" s="73"/>
      <c r="M71" s="6" t="str">
        <f t="shared" si="2"/>
        <v/>
      </c>
      <c r="N71" s="39"/>
      <c r="O71" s="8"/>
      <c r="P71" s="120"/>
      <c r="Q71" s="120"/>
      <c r="R71" s="75" t="str">
        <f t="shared" si="3"/>
        <v/>
      </c>
      <c r="S71" s="75"/>
      <c r="T71" s="76" t="str">
        <f t="shared" si="4"/>
        <v/>
      </c>
      <c r="U71" s="76"/>
    </row>
    <row r="72" spans="2:21">
      <c r="B72" s="39">
        <v>64</v>
      </c>
      <c r="C72" s="73" t="str">
        <f t="shared" si="0"/>
        <v/>
      </c>
      <c r="D72" s="73"/>
      <c r="E72" s="39"/>
      <c r="F72" s="8"/>
      <c r="G72" s="39" t="s">
        <v>3</v>
      </c>
      <c r="H72" s="120"/>
      <c r="I72" s="120"/>
      <c r="J72" s="39"/>
      <c r="K72" s="73" t="str">
        <f t="shared" si="1"/>
        <v/>
      </c>
      <c r="L72" s="73"/>
      <c r="M72" s="6" t="str">
        <f t="shared" si="2"/>
        <v/>
      </c>
      <c r="N72" s="39"/>
      <c r="O72" s="8"/>
      <c r="P72" s="120"/>
      <c r="Q72" s="120"/>
      <c r="R72" s="75" t="str">
        <f t="shared" si="3"/>
        <v/>
      </c>
      <c r="S72" s="75"/>
      <c r="T72" s="76" t="str">
        <f t="shared" si="4"/>
        <v/>
      </c>
      <c r="U72" s="76"/>
    </row>
    <row r="73" spans="2:21">
      <c r="B73" s="39">
        <v>65</v>
      </c>
      <c r="C73" s="73" t="str">
        <f t="shared" si="0"/>
        <v/>
      </c>
      <c r="D73" s="73"/>
      <c r="E73" s="39"/>
      <c r="F73" s="8"/>
      <c r="G73" s="39" t="s">
        <v>4</v>
      </c>
      <c r="H73" s="120"/>
      <c r="I73" s="120"/>
      <c r="J73" s="39"/>
      <c r="K73" s="73" t="str">
        <f t="shared" si="1"/>
        <v/>
      </c>
      <c r="L73" s="73"/>
      <c r="M73" s="6" t="str">
        <f t="shared" si="2"/>
        <v/>
      </c>
      <c r="N73" s="39"/>
      <c r="O73" s="8"/>
      <c r="P73" s="120"/>
      <c r="Q73" s="120"/>
      <c r="R73" s="75" t="str">
        <f t="shared" si="3"/>
        <v/>
      </c>
      <c r="S73" s="75"/>
      <c r="T73" s="76" t="str">
        <f t="shared" si="4"/>
        <v/>
      </c>
      <c r="U73" s="76"/>
    </row>
    <row r="74" spans="2:21">
      <c r="B74" s="39">
        <v>66</v>
      </c>
      <c r="C74" s="73" t="str">
        <f t="shared" ref="C74:C108" si="5">IF(R73="","",C73+R73)</f>
        <v/>
      </c>
      <c r="D74" s="73"/>
      <c r="E74" s="39"/>
      <c r="F74" s="8"/>
      <c r="G74" s="39" t="s">
        <v>4</v>
      </c>
      <c r="H74" s="120"/>
      <c r="I74" s="120"/>
      <c r="J74" s="39"/>
      <c r="K74" s="73" t="str">
        <f t="shared" ref="K74:K108" si="6">IF(F74="","",C74*$L$7)</f>
        <v/>
      </c>
      <c r="L74" s="73"/>
      <c r="M74" s="6" t="str">
        <f t="shared" ref="M74:M108" si="7">IF(J74="","",(K74/J74)/1000)</f>
        <v/>
      </c>
      <c r="N74" s="39"/>
      <c r="O74" s="8"/>
      <c r="P74" s="120"/>
      <c r="Q74" s="120"/>
      <c r="R74" s="75" t="str">
        <f t="shared" ref="R74:R108" si="8">IF(O74="","",(IF(G74="売",H74-P74,P74-H74))*M74*100000)</f>
        <v/>
      </c>
      <c r="S74" s="75"/>
      <c r="T74" s="76" t="str">
        <f t="shared" ref="T74:T108" si="9">IF(O74="","",IF(R74&lt;0,J74*(-1),IF(G74="買",(P74-H74)*100,(H74-P74)*100)))</f>
        <v/>
      </c>
      <c r="U74" s="76"/>
    </row>
    <row r="75" spans="2:21">
      <c r="B75" s="39">
        <v>67</v>
      </c>
      <c r="C75" s="73" t="str">
        <f t="shared" si="5"/>
        <v/>
      </c>
      <c r="D75" s="73"/>
      <c r="E75" s="39"/>
      <c r="F75" s="8"/>
      <c r="G75" s="39" t="s">
        <v>3</v>
      </c>
      <c r="H75" s="120"/>
      <c r="I75" s="120"/>
      <c r="J75" s="39"/>
      <c r="K75" s="73" t="str">
        <f t="shared" si="6"/>
        <v/>
      </c>
      <c r="L75" s="73"/>
      <c r="M75" s="6" t="str">
        <f t="shared" si="7"/>
        <v/>
      </c>
      <c r="N75" s="39"/>
      <c r="O75" s="8"/>
      <c r="P75" s="120"/>
      <c r="Q75" s="120"/>
      <c r="R75" s="75" t="str">
        <f t="shared" si="8"/>
        <v/>
      </c>
      <c r="S75" s="75"/>
      <c r="T75" s="76" t="str">
        <f t="shared" si="9"/>
        <v/>
      </c>
      <c r="U75" s="76"/>
    </row>
    <row r="76" spans="2:21">
      <c r="B76" s="39">
        <v>68</v>
      </c>
      <c r="C76" s="73" t="str">
        <f t="shared" si="5"/>
        <v/>
      </c>
      <c r="D76" s="73"/>
      <c r="E76" s="39"/>
      <c r="F76" s="8"/>
      <c r="G76" s="39" t="s">
        <v>3</v>
      </c>
      <c r="H76" s="120"/>
      <c r="I76" s="120"/>
      <c r="J76" s="39"/>
      <c r="K76" s="73" t="str">
        <f t="shared" si="6"/>
        <v/>
      </c>
      <c r="L76" s="73"/>
      <c r="M76" s="6" t="str">
        <f t="shared" si="7"/>
        <v/>
      </c>
      <c r="N76" s="39"/>
      <c r="O76" s="8"/>
      <c r="P76" s="120"/>
      <c r="Q76" s="120"/>
      <c r="R76" s="75" t="str">
        <f t="shared" si="8"/>
        <v/>
      </c>
      <c r="S76" s="75"/>
      <c r="T76" s="76" t="str">
        <f t="shared" si="9"/>
        <v/>
      </c>
      <c r="U76" s="76"/>
    </row>
    <row r="77" spans="2:21">
      <c r="B77" s="39">
        <v>69</v>
      </c>
      <c r="C77" s="73" t="str">
        <f t="shared" si="5"/>
        <v/>
      </c>
      <c r="D77" s="73"/>
      <c r="E77" s="39"/>
      <c r="F77" s="8"/>
      <c r="G77" s="39" t="s">
        <v>3</v>
      </c>
      <c r="H77" s="120"/>
      <c r="I77" s="120"/>
      <c r="J77" s="39"/>
      <c r="K77" s="73" t="str">
        <f t="shared" si="6"/>
        <v/>
      </c>
      <c r="L77" s="73"/>
      <c r="M77" s="6" t="str">
        <f t="shared" si="7"/>
        <v/>
      </c>
      <c r="N77" s="39"/>
      <c r="O77" s="8"/>
      <c r="P77" s="120"/>
      <c r="Q77" s="120"/>
      <c r="R77" s="75" t="str">
        <f t="shared" si="8"/>
        <v/>
      </c>
      <c r="S77" s="75"/>
      <c r="T77" s="76" t="str">
        <f t="shared" si="9"/>
        <v/>
      </c>
      <c r="U77" s="76"/>
    </row>
    <row r="78" spans="2:21">
      <c r="B78" s="39">
        <v>70</v>
      </c>
      <c r="C78" s="73" t="str">
        <f t="shared" si="5"/>
        <v/>
      </c>
      <c r="D78" s="73"/>
      <c r="E78" s="39"/>
      <c r="F78" s="8"/>
      <c r="G78" s="39" t="s">
        <v>4</v>
      </c>
      <c r="H78" s="120"/>
      <c r="I78" s="120"/>
      <c r="J78" s="39"/>
      <c r="K78" s="73" t="str">
        <f t="shared" si="6"/>
        <v/>
      </c>
      <c r="L78" s="73"/>
      <c r="M78" s="6" t="str">
        <f t="shared" si="7"/>
        <v/>
      </c>
      <c r="N78" s="39"/>
      <c r="O78" s="8"/>
      <c r="P78" s="120"/>
      <c r="Q78" s="120"/>
      <c r="R78" s="75" t="str">
        <f t="shared" si="8"/>
        <v/>
      </c>
      <c r="S78" s="75"/>
      <c r="T78" s="76" t="str">
        <f t="shared" si="9"/>
        <v/>
      </c>
      <c r="U78" s="76"/>
    </row>
    <row r="79" spans="2:21">
      <c r="B79" s="39">
        <v>71</v>
      </c>
      <c r="C79" s="73" t="str">
        <f t="shared" si="5"/>
        <v/>
      </c>
      <c r="D79" s="73"/>
      <c r="E79" s="39"/>
      <c r="F79" s="8"/>
      <c r="G79" s="39" t="s">
        <v>3</v>
      </c>
      <c r="H79" s="120"/>
      <c r="I79" s="120"/>
      <c r="J79" s="39"/>
      <c r="K79" s="73" t="str">
        <f t="shared" si="6"/>
        <v/>
      </c>
      <c r="L79" s="73"/>
      <c r="M79" s="6" t="str">
        <f t="shared" si="7"/>
        <v/>
      </c>
      <c r="N79" s="39"/>
      <c r="O79" s="8"/>
      <c r="P79" s="120"/>
      <c r="Q79" s="120"/>
      <c r="R79" s="75" t="str">
        <f t="shared" si="8"/>
        <v/>
      </c>
      <c r="S79" s="75"/>
      <c r="T79" s="76" t="str">
        <f t="shared" si="9"/>
        <v/>
      </c>
      <c r="U79" s="76"/>
    </row>
    <row r="80" spans="2:21">
      <c r="B80" s="39">
        <v>72</v>
      </c>
      <c r="C80" s="73" t="str">
        <f t="shared" si="5"/>
        <v/>
      </c>
      <c r="D80" s="73"/>
      <c r="E80" s="39"/>
      <c r="F80" s="8"/>
      <c r="G80" s="39" t="s">
        <v>4</v>
      </c>
      <c r="H80" s="120"/>
      <c r="I80" s="120"/>
      <c r="J80" s="39"/>
      <c r="K80" s="73" t="str">
        <f t="shared" si="6"/>
        <v/>
      </c>
      <c r="L80" s="73"/>
      <c r="M80" s="6" t="str">
        <f t="shared" si="7"/>
        <v/>
      </c>
      <c r="N80" s="39"/>
      <c r="O80" s="8"/>
      <c r="P80" s="120"/>
      <c r="Q80" s="120"/>
      <c r="R80" s="75" t="str">
        <f t="shared" si="8"/>
        <v/>
      </c>
      <c r="S80" s="75"/>
      <c r="T80" s="76" t="str">
        <f t="shared" si="9"/>
        <v/>
      </c>
      <c r="U80" s="76"/>
    </row>
    <row r="81" spans="2:21">
      <c r="B81" s="39">
        <v>73</v>
      </c>
      <c r="C81" s="73" t="str">
        <f t="shared" si="5"/>
        <v/>
      </c>
      <c r="D81" s="73"/>
      <c r="E81" s="39"/>
      <c r="F81" s="8"/>
      <c r="G81" s="39" t="s">
        <v>3</v>
      </c>
      <c r="H81" s="120"/>
      <c r="I81" s="120"/>
      <c r="J81" s="39"/>
      <c r="K81" s="73" t="str">
        <f t="shared" si="6"/>
        <v/>
      </c>
      <c r="L81" s="73"/>
      <c r="M81" s="6" t="str">
        <f t="shared" si="7"/>
        <v/>
      </c>
      <c r="N81" s="39"/>
      <c r="O81" s="8"/>
      <c r="P81" s="120"/>
      <c r="Q81" s="120"/>
      <c r="R81" s="75" t="str">
        <f t="shared" si="8"/>
        <v/>
      </c>
      <c r="S81" s="75"/>
      <c r="T81" s="76" t="str">
        <f t="shared" si="9"/>
        <v/>
      </c>
      <c r="U81" s="76"/>
    </row>
    <row r="82" spans="2:21">
      <c r="B82" s="39">
        <v>74</v>
      </c>
      <c r="C82" s="73" t="str">
        <f t="shared" si="5"/>
        <v/>
      </c>
      <c r="D82" s="73"/>
      <c r="E82" s="39"/>
      <c r="F82" s="8"/>
      <c r="G82" s="39" t="s">
        <v>3</v>
      </c>
      <c r="H82" s="120"/>
      <c r="I82" s="120"/>
      <c r="J82" s="39"/>
      <c r="K82" s="73" t="str">
        <f t="shared" si="6"/>
        <v/>
      </c>
      <c r="L82" s="73"/>
      <c r="M82" s="6" t="str">
        <f t="shared" si="7"/>
        <v/>
      </c>
      <c r="N82" s="39"/>
      <c r="O82" s="8"/>
      <c r="P82" s="120"/>
      <c r="Q82" s="120"/>
      <c r="R82" s="75" t="str">
        <f t="shared" si="8"/>
        <v/>
      </c>
      <c r="S82" s="75"/>
      <c r="T82" s="76" t="str">
        <f t="shared" si="9"/>
        <v/>
      </c>
      <c r="U82" s="76"/>
    </row>
    <row r="83" spans="2:21">
      <c r="B83" s="39">
        <v>75</v>
      </c>
      <c r="C83" s="73" t="str">
        <f t="shared" si="5"/>
        <v/>
      </c>
      <c r="D83" s="73"/>
      <c r="E83" s="39"/>
      <c r="F83" s="8"/>
      <c r="G83" s="39" t="s">
        <v>3</v>
      </c>
      <c r="H83" s="120"/>
      <c r="I83" s="120"/>
      <c r="J83" s="39"/>
      <c r="K83" s="73" t="str">
        <f t="shared" si="6"/>
        <v/>
      </c>
      <c r="L83" s="73"/>
      <c r="M83" s="6" t="str">
        <f t="shared" si="7"/>
        <v/>
      </c>
      <c r="N83" s="39"/>
      <c r="O83" s="8"/>
      <c r="P83" s="120"/>
      <c r="Q83" s="120"/>
      <c r="R83" s="75" t="str">
        <f t="shared" si="8"/>
        <v/>
      </c>
      <c r="S83" s="75"/>
      <c r="T83" s="76" t="str">
        <f t="shared" si="9"/>
        <v/>
      </c>
      <c r="U83" s="76"/>
    </row>
    <row r="84" spans="2:21">
      <c r="B84" s="39">
        <v>76</v>
      </c>
      <c r="C84" s="73" t="str">
        <f t="shared" si="5"/>
        <v/>
      </c>
      <c r="D84" s="73"/>
      <c r="E84" s="39"/>
      <c r="F84" s="8"/>
      <c r="G84" s="39" t="s">
        <v>3</v>
      </c>
      <c r="H84" s="120"/>
      <c r="I84" s="120"/>
      <c r="J84" s="39"/>
      <c r="K84" s="73" t="str">
        <f t="shared" si="6"/>
        <v/>
      </c>
      <c r="L84" s="73"/>
      <c r="M84" s="6" t="str">
        <f t="shared" si="7"/>
        <v/>
      </c>
      <c r="N84" s="39"/>
      <c r="O84" s="8"/>
      <c r="P84" s="120"/>
      <c r="Q84" s="120"/>
      <c r="R84" s="75" t="str">
        <f t="shared" si="8"/>
        <v/>
      </c>
      <c r="S84" s="75"/>
      <c r="T84" s="76" t="str">
        <f t="shared" si="9"/>
        <v/>
      </c>
      <c r="U84" s="76"/>
    </row>
    <row r="85" spans="2:21">
      <c r="B85" s="39">
        <v>77</v>
      </c>
      <c r="C85" s="73" t="str">
        <f t="shared" si="5"/>
        <v/>
      </c>
      <c r="D85" s="73"/>
      <c r="E85" s="39"/>
      <c r="F85" s="8"/>
      <c r="G85" s="39" t="s">
        <v>4</v>
      </c>
      <c r="H85" s="120"/>
      <c r="I85" s="120"/>
      <c r="J85" s="39"/>
      <c r="K85" s="73" t="str">
        <f t="shared" si="6"/>
        <v/>
      </c>
      <c r="L85" s="73"/>
      <c r="M85" s="6" t="str">
        <f t="shared" si="7"/>
        <v/>
      </c>
      <c r="N85" s="39"/>
      <c r="O85" s="8"/>
      <c r="P85" s="120"/>
      <c r="Q85" s="120"/>
      <c r="R85" s="75" t="str">
        <f t="shared" si="8"/>
        <v/>
      </c>
      <c r="S85" s="75"/>
      <c r="T85" s="76" t="str">
        <f t="shared" si="9"/>
        <v/>
      </c>
      <c r="U85" s="76"/>
    </row>
    <row r="86" spans="2:21">
      <c r="B86" s="39">
        <v>78</v>
      </c>
      <c r="C86" s="73" t="str">
        <f t="shared" si="5"/>
        <v/>
      </c>
      <c r="D86" s="73"/>
      <c r="E86" s="39"/>
      <c r="F86" s="8"/>
      <c r="G86" s="39" t="s">
        <v>3</v>
      </c>
      <c r="H86" s="120"/>
      <c r="I86" s="120"/>
      <c r="J86" s="39"/>
      <c r="K86" s="73" t="str">
        <f t="shared" si="6"/>
        <v/>
      </c>
      <c r="L86" s="73"/>
      <c r="M86" s="6" t="str">
        <f t="shared" si="7"/>
        <v/>
      </c>
      <c r="N86" s="39"/>
      <c r="O86" s="8"/>
      <c r="P86" s="120"/>
      <c r="Q86" s="120"/>
      <c r="R86" s="75" t="str">
        <f t="shared" si="8"/>
        <v/>
      </c>
      <c r="S86" s="75"/>
      <c r="T86" s="76" t="str">
        <f t="shared" si="9"/>
        <v/>
      </c>
      <c r="U86" s="76"/>
    </row>
    <row r="87" spans="2:21">
      <c r="B87" s="39">
        <v>79</v>
      </c>
      <c r="C87" s="73" t="str">
        <f t="shared" si="5"/>
        <v/>
      </c>
      <c r="D87" s="73"/>
      <c r="E87" s="39"/>
      <c r="F87" s="8"/>
      <c r="G87" s="39" t="s">
        <v>4</v>
      </c>
      <c r="H87" s="120"/>
      <c r="I87" s="120"/>
      <c r="J87" s="39"/>
      <c r="K87" s="73" t="str">
        <f t="shared" si="6"/>
        <v/>
      </c>
      <c r="L87" s="73"/>
      <c r="M87" s="6" t="str">
        <f t="shared" si="7"/>
        <v/>
      </c>
      <c r="N87" s="39"/>
      <c r="O87" s="8"/>
      <c r="P87" s="120"/>
      <c r="Q87" s="120"/>
      <c r="R87" s="75" t="str">
        <f t="shared" si="8"/>
        <v/>
      </c>
      <c r="S87" s="75"/>
      <c r="T87" s="76" t="str">
        <f t="shared" si="9"/>
        <v/>
      </c>
      <c r="U87" s="76"/>
    </row>
    <row r="88" spans="2:21">
      <c r="B88" s="39">
        <v>80</v>
      </c>
      <c r="C88" s="73" t="str">
        <f t="shared" si="5"/>
        <v/>
      </c>
      <c r="D88" s="73"/>
      <c r="E88" s="39"/>
      <c r="F88" s="8"/>
      <c r="G88" s="39" t="s">
        <v>4</v>
      </c>
      <c r="H88" s="120"/>
      <c r="I88" s="120"/>
      <c r="J88" s="39"/>
      <c r="K88" s="73" t="str">
        <f t="shared" si="6"/>
        <v/>
      </c>
      <c r="L88" s="73"/>
      <c r="M88" s="6" t="str">
        <f t="shared" si="7"/>
        <v/>
      </c>
      <c r="N88" s="39"/>
      <c r="O88" s="8"/>
      <c r="P88" s="120"/>
      <c r="Q88" s="120"/>
      <c r="R88" s="75" t="str">
        <f t="shared" si="8"/>
        <v/>
      </c>
      <c r="S88" s="75"/>
      <c r="T88" s="76" t="str">
        <f t="shared" si="9"/>
        <v/>
      </c>
      <c r="U88" s="76"/>
    </row>
    <row r="89" spans="2:21">
      <c r="B89" s="39">
        <v>81</v>
      </c>
      <c r="C89" s="73" t="str">
        <f t="shared" si="5"/>
        <v/>
      </c>
      <c r="D89" s="73"/>
      <c r="E89" s="39"/>
      <c r="F89" s="8"/>
      <c r="G89" s="39" t="s">
        <v>4</v>
      </c>
      <c r="H89" s="120"/>
      <c r="I89" s="120"/>
      <c r="J89" s="39"/>
      <c r="K89" s="73" t="str">
        <f t="shared" si="6"/>
        <v/>
      </c>
      <c r="L89" s="73"/>
      <c r="M89" s="6" t="str">
        <f t="shared" si="7"/>
        <v/>
      </c>
      <c r="N89" s="39"/>
      <c r="O89" s="8"/>
      <c r="P89" s="120"/>
      <c r="Q89" s="120"/>
      <c r="R89" s="75" t="str">
        <f t="shared" si="8"/>
        <v/>
      </c>
      <c r="S89" s="75"/>
      <c r="T89" s="76" t="str">
        <f t="shared" si="9"/>
        <v/>
      </c>
      <c r="U89" s="76"/>
    </row>
    <row r="90" spans="2:21">
      <c r="B90" s="39">
        <v>82</v>
      </c>
      <c r="C90" s="73" t="str">
        <f t="shared" si="5"/>
        <v/>
      </c>
      <c r="D90" s="73"/>
      <c r="E90" s="39"/>
      <c r="F90" s="8"/>
      <c r="G90" s="39" t="s">
        <v>4</v>
      </c>
      <c r="H90" s="120"/>
      <c r="I90" s="120"/>
      <c r="J90" s="39"/>
      <c r="K90" s="73" t="str">
        <f t="shared" si="6"/>
        <v/>
      </c>
      <c r="L90" s="73"/>
      <c r="M90" s="6" t="str">
        <f t="shared" si="7"/>
        <v/>
      </c>
      <c r="N90" s="39"/>
      <c r="O90" s="8"/>
      <c r="P90" s="120"/>
      <c r="Q90" s="120"/>
      <c r="R90" s="75" t="str">
        <f t="shared" si="8"/>
        <v/>
      </c>
      <c r="S90" s="75"/>
      <c r="T90" s="76" t="str">
        <f t="shared" si="9"/>
        <v/>
      </c>
      <c r="U90" s="76"/>
    </row>
    <row r="91" spans="2:21">
      <c r="B91" s="39">
        <v>83</v>
      </c>
      <c r="C91" s="73" t="str">
        <f t="shared" si="5"/>
        <v/>
      </c>
      <c r="D91" s="73"/>
      <c r="E91" s="39"/>
      <c r="F91" s="8"/>
      <c r="G91" s="39" t="s">
        <v>4</v>
      </c>
      <c r="H91" s="120"/>
      <c r="I91" s="120"/>
      <c r="J91" s="39"/>
      <c r="K91" s="73" t="str">
        <f t="shared" si="6"/>
        <v/>
      </c>
      <c r="L91" s="73"/>
      <c r="M91" s="6" t="str">
        <f t="shared" si="7"/>
        <v/>
      </c>
      <c r="N91" s="39"/>
      <c r="O91" s="8"/>
      <c r="P91" s="120"/>
      <c r="Q91" s="120"/>
      <c r="R91" s="75" t="str">
        <f t="shared" si="8"/>
        <v/>
      </c>
      <c r="S91" s="75"/>
      <c r="T91" s="76" t="str">
        <f t="shared" si="9"/>
        <v/>
      </c>
      <c r="U91" s="76"/>
    </row>
    <row r="92" spans="2:21">
      <c r="B92" s="39">
        <v>84</v>
      </c>
      <c r="C92" s="73" t="str">
        <f t="shared" si="5"/>
        <v/>
      </c>
      <c r="D92" s="73"/>
      <c r="E92" s="39"/>
      <c r="F92" s="8"/>
      <c r="G92" s="39" t="s">
        <v>3</v>
      </c>
      <c r="H92" s="120"/>
      <c r="I92" s="120"/>
      <c r="J92" s="39"/>
      <c r="K92" s="73" t="str">
        <f t="shared" si="6"/>
        <v/>
      </c>
      <c r="L92" s="73"/>
      <c r="M92" s="6" t="str">
        <f t="shared" si="7"/>
        <v/>
      </c>
      <c r="N92" s="39"/>
      <c r="O92" s="8"/>
      <c r="P92" s="120"/>
      <c r="Q92" s="120"/>
      <c r="R92" s="75" t="str">
        <f t="shared" si="8"/>
        <v/>
      </c>
      <c r="S92" s="75"/>
      <c r="T92" s="76" t="str">
        <f t="shared" si="9"/>
        <v/>
      </c>
      <c r="U92" s="76"/>
    </row>
    <row r="93" spans="2:21">
      <c r="B93" s="39">
        <v>85</v>
      </c>
      <c r="C93" s="73" t="str">
        <f t="shared" si="5"/>
        <v/>
      </c>
      <c r="D93" s="73"/>
      <c r="E93" s="39"/>
      <c r="F93" s="8"/>
      <c r="G93" s="39" t="s">
        <v>4</v>
      </c>
      <c r="H93" s="120"/>
      <c r="I93" s="120"/>
      <c r="J93" s="39"/>
      <c r="K93" s="73" t="str">
        <f t="shared" si="6"/>
        <v/>
      </c>
      <c r="L93" s="73"/>
      <c r="M93" s="6" t="str">
        <f t="shared" si="7"/>
        <v/>
      </c>
      <c r="N93" s="39"/>
      <c r="O93" s="8"/>
      <c r="P93" s="120"/>
      <c r="Q93" s="120"/>
      <c r="R93" s="75" t="str">
        <f t="shared" si="8"/>
        <v/>
      </c>
      <c r="S93" s="75"/>
      <c r="T93" s="76" t="str">
        <f t="shared" si="9"/>
        <v/>
      </c>
      <c r="U93" s="76"/>
    </row>
    <row r="94" spans="2:21">
      <c r="B94" s="39">
        <v>86</v>
      </c>
      <c r="C94" s="73" t="str">
        <f t="shared" si="5"/>
        <v/>
      </c>
      <c r="D94" s="73"/>
      <c r="E94" s="39"/>
      <c r="F94" s="8"/>
      <c r="G94" s="39" t="s">
        <v>3</v>
      </c>
      <c r="H94" s="120"/>
      <c r="I94" s="120"/>
      <c r="J94" s="39"/>
      <c r="K94" s="73" t="str">
        <f t="shared" si="6"/>
        <v/>
      </c>
      <c r="L94" s="73"/>
      <c r="M94" s="6" t="str">
        <f t="shared" si="7"/>
        <v/>
      </c>
      <c r="N94" s="39"/>
      <c r="O94" s="8"/>
      <c r="P94" s="120"/>
      <c r="Q94" s="120"/>
      <c r="R94" s="75" t="str">
        <f t="shared" si="8"/>
        <v/>
      </c>
      <c r="S94" s="75"/>
      <c r="T94" s="76" t="str">
        <f t="shared" si="9"/>
        <v/>
      </c>
      <c r="U94" s="76"/>
    </row>
    <row r="95" spans="2:21">
      <c r="B95" s="39">
        <v>87</v>
      </c>
      <c r="C95" s="73" t="str">
        <f t="shared" si="5"/>
        <v/>
      </c>
      <c r="D95" s="73"/>
      <c r="E95" s="39"/>
      <c r="F95" s="8"/>
      <c r="G95" s="39" t="s">
        <v>4</v>
      </c>
      <c r="H95" s="120"/>
      <c r="I95" s="120"/>
      <c r="J95" s="39"/>
      <c r="K95" s="73" t="str">
        <f t="shared" si="6"/>
        <v/>
      </c>
      <c r="L95" s="73"/>
      <c r="M95" s="6" t="str">
        <f t="shared" si="7"/>
        <v/>
      </c>
      <c r="N95" s="39"/>
      <c r="O95" s="8"/>
      <c r="P95" s="120"/>
      <c r="Q95" s="120"/>
      <c r="R95" s="75" t="str">
        <f t="shared" si="8"/>
        <v/>
      </c>
      <c r="S95" s="75"/>
      <c r="T95" s="76" t="str">
        <f t="shared" si="9"/>
        <v/>
      </c>
      <c r="U95" s="76"/>
    </row>
    <row r="96" spans="2:21">
      <c r="B96" s="39">
        <v>88</v>
      </c>
      <c r="C96" s="73" t="str">
        <f t="shared" si="5"/>
        <v/>
      </c>
      <c r="D96" s="73"/>
      <c r="E96" s="39"/>
      <c r="F96" s="8"/>
      <c r="G96" s="39" t="s">
        <v>3</v>
      </c>
      <c r="H96" s="120"/>
      <c r="I96" s="120"/>
      <c r="J96" s="39"/>
      <c r="K96" s="73" t="str">
        <f t="shared" si="6"/>
        <v/>
      </c>
      <c r="L96" s="73"/>
      <c r="M96" s="6" t="str">
        <f t="shared" si="7"/>
        <v/>
      </c>
      <c r="N96" s="39"/>
      <c r="O96" s="8"/>
      <c r="P96" s="120"/>
      <c r="Q96" s="120"/>
      <c r="R96" s="75" t="str">
        <f t="shared" si="8"/>
        <v/>
      </c>
      <c r="S96" s="75"/>
      <c r="T96" s="76" t="str">
        <f t="shared" si="9"/>
        <v/>
      </c>
      <c r="U96" s="76"/>
    </row>
    <row r="97" spans="2:21">
      <c r="B97" s="39">
        <v>89</v>
      </c>
      <c r="C97" s="73" t="str">
        <f t="shared" si="5"/>
        <v/>
      </c>
      <c r="D97" s="73"/>
      <c r="E97" s="39"/>
      <c r="F97" s="8"/>
      <c r="G97" s="39" t="s">
        <v>4</v>
      </c>
      <c r="H97" s="120"/>
      <c r="I97" s="120"/>
      <c r="J97" s="39"/>
      <c r="K97" s="73" t="str">
        <f t="shared" si="6"/>
        <v/>
      </c>
      <c r="L97" s="73"/>
      <c r="M97" s="6" t="str">
        <f t="shared" si="7"/>
        <v/>
      </c>
      <c r="N97" s="39"/>
      <c r="O97" s="8"/>
      <c r="P97" s="120"/>
      <c r="Q97" s="120"/>
      <c r="R97" s="75" t="str">
        <f t="shared" si="8"/>
        <v/>
      </c>
      <c r="S97" s="75"/>
      <c r="T97" s="76" t="str">
        <f t="shared" si="9"/>
        <v/>
      </c>
      <c r="U97" s="76"/>
    </row>
    <row r="98" spans="2:21">
      <c r="B98" s="39">
        <v>90</v>
      </c>
      <c r="C98" s="73" t="str">
        <f t="shared" si="5"/>
        <v/>
      </c>
      <c r="D98" s="73"/>
      <c r="E98" s="39"/>
      <c r="F98" s="8"/>
      <c r="G98" s="39" t="s">
        <v>3</v>
      </c>
      <c r="H98" s="120"/>
      <c r="I98" s="120"/>
      <c r="J98" s="39"/>
      <c r="K98" s="73" t="str">
        <f t="shared" si="6"/>
        <v/>
      </c>
      <c r="L98" s="73"/>
      <c r="M98" s="6" t="str">
        <f t="shared" si="7"/>
        <v/>
      </c>
      <c r="N98" s="39"/>
      <c r="O98" s="8"/>
      <c r="P98" s="120"/>
      <c r="Q98" s="120"/>
      <c r="R98" s="75" t="str">
        <f t="shared" si="8"/>
        <v/>
      </c>
      <c r="S98" s="75"/>
      <c r="T98" s="76" t="str">
        <f t="shared" si="9"/>
        <v/>
      </c>
      <c r="U98" s="76"/>
    </row>
    <row r="99" spans="2:21">
      <c r="B99" s="39">
        <v>91</v>
      </c>
      <c r="C99" s="73" t="str">
        <f t="shared" si="5"/>
        <v/>
      </c>
      <c r="D99" s="73"/>
      <c r="E99" s="39"/>
      <c r="F99" s="8"/>
      <c r="G99" s="39" t="s">
        <v>4</v>
      </c>
      <c r="H99" s="120"/>
      <c r="I99" s="120"/>
      <c r="J99" s="39"/>
      <c r="K99" s="73" t="str">
        <f t="shared" si="6"/>
        <v/>
      </c>
      <c r="L99" s="73"/>
      <c r="M99" s="6" t="str">
        <f t="shared" si="7"/>
        <v/>
      </c>
      <c r="N99" s="39"/>
      <c r="O99" s="8"/>
      <c r="P99" s="120"/>
      <c r="Q99" s="120"/>
      <c r="R99" s="75" t="str">
        <f t="shared" si="8"/>
        <v/>
      </c>
      <c r="S99" s="75"/>
      <c r="T99" s="76" t="str">
        <f t="shared" si="9"/>
        <v/>
      </c>
      <c r="U99" s="76"/>
    </row>
    <row r="100" spans="2:21">
      <c r="B100" s="39">
        <v>92</v>
      </c>
      <c r="C100" s="73" t="str">
        <f t="shared" si="5"/>
        <v/>
      </c>
      <c r="D100" s="73"/>
      <c r="E100" s="39"/>
      <c r="F100" s="8"/>
      <c r="G100" s="39" t="s">
        <v>4</v>
      </c>
      <c r="H100" s="120"/>
      <c r="I100" s="120"/>
      <c r="J100" s="39"/>
      <c r="K100" s="73" t="str">
        <f t="shared" si="6"/>
        <v/>
      </c>
      <c r="L100" s="73"/>
      <c r="M100" s="6" t="str">
        <f t="shared" si="7"/>
        <v/>
      </c>
      <c r="N100" s="39"/>
      <c r="O100" s="8"/>
      <c r="P100" s="120"/>
      <c r="Q100" s="120"/>
      <c r="R100" s="75" t="str">
        <f t="shared" si="8"/>
        <v/>
      </c>
      <c r="S100" s="75"/>
      <c r="T100" s="76" t="str">
        <f t="shared" si="9"/>
        <v/>
      </c>
      <c r="U100" s="76"/>
    </row>
    <row r="101" spans="2:21">
      <c r="B101" s="39">
        <v>93</v>
      </c>
      <c r="C101" s="73" t="str">
        <f t="shared" si="5"/>
        <v/>
      </c>
      <c r="D101" s="73"/>
      <c r="E101" s="39"/>
      <c r="F101" s="8"/>
      <c r="G101" s="39" t="s">
        <v>3</v>
      </c>
      <c r="H101" s="120"/>
      <c r="I101" s="120"/>
      <c r="J101" s="39"/>
      <c r="K101" s="73" t="str">
        <f t="shared" si="6"/>
        <v/>
      </c>
      <c r="L101" s="73"/>
      <c r="M101" s="6" t="str">
        <f t="shared" si="7"/>
        <v/>
      </c>
      <c r="N101" s="39"/>
      <c r="O101" s="8"/>
      <c r="P101" s="120"/>
      <c r="Q101" s="120"/>
      <c r="R101" s="75" t="str">
        <f t="shared" si="8"/>
        <v/>
      </c>
      <c r="S101" s="75"/>
      <c r="T101" s="76" t="str">
        <f t="shared" si="9"/>
        <v/>
      </c>
      <c r="U101" s="76"/>
    </row>
    <row r="102" spans="2:21">
      <c r="B102" s="39">
        <v>94</v>
      </c>
      <c r="C102" s="73" t="str">
        <f t="shared" si="5"/>
        <v/>
      </c>
      <c r="D102" s="73"/>
      <c r="E102" s="39"/>
      <c r="F102" s="8"/>
      <c r="G102" s="39" t="s">
        <v>3</v>
      </c>
      <c r="H102" s="120"/>
      <c r="I102" s="120"/>
      <c r="J102" s="39"/>
      <c r="K102" s="73" t="str">
        <f t="shared" si="6"/>
        <v/>
      </c>
      <c r="L102" s="73"/>
      <c r="M102" s="6" t="str">
        <f t="shared" si="7"/>
        <v/>
      </c>
      <c r="N102" s="39"/>
      <c r="O102" s="8"/>
      <c r="P102" s="120"/>
      <c r="Q102" s="120"/>
      <c r="R102" s="75" t="str">
        <f t="shared" si="8"/>
        <v/>
      </c>
      <c r="S102" s="75"/>
      <c r="T102" s="76" t="str">
        <f t="shared" si="9"/>
        <v/>
      </c>
      <c r="U102" s="76"/>
    </row>
    <row r="103" spans="2:21">
      <c r="B103" s="39">
        <v>95</v>
      </c>
      <c r="C103" s="73" t="str">
        <f t="shared" si="5"/>
        <v/>
      </c>
      <c r="D103" s="73"/>
      <c r="E103" s="39"/>
      <c r="F103" s="8"/>
      <c r="G103" s="39" t="s">
        <v>3</v>
      </c>
      <c r="H103" s="120"/>
      <c r="I103" s="120"/>
      <c r="J103" s="39"/>
      <c r="K103" s="73" t="str">
        <f t="shared" si="6"/>
        <v/>
      </c>
      <c r="L103" s="73"/>
      <c r="M103" s="6" t="str">
        <f t="shared" si="7"/>
        <v/>
      </c>
      <c r="N103" s="39"/>
      <c r="O103" s="8"/>
      <c r="P103" s="120"/>
      <c r="Q103" s="120"/>
      <c r="R103" s="75" t="str">
        <f t="shared" si="8"/>
        <v/>
      </c>
      <c r="S103" s="75"/>
      <c r="T103" s="76" t="str">
        <f t="shared" si="9"/>
        <v/>
      </c>
      <c r="U103" s="76"/>
    </row>
    <row r="104" spans="2:21">
      <c r="B104" s="39">
        <v>96</v>
      </c>
      <c r="C104" s="73" t="str">
        <f t="shared" si="5"/>
        <v/>
      </c>
      <c r="D104" s="73"/>
      <c r="E104" s="39"/>
      <c r="F104" s="8"/>
      <c r="G104" s="39" t="s">
        <v>4</v>
      </c>
      <c r="H104" s="120"/>
      <c r="I104" s="120"/>
      <c r="J104" s="39"/>
      <c r="K104" s="73" t="str">
        <f t="shared" si="6"/>
        <v/>
      </c>
      <c r="L104" s="73"/>
      <c r="M104" s="6" t="str">
        <f t="shared" si="7"/>
        <v/>
      </c>
      <c r="N104" s="39"/>
      <c r="O104" s="8"/>
      <c r="P104" s="120"/>
      <c r="Q104" s="120"/>
      <c r="R104" s="75" t="str">
        <f t="shared" si="8"/>
        <v/>
      </c>
      <c r="S104" s="75"/>
      <c r="T104" s="76" t="str">
        <f t="shared" si="9"/>
        <v/>
      </c>
      <c r="U104" s="76"/>
    </row>
    <row r="105" spans="2:21">
      <c r="B105" s="39">
        <v>97</v>
      </c>
      <c r="C105" s="73" t="str">
        <f t="shared" si="5"/>
        <v/>
      </c>
      <c r="D105" s="73"/>
      <c r="E105" s="39"/>
      <c r="F105" s="8"/>
      <c r="G105" s="39" t="s">
        <v>3</v>
      </c>
      <c r="H105" s="120"/>
      <c r="I105" s="120"/>
      <c r="J105" s="39"/>
      <c r="K105" s="73" t="str">
        <f t="shared" si="6"/>
        <v/>
      </c>
      <c r="L105" s="73"/>
      <c r="M105" s="6" t="str">
        <f t="shared" si="7"/>
        <v/>
      </c>
      <c r="N105" s="39"/>
      <c r="O105" s="8"/>
      <c r="P105" s="120"/>
      <c r="Q105" s="120"/>
      <c r="R105" s="75" t="str">
        <f t="shared" si="8"/>
        <v/>
      </c>
      <c r="S105" s="75"/>
      <c r="T105" s="76" t="str">
        <f t="shared" si="9"/>
        <v/>
      </c>
      <c r="U105" s="76"/>
    </row>
    <row r="106" spans="2:21">
      <c r="B106" s="39">
        <v>98</v>
      </c>
      <c r="C106" s="73" t="str">
        <f t="shared" si="5"/>
        <v/>
      </c>
      <c r="D106" s="73"/>
      <c r="E106" s="39"/>
      <c r="F106" s="8"/>
      <c r="G106" s="39" t="s">
        <v>4</v>
      </c>
      <c r="H106" s="120"/>
      <c r="I106" s="120"/>
      <c r="J106" s="39"/>
      <c r="K106" s="73" t="str">
        <f t="shared" si="6"/>
        <v/>
      </c>
      <c r="L106" s="73"/>
      <c r="M106" s="6" t="str">
        <f t="shared" si="7"/>
        <v/>
      </c>
      <c r="N106" s="39"/>
      <c r="O106" s="8"/>
      <c r="P106" s="120"/>
      <c r="Q106" s="120"/>
      <c r="R106" s="75" t="str">
        <f t="shared" si="8"/>
        <v/>
      </c>
      <c r="S106" s="75"/>
      <c r="T106" s="76" t="str">
        <f t="shared" si="9"/>
        <v/>
      </c>
      <c r="U106" s="76"/>
    </row>
    <row r="107" spans="2:21">
      <c r="B107" s="39">
        <v>99</v>
      </c>
      <c r="C107" s="73" t="str">
        <f t="shared" si="5"/>
        <v/>
      </c>
      <c r="D107" s="73"/>
      <c r="E107" s="39"/>
      <c r="F107" s="8"/>
      <c r="G107" s="39" t="s">
        <v>4</v>
      </c>
      <c r="H107" s="120"/>
      <c r="I107" s="120"/>
      <c r="J107" s="39"/>
      <c r="K107" s="73" t="str">
        <f t="shared" si="6"/>
        <v/>
      </c>
      <c r="L107" s="73"/>
      <c r="M107" s="6" t="str">
        <f t="shared" si="7"/>
        <v/>
      </c>
      <c r="N107" s="39"/>
      <c r="O107" s="8"/>
      <c r="P107" s="120"/>
      <c r="Q107" s="120"/>
      <c r="R107" s="75" t="str">
        <f t="shared" si="8"/>
        <v/>
      </c>
      <c r="S107" s="75"/>
      <c r="T107" s="76" t="str">
        <f t="shared" si="9"/>
        <v/>
      </c>
      <c r="U107" s="76"/>
    </row>
    <row r="108" spans="2:21">
      <c r="B108" s="39">
        <v>100</v>
      </c>
      <c r="C108" s="73" t="str">
        <f t="shared" si="5"/>
        <v/>
      </c>
      <c r="D108" s="73"/>
      <c r="E108" s="39"/>
      <c r="F108" s="8"/>
      <c r="G108" s="39" t="s">
        <v>3</v>
      </c>
      <c r="H108" s="120"/>
      <c r="I108" s="120"/>
      <c r="J108" s="39"/>
      <c r="K108" s="73" t="str">
        <f t="shared" si="6"/>
        <v/>
      </c>
      <c r="L108" s="73"/>
      <c r="M108" s="6" t="str">
        <f t="shared" si="7"/>
        <v/>
      </c>
      <c r="N108" s="39"/>
      <c r="O108" s="8"/>
      <c r="P108" s="120"/>
      <c r="Q108" s="120"/>
      <c r="R108" s="75" t="str">
        <f t="shared" si="8"/>
        <v/>
      </c>
      <c r="S108" s="75"/>
      <c r="T108" s="76" t="str">
        <f t="shared" si="9"/>
        <v/>
      </c>
      <c r="U108" s="76"/>
    </row>
    <row r="109" spans="2:21">
      <c r="B109" s="1"/>
      <c r="C109" s="1"/>
      <c r="D109" s="1"/>
      <c r="E109" s="1"/>
      <c r="F109" s="1"/>
      <c r="G109" s="1"/>
      <c r="H109" s="1"/>
      <c r="I109" s="1"/>
      <c r="J109" s="1"/>
      <c r="K109" s="1"/>
      <c r="L109" s="1"/>
      <c r="M109" s="1"/>
      <c r="N109" s="1"/>
      <c r="O109" s="1"/>
      <c r="P109" s="1"/>
      <c r="Q109" s="1"/>
      <c r="R109" s="1"/>
    </row>
  </sheetData>
  <mergeCells count="635">
    <mergeCell ref="N2:O2"/>
    <mergeCell ref="P2:Q2"/>
    <mergeCell ref="B3:C3"/>
    <mergeCell ref="D3:I3"/>
    <mergeCell ref="J3:K3"/>
    <mergeCell ref="L3:Q3"/>
    <mergeCell ref="B2:C2"/>
    <mergeCell ref="D2:E2"/>
    <mergeCell ref="F2:G2"/>
    <mergeCell ref="H2:I2"/>
    <mergeCell ref="J2:K2"/>
    <mergeCell ref="L2:M2"/>
    <mergeCell ref="B7:B8"/>
    <mergeCell ref="C7:D8"/>
    <mergeCell ref="E7:I7"/>
    <mergeCell ref="J7:K7"/>
    <mergeCell ref="M7:M8"/>
    <mergeCell ref="B4:C4"/>
    <mergeCell ref="D4:E4"/>
    <mergeCell ref="F4:G4"/>
    <mergeCell ref="H4:I4"/>
    <mergeCell ref="J4:K4"/>
    <mergeCell ref="L4:M4"/>
    <mergeCell ref="N7:Q7"/>
    <mergeCell ref="R7:U7"/>
    <mergeCell ref="H8:I8"/>
    <mergeCell ref="K8:L8"/>
    <mergeCell ref="P8:Q8"/>
    <mergeCell ref="R8:S8"/>
    <mergeCell ref="T8:U8"/>
    <mergeCell ref="N4:O4"/>
    <mergeCell ref="P4:Q4"/>
    <mergeCell ref="J5:K5"/>
    <mergeCell ref="L5:M5"/>
    <mergeCell ref="P5:Q5"/>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4" baseType="variant">
      <vt:variant>
        <vt:lpstr>ワークシート</vt:lpstr>
      </vt:variant>
      <vt:variant>
        <vt:i4>9</vt:i4>
      </vt:variant>
      <vt:variant>
        <vt:lpstr>名前付き一覧</vt:lpstr>
      </vt:variant>
      <vt:variant>
        <vt:i4>4</vt:i4>
      </vt:variant>
    </vt:vector>
  </HeadingPairs>
  <TitlesOfParts>
    <vt:vector size="13" baseType="lpstr">
      <vt:lpstr>検証（USDJPY　D1）</vt:lpstr>
      <vt:lpstr>検証（USDJPY　H4)</vt:lpstr>
      <vt:lpstr>検証（USDJPY　H1)</vt:lpstr>
      <vt:lpstr>画像(D1)</vt:lpstr>
      <vt:lpstr>画像(H4)</vt:lpstr>
      <vt:lpstr>気づき</vt:lpstr>
      <vt:lpstr>検証終了通貨</vt:lpstr>
      <vt:lpstr>テンプレ</vt:lpstr>
      <vt:lpstr>テンプレ改</vt:lpstr>
      <vt:lpstr>'画像(D1)'!Print_Area</vt:lpstr>
      <vt:lpstr>'検証（USDJPY　D1）'!Print_Area</vt:lpstr>
      <vt:lpstr>'検証（USDJPY　H1)'!Print_Area</vt:lpstr>
      <vt:lpstr>'検証（USDJPY　H4)'!Print_Area</vt:lpstr>
    </vt:vector>
  </TitlesOfParts>
  <LinksUpToDate>false</LinksUpToDate>
  <CharactersWithSpaces>0</CharactersWithSpaces>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本田正秀</cp:lastModifiedBy>
  <cp:revision/>
  <cp:lastPrinted>2016-06-19T02:15:24Z</cp:lastPrinted>
  <dcterms:created xsi:type="dcterms:W3CDTF">2013-10-09T23:04:08Z</dcterms:created>
  <dcterms:modified xsi:type="dcterms:W3CDTF">2016-06-26T13:05:09Z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