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730" windowHeight="11760" tabRatio="754"/>
  </bookViews>
  <sheets>
    <sheet name="気づきEURJPY1H" sheetId="38" r:id="rId1"/>
    <sheet name="EURJPY 1H" sheetId="37" r:id="rId2"/>
    <sheet name="画像EURJPY　１H" sheetId="39" r:id="rId3"/>
    <sheet name="検証終了通貨" sheetId="10" r:id="rId4"/>
  </sheets>
  <calcPr calcId="145621"/>
</workbook>
</file>

<file path=xl/calcChain.xml><?xml version="1.0" encoding="utf-8"?>
<calcChain xmlns="http://schemas.openxmlformats.org/spreadsheetml/2006/main">
  <c r="T84" i="37" l="1"/>
  <c r="T83" i="37"/>
  <c r="T65" i="37" l="1"/>
  <c r="T50" i="37" l="1"/>
  <c r="T47" i="37"/>
  <c r="T42" i="37"/>
  <c r="T38" i="37"/>
  <c r="T19" i="37" l="1"/>
  <c r="T15" i="37"/>
  <c r="T11" i="37"/>
  <c r="T10" i="37"/>
  <c r="M108" i="37"/>
  <c r="L108" i="37"/>
  <c r="T107" i="37"/>
  <c r="C108" i="37" s="1"/>
  <c r="M107" i="37"/>
  <c r="O107" i="37" s="1"/>
  <c r="L107" i="37"/>
  <c r="T106" i="37"/>
  <c r="C107" i="37" s="1"/>
  <c r="M106" i="37"/>
  <c r="L106" i="37"/>
  <c r="T105" i="37"/>
  <c r="C106" i="37" s="1"/>
  <c r="M105" i="37"/>
  <c r="O105" i="37" s="1"/>
  <c r="L105" i="37"/>
  <c r="T104" i="37"/>
  <c r="C105" i="37" s="1"/>
  <c r="M104" i="37"/>
  <c r="L104" i="37"/>
  <c r="T103" i="37"/>
  <c r="C104" i="37" s="1"/>
  <c r="M103" i="37"/>
  <c r="O103" i="37" s="1"/>
  <c r="L103" i="37"/>
  <c r="T102" i="37"/>
  <c r="C103" i="37" s="1"/>
  <c r="M102" i="37"/>
  <c r="L102" i="37"/>
  <c r="T101" i="37"/>
  <c r="C102" i="37" s="1"/>
  <c r="M101" i="37"/>
  <c r="O101" i="37" s="1"/>
  <c r="L101" i="37"/>
  <c r="T100" i="37"/>
  <c r="C101" i="37" s="1"/>
  <c r="M100" i="37"/>
  <c r="L100" i="37"/>
  <c r="T99" i="37"/>
  <c r="C100" i="37" s="1"/>
  <c r="M99" i="37"/>
  <c r="O99" i="37" s="1"/>
  <c r="L99" i="37"/>
  <c r="T98" i="37"/>
  <c r="C99" i="37" s="1"/>
  <c r="M98" i="37"/>
  <c r="L98" i="37"/>
  <c r="T97" i="37"/>
  <c r="C98" i="37" s="1"/>
  <c r="M97" i="37"/>
  <c r="O97" i="37" s="1"/>
  <c r="L97" i="37"/>
  <c r="T96" i="37"/>
  <c r="C97" i="37" s="1"/>
  <c r="M96" i="37"/>
  <c r="L96" i="37"/>
  <c r="V95" i="37"/>
  <c r="C96" i="37"/>
  <c r="M95" i="37"/>
  <c r="O95" i="37" s="1"/>
  <c r="L95" i="37"/>
  <c r="T94" i="37"/>
  <c r="C95" i="37" s="1"/>
  <c r="M94" i="37"/>
  <c r="L94" i="37"/>
  <c r="T93" i="37"/>
  <c r="C94" i="37" s="1"/>
  <c r="M93" i="37"/>
  <c r="O93" i="37" s="1"/>
  <c r="L93" i="37"/>
  <c r="T92" i="37"/>
  <c r="C93" i="37" s="1"/>
  <c r="M92" i="37"/>
  <c r="L92" i="37"/>
  <c r="T91" i="37"/>
  <c r="C92" i="37" s="1"/>
  <c r="M91" i="37"/>
  <c r="O91" i="37" s="1"/>
  <c r="L91" i="37"/>
  <c r="V90" i="37"/>
  <c r="C91" i="37"/>
  <c r="M90" i="37"/>
  <c r="L90" i="37"/>
  <c r="T89" i="37"/>
  <c r="C90" i="37" s="1"/>
  <c r="M89" i="37"/>
  <c r="O89" i="37" s="1"/>
  <c r="L89" i="37"/>
  <c r="T88" i="37"/>
  <c r="C89" i="37" s="1"/>
  <c r="M88" i="37"/>
  <c r="L88" i="37"/>
  <c r="T87" i="37"/>
  <c r="C88" i="37" s="1"/>
  <c r="M87" i="37"/>
  <c r="O87" i="37" s="1"/>
  <c r="L87" i="37"/>
  <c r="T86" i="37"/>
  <c r="C87" i="37" s="1"/>
  <c r="M86" i="37"/>
  <c r="L86" i="37"/>
  <c r="T85" i="37"/>
  <c r="C86" i="37" s="1"/>
  <c r="M85" i="37"/>
  <c r="O85" i="37" s="1"/>
  <c r="L85" i="37"/>
  <c r="C85" i="37"/>
  <c r="L84" i="37"/>
  <c r="C84" i="37"/>
  <c r="M84" i="37" s="1"/>
  <c r="M83" i="37"/>
  <c r="O83" i="37" s="1"/>
  <c r="L83" i="37"/>
  <c r="T82" i="37"/>
  <c r="C83" i="37" s="1"/>
  <c r="M82" i="37"/>
  <c r="L82" i="37"/>
  <c r="T81" i="37"/>
  <c r="C82" i="37" s="1"/>
  <c r="M81" i="37"/>
  <c r="O81" i="37" s="1"/>
  <c r="L81" i="37"/>
  <c r="T80" i="37"/>
  <c r="C81" i="37" s="1"/>
  <c r="M80" i="37"/>
  <c r="L80" i="37"/>
  <c r="T79" i="37"/>
  <c r="C80" i="37" s="1"/>
  <c r="M79" i="37"/>
  <c r="O79" i="37" s="1"/>
  <c r="L79" i="37"/>
  <c r="V78" i="37"/>
  <c r="C79" i="37"/>
  <c r="M78" i="37"/>
  <c r="L78" i="37"/>
  <c r="T77" i="37"/>
  <c r="C78" i="37" s="1"/>
  <c r="M77" i="37"/>
  <c r="O77" i="37" s="1"/>
  <c r="L77" i="37"/>
  <c r="T76" i="37"/>
  <c r="C77" i="37" s="1"/>
  <c r="M76" i="37"/>
  <c r="L76" i="37"/>
  <c r="T75" i="37"/>
  <c r="C76" i="37" s="1"/>
  <c r="M75" i="37"/>
  <c r="O75" i="37" s="1"/>
  <c r="L75" i="37"/>
  <c r="T74" i="37"/>
  <c r="C75" i="37" s="1"/>
  <c r="M74" i="37"/>
  <c r="L74" i="37"/>
  <c r="L73" i="37"/>
  <c r="L72" i="37"/>
  <c r="L71" i="37"/>
  <c r="L70" i="37"/>
  <c r="L69" i="37"/>
  <c r="L68" i="37"/>
  <c r="L67" i="37"/>
  <c r="L66" i="37"/>
  <c r="V65" i="37"/>
  <c r="L65" i="37"/>
  <c r="L64" i="37"/>
  <c r="L63" i="37"/>
  <c r="L62" i="37"/>
  <c r="L61" i="37"/>
  <c r="L60" i="37"/>
  <c r="L59" i="37"/>
  <c r="L58" i="37"/>
  <c r="L57" i="37"/>
  <c r="L56" i="37"/>
  <c r="L55" i="37"/>
  <c r="L54" i="37"/>
  <c r="L53" i="37"/>
  <c r="V52" i="37"/>
  <c r="L52" i="37"/>
  <c r="L51" i="37"/>
  <c r="V50" i="37"/>
  <c r="L50" i="37"/>
  <c r="L49" i="37"/>
  <c r="L48" i="37"/>
  <c r="V47" i="37"/>
  <c r="L47" i="37"/>
  <c r="L46" i="37"/>
  <c r="L45" i="37"/>
  <c r="L44" i="37"/>
  <c r="L43" i="37"/>
  <c r="L42" i="37"/>
  <c r="L41" i="37"/>
  <c r="L40" i="37"/>
  <c r="L39" i="37"/>
  <c r="V38" i="37"/>
  <c r="L38" i="37"/>
  <c r="L37" i="37"/>
  <c r="L36" i="37"/>
  <c r="L35" i="37"/>
  <c r="L34" i="37"/>
  <c r="L33" i="37"/>
  <c r="L32" i="37"/>
  <c r="L31" i="37"/>
  <c r="L30" i="37"/>
  <c r="L29" i="37"/>
  <c r="L28" i="37"/>
  <c r="L27" i="37"/>
  <c r="L26" i="37"/>
  <c r="L25" i="37"/>
  <c r="L24" i="37"/>
  <c r="L23" i="37"/>
  <c r="L22" i="37"/>
  <c r="L21" i="37"/>
  <c r="L20" i="37"/>
  <c r="V19" i="37"/>
  <c r="L19" i="37"/>
  <c r="L18" i="37"/>
  <c r="L17" i="37"/>
  <c r="L16" i="37"/>
  <c r="L15" i="37"/>
  <c r="L14" i="37"/>
  <c r="L13" i="37"/>
  <c r="V12" i="37"/>
  <c r="L12" i="37"/>
  <c r="L11" i="37"/>
  <c r="V10" i="37"/>
  <c r="L10" i="37"/>
  <c r="M9" i="37"/>
  <c r="L9" i="37"/>
  <c r="N2" i="37"/>
  <c r="V107" i="37" l="1"/>
  <c r="V106" i="37"/>
  <c r="V105" i="37"/>
  <c r="V104" i="37"/>
  <c r="V103" i="37"/>
  <c r="V102" i="37"/>
  <c r="V101" i="37"/>
  <c r="V100" i="37"/>
  <c r="V99" i="37"/>
  <c r="V98" i="37"/>
  <c r="V97" i="37"/>
  <c r="V96" i="37"/>
  <c r="V94" i="37"/>
  <c r="V93" i="37"/>
  <c r="V92" i="37"/>
  <c r="V91" i="37"/>
  <c r="V89" i="37"/>
  <c r="V88" i="37"/>
  <c r="V87" i="37"/>
  <c r="V86" i="37"/>
  <c r="V85" i="37"/>
  <c r="V84" i="37"/>
  <c r="V83" i="37"/>
  <c r="V82" i="37"/>
  <c r="V81" i="37"/>
  <c r="V80" i="37"/>
  <c r="V79" i="37"/>
  <c r="V77" i="37"/>
  <c r="V76" i="37"/>
  <c r="V75" i="37"/>
  <c r="V74" i="37"/>
  <c r="O76" i="37"/>
  <c r="O80" i="37"/>
  <c r="O84" i="37"/>
  <c r="O9" i="37"/>
  <c r="T9" i="37" s="1"/>
  <c r="C10" i="37" s="1"/>
  <c r="O88" i="37"/>
  <c r="O92" i="37"/>
  <c r="O74" i="37"/>
  <c r="O82" i="37"/>
  <c r="O90" i="37"/>
  <c r="O98" i="37"/>
  <c r="O100" i="37"/>
  <c r="O102" i="37"/>
  <c r="O104" i="37"/>
  <c r="O106" i="37"/>
  <c r="O108" i="37"/>
  <c r="V108" i="37" s="1"/>
  <c r="O78" i="37"/>
  <c r="O86" i="37"/>
  <c r="O94" i="37"/>
  <c r="O96" i="37"/>
  <c r="V9" i="37"/>
  <c r="R2" i="37" l="1"/>
  <c r="M10" i="37"/>
  <c r="O10" i="37" s="1"/>
  <c r="C11" i="37"/>
  <c r="M11" i="37" s="1"/>
  <c r="O11" i="37" s="1"/>
  <c r="C12" i="37" l="1"/>
  <c r="V11" i="37"/>
  <c r="M12" i="37" l="1"/>
  <c r="O12" i="37" s="1"/>
  <c r="C13" i="37"/>
  <c r="M13" i="37" l="1"/>
  <c r="O13" i="37" s="1"/>
  <c r="T13" i="37" s="1"/>
  <c r="C14" i="37" l="1"/>
  <c r="V13" i="37"/>
  <c r="M14" i="37" l="1"/>
  <c r="O14" i="37" s="1"/>
  <c r="T14" i="37" s="1"/>
  <c r="C15" i="37" l="1"/>
  <c r="V14" i="37"/>
  <c r="M15" i="37" l="1"/>
  <c r="O15" i="37" s="1"/>
  <c r="C16" i="37" l="1"/>
  <c r="V15" i="37"/>
  <c r="M16" i="37" l="1"/>
  <c r="O16" i="37" s="1"/>
  <c r="C17" i="37" l="1"/>
  <c r="M17" i="37" s="1"/>
  <c r="O17" i="37" s="1"/>
  <c r="T17" i="37" s="1"/>
  <c r="V16" i="37"/>
  <c r="C18" i="37" l="1"/>
  <c r="M18" i="37" s="1"/>
  <c r="O18" i="37" s="1"/>
  <c r="T18" i="37" s="1"/>
  <c r="V17" i="37"/>
  <c r="C19" i="37" l="1"/>
  <c r="V18" i="37"/>
  <c r="M19" i="37" l="1"/>
  <c r="O19" i="37" s="1"/>
  <c r="C20" i="37"/>
  <c r="M20" i="37" s="1"/>
  <c r="O20" i="37" s="1"/>
  <c r="T20" i="37" s="1"/>
  <c r="V20" i="37" l="1"/>
  <c r="C21" i="37"/>
  <c r="M21" i="37" s="1"/>
  <c r="O21" i="37" s="1"/>
  <c r="T21" i="37" s="1"/>
  <c r="V21" i="37" l="1"/>
  <c r="C22" i="37"/>
  <c r="M22" i="37" s="1"/>
  <c r="O22" i="37" s="1"/>
  <c r="T22" i="37" s="1"/>
  <c r="V22" i="37" l="1"/>
  <c r="C23" i="37"/>
  <c r="M23" i="37" s="1"/>
  <c r="O23" i="37" s="1"/>
  <c r="T23" i="37" s="1"/>
  <c r="V23" i="37" l="1"/>
  <c r="C24" i="37"/>
  <c r="M24" i="37" s="1"/>
  <c r="O24" i="37" s="1"/>
  <c r="T24" i="37" s="1"/>
  <c r="V24" i="37" l="1"/>
  <c r="C25" i="37"/>
  <c r="M25" i="37" s="1"/>
  <c r="O25" i="37" s="1"/>
  <c r="T25" i="37" s="1"/>
  <c r="V25" i="37" l="1"/>
  <c r="C26" i="37"/>
  <c r="M26" i="37" s="1"/>
  <c r="O26" i="37" s="1"/>
  <c r="T26" i="37" s="1"/>
  <c r="V26" i="37" l="1"/>
  <c r="C27" i="37"/>
  <c r="M27" i="37" s="1"/>
  <c r="O27" i="37" s="1"/>
  <c r="T27" i="37" s="1"/>
  <c r="V27" i="37" l="1"/>
  <c r="C28" i="37"/>
  <c r="M28" i="37" s="1"/>
  <c r="O28" i="37" s="1"/>
  <c r="T28" i="37" s="1"/>
  <c r="V28" i="37" l="1"/>
  <c r="C29" i="37"/>
  <c r="M29" i="37" s="1"/>
  <c r="O29" i="37" s="1"/>
  <c r="T29" i="37" s="1"/>
  <c r="V29" i="37" l="1"/>
  <c r="C30" i="37"/>
  <c r="M30" i="37" s="1"/>
  <c r="O30" i="37" s="1"/>
  <c r="T30" i="37" s="1"/>
  <c r="V30" i="37" l="1"/>
  <c r="C31" i="37"/>
  <c r="M31" i="37" s="1"/>
  <c r="O31" i="37" s="1"/>
  <c r="T31" i="37" s="1"/>
  <c r="V31" i="37" l="1"/>
  <c r="C32" i="37"/>
  <c r="M32" i="37" s="1"/>
  <c r="O32" i="37" s="1"/>
  <c r="V32" i="37" l="1"/>
  <c r="C33" i="37"/>
  <c r="M33" i="37" s="1"/>
  <c r="O33" i="37" s="1"/>
  <c r="T33" i="37" s="1"/>
  <c r="V33" i="37" l="1"/>
  <c r="C34" i="37"/>
  <c r="M34" i="37" s="1"/>
  <c r="O34" i="37" s="1"/>
  <c r="T34" i="37" s="1"/>
  <c r="V34" i="37" l="1"/>
  <c r="C35" i="37"/>
  <c r="M35" i="37" s="1"/>
  <c r="O35" i="37" s="1"/>
  <c r="T35" i="37" s="1"/>
  <c r="V35" i="37" l="1"/>
  <c r="C36" i="37"/>
  <c r="M36" i="37" s="1"/>
  <c r="O36" i="37" s="1"/>
  <c r="V36" i="37" l="1"/>
  <c r="C37" i="37"/>
  <c r="M37" i="37" s="1"/>
  <c r="O37" i="37" s="1"/>
  <c r="T37" i="37" s="1"/>
  <c r="V37" i="37" l="1"/>
  <c r="C38" i="37"/>
  <c r="C39" i="37" l="1"/>
  <c r="M39" i="37" s="1"/>
  <c r="O39" i="37" s="1"/>
  <c r="M38" i="37"/>
  <c r="O38" i="37" s="1"/>
  <c r="C40" i="37" l="1"/>
  <c r="M40" i="37" s="1"/>
  <c r="O40" i="37" s="1"/>
  <c r="T40" i="37" s="1"/>
  <c r="V39" i="37"/>
  <c r="C41" i="37" l="1"/>
  <c r="M41" i="37" s="1"/>
  <c r="O41" i="37" s="1"/>
  <c r="T41" i="37" s="1"/>
  <c r="V40" i="37"/>
  <c r="C42" i="37" l="1"/>
  <c r="M42" i="37" s="1"/>
  <c r="O42" i="37" s="1"/>
  <c r="V41" i="37"/>
  <c r="C43" i="37" l="1"/>
  <c r="M43" i="37" s="1"/>
  <c r="O43" i="37" s="1"/>
  <c r="T43" i="37" s="1"/>
  <c r="V42" i="37"/>
  <c r="C44" i="37" l="1"/>
  <c r="M44" i="37" s="1"/>
  <c r="O44" i="37" s="1"/>
  <c r="T44" i="37" s="1"/>
  <c r="V43" i="37"/>
  <c r="C45" i="37" l="1"/>
  <c r="M45" i="37" s="1"/>
  <c r="O45" i="37" s="1"/>
  <c r="T45" i="37" s="1"/>
  <c r="V44" i="37"/>
  <c r="C46" i="37" l="1"/>
  <c r="M46" i="37" s="1"/>
  <c r="O46" i="37" s="1"/>
  <c r="T46" i="37" s="1"/>
  <c r="V45" i="37"/>
  <c r="C47" i="37" l="1"/>
  <c r="V46" i="37"/>
  <c r="M47" i="37" l="1"/>
  <c r="O47" i="37" s="1"/>
  <c r="C48" i="37"/>
  <c r="M48" i="37" s="1"/>
  <c r="O48" i="37" s="1"/>
  <c r="T48" i="37" s="1"/>
  <c r="V48" i="37" l="1"/>
  <c r="C49" i="37"/>
  <c r="M49" i="37" s="1"/>
  <c r="O49" i="37" s="1"/>
  <c r="T49" i="37" s="1"/>
  <c r="C50" i="37" l="1"/>
  <c r="V49" i="37"/>
  <c r="C51" i="37" l="1"/>
  <c r="M51" i="37" s="1"/>
  <c r="O51" i="37" s="1"/>
  <c r="T51" i="37" s="1"/>
  <c r="M50" i="37"/>
  <c r="O50" i="37" s="1"/>
  <c r="C52" i="37" l="1"/>
  <c r="V51" i="37"/>
  <c r="M52" i="37" l="1"/>
  <c r="O52" i="37" s="1"/>
  <c r="C53" i="37"/>
  <c r="M53" i="37" s="1"/>
  <c r="O53" i="37" s="1"/>
  <c r="T53" i="37" s="1"/>
  <c r="V53" i="37" l="1"/>
  <c r="C54" i="37"/>
  <c r="M54" i="37" s="1"/>
  <c r="O54" i="37" s="1"/>
  <c r="T54" i="37" s="1"/>
  <c r="C55" i="37" l="1"/>
  <c r="M55" i="37" s="1"/>
  <c r="O55" i="37" s="1"/>
  <c r="V54" i="37"/>
  <c r="V55" i="37" l="1"/>
  <c r="C56" i="37"/>
  <c r="M56" i="37" s="1"/>
  <c r="O56" i="37" s="1"/>
  <c r="T56" i="37" s="1"/>
  <c r="C57" i="37" l="1"/>
  <c r="M57" i="37" s="1"/>
  <c r="O57" i="37" s="1"/>
  <c r="T57" i="37" s="1"/>
  <c r="V56" i="37"/>
  <c r="V57" i="37" l="1"/>
  <c r="C58" i="37"/>
  <c r="M58" i="37" s="1"/>
  <c r="O58" i="37" s="1"/>
  <c r="C59" i="37" l="1"/>
  <c r="M59" i="37" s="1"/>
  <c r="O59" i="37" s="1"/>
  <c r="T59" i="37" s="1"/>
  <c r="V58" i="37"/>
  <c r="V59" i="37" l="1"/>
  <c r="C60" i="37"/>
  <c r="M60" i="37" l="1"/>
  <c r="O60" i="37" s="1"/>
  <c r="T60" i="37" s="1"/>
  <c r="V60" i="37" s="1"/>
  <c r="C61" i="37" l="1"/>
  <c r="M61" i="37" s="1"/>
  <c r="O61" i="37" s="1"/>
  <c r="T61" i="37" s="1"/>
  <c r="C62" i="37" s="1"/>
  <c r="M62" i="37" s="1"/>
  <c r="O62" i="37" s="1"/>
  <c r="V61" i="37" l="1"/>
  <c r="C63" i="37"/>
  <c r="M63" i="37" s="1"/>
  <c r="O63" i="37" s="1"/>
  <c r="T63" i="37" s="1"/>
  <c r="V62" i="37"/>
  <c r="C64" i="37" l="1"/>
  <c r="M64" i="37" s="1"/>
  <c r="O64" i="37" s="1"/>
  <c r="T64" i="37" s="1"/>
  <c r="V63" i="37"/>
  <c r="C65" i="37" l="1"/>
  <c r="V64" i="37"/>
  <c r="M65" i="37" l="1"/>
  <c r="O65" i="37" s="1"/>
  <c r="C66" i="37"/>
  <c r="M66" i="37" s="1"/>
  <c r="O66" i="37" s="1"/>
  <c r="T66" i="37" s="1"/>
  <c r="V66" i="37" l="1"/>
  <c r="C67" i="37"/>
  <c r="M67" i="37" s="1"/>
  <c r="O67" i="37" s="1"/>
  <c r="T67" i="37" s="1"/>
  <c r="C68" i="37" l="1"/>
  <c r="M68" i="37" s="1"/>
  <c r="O68" i="37" s="1"/>
  <c r="T68" i="37" s="1"/>
  <c r="V67" i="37"/>
  <c r="V68" i="37" l="1"/>
  <c r="C69" i="37"/>
  <c r="M69" i="37" s="1"/>
  <c r="O69" i="37" s="1"/>
  <c r="T69" i="37" s="1"/>
  <c r="C70" i="37" l="1"/>
  <c r="M70" i="37" s="1"/>
  <c r="O70" i="37" s="1"/>
  <c r="T70" i="37" s="1"/>
  <c r="V69" i="37"/>
  <c r="V70" i="37" l="1"/>
  <c r="C71" i="37"/>
  <c r="M71" i="37" s="1"/>
  <c r="O71" i="37" s="1"/>
  <c r="T71" i="37" s="1"/>
  <c r="C72" i="37" l="1"/>
  <c r="M72" i="37" s="1"/>
  <c r="O72" i="37" s="1"/>
  <c r="V71" i="37"/>
  <c r="V72" i="37" l="1"/>
  <c r="C73" i="37"/>
  <c r="M73" i="37" s="1"/>
  <c r="O73" i="37" s="1"/>
  <c r="T73" i="37" s="1"/>
  <c r="C74" i="37" l="1"/>
  <c r="V73" i="37"/>
  <c r="H4" i="37" s="1"/>
  <c r="G5" i="37"/>
  <c r="E5" i="37"/>
  <c r="C5" i="37"/>
  <c r="D4" i="37"/>
  <c r="I5" i="37" l="1"/>
  <c r="N4" i="37"/>
  <c r="R4" i="37"/>
</calcChain>
</file>

<file path=xl/sharedStrings.xml><?xml version="1.0" encoding="utf-8"?>
<sst xmlns="http://schemas.openxmlformats.org/spreadsheetml/2006/main" count="200" uniqueCount="78">
  <si>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</si>
  <si>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</si>
  <si>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</si>
  <si>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</si>
  <si>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</si>
  <si>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</si>
  <si>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</si>
  <si>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</si>
  <si>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</si>
  <si>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</si>
  <si>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</si>
  <si>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</si>
  <si>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</si>
  <si>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</si>
  <si>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</si>
  <si>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</si>
  <si>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</si>
  <si>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</si>
  <si>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</si>
  <si>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</si>
  <si>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</si>
  <si>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</si>
  <si>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</si>
  <si>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</si>
  <si>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</si>
  <si>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</si>
  <si>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</si>
  <si>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</si>
  <si>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</si>
  <si>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</si>
  <si>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</si>
  <si>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</si>
  <si>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</si>
  <si>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</si>
  <si>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</si>
  <si>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</si>
  <si>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</si>
  <si>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</si>
  <si>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</si>
  <si>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</si>
  <si>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High</t>
    <phoneticPr fontId="2"/>
  </si>
  <si>
    <t>Low</t>
    <phoneticPr fontId="2"/>
  </si>
  <si>
    <t>EURJPY</t>
    <phoneticPr fontId="2"/>
  </si>
  <si>
    <t>ルール</t>
    <phoneticPr fontId="2"/>
  </si>
  <si>
    <t>PB</t>
    <phoneticPr fontId="2"/>
  </si>
  <si>
    <t>GBPJPY</t>
    <phoneticPr fontId="2"/>
  </si>
  <si>
    <t>GBPAUD</t>
    <phoneticPr fontId="2"/>
  </si>
  <si>
    <t>AUDUSD</t>
    <phoneticPr fontId="2"/>
  </si>
  <si>
    <t>S/R Divergence 
Price action</t>
    <phoneticPr fontId="2"/>
  </si>
  <si>
    <r>
      <t xml:space="preserve">EB
</t>
    </r>
    <r>
      <rPr>
        <b/>
        <sz val="8"/>
        <color indexed="8"/>
        <rFont val="ＭＳ Ｐゴシック"/>
        <family val="3"/>
        <charset val="128"/>
      </rPr>
      <t xml:space="preserve"> トレーリングストップ</t>
    </r>
    <phoneticPr fontId="2"/>
  </si>
  <si>
    <t>EURGBP</t>
    <phoneticPr fontId="2"/>
  </si>
  <si>
    <t>EB　(s/r)</t>
    <phoneticPr fontId="2"/>
  </si>
  <si>
    <t>EB　(sma)</t>
    <phoneticPr fontId="2"/>
  </si>
  <si>
    <t>EURJPY</t>
    <phoneticPr fontId="2"/>
  </si>
  <si>
    <t>EB,　PB　（SMA、S/R)</t>
    <phoneticPr fontId="2"/>
  </si>
  <si>
    <t>1H</t>
    <phoneticPr fontId="3"/>
  </si>
  <si>
    <t>S/R:
SMA 　　
直近高値安値
水平のボリンジャー2σ
トレンドが出ているときのPB/EBに決済値を移す</t>
    <rPh sb="12" eb="14">
      <t>チョッキン</t>
    </rPh>
    <rPh sb="14" eb="16">
      <t>タカネ</t>
    </rPh>
    <rPh sb="16" eb="18">
      <t>ヤスネ</t>
    </rPh>
    <rPh sb="19" eb="21">
      <t>スイヘイ</t>
    </rPh>
    <rPh sb="36" eb="37">
      <t>デ</t>
    </rPh>
    <rPh sb="49" eb="51">
      <t>ケッサイ</t>
    </rPh>
    <rPh sb="51" eb="52">
      <t>チ</t>
    </rPh>
    <rPh sb="53" eb="54">
      <t>ウツ</t>
    </rPh>
    <phoneticPr fontId="3"/>
  </si>
  <si>
    <t>1-8</t>
    <phoneticPr fontId="2"/>
  </si>
  <si>
    <t>9-17</t>
    <phoneticPr fontId="2"/>
  </si>
  <si>
    <t>18-22</t>
    <phoneticPr fontId="2"/>
  </si>
  <si>
    <t>23-29</t>
    <phoneticPr fontId="2"/>
  </si>
  <si>
    <t>30-33</t>
    <phoneticPr fontId="2"/>
  </si>
  <si>
    <t>34-40</t>
    <phoneticPr fontId="2"/>
  </si>
  <si>
    <t>41-46</t>
    <phoneticPr fontId="2"/>
  </si>
  <si>
    <t>47-61</t>
    <phoneticPr fontId="2"/>
  </si>
  <si>
    <t>62-69</t>
    <phoneticPr fontId="2"/>
  </si>
  <si>
    <t>70-77</t>
    <phoneticPr fontId="2"/>
  </si>
  <si>
    <t>78-84</t>
    <phoneticPr fontId="2"/>
  </si>
  <si>
    <t>85-99</t>
    <phoneticPr fontId="2"/>
  </si>
  <si>
    <t>100-101</t>
    <phoneticPr fontId="2"/>
  </si>
  <si>
    <t>EURJPY　１H</t>
    <phoneticPr fontId="2"/>
  </si>
  <si>
    <t>No.</t>
  </si>
  <si>
    <t>No.</t>
    <phoneticPr fontId="2"/>
  </si>
  <si>
    <t>気付き　</t>
    <phoneticPr fontId="2"/>
  </si>
  <si>
    <t xml:space="preserve">（今回は2週間かかって検証終了）
夜寝ている時間の少なくとも2時から7時はチャートを見ることができないので、EBが出ていても無視しました。
この通りにやればできるので、この通りで実行していきたいです。
</t>
    <rPh sb="17" eb="18">
      <t>ヨル</t>
    </rPh>
    <rPh sb="18" eb="19">
      <t>ネ</t>
    </rPh>
    <rPh sb="22" eb="24">
      <t>ジカン</t>
    </rPh>
    <rPh sb="25" eb="26">
      <t>スク</t>
    </rPh>
    <rPh sb="31" eb="32">
      <t>ジ</t>
    </rPh>
    <rPh sb="35" eb="36">
      <t>ジ</t>
    </rPh>
    <rPh sb="42" eb="43">
      <t>ミ</t>
    </rPh>
    <rPh sb="57" eb="58">
      <t>デ</t>
    </rPh>
    <rPh sb="62" eb="64">
      <t>ムシ</t>
    </rPh>
    <rPh sb="72" eb="73">
      <t>トオ</t>
    </rPh>
    <rPh sb="86" eb="87">
      <t>トオ</t>
    </rPh>
    <rPh sb="89" eb="91">
      <t>ジッコウ</t>
    </rPh>
    <phoneticPr fontId="2"/>
  </si>
  <si>
    <t xml:space="preserve">2:00 -7:00 AM除く
SMAのPB・EBでエントリー
大きく下げて／上げて1回目の2σ、3σに達しているときは待つ
SMA5,T3,SMA20が順番に並んでいるときのみエントリ。
</t>
    <rPh sb="13" eb="14">
      <t>ノゾ</t>
    </rPh>
    <rPh sb="32" eb="33">
      <t>オオ</t>
    </rPh>
    <rPh sb="35" eb="36">
      <t>サ</t>
    </rPh>
    <rPh sb="39" eb="40">
      <t>ア</t>
    </rPh>
    <rPh sb="43" eb="45">
      <t>カイメ</t>
    </rPh>
    <rPh sb="52" eb="53">
      <t>タッ</t>
    </rPh>
    <rPh sb="60" eb="61">
      <t>マ</t>
    </rPh>
    <rPh sb="77" eb="79">
      <t>ジュンバン</t>
    </rPh>
    <rPh sb="80" eb="81">
      <t>ナラ</t>
    </rPh>
    <phoneticPr fontId="3"/>
  </si>
  <si>
    <t xml:space="preserve">直近高値・安値は本当にぴったりとよく値動きが止まります。
価格が75SMAを下回っても、5SMAが75SMAに到着するまで下がらずに待っている、またはもどしてFirst Strikすることが多いみたいです。
今回は時間を入れて動きの様子を見てみました。欧州時間以外でも、日本時間の、朝9時に流れが始まると勢いがつくようです。
前回の日足と勝率がほぼ同じ７８％でした。同じルールでいけばEB・PBだけでかなりうまくいきそうです。日足では40万が400万になるのに7年かかりましたが、１Hだと4か月で300万になりました。
</t>
    <rPh sb="0" eb="2">
      <t>チョッキン</t>
    </rPh>
    <rPh sb="2" eb="4">
      <t>タカネ</t>
    </rPh>
    <rPh sb="5" eb="7">
      <t>ヤスネ</t>
    </rPh>
    <rPh sb="8" eb="10">
      <t>ホントウ</t>
    </rPh>
    <rPh sb="18" eb="20">
      <t>ネウゴ</t>
    </rPh>
    <rPh sb="22" eb="23">
      <t>ト</t>
    </rPh>
    <rPh sb="29" eb="31">
      <t>カカク</t>
    </rPh>
    <rPh sb="38" eb="40">
      <t>シタマワ</t>
    </rPh>
    <rPh sb="55" eb="57">
      <t>トウチャク</t>
    </rPh>
    <rPh sb="61" eb="62">
      <t>サ</t>
    </rPh>
    <rPh sb="66" eb="67">
      <t>マ</t>
    </rPh>
    <rPh sb="95" eb="96">
      <t>オオ</t>
    </rPh>
    <rPh sb="104" eb="106">
      <t>コンカイ</t>
    </rPh>
    <rPh sb="107" eb="109">
      <t>ジカン</t>
    </rPh>
    <rPh sb="110" eb="111">
      <t>イ</t>
    </rPh>
    <rPh sb="113" eb="114">
      <t>ウゴ</t>
    </rPh>
    <rPh sb="116" eb="118">
      <t>ヨウス</t>
    </rPh>
    <rPh sb="119" eb="120">
      <t>ミ</t>
    </rPh>
    <rPh sb="126" eb="128">
      <t>オウシュウ</t>
    </rPh>
    <rPh sb="128" eb="130">
      <t>ジカン</t>
    </rPh>
    <rPh sb="130" eb="132">
      <t>イガイ</t>
    </rPh>
    <rPh sb="135" eb="137">
      <t>ニホン</t>
    </rPh>
    <rPh sb="137" eb="139">
      <t>ジカン</t>
    </rPh>
    <rPh sb="141" eb="142">
      <t>アサ</t>
    </rPh>
    <rPh sb="143" eb="144">
      <t>ジ</t>
    </rPh>
    <rPh sb="145" eb="146">
      <t>ナガ</t>
    </rPh>
    <rPh sb="148" eb="149">
      <t>ハジ</t>
    </rPh>
    <rPh sb="152" eb="153">
      <t>イキオ</t>
    </rPh>
    <rPh sb="163" eb="165">
      <t>ゼンカイ</t>
    </rPh>
    <rPh sb="166" eb="168">
      <t>ヒアシ</t>
    </rPh>
    <rPh sb="169" eb="171">
      <t>ショウリツ</t>
    </rPh>
    <rPh sb="174" eb="175">
      <t>オナ</t>
    </rPh>
    <rPh sb="183" eb="184">
      <t>オナ</t>
    </rPh>
    <rPh sb="213" eb="215">
      <t>ヒアシ</t>
    </rPh>
    <rPh sb="219" eb="220">
      <t>マン</t>
    </rPh>
    <rPh sb="224" eb="225">
      <t>マン</t>
    </rPh>
    <rPh sb="231" eb="232">
      <t>ネン</t>
    </rPh>
    <rPh sb="246" eb="247">
      <t>ゲツ</t>
    </rPh>
    <rPh sb="251" eb="252">
      <t>マン</t>
    </rPh>
    <phoneticPr fontId="2"/>
  </si>
  <si>
    <t>★デモでもシートに記入してロット数を調整しよう。
★AUDJPYの検証をしていなかったので、次回はこれで。
★５SMAとT3のGC/DC+EB・PBでエントリーしたらどうなるか見てみたい。
★夕方、帰ってきてからの、トレンド発生後の出がらし状態のときの対策を考えたいです。</t>
    <rPh sb="9" eb="11">
      <t>キニュウ</t>
    </rPh>
    <rPh sb="16" eb="17">
      <t>スウ</t>
    </rPh>
    <rPh sb="18" eb="20">
      <t>チョウセイ</t>
    </rPh>
    <rPh sb="33" eb="35">
      <t>ケンショウ</t>
    </rPh>
    <rPh sb="46" eb="48">
      <t>ジカイ</t>
    </rPh>
    <rPh sb="88" eb="89">
      <t>ミ</t>
    </rPh>
    <rPh sb="113" eb="115">
      <t>ハッセイ</t>
    </rPh>
    <rPh sb="115" eb="116">
      <t>ゴ</t>
    </rPh>
    <rPh sb="130" eb="131">
      <t>カンガ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</si>
</sst>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3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color indexed="8"/>
      <name val="Meiryo UI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7" fillId="0" borderId="3" xfId="0" applyFont="1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Fill="1" applyBorder="1" applyAlignment="1">
      <alignment horizontal="center" vertical="center"/>
    </xf>
    <xf numFmtId="0" fontId="7" fillId="4" borderId="6" xfId="0" applyFont="1" applyFill="1" applyBorder="1" applyAlignment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179" fontId="0" fillId="0" borderId="5" xfId="1" applyNumberFormat="1" applyFont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8" fillId="11" borderId="1" xfId="0" applyFont="1" applyFill="1" applyBorder="1" applyAlignment="1">
      <alignment horizontal="center" vertical="center"/>
    </xf>
    <xf numFmtId="177" fontId="8" fillId="11" borderId="1" xfId="0" applyNumberFormat="1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49" fontId="0" fillId="0" borderId="0" xfId="0" applyNumberFormat="1">
      <alignment vertical="center"/>
    </xf>
    <xf numFmtId="49" fontId="12" fillId="0" borderId="0" xfId="0" applyNumberFormat="1" applyFont="1">
      <alignment vertical="center"/>
    </xf>
    <xf numFmtId="0" fontId="0" fillId="0" borderId="0" xfId="0" applyAlignment="1">
      <alignment vertical="top" wrapText="1"/>
    </xf>
    <xf numFmtId="0" fontId="0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0" borderId="0" xfId="0" applyAlignment="1">
      <alignment horizontal="left" vertical="top" wrapText="1"/>
    </xf>
    <xf numFmtId="0" fontId="7" fillId="4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/>
    </xf>
    <xf numFmtId="181" fontId="8" fillId="0" borderId="1" xfId="0" applyNumberFormat="1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180" fontId="8" fillId="12" borderId="1" xfId="0" applyNumberFormat="1" applyFont="1" applyFill="1" applyBorder="1" applyAlignment="1">
      <alignment horizontal="center" vertical="center"/>
    </xf>
    <xf numFmtId="177" fontId="8" fillId="12" borderId="1" xfId="0" applyNumberFormat="1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176" fontId="8" fillId="12" borderId="1" xfId="0" applyNumberFormat="1" applyFont="1" applyFill="1" applyBorder="1" applyAlignment="1">
      <alignment horizontal="center" vertical="center"/>
    </xf>
    <xf numFmtId="178" fontId="8" fillId="12" borderId="1" xfId="0" applyNumberFormat="1" applyFont="1" applyFill="1" applyBorder="1" applyAlignment="1">
      <alignment horizontal="center" vertical="center"/>
    </xf>
    <xf numFmtId="181" fontId="8" fillId="12" borderId="1" xfId="0" applyNumberFormat="1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0" fillId="12" borderId="0" xfId="0" applyFill="1">
      <alignment vertical="center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8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457200</xdr:colOff>
      <xdr:row>13</xdr:row>
      <xdr:rowOff>164437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276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14</xdr:col>
      <xdr:colOff>457200</xdr:colOff>
      <xdr:row>30</xdr:row>
      <xdr:rowOff>84380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4650"/>
          <a:ext cx="10058400" cy="26847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14</xdr:col>
      <xdr:colOff>457200</xdr:colOff>
      <xdr:row>51</xdr:row>
      <xdr:rowOff>147851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29300"/>
          <a:ext cx="10058400" cy="35482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14</xdr:col>
      <xdr:colOff>457200</xdr:colOff>
      <xdr:row>70</xdr:row>
      <xdr:rowOff>110322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01200"/>
          <a:ext cx="10058400" cy="29106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14</xdr:col>
      <xdr:colOff>457200</xdr:colOff>
      <xdr:row>90</xdr:row>
      <xdr:rowOff>189406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87300"/>
          <a:ext cx="10058400" cy="33898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14</xdr:col>
      <xdr:colOff>457200</xdr:colOff>
      <xdr:row>111</xdr:row>
      <xdr:rowOff>142560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87750"/>
          <a:ext cx="10058400" cy="3342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14</xdr:col>
      <xdr:colOff>457200</xdr:colOff>
      <xdr:row>132</xdr:row>
      <xdr:rowOff>154874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88200"/>
          <a:ext cx="10058400" cy="3355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14</xdr:col>
      <xdr:colOff>457200</xdr:colOff>
      <xdr:row>159</xdr:row>
      <xdr:rowOff>125730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88650"/>
          <a:ext cx="10058400" cy="4526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14</xdr:col>
      <xdr:colOff>457200</xdr:colOff>
      <xdr:row>187</xdr:row>
      <xdr:rowOff>135008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289250"/>
          <a:ext cx="10058400" cy="45355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14</xdr:col>
      <xdr:colOff>457200</xdr:colOff>
      <xdr:row>210</xdr:row>
      <xdr:rowOff>146990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089850"/>
          <a:ext cx="10058400" cy="35474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14</xdr:col>
      <xdr:colOff>457200</xdr:colOff>
      <xdr:row>238</xdr:row>
      <xdr:rowOff>30463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033200"/>
          <a:ext cx="10058400" cy="4431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14</xdr:col>
      <xdr:colOff>457200</xdr:colOff>
      <xdr:row>266</xdr:row>
      <xdr:rowOff>131256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833800"/>
          <a:ext cx="10058400" cy="45318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14</xdr:col>
      <xdr:colOff>457200</xdr:colOff>
      <xdr:row>295</xdr:row>
      <xdr:rowOff>8295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34400"/>
          <a:ext cx="10058400" cy="4608870"/>
        </a:xfrm>
        <a:prstGeom prst="rect">
          <a:avLst/>
        </a:prstGeom>
      </xdr:spPr>
    </xdr:pic>
    <xdr:clientData/>
  </xdr:twoCellAnchor>
  <xdr:twoCellAnchor>
    <xdr:from>
      <xdr:col>11</xdr:col>
      <xdr:colOff>28575</xdr:colOff>
      <xdr:row>140</xdr:row>
      <xdr:rowOff>104775</xdr:rowOff>
    </xdr:from>
    <xdr:to>
      <xdr:col>11</xdr:col>
      <xdr:colOff>352425</xdr:colOff>
      <xdr:row>143</xdr:row>
      <xdr:rowOff>190500</xdr:rowOff>
    </xdr:to>
    <xdr:cxnSp macro="">
      <xdr:nvCxnSpPr>
        <xdr:cNvPr id="16" name="直線コネクタ 15"/>
        <xdr:cNvCxnSpPr/>
      </xdr:nvCxnSpPr>
      <xdr:spPr>
        <a:xfrm flipH="1">
          <a:off x="7572375" y="28108275"/>
          <a:ext cx="323850" cy="6858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171450</xdr:colOff>
      <xdr:row>172</xdr:row>
      <xdr:rowOff>66675</xdr:rowOff>
    </xdr:from>
    <xdr:to>
      <xdr:col>1</xdr:col>
      <xdr:colOff>285750</xdr:colOff>
      <xdr:row>178</xdr:row>
      <xdr:rowOff>66675</xdr:rowOff>
    </xdr:to>
    <xdr:cxnSp macro="">
      <xdr:nvCxnSpPr>
        <xdr:cNvPr id="18" name="直線コネクタ 17"/>
        <xdr:cNvCxnSpPr/>
      </xdr:nvCxnSpPr>
      <xdr:spPr>
        <a:xfrm flipH="1">
          <a:off x="171450" y="34470975"/>
          <a:ext cx="800100" cy="12001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428625</xdr:colOff>
      <xdr:row>18</xdr:row>
      <xdr:rowOff>161925</xdr:rowOff>
    </xdr:from>
    <xdr:to>
      <xdr:col>1</xdr:col>
      <xdr:colOff>180975</xdr:colOff>
      <xdr:row>24</xdr:row>
      <xdr:rowOff>171450</xdr:rowOff>
    </xdr:to>
    <xdr:sp macro="" textlink="">
      <xdr:nvSpPr>
        <xdr:cNvPr id="15" name="正方形/長方形 14"/>
        <xdr:cNvSpPr/>
      </xdr:nvSpPr>
      <xdr:spPr>
        <a:xfrm>
          <a:off x="428625" y="3762375"/>
          <a:ext cx="438150" cy="120967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514350</xdr:colOff>
      <xdr:row>20</xdr:row>
      <xdr:rowOff>38100</xdr:rowOff>
    </xdr:from>
    <xdr:to>
      <xdr:col>7</xdr:col>
      <xdr:colOff>266700</xdr:colOff>
      <xdr:row>26</xdr:row>
      <xdr:rowOff>47625</xdr:rowOff>
    </xdr:to>
    <xdr:sp macro="" textlink="">
      <xdr:nvSpPr>
        <xdr:cNvPr id="19" name="正方形/長方形 18"/>
        <xdr:cNvSpPr/>
      </xdr:nvSpPr>
      <xdr:spPr>
        <a:xfrm>
          <a:off x="4629150" y="4038600"/>
          <a:ext cx="438150" cy="120967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638175</xdr:colOff>
      <xdr:row>19</xdr:row>
      <xdr:rowOff>57150</xdr:rowOff>
    </xdr:from>
    <xdr:to>
      <xdr:col>11</xdr:col>
      <xdr:colOff>390525</xdr:colOff>
      <xdr:row>25</xdr:row>
      <xdr:rowOff>66675</xdr:rowOff>
    </xdr:to>
    <xdr:sp macro="" textlink="">
      <xdr:nvSpPr>
        <xdr:cNvPr id="20" name="正方形/長方形 19"/>
        <xdr:cNvSpPr/>
      </xdr:nvSpPr>
      <xdr:spPr>
        <a:xfrm>
          <a:off x="7496175" y="3857625"/>
          <a:ext cx="438150" cy="120967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485775</xdr:colOff>
      <xdr:row>74</xdr:row>
      <xdr:rowOff>133350</xdr:rowOff>
    </xdr:from>
    <xdr:to>
      <xdr:col>3</xdr:col>
      <xdr:colOff>276225</xdr:colOff>
      <xdr:row>80</xdr:row>
      <xdr:rowOff>190500</xdr:rowOff>
    </xdr:to>
    <xdr:sp macro="" textlink="">
      <xdr:nvSpPr>
        <xdr:cNvPr id="17" name="正方形/長方形 16"/>
        <xdr:cNvSpPr/>
      </xdr:nvSpPr>
      <xdr:spPr>
        <a:xfrm>
          <a:off x="1857375" y="14935200"/>
          <a:ext cx="476250" cy="12573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561975</xdr:colOff>
      <xdr:row>75</xdr:row>
      <xdr:rowOff>57150</xdr:rowOff>
    </xdr:from>
    <xdr:to>
      <xdr:col>7</xdr:col>
      <xdr:colOff>352425</xdr:colOff>
      <xdr:row>81</xdr:row>
      <xdr:rowOff>114300</xdr:rowOff>
    </xdr:to>
    <xdr:sp macro="" textlink="">
      <xdr:nvSpPr>
        <xdr:cNvPr id="21" name="正方形/長方形 20"/>
        <xdr:cNvSpPr/>
      </xdr:nvSpPr>
      <xdr:spPr>
        <a:xfrm>
          <a:off x="4676775" y="15059025"/>
          <a:ext cx="476250" cy="12573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0</xdr:colOff>
      <xdr:row>1</xdr:row>
      <xdr:rowOff>0</xdr:rowOff>
    </xdr:from>
    <xdr:to>
      <xdr:col>20</xdr:col>
      <xdr:colOff>28575</xdr:colOff>
      <xdr:row>8</xdr:row>
      <xdr:rowOff>57150</xdr:rowOff>
    </xdr:to>
    <xdr:sp macro="" textlink="">
      <xdr:nvSpPr>
        <xdr:cNvPr id="22" name="テキスト ボックス 21"/>
        <xdr:cNvSpPr txBox="1"/>
      </xdr:nvSpPr>
      <xdr:spPr>
        <a:xfrm>
          <a:off x="11658600" y="200025"/>
          <a:ext cx="2085975" cy="145732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　　　　</a:t>
          </a:r>
          <a:endParaRPr kumimoji="1" lang="en-US" altLang="ja-JP" sz="1100"/>
        </a:p>
        <a:p>
          <a:r>
            <a:rPr kumimoji="1" lang="ja-JP" altLang="en-US" sz="1100"/>
            <a:t>　　　　　　エントリー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ｘ　　　ストップを上げて決済　</a:t>
          </a:r>
          <a:endParaRPr kumimoji="1" lang="en-US" altLang="ja-JP" sz="1100"/>
        </a:p>
        <a:p>
          <a:r>
            <a:rPr kumimoji="1" lang="ja-JP" altLang="en-US" sz="1100"/>
            <a:t>　　　　　または損切り　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✔　　建値決済</a:t>
          </a:r>
        </a:p>
      </xdr:txBody>
    </xdr:sp>
    <xdr:clientData/>
  </xdr:twoCellAnchor>
  <xdr:twoCellAnchor>
    <xdr:from>
      <xdr:col>17</xdr:col>
      <xdr:colOff>190500</xdr:colOff>
      <xdr:row>1</xdr:row>
      <xdr:rowOff>123825</xdr:rowOff>
    </xdr:from>
    <xdr:to>
      <xdr:col>17</xdr:col>
      <xdr:colOff>370500</xdr:colOff>
      <xdr:row>3</xdr:row>
      <xdr:rowOff>11775</xdr:rowOff>
    </xdr:to>
    <xdr:sp macro="" textlink="">
      <xdr:nvSpPr>
        <xdr:cNvPr id="23" name="下矢印 22"/>
        <xdr:cNvSpPr/>
      </xdr:nvSpPr>
      <xdr:spPr>
        <a:xfrm>
          <a:off x="11849100" y="323850"/>
          <a:ext cx="180000" cy="288000"/>
        </a:xfrm>
        <a:prstGeom prst="downArrow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390525</xdr:colOff>
      <xdr:row>1</xdr:row>
      <xdr:rowOff>123825</xdr:rowOff>
    </xdr:from>
    <xdr:to>
      <xdr:col>17</xdr:col>
      <xdr:colOff>570525</xdr:colOff>
      <xdr:row>3</xdr:row>
      <xdr:rowOff>11775</xdr:rowOff>
    </xdr:to>
    <xdr:sp macro="" textlink="">
      <xdr:nvSpPr>
        <xdr:cNvPr id="24" name="下矢印 23"/>
        <xdr:cNvSpPr/>
      </xdr:nvSpPr>
      <xdr:spPr>
        <a:xfrm flipH="1" flipV="1">
          <a:off x="12049125" y="323850"/>
          <a:ext cx="180000" cy="288000"/>
        </a:xfrm>
        <a:prstGeom prst="downArrow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tabSelected="1" zoomScale="145" zoomScaleNormal="145" zoomScaleSheetLayoutView="100" workbookViewId="0">
      <selection activeCell="L12" sqref="L12"/>
    </sheetView>
  </sheetViews>
  <sheetFormatPr defaultColWidth="9" defaultRowHeight="13.5" x14ac:dyDescent="0.15"/>
  <sheetData>
    <row r="1" spans="1:10" x14ac:dyDescent="0.15">
      <c r="A1" t="s">
        <v>73</v>
      </c>
    </row>
    <row r="2" spans="1:10" ht="13.5" customHeight="1" x14ac:dyDescent="0.15">
      <c r="A2" s="51" t="s">
        <v>76</v>
      </c>
      <c r="B2" s="51"/>
      <c r="C2" s="51"/>
      <c r="D2" s="51"/>
      <c r="E2" s="51"/>
      <c r="F2" s="51"/>
      <c r="G2" s="51"/>
      <c r="H2" s="51"/>
      <c r="I2" s="51"/>
      <c r="J2" s="51"/>
    </row>
    <row r="3" spans="1:10" x14ac:dyDescent="0.15">
      <c r="A3" s="51"/>
      <c r="B3" s="51"/>
      <c r="C3" s="51"/>
      <c r="D3" s="51"/>
      <c r="E3" s="51"/>
      <c r="F3" s="51"/>
      <c r="G3" s="51"/>
      <c r="H3" s="51"/>
      <c r="I3" s="51"/>
      <c r="J3" s="51"/>
    </row>
    <row r="4" spans="1:10" x14ac:dyDescent="0.15">
      <c r="A4" s="51"/>
      <c r="B4" s="51"/>
      <c r="C4" s="51"/>
      <c r="D4" s="51"/>
      <c r="E4" s="51"/>
      <c r="F4" s="51"/>
      <c r="G4" s="51"/>
      <c r="H4" s="51"/>
      <c r="I4" s="51"/>
      <c r="J4" s="51"/>
    </row>
    <row r="5" spans="1:10" x14ac:dyDescent="0.15">
      <c r="A5" s="51"/>
      <c r="B5" s="51"/>
      <c r="C5" s="51"/>
      <c r="D5" s="51"/>
      <c r="E5" s="51"/>
      <c r="F5" s="51"/>
      <c r="G5" s="51"/>
      <c r="H5" s="51"/>
      <c r="I5" s="51"/>
      <c r="J5" s="51"/>
    </row>
    <row r="6" spans="1:10" x14ac:dyDescent="0.15">
      <c r="A6" s="51"/>
      <c r="B6" s="51"/>
      <c r="C6" s="51"/>
      <c r="D6" s="51"/>
      <c r="E6" s="51"/>
      <c r="F6" s="51"/>
      <c r="G6" s="51"/>
      <c r="H6" s="51"/>
      <c r="I6" s="51"/>
      <c r="J6" s="51"/>
    </row>
    <row r="7" spans="1:10" x14ac:dyDescent="0.15">
      <c r="A7" s="51"/>
      <c r="B7" s="51"/>
      <c r="C7" s="51"/>
      <c r="D7" s="51"/>
      <c r="E7" s="51"/>
      <c r="F7" s="51"/>
      <c r="G7" s="51"/>
      <c r="H7" s="51"/>
      <c r="I7" s="51"/>
      <c r="J7" s="51"/>
    </row>
    <row r="8" spans="1:10" x14ac:dyDescent="0.15">
      <c r="A8" s="51"/>
      <c r="B8" s="51"/>
      <c r="C8" s="51"/>
      <c r="D8" s="51"/>
      <c r="E8" s="51"/>
      <c r="F8" s="51"/>
      <c r="G8" s="51"/>
      <c r="H8" s="51"/>
      <c r="I8" s="51"/>
      <c r="J8" s="51"/>
    </row>
    <row r="9" spans="1:10" x14ac:dyDescent="0.15">
      <c r="A9" s="47"/>
      <c r="B9" s="47"/>
      <c r="C9" s="47"/>
      <c r="D9" s="47"/>
      <c r="E9" s="47"/>
      <c r="F9" s="47"/>
      <c r="G9" s="47"/>
      <c r="H9" s="47"/>
      <c r="I9" s="47"/>
      <c r="J9" s="47"/>
    </row>
    <row r="10" spans="1:10" x14ac:dyDescent="0.15">
      <c r="A10" s="44"/>
      <c r="B10" s="44"/>
      <c r="C10" s="44"/>
      <c r="D10" s="44"/>
      <c r="E10" s="44"/>
      <c r="F10" s="44"/>
      <c r="G10" s="44"/>
      <c r="H10" s="44"/>
      <c r="I10" s="44"/>
      <c r="J10" s="44"/>
    </row>
    <row r="11" spans="1:10" x14ac:dyDescent="0.15">
      <c r="A11" t="s">
        <v>0</v>
      </c>
    </row>
    <row r="12" spans="1:10" x14ac:dyDescent="0.15">
      <c r="A12" s="48" t="s">
        <v>74</v>
      </c>
      <c r="B12" s="49"/>
      <c r="C12" s="49"/>
      <c r="D12" s="49"/>
      <c r="E12" s="49"/>
      <c r="F12" s="49"/>
      <c r="G12" s="49"/>
      <c r="H12" s="49"/>
      <c r="I12" s="49"/>
      <c r="J12" s="49"/>
    </row>
    <row r="13" spans="1:10" x14ac:dyDescent="0.15">
      <c r="A13" s="49"/>
      <c r="B13" s="49"/>
      <c r="C13" s="49"/>
      <c r="D13" s="49"/>
      <c r="E13" s="49"/>
      <c r="F13" s="49"/>
      <c r="G13" s="49"/>
      <c r="H13" s="49"/>
      <c r="I13" s="49"/>
      <c r="J13" s="49"/>
    </row>
    <row r="14" spans="1:10" x14ac:dyDescent="0.15">
      <c r="A14" s="49"/>
      <c r="B14" s="49"/>
      <c r="C14" s="49"/>
      <c r="D14" s="49"/>
      <c r="E14" s="49"/>
      <c r="F14" s="49"/>
      <c r="G14" s="49"/>
      <c r="H14" s="49"/>
      <c r="I14" s="49"/>
      <c r="J14" s="49"/>
    </row>
    <row r="15" spans="1:10" x14ac:dyDescent="0.15">
      <c r="A15" s="49"/>
      <c r="B15" s="49"/>
      <c r="C15" s="49"/>
      <c r="D15" s="49"/>
      <c r="E15" s="49"/>
      <c r="F15" s="49"/>
      <c r="G15" s="49"/>
      <c r="H15" s="49"/>
      <c r="I15" s="49"/>
      <c r="J15" s="49"/>
    </row>
    <row r="16" spans="1:10" x14ac:dyDescent="0.15">
      <c r="A16" s="49"/>
      <c r="B16" s="49"/>
      <c r="C16" s="49"/>
      <c r="D16" s="49"/>
      <c r="E16" s="49"/>
      <c r="F16" s="49"/>
      <c r="G16" s="49"/>
      <c r="H16" s="49"/>
      <c r="I16" s="49"/>
      <c r="J16" s="49"/>
    </row>
    <row r="17" spans="1:10" x14ac:dyDescent="0.15">
      <c r="A17" s="49"/>
      <c r="B17" s="49"/>
      <c r="C17" s="49"/>
      <c r="D17" s="49"/>
      <c r="E17" s="49"/>
      <c r="F17" s="49"/>
      <c r="G17" s="49"/>
      <c r="H17" s="49"/>
      <c r="I17" s="49"/>
      <c r="J17" s="49"/>
    </row>
    <row r="18" spans="1:10" x14ac:dyDescent="0.15">
      <c r="A18" s="49"/>
      <c r="B18" s="49"/>
      <c r="C18" s="49"/>
      <c r="D18" s="49"/>
      <c r="E18" s="49"/>
      <c r="F18" s="49"/>
      <c r="G18" s="49"/>
      <c r="H18" s="49"/>
      <c r="I18" s="49"/>
      <c r="J18" s="49"/>
    </row>
    <row r="19" spans="1:10" x14ac:dyDescent="0.15">
      <c r="A19" s="49"/>
      <c r="B19" s="49"/>
      <c r="C19" s="49"/>
      <c r="D19" s="49"/>
      <c r="E19" s="49"/>
      <c r="F19" s="49"/>
      <c r="G19" s="49"/>
      <c r="H19" s="49"/>
      <c r="I19" s="49"/>
      <c r="J19" s="49"/>
    </row>
    <row r="21" spans="1:10" x14ac:dyDescent="0.15">
      <c r="A21" t="s">
        <v>1</v>
      </c>
    </row>
    <row r="22" spans="1:10" x14ac:dyDescent="0.15">
      <c r="A22" s="50" t="s">
        <v>77</v>
      </c>
      <c r="B22" s="50"/>
      <c r="C22" s="50"/>
      <c r="D22" s="50"/>
      <c r="E22" s="50"/>
      <c r="F22" s="50"/>
      <c r="G22" s="50"/>
      <c r="H22" s="50"/>
      <c r="I22" s="50"/>
      <c r="J22" s="50"/>
    </row>
    <row r="23" spans="1:10" x14ac:dyDescent="0.15">
      <c r="A23" s="50"/>
      <c r="B23" s="50"/>
      <c r="C23" s="50"/>
      <c r="D23" s="50"/>
      <c r="E23" s="50"/>
      <c r="F23" s="50"/>
      <c r="G23" s="50"/>
      <c r="H23" s="50"/>
      <c r="I23" s="50"/>
      <c r="J23" s="50"/>
    </row>
    <row r="24" spans="1:10" x14ac:dyDescent="0.15">
      <c r="A24" s="50"/>
      <c r="B24" s="50"/>
      <c r="C24" s="50"/>
      <c r="D24" s="50"/>
      <c r="E24" s="50"/>
      <c r="F24" s="50"/>
      <c r="G24" s="50"/>
      <c r="H24" s="50"/>
      <c r="I24" s="50"/>
      <c r="J24" s="50"/>
    </row>
    <row r="25" spans="1:10" x14ac:dyDescent="0.15">
      <c r="A25" s="50"/>
      <c r="B25" s="50"/>
      <c r="C25" s="50"/>
      <c r="D25" s="50"/>
      <c r="E25" s="50"/>
      <c r="F25" s="50"/>
      <c r="G25" s="50"/>
      <c r="H25" s="50"/>
      <c r="I25" s="50"/>
      <c r="J25" s="50"/>
    </row>
    <row r="26" spans="1:10" x14ac:dyDescent="0.15">
      <c r="A26" s="50"/>
      <c r="B26" s="50"/>
      <c r="C26" s="50"/>
      <c r="D26" s="50"/>
      <c r="E26" s="50"/>
      <c r="F26" s="50"/>
      <c r="G26" s="50"/>
      <c r="H26" s="50"/>
      <c r="I26" s="50"/>
      <c r="J26" s="50"/>
    </row>
    <row r="27" spans="1:10" x14ac:dyDescent="0.15">
      <c r="A27" s="50"/>
      <c r="B27" s="50"/>
      <c r="C27" s="50"/>
      <c r="D27" s="50"/>
      <c r="E27" s="50"/>
      <c r="F27" s="50"/>
      <c r="G27" s="50"/>
      <c r="H27" s="50"/>
      <c r="I27" s="50"/>
      <c r="J27" s="50"/>
    </row>
    <row r="28" spans="1:10" x14ac:dyDescent="0.15">
      <c r="A28" s="50"/>
      <c r="B28" s="50"/>
      <c r="C28" s="50"/>
      <c r="D28" s="50"/>
      <c r="E28" s="50"/>
      <c r="F28" s="50"/>
      <c r="G28" s="50"/>
      <c r="H28" s="50"/>
      <c r="I28" s="50"/>
      <c r="J28" s="50"/>
    </row>
    <row r="29" spans="1:10" x14ac:dyDescent="0.15">
      <c r="A29" s="50"/>
      <c r="B29" s="50"/>
      <c r="C29" s="50"/>
      <c r="D29" s="50"/>
      <c r="E29" s="50"/>
      <c r="F29" s="50"/>
      <c r="G29" s="50"/>
      <c r="H29" s="50"/>
      <c r="I29" s="50"/>
      <c r="J29" s="50"/>
    </row>
  </sheetData>
  <mergeCells count="3">
    <mergeCell ref="A12:J19"/>
    <mergeCell ref="A22:J29"/>
    <mergeCell ref="A2:J8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109"/>
  <sheetViews>
    <sheetView zoomScale="115" zoomScaleNormal="115" workbookViewId="0">
      <pane ySplit="8" topLeftCell="A30" activePane="bottomLeft" state="frozen"/>
      <selection pane="bottomLeft" activeCell="U3" sqref="U3"/>
    </sheetView>
  </sheetViews>
  <sheetFormatPr defaultRowHeight="13.5" x14ac:dyDescent="0.15"/>
  <cols>
    <col min="1" max="1" width="2.875" customWidth="1"/>
    <col min="2" max="20" width="6.625" customWidth="1"/>
    <col min="24" max="24" width="10.875" style="18" bestFit="1" customWidth="1"/>
  </cols>
  <sheetData>
    <row r="2" spans="2:23" x14ac:dyDescent="0.15">
      <c r="B2" s="52" t="s">
        <v>4</v>
      </c>
      <c r="C2" s="52"/>
      <c r="D2" s="54" t="s">
        <v>42</v>
      </c>
      <c r="E2" s="54"/>
      <c r="F2" s="52" t="s">
        <v>5</v>
      </c>
      <c r="G2" s="52"/>
      <c r="H2" s="54" t="s">
        <v>55</v>
      </c>
      <c r="I2" s="54"/>
      <c r="J2" s="39"/>
      <c r="K2" s="39"/>
      <c r="L2" s="52" t="s">
        <v>6</v>
      </c>
      <c r="M2" s="52"/>
      <c r="N2" s="53">
        <f>C9</f>
        <v>400000</v>
      </c>
      <c r="O2" s="54"/>
      <c r="P2" s="52" t="s">
        <v>7</v>
      </c>
      <c r="Q2" s="52"/>
      <c r="R2" s="53">
        <f>C108+T108</f>
        <v>3031079.9063872299</v>
      </c>
      <c r="S2" s="54"/>
      <c r="T2" s="1"/>
      <c r="U2" s="1"/>
      <c r="V2" s="1"/>
    </row>
    <row r="3" spans="2:23" ht="93.75" customHeight="1" x14ac:dyDescent="0.15">
      <c r="B3" s="52" t="s">
        <v>8</v>
      </c>
      <c r="C3" s="52"/>
      <c r="D3" s="55" t="s">
        <v>75</v>
      </c>
      <c r="E3" s="55"/>
      <c r="F3" s="55"/>
      <c r="G3" s="55"/>
      <c r="H3" s="55"/>
      <c r="I3" s="55"/>
      <c r="J3" s="40"/>
      <c r="K3" s="40"/>
      <c r="L3" s="52" t="s">
        <v>9</v>
      </c>
      <c r="M3" s="52"/>
      <c r="N3" s="56" t="s">
        <v>56</v>
      </c>
      <c r="O3" s="57"/>
      <c r="P3" s="57"/>
      <c r="Q3" s="57"/>
      <c r="R3" s="57"/>
      <c r="S3" s="57"/>
      <c r="T3" s="1"/>
      <c r="U3" s="1"/>
    </row>
    <row r="4" spans="2:23" x14ac:dyDescent="0.15">
      <c r="B4" s="52" t="s">
        <v>10</v>
      </c>
      <c r="C4" s="52"/>
      <c r="D4" s="71">
        <f>SUM($T$9:$U$993)</f>
        <v>2631079.906387229</v>
      </c>
      <c r="E4" s="71"/>
      <c r="F4" s="52" t="s">
        <v>11</v>
      </c>
      <c r="G4" s="52"/>
      <c r="H4" s="72">
        <f>SUM($V$9:$W$108)</f>
        <v>1679.300000000022</v>
      </c>
      <c r="I4" s="54"/>
      <c r="J4" s="39"/>
      <c r="K4" s="39"/>
      <c r="L4" s="73" t="s">
        <v>12</v>
      </c>
      <c r="M4" s="73"/>
      <c r="N4" s="53">
        <f>MAX($C$9:$D$990)-C9</f>
        <v>2631079.9063872299</v>
      </c>
      <c r="O4" s="53"/>
      <c r="P4" s="73" t="s">
        <v>13</v>
      </c>
      <c r="Q4" s="73"/>
      <c r="R4" s="71">
        <f>MIN($C$9:$D$990)-C9</f>
        <v>0</v>
      </c>
      <c r="S4" s="71"/>
      <c r="T4" s="1"/>
      <c r="U4" s="1"/>
      <c r="V4" s="1"/>
    </row>
    <row r="5" spans="2:23" x14ac:dyDescent="0.15">
      <c r="B5" s="36" t="s">
        <v>14</v>
      </c>
      <c r="C5" s="39">
        <f>COUNTIF($T$9:$T$990,"&gt;0")</f>
        <v>78</v>
      </c>
      <c r="D5" s="37" t="s">
        <v>15</v>
      </c>
      <c r="E5" s="14">
        <f>COUNTIF($T$9:$T$990,"&lt;0")</f>
        <v>8</v>
      </c>
      <c r="F5" s="37" t="s">
        <v>16</v>
      </c>
      <c r="G5" s="39">
        <f>COUNTIF($T$9:$T$990,"=0")</f>
        <v>14</v>
      </c>
      <c r="H5" s="37" t="s">
        <v>17</v>
      </c>
      <c r="I5" s="2">
        <f>C5/SUM(C5,E5,G5)</f>
        <v>0.78</v>
      </c>
      <c r="J5" s="31"/>
      <c r="K5" s="31"/>
      <c r="L5" s="81" t="s">
        <v>18</v>
      </c>
      <c r="M5" s="52"/>
      <c r="N5" s="82"/>
      <c r="O5" s="83"/>
      <c r="P5" s="16" t="s">
        <v>19</v>
      </c>
      <c r="Q5" s="7"/>
      <c r="R5" s="82"/>
      <c r="S5" s="83"/>
      <c r="T5" s="1"/>
      <c r="U5" s="1"/>
      <c r="V5" s="1"/>
    </row>
    <row r="6" spans="2:23" x14ac:dyDescent="0.15">
      <c r="B6" s="9"/>
      <c r="C6" s="12"/>
      <c r="D6" s="13"/>
      <c r="E6" s="10"/>
      <c r="F6" s="9"/>
      <c r="G6" s="10"/>
      <c r="H6" s="9"/>
      <c r="I6" s="15"/>
      <c r="J6" s="15"/>
      <c r="K6" s="15"/>
      <c r="L6" s="9"/>
      <c r="M6" s="9"/>
      <c r="N6" s="10"/>
      <c r="O6" s="10"/>
      <c r="P6" s="11"/>
      <c r="Q6" s="11"/>
      <c r="R6" s="8"/>
      <c r="S6" s="38"/>
      <c r="T6" s="1"/>
      <c r="U6" s="1"/>
      <c r="V6" s="1"/>
    </row>
    <row r="7" spans="2:23" x14ac:dyDescent="0.15">
      <c r="B7" s="58" t="s">
        <v>20</v>
      </c>
      <c r="C7" s="60" t="s">
        <v>21</v>
      </c>
      <c r="D7" s="61"/>
      <c r="E7" s="64" t="s">
        <v>22</v>
      </c>
      <c r="F7" s="65"/>
      <c r="G7" s="65"/>
      <c r="H7" s="65"/>
      <c r="I7" s="66"/>
      <c r="J7" s="32"/>
      <c r="K7" s="32"/>
      <c r="L7" s="67" t="s">
        <v>23</v>
      </c>
      <c r="M7" s="68"/>
      <c r="N7" s="69"/>
      <c r="O7" s="70" t="s">
        <v>24</v>
      </c>
      <c r="P7" s="74" t="s">
        <v>25</v>
      </c>
      <c r="Q7" s="75"/>
      <c r="R7" s="75"/>
      <c r="S7" s="76"/>
      <c r="T7" s="77" t="s">
        <v>26</v>
      </c>
      <c r="U7" s="77"/>
      <c r="V7" s="77"/>
      <c r="W7" s="77"/>
    </row>
    <row r="8" spans="2:23" x14ac:dyDescent="0.15">
      <c r="B8" s="59"/>
      <c r="C8" s="62"/>
      <c r="D8" s="63"/>
      <c r="E8" s="17" t="s">
        <v>27</v>
      </c>
      <c r="F8" s="17" t="s">
        <v>28</v>
      </c>
      <c r="G8" s="17" t="s">
        <v>29</v>
      </c>
      <c r="H8" s="78" t="s">
        <v>30</v>
      </c>
      <c r="I8" s="66"/>
      <c r="J8" s="35" t="s">
        <v>40</v>
      </c>
      <c r="K8" s="35" t="s">
        <v>41</v>
      </c>
      <c r="L8" s="3" t="s">
        <v>31</v>
      </c>
      <c r="M8" s="79" t="s">
        <v>32</v>
      </c>
      <c r="N8" s="69"/>
      <c r="O8" s="70"/>
      <c r="P8" s="4" t="s">
        <v>27</v>
      </c>
      <c r="Q8" s="4" t="s">
        <v>28</v>
      </c>
      <c r="R8" s="80" t="s">
        <v>30</v>
      </c>
      <c r="S8" s="76"/>
      <c r="T8" s="77" t="s">
        <v>33</v>
      </c>
      <c r="U8" s="77"/>
      <c r="V8" s="77" t="s">
        <v>31</v>
      </c>
      <c r="W8" s="77"/>
    </row>
    <row r="9" spans="2:23" x14ac:dyDescent="0.15">
      <c r="B9" s="34">
        <v>1</v>
      </c>
      <c r="C9" s="84">
        <v>400000</v>
      </c>
      <c r="D9" s="84"/>
      <c r="E9" s="34">
        <v>2016</v>
      </c>
      <c r="F9" s="6">
        <v>42374</v>
      </c>
      <c r="G9" s="34" t="s">
        <v>2</v>
      </c>
      <c r="H9" s="85">
        <v>129.05600000000001</v>
      </c>
      <c r="I9" s="85"/>
      <c r="J9" s="34">
        <v>129.37799999999999</v>
      </c>
      <c r="K9" s="34">
        <v>129.05600000000001</v>
      </c>
      <c r="L9" s="34">
        <f>(J9-K9)*100</f>
        <v>32.199999999997431</v>
      </c>
      <c r="M9" s="84">
        <f t="shared" ref="M9:M72" si="0">IF(F9="","",C9*0.03)</f>
        <v>12000</v>
      </c>
      <c r="N9" s="84"/>
      <c r="O9" s="5">
        <f>IF(L9="","",(M9/L9)/1000)</f>
        <v>0.37267080745344588</v>
      </c>
      <c r="P9" s="34">
        <v>2016</v>
      </c>
      <c r="Q9" s="6">
        <v>42374</v>
      </c>
      <c r="R9" s="85">
        <v>128.06299999999999</v>
      </c>
      <c r="S9" s="85"/>
      <c r="T9" s="86">
        <f>IF(Q9="","",(IF(G9="売",H9-R9,R9-H9))*O9*100000)</f>
        <v>37006.211180128048</v>
      </c>
      <c r="U9" s="86"/>
      <c r="V9" s="87">
        <f>IF(Q9="","",IF(T9&lt;0,L9*(-1),IF(G9="買",(R9-H9)*100,(H9-R9)*100)))</f>
        <v>99.300000000002342</v>
      </c>
      <c r="W9" s="87"/>
    </row>
    <row r="10" spans="2:23" x14ac:dyDescent="0.15">
      <c r="B10" s="34">
        <v>2</v>
      </c>
      <c r="C10" s="84">
        <f t="shared" ref="C10:C73" si="1">IF(T9="","",C9+T9)</f>
        <v>437006.21118012804</v>
      </c>
      <c r="D10" s="84"/>
      <c r="E10" s="34">
        <v>2016</v>
      </c>
      <c r="F10" s="6">
        <v>42375</v>
      </c>
      <c r="G10" s="34" t="s">
        <v>2</v>
      </c>
      <c r="H10" s="85">
        <v>127.43899999999999</v>
      </c>
      <c r="I10" s="85"/>
      <c r="J10" s="34">
        <v>127.94499999999999</v>
      </c>
      <c r="K10" s="34">
        <v>127.43899999999999</v>
      </c>
      <c r="L10" s="34">
        <f t="shared" ref="L10:L73" si="2">(J10-K10)*100</f>
        <v>50.600000000000023</v>
      </c>
      <c r="M10" s="84">
        <f t="shared" si="0"/>
        <v>13110.186335403841</v>
      </c>
      <c r="N10" s="84"/>
      <c r="O10" s="5">
        <f t="shared" ref="O10:O73" si="3">IF(L10="","",(M10/L10)/1000)</f>
        <v>0.25909459160877146</v>
      </c>
      <c r="P10" s="34">
        <v>2016</v>
      </c>
      <c r="Q10" s="6">
        <v>42375</v>
      </c>
      <c r="R10" s="85">
        <v>127.28</v>
      </c>
      <c r="S10" s="85"/>
      <c r="T10" s="86">
        <f>IF(Q10="","",(IF(G10="売",H10-R10,R10-H10))*O10*100000)</f>
        <v>4119.604006579254</v>
      </c>
      <c r="U10" s="86"/>
      <c r="V10" s="87">
        <f t="shared" ref="V10:V73" si="4">IF(Q10="","",IF(T10&lt;0,L10*(-1),IF(G10="買",(R10-H10)*100,(H10-R10)*100)))</f>
        <v>15.899999999999181</v>
      </c>
      <c r="W10" s="87"/>
    </row>
    <row r="11" spans="2:23" x14ac:dyDescent="0.15">
      <c r="B11" s="34">
        <v>3</v>
      </c>
      <c r="C11" s="84">
        <f t="shared" si="1"/>
        <v>441125.8151867073</v>
      </c>
      <c r="D11" s="84"/>
      <c r="E11" s="34">
        <v>2016</v>
      </c>
      <c r="F11" s="6">
        <v>42376</v>
      </c>
      <c r="G11" s="34" t="s">
        <v>2</v>
      </c>
      <c r="H11" s="85">
        <v>127.252</v>
      </c>
      <c r="I11" s="85"/>
      <c r="J11" s="34">
        <v>127.676</v>
      </c>
      <c r="K11" s="34">
        <v>127.252</v>
      </c>
      <c r="L11" s="34">
        <f t="shared" si="2"/>
        <v>42.400000000000659</v>
      </c>
      <c r="M11" s="84">
        <f t="shared" si="0"/>
        <v>13233.774455601219</v>
      </c>
      <c r="N11" s="84"/>
      <c r="O11" s="5">
        <f t="shared" si="3"/>
        <v>0.31211732206606163</v>
      </c>
      <c r="P11" s="34">
        <v>2016</v>
      </c>
      <c r="Q11" s="6">
        <v>42375</v>
      </c>
      <c r="R11" s="85">
        <v>127.00700000000001</v>
      </c>
      <c r="S11" s="85"/>
      <c r="T11" s="86">
        <f>IF(Q11="","",(IF(G11="売",H11-R11,R11-H11))*O11*100000)</f>
        <v>7646.8743906182081</v>
      </c>
      <c r="U11" s="86"/>
      <c r="V11" s="87">
        <f t="shared" si="4"/>
        <v>24.499999999999034</v>
      </c>
      <c r="W11" s="87"/>
    </row>
    <row r="12" spans="2:23" x14ac:dyDescent="0.15">
      <c r="B12" s="34">
        <v>4</v>
      </c>
      <c r="C12" s="84">
        <f t="shared" si="1"/>
        <v>448772.68957732554</v>
      </c>
      <c r="D12" s="84"/>
      <c r="E12" s="34">
        <v>2016</v>
      </c>
      <c r="F12" s="6">
        <v>42376</v>
      </c>
      <c r="G12" s="34" t="s">
        <v>2</v>
      </c>
      <c r="H12" s="88"/>
      <c r="I12" s="88"/>
      <c r="J12" s="43"/>
      <c r="K12" s="43"/>
      <c r="L12" s="34">
        <f t="shared" si="2"/>
        <v>0</v>
      </c>
      <c r="M12" s="84">
        <f t="shared" si="0"/>
        <v>13463.180687319766</v>
      </c>
      <c r="N12" s="84"/>
      <c r="O12" s="5" t="e">
        <f t="shared" si="3"/>
        <v>#DIV/0!</v>
      </c>
      <c r="P12" s="43"/>
      <c r="Q12" s="42"/>
      <c r="R12" s="88"/>
      <c r="S12" s="88"/>
      <c r="T12" s="86">
        <v>0</v>
      </c>
      <c r="U12" s="86"/>
      <c r="V12" s="87" t="str">
        <f t="shared" si="4"/>
        <v/>
      </c>
      <c r="W12" s="87"/>
    </row>
    <row r="13" spans="2:23" x14ac:dyDescent="0.15">
      <c r="B13" s="34">
        <v>5</v>
      </c>
      <c r="C13" s="84">
        <f t="shared" si="1"/>
        <v>448772.68957732554</v>
      </c>
      <c r="D13" s="84"/>
      <c r="E13" s="34">
        <v>2016</v>
      </c>
      <c r="F13" s="6">
        <v>42376</v>
      </c>
      <c r="G13" s="34" t="s">
        <v>3</v>
      </c>
      <c r="H13" s="85">
        <v>128.197</v>
      </c>
      <c r="I13" s="85"/>
      <c r="J13" s="34">
        <v>128.197</v>
      </c>
      <c r="K13" s="34">
        <v>127.83199999999999</v>
      </c>
      <c r="L13" s="34">
        <f t="shared" si="2"/>
        <v>36.500000000000909</v>
      </c>
      <c r="M13" s="84">
        <f t="shared" si="0"/>
        <v>13463.180687319766</v>
      </c>
      <c r="N13" s="84"/>
      <c r="O13" s="5">
        <f t="shared" si="3"/>
        <v>0.36885426540601179</v>
      </c>
      <c r="P13" s="34">
        <v>2016</v>
      </c>
      <c r="Q13" s="6">
        <v>42376</v>
      </c>
      <c r="R13" s="85">
        <v>128.602</v>
      </c>
      <c r="S13" s="85"/>
      <c r="T13" s="86">
        <f t="shared" ref="T13:T74" si="5">IF(Q13="","",(IF(G13="売",H13-R13,R13-H13))*O13*100000)</f>
        <v>14938.597748943519</v>
      </c>
      <c r="U13" s="86"/>
      <c r="V13" s="87">
        <f t="shared" si="4"/>
        <v>40.500000000000114</v>
      </c>
      <c r="W13" s="87"/>
    </row>
    <row r="14" spans="2:23" x14ac:dyDescent="0.15">
      <c r="B14" s="34">
        <v>6</v>
      </c>
      <c r="C14" s="84">
        <f t="shared" si="1"/>
        <v>463711.28732626908</v>
      </c>
      <c r="D14" s="84"/>
      <c r="E14" s="34">
        <v>2016</v>
      </c>
      <c r="F14" s="6">
        <v>42377</v>
      </c>
      <c r="G14" s="34" t="s">
        <v>2</v>
      </c>
      <c r="H14" s="85">
        <v>128.34</v>
      </c>
      <c r="I14" s="85"/>
      <c r="J14" s="34">
        <v>128.595</v>
      </c>
      <c r="K14" s="34">
        <v>128.34</v>
      </c>
      <c r="L14" s="34">
        <f t="shared" si="2"/>
        <v>25.499999999999545</v>
      </c>
      <c r="M14" s="84">
        <f t="shared" si="0"/>
        <v>13911.338619788072</v>
      </c>
      <c r="N14" s="84"/>
      <c r="O14" s="5">
        <f t="shared" si="3"/>
        <v>0.54554269097209096</v>
      </c>
      <c r="P14" s="34">
        <v>2016</v>
      </c>
      <c r="Q14" s="6">
        <v>42377</v>
      </c>
      <c r="R14" s="85">
        <v>128.238</v>
      </c>
      <c r="S14" s="85"/>
      <c r="T14" s="86">
        <f t="shared" si="5"/>
        <v>5564.5354479155394</v>
      </c>
      <c r="U14" s="86"/>
      <c r="V14" s="87">
        <f t="shared" si="4"/>
        <v>10.200000000000387</v>
      </c>
      <c r="W14" s="87"/>
    </row>
    <row r="15" spans="2:23" x14ac:dyDescent="0.15">
      <c r="B15" s="34">
        <v>7</v>
      </c>
      <c r="C15" s="84">
        <f t="shared" si="1"/>
        <v>469275.82277418463</v>
      </c>
      <c r="D15" s="84"/>
      <c r="E15" s="34">
        <v>2016</v>
      </c>
      <c r="F15" s="6">
        <v>42381</v>
      </c>
      <c r="G15" s="34" t="s">
        <v>2</v>
      </c>
      <c r="H15" s="85">
        <v>127.77800000000001</v>
      </c>
      <c r="I15" s="85"/>
      <c r="J15" s="34">
        <v>127.901</v>
      </c>
      <c r="K15" s="34">
        <v>127.77800000000001</v>
      </c>
      <c r="L15" s="34">
        <f t="shared" si="2"/>
        <v>12.299999999999045</v>
      </c>
      <c r="M15" s="84">
        <f t="shared" si="0"/>
        <v>14078.274683225538</v>
      </c>
      <c r="N15" s="84"/>
      <c r="O15" s="5">
        <f t="shared" si="3"/>
        <v>1.1445751774981001</v>
      </c>
      <c r="P15" s="34">
        <v>2016</v>
      </c>
      <c r="Q15" s="6">
        <v>42381</v>
      </c>
      <c r="R15" s="85">
        <v>127.651</v>
      </c>
      <c r="S15" s="85"/>
      <c r="T15" s="86">
        <f t="shared" ref="T15" si="6">IF(Q15="","",(IF(G15="売",H15-R15,R15-H15))*O15*100000)</f>
        <v>14536.104754226964</v>
      </c>
      <c r="U15" s="86"/>
      <c r="V15" s="87">
        <f t="shared" si="4"/>
        <v>12.700000000000955</v>
      </c>
      <c r="W15" s="87"/>
    </row>
    <row r="16" spans="2:23" x14ac:dyDescent="0.15">
      <c r="B16" s="34">
        <v>8</v>
      </c>
      <c r="C16" s="84">
        <f t="shared" si="1"/>
        <v>483811.92752841162</v>
      </c>
      <c r="D16" s="84"/>
      <c r="E16" s="34">
        <v>2016</v>
      </c>
      <c r="F16" s="6">
        <v>42381</v>
      </c>
      <c r="G16" s="34" t="s">
        <v>2</v>
      </c>
      <c r="H16" s="88"/>
      <c r="I16" s="88"/>
      <c r="J16" s="43"/>
      <c r="K16" s="43"/>
      <c r="L16" s="34">
        <f t="shared" si="2"/>
        <v>0</v>
      </c>
      <c r="M16" s="84">
        <f t="shared" si="0"/>
        <v>14514.357825852348</v>
      </c>
      <c r="N16" s="84"/>
      <c r="O16" s="5" t="e">
        <f t="shared" si="3"/>
        <v>#DIV/0!</v>
      </c>
      <c r="P16" s="43"/>
      <c r="Q16" s="42"/>
      <c r="R16" s="88"/>
      <c r="S16" s="88"/>
      <c r="T16" s="86">
        <v>0</v>
      </c>
      <c r="U16" s="86"/>
      <c r="V16" s="87" t="str">
        <f t="shared" si="4"/>
        <v/>
      </c>
      <c r="W16" s="87"/>
    </row>
    <row r="17" spans="2:24" x14ac:dyDescent="0.15">
      <c r="B17" s="34">
        <v>9</v>
      </c>
      <c r="C17" s="84">
        <f t="shared" si="1"/>
        <v>483811.92752841162</v>
      </c>
      <c r="D17" s="84"/>
      <c r="E17" s="34">
        <v>2016</v>
      </c>
      <c r="F17" s="6">
        <v>42381</v>
      </c>
      <c r="G17" s="34" t="s">
        <v>2</v>
      </c>
      <c r="H17" s="85">
        <v>127.941</v>
      </c>
      <c r="I17" s="85"/>
      <c r="J17" s="34">
        <v>128.13900000000001</v>
      </c>
      <c r="K17" s="34">
        <v>127.941</v>
      </c>
      <c r="L17" s="34">
        <f t="shared" si="2"/>
        <v>19.80000000000075</v>
      </c>
      <c r="M17" s="84">
        <f t="shared" si="0"/>
        <v>14514.357825852348</v>
      </c>
      <c r="N17" s="84"/>
      <c r="O17" s="5">
        <f t="shared" si="3"/>
        <v>0.73304837504302012</v>
      </c>
      <c r="P17" s="34">
        <v>2016</v>
      </c>
      <c r="Q17" s="6">
        <v>1712</v>
      </c>
      <c r="R17" s="85">
        <v>127.8</v>
      </c>
      <c r="S17" s="85"/>
      <c r="T17" s="86">
        <f t="shared" si="5"/>
        <v>10335.982088106975</v>
      </c>
      <c r="U17" s="86"/>
      <c r="V17" s="87">
        <f t="shared" si="4"/>
        <v>14.100000000000534</v>
      </c>
      <c r="W17" s="87"/>
    </row>
    <row r="18" spans="2:24" x14ac:dyDescent="0.15">
      <c r="B18" s="34">
        <v>10</v>
      </c>
      <c r="C18" s="84">
        <f t="shared" si="1"/>
        <v>494147.90961651859</v>
      </c>
      <c r="D18" s="84"/>
      <c r="E18" s="34">
        <v>2016</v>
      </c>
      <c r="F18" s="6">
        <v>42382</v>
      </c>
      <c r="G18" s="34" t="s">
        <v>2</v>
      </c>
      <c r="H18" s="85">
        <v>127.85599999999999</v>
      </c>
      <c r="I18" s="85"/>
      <c r="J18" s="34">
        <v>128.08199999999999</v>
      </c>
      <c r="K18" s="34">
        <v>127.85599999999999</v>
      </c>
      <c r="L18" s="34">
        <f t="shared" si="2"/>
        <v>22.599999999999909</v>
      </c>
      <c r="M18" s="84">
        <f t="shared" si="0"/>
        <v>14824.437288495557</v>
      </c>
      <c r="N18" s="84"/>
      <c r="O18" s="5">
        <f t="shared" si="3"/>
        <v>0.65594855258830165</v>
      </c>
      <c r="P18" s="34">
        <v>2016</v>
      </c>
      <c r="Q18" s="6">
        <v>42382</v>
      </c>
      <c r="R18" s="85">
        <v>127.636</v>
      </c>
      <c r="S18" s="85"/>
      <c r="T18" s="86">
        <f t="shared" si="5"/>
        <v>14430.868156942561</v>
      </c>
      <c r="U18" s="86"/>
      <c r="V18" s="87">
        <f t="shared" si="4"/>
        <v>21.999999999999886</v>
      </c>
      <c r="W18" s="87"/>
    </row>
    <row r="19" spans="2:24" x14ac:dyDescent="0.15">
      <c r="B19" s="34">
        <v>11</v>
      </c>
      <c r="C19" s="84">
        <f t="shared" si="1"/>
        <v>508578.77777346113</v>
      </c>
      <c r="D19" s="84"/>
      <c r="E19" s="34">
        <v>2016</v>
      </c>
      <c r="F19" s="6">
        <v>42382</v>
      </c>
      <c r="G19" s="34" t="s">
        <v>3</v>
      </c>
      <c r="H19" s="85">
        <v>127.991</v>
      </c>
      <c r="I19" s="85"/>
      <c r="J19" s="34">
        <v>127.991</v>
      </c>
      <c r="K19" s="34">
        <v>127.705</v>
      </c>
      <c r="L19" s="34">
        <f t="shared" si="2"/>
        <v>28.600000000000136</v>
      </c>
      <c r="M19" s="84">
        <f t="shared" si="0"/>
        <v>15257.363333203833</v>
      </c>
      <c r="N19" s="84"/>
      <c r="O19" s="5">
        <f t="shared" si="3"/>
        <v>0.53347424241971186</v>
      </c>
      <c r="P19" s="34">
        <v>2016</v>
      </c>
      <c r="Q19" s="6">
        <v>42382</v>
      </c>
      <c r="R19" s="85">
        <v>128.43700000000001</v>
      </c>
      <c r="S19" s="85"/>
      <c r="T19" s="86">
        <f t="shared" ref="T19" si="7">IF(Q19="","",(IF(G19="売",H19-R19,R19-H19))*O19*100000)</f>
        <v>23792.951211919801</v>
      </c>
      <c r="U19" s="86"/>
      <c r="V19" s="87">
        <f t="shared" si="4"/>
        <v>44.600000000001216</v>
      </c>
      <c r="W19" s="87"/>
    </row>
    <row r="20" spans="2:24" s="97" customFormat="1" x14ac:dyDescent="0.15">
      <c r="B20" s="89">
        <v>12</v>
      </c>
      <c r="C20" s="90">
        <f t="shared" si="1"/>
        <v>532371.72898538096</v>
      </c>
      <c r="D20" s="90"/>
      <c r="E20" s="89">
        <v>2016</v>
      </c>
      <c r="F20" s="91">
        <v>42383</v>
      </c>
      <c r="G20" s="89" t="s">
        <v>2</v>
      </c>
      <c r="H20" s="92">
        <v>127.738</v>
      </c>
      <c r="I20" s="92"/>
      <c r="J20" s="89">
        <v>128.06800000000001</v>
      </c>
      <c r="K20" s="89">
        <v>127.738</v>
      </c>
      <c r="L20" s="89">
        <f t="shared" si="2"/>
        <v>33.000000000001251</v>
      </c>
      <c r="M20" s="90">
        <f t="shared" si="0"/>
        <v>15971.151869561429</v>
      </c>
      <c r="N20" s="90"/>
      <c r="O20" s="93">
        <f t="shared" si="3"/>
        <v>0.48397429907760076</v>
      </c>
      <c r="P20" s="89">
        <v>2016</v>
      </c>
      <c r="Q20" s="91">
        <v>42383</v>
      </c>
      <c r="R20" s="92">
        <v>127.943</v>
      </c>
      <c r="S20" s="92"/>
      <c r="T20" s="94">
        <f t="shared" si="5"/>
        <v>-9921.4731310907337</v>
      </c>
      <c r="U20" s="94"/>
      <c r="V20" s="95">
        <f t="shared" si="4"/>
        <v>-33.000000000001251</v>
      </c>
      <c r="W20" s="95"/>
      <c r="X20" s="96"/>
    </row>
    <row r="21" spans="2:24" x14ac:dyDescent="0.15">
      <c r="B21" s="34">
        <v>13</v>
      </c>
      <c r="C21" s="84">
        <f t="shared" si="1"/>
        <v>522450.25585429021</v>
      </c>
      <c r="D21" s="84"/>
      <c r="E21" s="34">
        <v>2016</v>
      </c>
      <c r="F21" s="6">
        <v>42383</v>
      </c>
      <c r="G21" s="34" t="s">
        <v>3</v>
      </c>
      <c r="H21" s="85">
        <v>128.01</v>
      </c>
      <c r="I21" s="85"/>
      <c r="J21" s="34">
        <v>128.01</v>
      </c>
      <c r="K21" s="34">
        <v>127.852</v>
      </c>
      <c r="L21" s="34">
        <f t="shared" si="2"/>
        <v>15.799999999998704</v>
      </c>
      <c r="M21" s="84">
        <f t="shared" si="0"/>
        <v>15673.507675628705</v>
      </c>
      <c r="N21" s="84"/>
      <c r="O21" s="5">
        <f t="shared" si="3"/>
        <v>0.99199415668544244</v>
      </c>
      <c r="P21" s="34">
        <v>2016</v>
      </c>
      <c r="Q21" s="6">
        <v>42383</v>
      </c>
      <c r="R21" s="85">
        <v>128.19</v>
      </c>
      <c r="S21" s="85"/>
      <c r="T21" s="86">
        <f t="shared" si="5"/>
        <v>17855.894820338643</v>
      </c>
      <c r="U21" s="86"/>
      <c r="V21" s="87">
        <f t="shared" si="4"/>
        <v>18.000000000000682</v>
      </c>
      <c r="W21" s="87"/>
    </row>
    <row r="22" spans="2:24" x14ac:dyDescent="0.15">
      <c r="B22" s="34">
        <v>14</v>
      </c>
      <c r="C22" s="84">
        <f t="shared" si="1"/>
        <v>540306.15067462891</v>
      </c>
      <c r="D22" s="84"/>
      <c r="E22" s="34">
        <v>2016</v>
      </c>
      <c r="F22" s="6">
        <v>42387</v>
      </c>
      <c r="G22" s="34" t="s">
        <v>2</v>
      </c>
      <c r="H22" s="85">
        <v>127.572</v>
      </c>
      <c r="I22" s="85"/>
      <c r="J22" s="34">
        <v>127.738</v>
      </c>
      <c r="K22" s="34">
        <v>127.572</v>
      </c>
      <c r="L22" s="34">
        <f t="shared" si="2"/>
        <v>16.599999999999682</v>
      </c>
      <c r="M22" s="84">
        <f t="shared" si="0"/>
        <v>16209.184520238867</v>
      </c>
      <c r="N22" s="84"/>
      <c r="O22" s="5">
        <f t="shared" si="3"/>
        <v>0.97645689880958897</v>
      </c>
      <c r="P22" s="34">
        <v>2016</v>
      </c>
      <c r="Q22" s="6">
        <v>42387</v>
      </c>
      <c r="R22" s="85">
        <v>127.399</v>
      </c>
      <c r="S22" s="85"/>
      <c r="T22" s="86">
        <f t="shared" si="5"/>
        <v>16892.704349406067</v>
      </c>
      <c r="U22" s="86"/>
      <c r="V22" s="87">
        <f t="shared" si="4"/>
        <v>17.300000000000182</v>
      </c>
      <c r="W22" s="87"/>
    </row>
    <row r="23" spans="2:24" x14ac:dyDescent="0.15">
      <c r="B23" s="34">
        <v>15</v>
      </c>
      <c r="C23" s="84">
        <f t="shared" si="1"/>
        <v>557198.85502403497</v>
      </c>
      <c r="D23" s="84"/>
      <c r="E23" s="34">
        <v>2016</v>
      </c>
      <c r="F23" s="6">
        <v>42387</v>
      </c>
      <c r="G23" s="34" t="s">
        <v>3</v>
      </c>
      <c r="H23" s="85">
        <v>127.864</v>
      </c>
      <c r="I23" s="85"/>
      <c r="J23" s="34">
        <v>127.864</v>
      </c>
      <c r="K23" s="34">
        <v>127.73099999999999</v>
      </c>
      <c r="L23" s="34">
        <f t="shared" si="2"/>
        <v>13.300000000000978</v>
      </c>
      <c r="M23" s="84">
        <f t="shared" si="0"/>
        <v>16715.965650721049</v>
      </c>
      <c r="N23" s="84"/>
      <c r="O23" s="5">
        <f t="shared" si="3"/>
        <v>1.2568395226105129</v>
      </c>
      <c r="P23" s="34">
        <v>2016</v>
      </c>
      <c r="Q23" s="6">
        <v>42387</v>
      </c>
      <c r="R23" s="85">
        <v>127.92700000000001</v>
      </c>
      <c r="S23" s="85"/>
      <c r="T23" s="86">
        <f t="shared" si="5"/>
        <v>7918.0889924465318</v>
      </c>
      <c r="U23" s="86"/>
      <c r="V23" s="87">
        <f t="shared" si="4"/>
        <v>6.3000000000002387</v>
      </c>
      <c r="W23" s="87"/>
    </row>
    <row r="24" spans="2:24" s="97" customFormat="1" ht="14.25" customHeight="1" x14ac:dyDescent="0.15">
      <c r="B24" s="89">
        <v>16</v>
      </c>
      <c r="C24" s="90">
        <f t="shared" si="1"/>
        <v>565116.94401648152</v>
      </c>
      <c r="D24" s="90"/>
      <c r="E24" s="89">
        <v>2016</v>
      </c>
      <c r="F24" s="91">
        <v>42387</v>
      </c>
      <c r="G24" s="89" t="s">
        <v>2</v>
      </c>
      <c r="H24" s="92">
        <v>127.611</v>
      </c>
      <c r="I24" s="92"/>
      <c r="J24" s="89">
        <v>127.86799999999999</v>
      </c>
      <c r="K24" s="89">
        <v>127.611</v>
      </c>
      <c r="L24" s="89">
        <f t="shared" si="2"/>
        <v>25.699999999999079</v>
      </c>
      <c r="M24" s="90">
        <f t="shared" si="0"/>
        <v>16953.508320494446</v>
      </c>
      <c r="N24" s="90"/>
      <c r="O24" s="93">
        <f t="shared" si="3"/>
        <v>0.65966958445506041</v>
      </c>
      <c r="P24" s="89">
        <v>2016</v>
      </c>
      <c r="Q24" s="91">
        <v>42387</v>
      </c>
      <c r="R24" s="92">
        <v>127.776</v>
      </c>
      <c r="S24" s="92"/>
      <c r="T24" s="94">
        <f t="shared" si="5"/>
        <v>-10884.548143507971</v>
      </c>
      <c r="U24" s="94"/>
      <c r="V24" s="95">
        <f t="shared" si="4"/>
        <v>-25.699999999999079</v>
      </c>
      <c r="W24" s="95"/>
      <c r="X24" s="96"/>
    </row>
    <row r="25" spans="2:24" x14ac:dyDescent="0.15">
      <c r="B25" s="34">
        <v>17</v>
      </c>
      <c r="C25" s="84">
        <f t="shared" si="1"/>
        <v>554232.3958729736</v>
      </c>
      <c r="D25" s="84"/>
      <c r="E25" s="34">
        <v>2016</v>
      </c>
      <c r="F25" s="6">
        <v>42389</v>
      </c>
      <c r="G25" s="34" t="s">
        <v>2</v>
      </c>
      <c r="H25" s="85">
        <v>127.967</v>
      </c>
      <c r="I25" s="85"/>
      <c r="J25" s="34">
        <v>128.13800000000001</v>
      </c>
      <c r="K25" s="34">
        <v>127.967</v>
      </c>
      <c r="L25" s="34">
        <f t="shared" si="2"/>
        <v>17.100000000000648</v>
      </c>
      <c r="M25" s="84">
        <f t="shared" si="0"/>
        <v>16626.971876189207</v>
      </c>
      <c r="N25" s="84"/>
      <c r="O25" s="5">
        <f t="shared" si="3"/>
        <v>0.97233753661921507</v>
      </c>
      <c r="P25" s="34">
        <v>2016</v>
      </c>
      <c r="Q25" s="6">
        <v>42389</v>
      </c>
      <c r="R25" s="85">
        <v>127.79</v>
      </c>
      <c r="S25" s="85"/>
      <c r="T25" s="86">
        <f t="shared" si="5"/>
        <v>17210.37439815938</v>
      </c>
      <c r="U25" s="86"/>
      <c r="V25" s="87">
        <f t="shared" si="4"/>
        <v>17.69999999999925</v>
      </c>
      <c r="W25" s="87"/>
    </row>
    <row r="26" spans="2:24" x14ac:dyDescent="0.15">
      <c r="B26" s="34">
        <v>18</v>
      </c>
      <c r="C26" s="84">
        <f t="shared" si="1"/>
        <v>571442.77027113293</v>
      </c>
      <c r="D26" s="84"/>
      <c r="E26" s="34">
        <v>2016</v>
      </c>
      <c r="F26" s="6">
        <v>42390</v>
      </c>
      <c r="G26" s="34" t="s">
        <v>3</v>
      </c>
      <c r="H26" s="85">
        <v>127.498</v>
      </c>
      <c r="I26" s="85"/>
      <c r="J26" s="34">
        <v>127.498</v>
      </c>
      <c r="K26" s="34">
        <v>126.88500000000001</v>
      </c>
      <c r="L26" s="34">
        <f t="shared" si="2"/>
        <v>61.299999999999955</v>
      </c>
      <c r="M26" s="84">
        <f t="shared" si="0"/>
        <v>17143.283108133986</v>
      </c>
      <c r="N26" s="84"/>
      <c r="O26" s="5">
        <f t="shared" si="3"/>
        <v>0.27966204091572594</v>
      </c>
      <c r="P26" s="34">
        <v>2016</v>
      </c>
      <c r="Q26" s="6">
        <v>42390</v>
      </c>
      <c r="R26" s="85">
        <v>127.72199999999999</v>
      </c>
      <c r="S26" s="85"/>
      <c r="T26" s="86">
        <f t="shared" si="5"/>
        <v>6264.4297165119688</v>
      </c>
      <c r="U26" s="86"/>
      <c r="V26" s="87">
        <f t="shared" si="4"/>
        <v>22.399999999998954</v>
      </c>
      <c r="W26" s="87"/>
    </row>
    <row r="27" spans="2:24" x14ac:dyDescent="0.15">
      <c r="B27" s="34">
        <v>19</v>
      </c>
      <c r="C27" s="84">
        <f t="shared" si="1"/>
        <v>577707.19998764491</v>
      </c>
      <c r="D27" s="84"/>
      <c r="E27" s="34">
        <v>2016</v>
      </c>
      <c r="F27" s="6">
        <v>42391</v>
      </c>
      <c r="G27" s="34" t="s">
        <v>3</v>
      </c>
      <c r="H27" s="85">
        <v>127.899</v>
      </c>
      <c r="I27" s="85"/>
      <c r="J27" s="34">
        <v>127.899</v>
      </c>
      <c r="K27" s="34">
        <v>127.66500000000001</v>
      </c>
      <c r="L27" s="34">
        <f t="shared" si="2"/>
        <v>23.399999999999466</v>
      </c>
      <c r="M27" s="84">
        <f t="shared" si="0"/>
        <v>17331.215999629349</v>
      </c>
      <c r="N27" s="84"/>
      <c r="O27" s="5">
        <f t="shared" si="3"/>
        <v>0.74065025639443349</v>
      </c>
      <c r="P27" s="34">
        <v>2016</v>
      </c>
      <c r="Q27" s="6">
        <v>42391</v>
      </c>
      <c r="R27" s="85">
        <v>128.06700000000001</v>
      </c>
      <c r="S27" s="85"/>
      <c r="T27" s="86">
        <f t="shared" si="5"/>
        <v>12442.924307426954</v>
      </c>
      <c r="U27" s="86"/>
      <c r="V27" s="87">
        <f t="shared" si="4"/>
        <v>16.800000000000637</v>
      </c>
      <c r="W27" s="87"/>
    </row>
    <row r="28" spans="2:24" x14ac:dyDescent="0.15">
      <c r="B28" s="34">
        <v>20</v>
      </c>
      <c r="C28" s="84">
        <f t="shared" si="1"/>
        <v>590150.12429507182</v>
      </c>
      <c r="D28" s="84"/>
      <c r="E28" s="34">
        <v>2016</v>
      </c>
      <c r="F28" s="6">
        <v>42394</v>
      </c>
      <c r="G28" s="34" t="s">
        <v>3</v>
      </c>
      <c r="H28" s="85">
        <v>128.392</v>
      </c>
      <c r="I28" s="85"/>
      <c r="J28" s="34">
        <v>128.392</v>
      </c>
      <c r="K28" s="34">
        <v>128.19900000000001</v>
      </c>
      <c r="L28" s="34">
        <f t="shared" si="2"/>
        <v>19.299999999998363</v>
      </c>
      <c r="M28" s="84">
        <f t="shared" si="0"/>
        <v>17704.503728852153</v>
      </c>
      <c r="N28" s="84"/>
      <c r="O28" s="5">
        <f t="shared" si="3"/>
        <v>0.91733179942246912</v>
      </c>
      <c r="P28" s="34">
        <v>2016</v>
      </c>
      <c r="Q28" s="6">
        <v>42394</v>
      </c>
      <c r="R28" s="85">
        <v>128.49299999999999</v>
      </c>
      <c r="S28" s="85"/>
      <c r="T28" s="86">
        <f t="shared" si="5"/>
        <v>9265.0511741668543</v>
      </c>
      <c r="U28" s="86"/>
      <c r="V28" s="87">
        <f t="shared" si="4"/>
        <v>10.099999999999909</v>
      </c>
      <c r="W28" s="87"/>
    </row>
    <row r="29" spans="2:24" x14ac:dyDescent="0.15">
      <c r="B29" s="34">
        <v>21</v>
      </c>
      <c r="C29" s="84">
        <f t="shared" si="1"/>
        <v>599415.17546923866</v>
      </c>
      <c r="D29" s="84"/>
      <c r="E29" s="34">
        <v>2016</v>
      </c>
      <c r="F29" s="6">
        <v>42397</v>
      </c>
      <c r="G29" s="34" t="s">
        <v>3</v>
      </c>
      <c r="H29" s="85">
        <v>129.88999999999999</v>
      </c>
      <c r="I29" s="85"/>
      <c r="J29" s="34">
        <v>129.88999999999999</v>
      </c>
      <c r="K29" s="34">
        <v>129.51400000000001</v>
      </c>
      <c r="L29" s="34">
        <f t="shared" si="2"/>
        <v>37.599999999997635</v>
      </c>
      <c r="M29" s="84">
        <f t="shared" si="0"/>
        <v>17982.455264077158</v>
      </c>
      <c r="N29" s="84"/>
      <c r="O29" s="5">
        <f t="shared" si="3"/>
        <v>0.47825678893825241</v>
      </c>
      <c r="P29" s="34">
        <v>2016</v>
      </c>
      <c r="Q29" s="6">
        <v>42397</v>
      </c>
      <c r="R29" s="85">
        <v>130.08799999999999</v>
      </c>
      <c r="S29" s="85"/>
      <c r="T29" s="86">
        <f t="shared" si="5"/>
        <v>9469.4844209777566</v>
      </c>
      <c r="U29" s="86"/>
      <c r="V29" s="87">
        <f t="shared" si="4"/>
        <v>19.80000000000075</v>
      </c>
      <c r="W29" s="87"/>
    </row>
    <row r="30" spans="2:24" x14ac:dyDescent="0.15">
      <c r="B30" s="34">
        <v>22</v>
      </c>
      <c r="C30" s="84">
        <f t="shared" si="1"/>
        <v>608884.65989021643</v>
      </c>
      <c r="D30" s="84"/>
      <c r="E30" s="34">
        <v>2016</v>
      </c>
      <c r="F30" s="6">
        <v>42397</v>
      </c>
      <c r="G30" s="34" t="s">
        <v>2</v>
      </c>
      <c r="H30" s="85">
        <v>129.80600000000001</v>
      </c>
      <c r="I30" s="85"/>
      <c r="J30" s="34">
        <v>130.05099999999999</v>
      </c>
      <c r="K30" s="34">
        <v>129.82</v>
      </c>
      <c r="L30" s="34">
        <f t="shared" si="2"/>
        <v>23.099999999999454</v>
      </c>
      <c r="M30" s="84">
        <f t="shared" si="0"/>
        <v>18266.539796706493</v>
      </c>
      <c r="N30" s="84"/>
      <c r="O30" s="5">
        <f t="shared" si="3"/>
        <v>0.79075929855874127</v>
      </c>
      <c r="P30" s="34">
        <v>2016</v>
      </c>
      <c r="Q30" s="6">
        <v>42397</v>
      </c>
      <c r="R30" s="85">
        <v>129.72999999999999</v>
      </c>
      <c r="S30" s="85"/>
      <c r="T30" s="86">
        <f t="shared" si="5"/>
        <v>6009.77066904816</v>
      </c>
      <c r="U30" s="86"/>
      <c r="V30" s="87">
        <f t="shared" si="4"/>
        <v>7.6000000000021828</v>
      </c>
      <c r="W30" s="87"/>
    </row>
    <row r="31" spans="2:24" x14ac:dyDescent="0.15">
      <c r="B31" s="34">
        <v>23</v>
      </c>
      <c r="C31" s="84">
        <f t="shared" si="1"/>
        <v>614894.43055926461</v>
      </c>
      <c r="D31" s="84"/>
      <c r="E31" s="34">
        <v>2016</v>
      </c>
      <c r="F31" s="6">
        <v>42401</v>
      </c>
      <c r="G31" s="34" t="s">
        <v>3</v>
      </c>
      <c r="H31" s="85">
        <v>131.64599999999999</v>
      </c>
      <c r="I31" s="85"/>
      <c r="J31" s="34">
        <v>131.64599999999999</v>
      </c>
      <c r="K31" s="34">
        <v>131.35</v>
      </c>
      <c r="L31" s="34">
        <f t="shared" si="2"/>
        <v>29.599999999999227</v>
      </c>
      <c r="M31" s="84">
        <f t="shared" si="0"/>
        <v>18446.832916777937</v>
      </c>
      <c r="N31" s="84"/>
      <c r="O31" s="5">
        <f t="shared" si="3"/>
        <v>0.62320381475602771</v>
      </c>
      <c r="P31" s="34">
        <v>2016</v>
      </c>
      <c r="Q31" s="6">
        <v>42401</v>
      </c>
      <c r="R31" s="85">
        <v>131.83600000000001</v>
      </c>
      <c r="S31" s="85"/>
      <c r="T31" s="86">
        <f t="shared" si="5"/>
        <v>11840.872480366155</v>
      </c>
      <c r="U31" s="86"/>
      <c r="V31" s="87">
        <f t="shared" si="4"/>
        <v>19.000000000002615</v>
      </c>
      <c r="W31" s="87"/>
    </row>
    <row r="32" spans="2:24" x14ac:dyDescent="0.15">
      <c r="B32" s="34">
        <v>24</v>
      </c>
      <c r="C32" s="84">
        <f t="shared" si="1"/>
        <v>626735.30303963076</v>
      </c>
      <c r="D32" s="84"/>
      <c r="E32" s="34">
        <v>2016</v>
      </c>
      <c r="F32" s="6">
        <v>42402</v>
      </c>
      <c r="G32" s="34" t="s">
        <v>3</v>
      </c>
      <c r="H32" s="88"/>
      <c r="I32" s="88"/>
      <c r="J32" s="43"/>
      <c r="K32" s="43"/>
      <c r="L32" s="34">
        <f t="shared" si="2"/>
        <v>0</v>
      </c>
      <c r="M32" s="84">
        <f t="shared" si="0"/>
        <v>18802.059091188923</v>
      </c>
      <c r="N32" s="84"/>
      <c r="O32" s="5" t="e">
        <f t="shared" si="3"/>
        <v>#DIV/0!</v>
      </c>
      <c r="P32" s="43"/>
      <c r="Q32" s="42"/>
      <c r="R32" s="88"/>
      <c r="S32" s="88"/>
      <c r="T32" s="86">
        <v>0</v>
      </c>
      <c r="U32" s="86"/>
      <c r="V32" s="87" t="str">
        <f t="shared" si="4"/>
        <v/>
      </c>
      <c r="W32" s="87"/>
    </row>
    <row r="33" spans="2:24" x14ac:dyDescent="0.15">
      <c r="B33" s="34">
        <v>25</v>
      </c>
      <c r="C33" s="84">
        <f t="shared" si="1"/>
        <v>626735.30303963076</v>
      </c>
      <c r="D33" s="84"/>
      <c r="E33" s="34">
        <v>2016</v>
      </c>
      <c r="F33" s="6">
        <v>42403</v>
      </c>
      <c r="G33" s="34" t="s">
        <v>2</v>
      </c>
      <c r="H33" s="85">
        <v>130.727</v>
      </c>
      <c r="I33" s="85"/>
      <c r="J33" s="34">
        <v>130.934</v>
      </c>
      <c r="K33" s="34">
        <v>130.727</v>
      </c>
      <c r="L33" s="34">
        <f t="shared" si="2"/>
        <v>20.699999999999363</v>
      </c>
      <c r="M33" s="84">
        <f t="shared" si="0"/>
        <v>18802.059091188923</v>
      </c>
      <c r="N33" s="84"/>
      <c r="O33" s="5">
        <f t="shared" si="3"/>
        <v>0.90831203339079714</v>
      </c>
      <c r="P33" s="34">
        <v>2016</v>
      </c>
      <c r="Q33" s="6">
        <v>42403</v>
      </c>
      <c r="R33" s="85">
        <v>130.71199999999999</v>
      </c>
      <c r="S33" s="85"/>
      <c r="T33" s="86">
        <f t="shared" si="5"/>
        <v>1362.4680500875381</v>
      </c>
      <c r="U33" s="86"/>
      <c r="V33" s="87">
        <f t="shared" si="4"/>
        <v>1.5000000000014779</v>
      </c>
      <c r="W33" s="87"/>
    </row>
    <row r="34" spans="2:24" x14ac:dyDescent="0.15">
      <c r="B34" s="34">
        <v>26</v>
      </c>
      <c r="C34" s="84">
        <f t="shared" si="1"/>
        <v>628097.77108971833</v>
      </c>
      <c r="D34" s="84"/>
      <c r="E34" s="34">
        <v>2016</v>
      </c>
      <c r="F34" s="6">
        <v>42403</v>
      </c>
      <c r="G34" s="34" t="s">
        <v>2</v>
      </c>
      <c r="H34" s="85">
        <v>130.48099999999999</v>
      </c>
      <c r="I34" s="85"/>
      <c r="J34" s="34">
        <v>130.83199999999999</v>
      </c>
      <c r="K34" s="34">
        <v>130.48099999999999</v>
      </c>
      <c r="L34" s="34">
        <f t="shared" si="2"/>
        <v>35.099999999999909</v>
      </c>
      <c r="M34" s="84">
        <f t="shared" si="0"/>
        <v>18842.933132691549</v>
      </c>
      <c r="N34" s="84"/>
      <c r="O34" s="5">
        <f t="shared" si="3"/>
        <v>0.53683570178608542</v>
      </c>
      <c r="P34" s="34">
        <v>2016</v>
      </c>
      <c r="Q34" s="6">
        <v>42403</v>
      </c>
      <c r="R34" s="85">
        <v>130.297</v>
      </c>
      <c r="S34" s="85"/>
      <c r="T34" s="86">
        <f t="shared" si="5"/>
        <v>9877.7769128638374</v>
      </c>
      <c r="U34" s="86"/>
      <c r="V34" s="87">
        <f t="shared" si="4"/>
        <v>18.39999999999975</v>
      </c>
      <c r="W34" s="87"/>
    </row>
    <row r="35" spans="2:24" x14ac:dyDescent="0.15">
      <c r="B35" s="34">
        <v>27</v>
      </c>
      <c r="C35" s="84">
        <f t="shared" si="1"/>
        <v>637975.54800258216</v>
      </c>
      <c r="D35" s="84"/>
      <c r="E35" s="34">
        <v>2016</v>
      </c>
      <c r="F35" s="6">
        <v>42403</v>
      </c>
      <c r="G35" s="34" t="s">
        <v>2</v>
      </c>
      <c r="H35" s="85">
        <v>130.489</v>
      </c>
      <c r="I35" s="85"/>
      <c r="J35" s="34">
        <v>130.93100000000001</v>
      </c>
      <c r="K35" s="34">
        <v>130.489</v>
      </c>
      <c r="L35" s="34">
        <f t="shared" si="2"/>
        <v>44.200000000000728</v>
      </c>
      <c r="M35" s="84">
        <f t="shared" si="0"/>
        <v>19139.266440077463</v>
      </c>
      <c r="N35" s="84"/>
      <c r="O35" s="5">
        <f t="shared" si="3"/>
        <v>0.43301507782979975</v>
      </c>
      <c r="P35" s="34">
        <v>2016</v>
      </c>
      <c r="Q35" s="6">
        <v>42403</v>
      </c>
      <c r="R35" s="85">
        <v>130.286</v>
      </c>
      <c r="S35" s="85"/>
      <c r="T35" s="86">
        <f t="shared" si="5"/>
        <v>8790.2060799450628</v>
      </c>
      <c r="U35" s="86"/>
      <c r="V35" s="87">
        <f t="shared" si="4"/>
        <v>20.300000000000296</v>
      </c>
      <c r="W35" s="87"/>
    </row>
    <row r="36" spans="2:24" x14ac:dyDescent="0.15">
      <c r="B36" s="34">
        <v>28</v>
      </c>
      <c r="C36" s="84">
        <f t="shared" si="1"/>
        <v>646765.75408252724</v>
      </c>
      <c r="D36" s="84"/>
      <c r="E36" s="34">
        <v>2016</v>
      </c>
      <c r="F36" s="6">
        <v>42405</v>
      </c>
      <c r="G36" s="34" t="s">
        <v>2</v>
      </c>
      <c r="H36" s="88"/>
      <c r="I36" s="88"/>
      <c r="J36" s="43"/>
      <c r="K36" s="43"/>
      <c r="L36" s="34">
        <f t="shared" si="2"/>
        <v>0</v>
      </c>
      <c r="M36" s="84">
        <f t="shared" si="0"/>
        <v>19402.972622475816</v>
      </c>
      <c r="N36" s="84"/>
      <c r="O36" s="5" t="e">
        <f t="shared" si="3"/>
        <v>#DIV/0!</v>
      </c>
      <c r="P36" s="43"/>
      <c r="Q36" s="42"/>
      <c r="R36" s="88"/>
      <c r="S36" s="88"/>
      <c r="T36" s="86">
        <v>0</v>
      </c>
      <c r="U36" s="86"/>
      <c r="V36" s="87" t="str">
        <f t="shared" si="4"/>
        <v/>
      </c>
      <c r="W36" s="87"/>
    </row>
    <row r="37" spans="2:24" x14ac:dyDescent="0.15">
      <c r="B37" s="34">
        <v>29</v>
      </c>
      <c r="C37" s="84">
        <f t="shared" si="1"/>
        <v>646765.75408252724</v>
      </c>
      <c r="D37" s="84"/>
      <c r="E37" s="34">
        <v>2016</v>
      </c>
      <c r="F37" s="6">
        <v>42405</v>
      </c>
      <c r="G37" s="34" t="s">
        <v>2</v>
      </c>
      <c r="H37" s="85">
        <v>130.535</v>
      </c>
      <c r="I37" s="85"/>
      <c r="J37" s="34">
        <v>130.98099999999999</v>
      </c>
      <c r="K37" s="34">
        <v>130.535</v>
      </c>
      <c r="L37" s="34">
        <f t="shared" si="2"/>
        <v>44.599999999999795</v>
      </c>
      <c r="M37" s="84">
        <f t="shared" si="0"/>
        <v>19402.972622475816</v>
      </c>
      <c r="N37" s="84"/>
      <c r="O37" s="5">
        <f t="shared" si="3"/>
        <v>0.43504422920349561</v>
      </c>
      <c r="P37" s="34">
        <v>2016</v>
      </c>
      <c r="Q37" s="6">
        <v>42405</v>
      </c>
      <c r="R37" s="85">
        <v>130.43799999999999</v>
      </c>
      <c r="S37" s="85"/>
      <c r="T37" s="86">
        <f t="shared" si="5"/>
        <v>4219.9290232742733</v>
      </c>
      <c r="U37" s="86"/>
      <c r="V37" s="87">
        <f t="shared" si="4"/>
        <v>9.7000000000008413</v>
      </c>
      <c r="W37" s="87"/>
    </row>
    <row r="38" spans="2:24" x14ac:dyDescent="0.15">
      <c r="B38" s="34">
        <v>30</v>
      </c>
      <c r="C38" s="84">
        <f t="shared" si="1"/>
        <v>650985.68310580146</v>
      </c>
      <c r="D38" s="84"/>
      <c r="E38" s="34">
        <v>2016</v>
      </c>
      <c r="F38" s="6">
        <v>42408</v>
      </c>
      <c r="G38" s="34" t="s">
        <v>2</v>
      </c>
      <c r="H38" s="85">
        <v>130.471</v>
      </c>
      <c r="I38" s="85"/>
      <c r="J38" s="34">
        <v>130.76599999999999</v>
      </c>
      <c r="K38" s="34">
        <v>130.471</v>
      </c>
      <c r="L38" s="34">
        <f t="shared" si="2"/>
        <v>29.499999999998749</v>
      </c>
      <c r="M38" s="84">
        <f t="shared" si="0"/>
        <v>19529.570493174044</v>
      </c>
      <c r="N38" s="84"/>
      <c r="O38" s="5">
        <f t="shared" si="3"/>
        <v>0.66201933875169061</v>
      </c>
      <c r="P38" s="34">
        <v>2016</v>
      </c>
      <c r="Q38" s="6">
        <v>42408</v>
      </c>
      <c r="R38" s="85">
        <v>130.19</v>
      </c>
      <c r="S38" s="85"/>
      <c r="T38" s="86">
        <f t="shared" ref="T38" si="8">IF(Q38="","",(IF(G38="売",H38-R38,R38-H38))*O38*100000)</f>
        <v>18602.743418922899</v>
      </c>
      <c r="U38" s="86"/>
      <c r="V38" s="87">
        <f t="shared" si="4"/>
        <v>28.100000000000591</v>
      </c>
      <c r="W38" s="87"/>
    </row>
    <row r="39" spans="2:24" x14ac:dyDescent="0.15">
      <c r="B39" s="34">
        <v>31</v>
      </c>
      <c r="C39" s="84">
        <f t="shared" si="1"/>
        <v>669588.42652472435</v>
      </c>
      <c r="D39" s="84"/>
      <c r="E39" s="34">
        <v>2016</v>
      </c>
      <c r="F39" s="6">
        <v>42410</v>
      </c>
      <c r="G39" s="34" t="s">
        <v>2</v>
      </c>
      <c r="H39" s="88"/>
      <c r="I39" s="88"/>
      <c r="J39" s="43"/>
      <c r="K39" s="43"/>
      <c r="L39" s="34">
        <f t="shared" si="2"/>
        <v>0</v>
      </c>
      <c r="M39" s="84">
        <f t="shared" si="0"/>
        <v>20087.652795741731</v>
      </c>
      <c r="N39" s="84"/>
      <c r="O39" s="5" t="e">
        <f t="shared" si="3"/>
        <v>#DIV/0!</v>
      </c>
      <c r="P39" s="43"/>
      <c r="Q39" s="42"/>
      <c r="R39" s="88"/>
      <c r="S39" s="88"/>
      <c r="T39" s="86">
        <v>0</v>
      </c>
      <c r="U39" s="86"/>
      <c r="V39" s="87" t="str">
        <f t="shared" si="4"/>
        <v/>
      </c>
      <c r="W39" s="87"/>
    </row>
    <row r="40" spans="2:24" x14ac:dyDescent="0.15">
      <c r="B40" s="34">
        <v>32</v>
      </c>
      <c r="C40" s="84">
        <f t="shared" si="1"/>
        <v>669588.42652472435</v>
      </c>
      <c r="D40" s="84"/>
      <c r="E40" s="34">
        <v>2016</v>
      </c>
      <c r="F40" s="6">
        <v>42410</v>
      </c>
      <c r="G40" s="34" t="s">
        <v>2</v>
      </c>
      <c r="H40" s="85">
        <v>128.91499999999999</v>
      </c>
      <c r="I40" s="85"/>
      <c r="J40" s="34">
        <v>129.60900000000001</v>
      </c>
      <c r="K40" s="34">
        <v>128.91499999999999</v>
      </c>
      <c r="L40" s="34">
        <f t="shared" si="2"/>
        <v>69.400000000001683</v>
      </c>
      <c r="M40" s="84">
        <f t="shared" si="0"/>
        <v>20087.652795741731</v>
      </c>
      <c r="N40" s="84"/>
      <c r="O40" s="5">
        <f t="shared" si="3"/>
        <v>0.2894474466245136</v>
      </c>
      <c r="P40" s="34">
        <v>2016</v>
      </c>
      <c r="Q40" s="6">
        <v>42410</v>
      </c>
      <c r="R40" s="85">
        <v>128.32900000000001</v>
      </c>
      <c r="S40" s="85"/>
      <c r="T40" s="86">
        <f t="shared" si="5"/>
        <v>16961.620372196045</v>
      </c>
      <c r="U40" s="86"/>
      <c r="V40" s="87">
        <f t="shared" si="4"/>
        <v>58.599999999998431</v>
      </c>
      <c r="W40" s="87"/>
    </row>
    <row r="41" spans="2:24" x14ac:dyDescent="0.15">
      <c r="B41" s="34">
        <v>33</v>
      </c>
      <c r="C41" s="84">
        <f t="shared" si="1"/>
        <v>686550.04689692042</v>
      </c>
      <c r="D41" s="84"/>
      <c r="E41" s="34">
        <v>2016</v>
      </c>
      <c r="F41" s="6">
        <v>42411</v>
      </c>
      <c r="G41" s="34" t="s">
        <v>2</v>
      </c>
      <c r="H41" s="85">
        <v>127.69499999999999</v>
      </c>
      <c r="I41" s="85"/>
      <c r="J41" s="34">
        <v>128.07900000000001</v>
      </c>
      <c r="K41" s="34">
        <v>127.69499999999999</v>
      </c>
      <c r="L41" s="34">
        <f t="shared" si="2"/>
        <v>38.400000000001455</v>
      </c>
      <c r="M41" s="84">
        <f t="shared" si="0"/>
        <v>20596.501406907613</v>
      </c>
      <c r="N41" s="84"/>
      <c r="O41" s="5">
        <f t="shared" si="3"/>
        <v>0.53636722413819882</v>
      </c>
      <c r="P41" s="34">
        <v>2016</v>
      </c>
      <c r="Q41" s="6">
        <v>42411</v>
      </c>
      <c r="R41" s="85">
        <v>126.562</v>
      </c>
      <c r="S41" s="85"/>
      <c r="T41" s="86">
        <f t="shared" si="5"/>
        <v>60770.406494857685</v>
      </c>
      <c r="U41" s="86"/>
      <c r="V41" s="87">
        <f t="shared" si="4"/>
        <v>113.29999999999956</v>
      </c>
      <c r="W41" s="87"/>
    </row>
    <row r="42" spans="2:24" s="97" customFormat="1" x14ac:dyDescent="0.15">
      <c r="B42" s="89">
        <v>34</v>
      </c>
      <c r="C42" s="90">
        <f t="shared" si="1"/>
        <v>747320.45339177805</v>
      </c>
      <c r="D42" s="90"/>
      <c r="E42" s="89">
        <v>2016</v>
      </c>
      <c r="F42" s="91">
        <v>42416</v>
      </c>
      <c r="G42" s="89" t="s">
        <v>2</v>
      </c>
      <c r="H42" s="92">
        <v>127.101</v>
      </c>
      <c r="I42" s="92"/>
      <c r="J42" s="89">
        <v>127.32599999999999</v>
      </c>
      <c r="K42" s="89">
        <v>127.101</v>
      </c>
      <c r="L42" s="89">
        <f t="shared" si="2"/>
        <v>22.499999999999432</v>
      </c>
      <c r="M42" s="90">
        <f t="shared" si="0"/>
        <v>22419.613601753339</v>
      </c>
      <c r="N42" s="90"/>
      <c r="O42" s="93">
        <f t="shared" si="3"/>
        <v>0.99642727118906249</v>
      </c>
      <c r="P42" s="89">
        <v>2016</v>
      </c>
      <c r="Q42" s="91">
        <v>42416</v>
      </c>
      <c r="R42" s="92">
        <v>127.32599999999999</v>
      </c>
      <c r="S42" s="92"/>
      <c r="T42" s="94">
        <f t="shared" ref="T42" si="9">IF(Q42="","",(IF(G42="売",H42-R42,R42-H42))*O42*100000)</f>
        <v>-22419.613601753343</v>
      </c>
      <c r="U42" s="94"/>
      <c r="V42" s="95">
        <f t="shared" si="4"/>
        <v>-22.499999999999432</v>
      </c>
      <c r="W42" s="95"/>
      <c r="X42" s="96"/>
    </row>
    <row r="43" spans="2:24" x14ac:dyDescent="0.15">
      <c r="B43" s="34">
        <v>35</v>
      </c>
      <c r="C43" s="84">
        <f t="shared" si="1"/>
        <v>724900.83979002468</v>
      </c>
      <c r="D43" s="84"/>
      <c r="E43" s="34">
        <v>2016</v>
      </c>
      <c r="F43" s="6">
        <v>42416</v>
      </c>
      <c r="G43" s="34" t="s">
        <v>2</v>
      </c>
      <c r="H43" s="85">
        <v>126.92100000000001</v>
      </c>
      <c r="I43" s="85"/>
      <c r="J43" s="34">
        <v>127.343</v>
      </c>
      <c r="K43" s="34">
        <v>126.92100000000001</v>
      </c>
      <c r="L43" s="34">
        <f t="shared" si="2"/>
        <v>42.199999999999704</v>
      </c>
      <c r="M43" s="84">
        <f t="shared" si="0"/>
        <v>21747.025193700738</v>
      </c>
      <c r="N43" s="84"/>
      <c r="O43" s="5">
        <f t="shared" si="3"/>
        <v>0.5153323505616324</v>
      </c>
      <c r="P43" s="34">
        <v>2016</v>
      </c>
      <c r="Q43" s="6">
        <v>42416</v>
      </c>
      <c r="R43" s="85">
        <v>126.82299999999999</v>
      </c>
      <c r="S43" s="85"/>
      <c r="T43" s="86">
        <f t="shared" si="5"/>
        <v>5050.2570355046773</v>
      </c>
      <c r="U43" s="86"/>
      <c r="V43" s="87">
        <f t="shared" si="4"/>
        <v>9.8000000000013188</v>
      </c>
      <c r="W43" s="87"/>
    </row>
    <row r="44" spans="2:24" x14ac:dyDescent="0.15">
      <c r="B44" s="34">
        <v>36</v>
      </c>
      <c r="C44" s="84">
        <f t="shared" si="1"/>
        <v>729951.09682552936</v>
      </c>
      <c r="D44" s="84"/>
      <c r="E44" s="34">
        <v>2016</v>
      </c>
      <c r="F44" s="6">
        <v>42417</v>
      </c>
      <c r="G44" s="34" t="s">
        <v>2</v>
      </c>
      <c r="H44" s="85">
        <v>126.925</v>
      </c>
      <c r="I44" s="85"/>
      <c r="J44" s="34">
        <v>127.12</v>
      </c>
      <c r="K44" s="34">
        <v>126.925</v>
      </c>
      <c r="L44" s="34">
        <f t="shared" si="2"/>
        <v>19.500000000000739</v>
      </c>
      <c r="M44" s="84">
        <f t="shared" si="0"/>
        <v>21898.532904765882</v>
      </c>
      <c r="N44" s="84"/>
      <c r="O44" s="5">
        <f t="shared" si="3"/>
        <v>1.1230016874238489</v>
      </c>
      <c r="P44" s="34">
        <v>2016</v>
      </c>
      <c r="Q44" s="6">
        <v>42417</v>
      </c>
      <c r="R44" s="85">
        <v>126.71</v>
      </c>
      <c r="S44" s="85"/>
      <c r="T44" s="86">
        <f t="shared" si="5"/>
        <v>24144.536279613134</v>
      </c>
      <c r="U44" s="86"/>
      <c r="V44" s="87">
        <f t="shared" si="4"/>
        <v>21.500000000000341</v>
      </c>
      <c r="W44" s="87"/>
    </row>
    <row r="45" spans="2:24" x14ac:dyDescent="0.15">
      <c r="B45" s="34">
        <v>37</v>
      </c>
      <c r="C45" s="84">
        <f t="shared" si="1"/>
        <v>754095.63310514251</v>
      </c>
      <c r="D45" s="84"/>
      <c r="E45" s="34">
        <v>2016</v>
      </c>
      <c r="F45" s="6">
        <v>42418</v>
      </c>
      <c r="G45" s="34" t="s">
        <v>2</v>
      </c>
      <c r="H45" s="85">
        <v>126.831</v>
      </c>
      <c r="I45" s="85"/>
      <c r="J45" s="34">
        <v>127.13</v>
      </c>
      <c r="K45" s="34">
        <v>126.831</v>
      </c>
      <c r="L45" s="34">
        <f t="shared" si="2"/>
        <v>29.899999999999238</v>
      </c>
      <c r="M45" s="84">
        <f t="shared" si="0"/>
        <v>22622.868993154276</v>
      </c>
      <c r="N45" s="84"/>
      <c r="O45" s="5">
        <f t="shared" si="3"/>
        <v>0.75661769207875762</v>
      </c>
      <c r="P45" s="34">
        <v>2016</v>
      </c>
      <c r="Q45" s="6">
        <v>42418</v>
      </c>
      <c r="R45" s="85">
        <v>126.254</v>
      </c>
      <c r="S45" s="85"/>
      <c r="T45" s="86">
        <f t="shared" si="5"/>
        <v>43656.840832944174</v>
      </c>
      <c r="U45" s="86"/>
      <c r="V45" s="87">
        <f t="shared" si="4"/>
        <v>57.699999999999818</v>
      </c>
      <c r="W45" s="87"/>
    </row>
    <row r="46" spans="2:24" x14ac:dyDescent="0.15">
      <c r="B46" s="34">
        <v>38</v>
      </c>
      <c r="C46" s="84">
        <f t="shared" si="1"/>
        <v>797752.47393808665</v>
      </c>
      <c r="D46" s="84"/>
      <c r="E46" s="34">
        <v>2016</v>
      </c>
      <c r="F46" s="6">
        <v>42419</v>
      </c>
      <c r="G46" s="34" t="s">
        <v>2</v>
      </c>
      <c r="H46" s="85">
        <v>125.508</v>
      </c>
      <c r="I46" s="85"/>
      <c r="J46" s="34">
        <v>125.821</v>
      </c>
      <c r="K46" s="34">
        <v>125.508</v>
      </c>
      <c r="L46" s="34">
        <f t="shared" si="2"/>
        <v>31.300000000000239</v>
      </c>
      <c r="M46" s="84">
        <f t="shared" si="0"/>
        <v>23932.574218142599</v>
      </c>
      <c r="N46" s="84"/>
      <c r="O46" s="5">
        <f t="shared" si="3"/>
        <v>0.76461898460518896</v>
      </c>
      <c r="P46" s="34">
        <v>2016</v>
      </c>
      <c r="Q46" s="6">
        <v>42418</v>
      </c>
      <c r="R46" s="85">
        <v>125.19</v>
      </c>
      <c r="S46" s="85"/>
      <c r="T46" s="86">
        <f t="shared" si="5"/>
        <v>24314.883710444843</v>
      </c>
      <c r="U46" s="86"/>
      <c r="V46" s="87">
        <f t="shared" si="4"/>
        <v>31.799999999999784</v>
      </c>
      <c r="W46" s="87"/>
    </row>
    <row r="47" spans="2:24" x14ac:dyDescent="0.15">
      <c r="B47" s="34">
        <v>39</v>
      </c>
      <c r="C47" s="84">
        <f t="shared" si="1"/>
        <v>822067.35764853144</v>
      </c>
      <c r="D47" s="84"/>
      <c r="E47" s="34">
        <v>2016</v>
      </c>
      <c r="F47" s="6">
        <v>42419</v>
      </c>
      <c r="G47" s="34" t="s">
        <v>2</v>
      </c>
      <c r="H47" s="85">
        <v>125.227</v>
      </c>
      <c r="I47" s="85"/>
      <c r="J47" s="34">
        <v>125.43</v>
      </c>
      <c r="K47" s="34">
        <v>125.227</v>
      </c>
      <c r="L47" s="34">
        <f t="shared" si="2"/>
        <v>20.300000000000296</v>
      </c>
      <c r="M47" s="84">
        <f t="shared" si="0"/>
        <v>24662.020729455944</v>
      </c>
      <c r="N47" s="84"/>
      <c r="O47" s="5">
        <f t="shared" si="3"/>
        <v>1.2148778684460879</v>
      </c>
      <c r="P47" s="34">
        <v>2016</v>
      </c>
      <c r="Q47" s="6">
        <v>42419</v>
      </c>
      <c r="R47" s="85">
        <v>125.084</v>
      </c>
      <c r="S47" s="85"/>
      <c r="T47" s="86">
        <f t="shared" ref="T47" si="10">IF(Q47="","",(IF(G47="売",H47-R47,R47-H47))*O47*100000)</f>
        <v>17372.75351877914</v>
      </c>
      <c r="U47" s="86"/>
      <c r="V47" s="87">
        <f t="shared" si="4"/>
        <v>14.300000000000068</v>
      </c>
      <c r="W47" s="87"/>
    </row>
    <row r="48" spans="2:24" x14ac:dyDescent="0.15">
      <c r="B48" s="34">
        <v>40</v>
      </c>
      <c r="C48" s="84">
        <f t="shared" si="1"/>
        <v>839440.11116731062</v>
      </c>
      <c r="D48" s="84"/>
      <c r="E48" s="34">
        <v>2016</v>
      </c>
      <c r="F48" s="6">
        <v>42422</v>
      </c>
      <c r="G48" s="34" t="s">
        <v>2</v>
      </c>
      <c r="H48" s="85">
        <v>125.026</v>
      </c>
      <c r="I48" s="85"/>
      <c r="J48" s="34">
        <v>125.33199999999999</v>
      </c>
      <c r="K48" s="34">
        <v>125.026</v>
      </c>
      <c r="L48" s="34">
        <f t="shared" si="2"/>
        <v>30.599999999999739</v>
      </c>
      <c r="M48" s="84">
        <f t="shared" si="0"/>
        <v>25183.203335019316</v>
      </c>
      <c r="N48" s="84"/>
      <c r="O48" s="5">
        <f t="shared" si="3"/>
        <v>0.82298050114442911</v>
      </c>
      <c r="P48" s="34">
        <v>2016</v>
      </c>
      <c r="Q48" s="6">
        <v>42422</v>
      </c>
      <c r="R48" s="85">
        <v>124.518</v>
      </c>
      <c r="S48" s="85"/>
      <c r="T48" s="86">
        <f t="shared" si="5"/>
        <v>41807.409458136637</v>
      </c>
      <c r="U48" s="86"/>
      <c r="V48" s="87">
        <f t="shared" si="4"/>
        <v>50.799999999999557</v>
      </c>
      <c r="W48" s="87"/>
    </row>
    <row r="49" spans="2:24" x14ac:dyDescent="0.15">
      <c r="B49" s="34">
        <v>41</v>
      </c>
      <c r="C49" s="84">
        <f t="shared" si="1"/>
        <v>881247.52062544727</v>
      </c>
      <c r="D49" s="84"/>
      <c r="E49" s="34">
        <v>2016</v>
      </c>
      <c r="F49" s="6">
        <v>42423</v>
      </c>
      <c r="G49" s="34" t="s">
        <v>2</v>
      </c>
      <c r="H49" s="85">
        <v>124.21299999999999</v>
      </c>
      <c r="I49" s="85"/>
      <c r="J49" s="34">
        <v>124.57299999999999</v>
      </c>
      <c r="K49" s="34">
        <v>124.21299999999999</v>
      </c>
      <c r="L49" s="34">
        <f t="shared" si="2"/>
        <v>35.999999999999943</v>
      </c>
      <c r="M49" s="84">
        <f t="shared" si="0"/>
        <v>26437.425618763416</v>
      </c>
      <c r="N49" s="84"/>
      <c r="O49" s="5">
        <f t="shared" si="3"/>
        <v>0.7343729338545405</v>
      </c>
      <c r="P49" s="34">
        <v>2016</v>
      </c>
      <c r="Q49" s="6">
        <v>42423</v>
      </c>
      <c r="R49" s="85">
        <v>123.94199999999999</v>
      </c>
      <c r="S49" s="85"/>
      <c r="T49" s="86">
        <f t="shared" si="5"/>
        <v>19901.506507458107</v>
      </c>
      <c r="U49" s="86"/>
      <c r="V49" s="87">
        <f t="shared" si="4"/>
        <v>27.10000000000008</v>
      </c>
      <c r="W49" s="87"/>
    </row>
    <row r="50" spans="2:24" x14ac:dyDescent="0.15">
      <c r="B50" s="34">
        <v>42</v>
      </c>
      <c r="C50" s="84">
        <f t="shared" si="1"/>
        <v>901149.02713290532</v>
      </c>
      <c r="D50" s="84"/>
      <c r="E50" s="34">
        <v>2016</v>
      </c>
      <c r="F50" s="6">
        <v>42423</v>
      </c>
      <c r="G50" s="34" t="s">
        <v>2</v>
      </c>
      <c r="H50" s="85">
        <v>123.827</v>
      </c>
      <c r="I50" s="85"/>
      <c r="J50" s="34">
        <v>124.095</v>
      </c>
      <c r="K50" s="34">
        <v>123.827</v>
      </c>
      <c r="L50" s="34">
        <f t="shared" si="2"/>
        <v>26.800000000000068</v>
      </c>
      <c r="M50" s="84">
        <f t="shared" si="0"/>
        <v>27034.470813987158</v>
      </c>
      <c r="N50" s="84"/>
      <c r="O50" s="5">
        <f t="shared" si="3"/>
        <v>1.0087489109696675</v>
      </c>
      <c r="P50" s="34">
        <v>2016</v>
      </c>
      <c r="Q50" s="6">
        <v>42423</v>
      </c>
      <c r="R50" s="85">
        <v>123.36499999999999</v>
      </c>
      <c r="S50" s="85"/>
      <c r="T50" s="86">
        <f t="shared" ref="T50" si="11">IF(Q50="","",(IF(G50="売",H50-R50,R50-H50))*O50*100000)</f>
        <v>46604.199686798973</v>
      </c>
      <c r="U50" s="86"/>
      <c r="V50" s="87">
        <f t="shared" si="4"/>
        <v>46.20000000000033</v>
      </c>
      <c r="W50" s="87"/>
    </row>
    <row r="51" spans="2:24" x14ac:dyDescent="0.15">
      <c r="B51" s="34">
        <v>43</v>
      </c>
      <c r="C51" s="84">
        <f t="shared" si="1"/>
        <v>947753.22681970429</v>
      </c>
      <c r="D51" s="84"/>
      <c r="E51" s="34">
        <v>2016</v>
      </c>
      <c r="F51" s="6">
        <v>42424</v>
      </c>
      <c r="G51" s="34" t="s">
        <v>2</v>
      </c>
      <c r="H51" s="85">
        <v>123.378</v>
      </c>
      <c r="I51" s="85"/>
      <c r="J51" s="34">
        <v>123.539</v>
      </c>
      <c r="K51" s="34">
        <v>123.378</v>
      </c>
      <c r="L51" s="34">
        <f t="shared" si="2"/>
        <v>16.100000000000136</v>
      </c>
      <c r="M51" s="84">
        <f t="shared" si="0"/>
        <v>28432.596804591129</v>
      </c>
      <c r="N51" s="84"/>
      <c r="O51" s="5">
        <f t="shared" si="3"/>
        <v>1.7659998015273843</v>
      </c>
      <c r="P51" s="34">
        <v>2016</v>
      </c>
      <c r="Q51" s="6">
        <v>42424</v>
      </c>
      <c r="R51" s="85">
        <v>123.101</v>
      </c>
      <c r="S51" s="85"/>
      <c r="T51" s="86">
        <f t="shared" si="5"/>
        <v>48918.194502308725</v>
      </c>
      <c r="U51" s="86"/>
      <c r="V51" s="87">
        <f t="shared" si="4"/>
        <v>27.700000000000102</v>
      </c>
      <c r="W51" s="87"/>
    </row>
    <row r="52" spans="2:24" x14ac:dyDescent="0.15">
      <c r="B52" s="34">
        <v>44</v>
      </c>
      <c r="C52" s="84">
        <f t="shared" si="1"/>
        <v>996671.42132201302</v>
      </c>
      <c r="D52" s="84"/>
      <c r="E52" s="34">
        <v>2016</v>
      </c>
      <c r="F52" s="6">
        <v>42424</v>
      </c>
      <c r="G52" s="34" t="s">
        <v>2</v>
      </c>
      <c r="H52" s="85"/>
      <c r="I52" s="85"/>
      <c r="J52" s="34"/>
      <c r="K52" s="34"/>
      <c r="L52" s="34">
        <f t="shared" si="2"/>
        <v>0</v>
      </c>
      <c r="M52" s="84">
        <f t="shared" si="0"/>
        <v>29900.142639660389</v>
      </c>
      <c r="N52" s="84"/>
      <c r="O52" s="5" t="e">
        <f t="shared" si="3"/>
        <v>#DIV/0!</v>
      </c>
      <c r="P52" s="34"/>
      <c r="Q52" s="6"/>
      <c r="R52" s="85"/>
      <c r="S52" s="85"/>
      <c r="T52" s="86">
        <v>0</v>
      </c>
      <c r="U52" s="86"/>
      <c r="V52" s="87" t="str">
        <f t="shared" si="4"/>
        <v/>
      </c>
      <c r="W52" s="87"/>
    </row>
    <row r="53" spans="2:24" x14ac:dyDescent="0.15">
      <c r="B53" s="34">
        <v>45</v>
      </c>
      <c r="C53" s="84">
        <f t="shared" si="1"/>
        <v>996671.42132201302</v>
      </c>
      <c r="D53" s="84"/>
      <c r="E53" s="34">
        <v>2016</v>
      </c>
      <c r="F53" s="6">
        <v>42425</v>
      </c>
      <c r="G53" s="34" t="s">
        <v>2</v>
      </c>
      <c r="H53" s="85">
        <v>123.996</v>
      </c>
      <c r="I53" s="85"/>
      <c r="J53" s="34">
        <v>124.19</v>
      </c>
      <c r="K53" s="34">
        <v>123.996</v>
      </c>
      <c r="L53" s="34">
        <f t="shared" si="2"/>
        <v>19.400000000000261</v>
      </c>
      <c r="M53" s="84">
        <f t="shared" si="0"/>
        <v>29900.142639660389</v>
      </c>
      <c r="N53" s="84"/>
      <c r="O53" s="5">
        <f t="shared" si="3"/>
        <v>1.5412444659618549</v>
      </c>
      <c r="P53" s="34">
        <v>2016</v>
      </c>
      <c r="Q53" s="6">
        <v>42425</v>
      </c>
      <c r="R53" s="85">
        <v>123.60599999999999</v>
      </c>
      <c r="S53" s="85"/>
      <c r="T53" s="86">
        <f t="shared" si="5"/>
        <v>60108.534172512431</v>
      </c>
      <c r="U53" s="86"/>
      <c r="V53" s="87">
        <f t="shared" si="4"/>
        <v>39.000000000000057</v>
      </c>
      <c r="W53" s="87"/>
    </row>
    <row r="54" spans="2:24" x14ac:dyDescent="0.15">
      <c r="B54" s="34">
        <v>46</v>
      </c>
      <c r="C54" s="84">
        <f t="shared" si="1"/>
        <v>1056779.9554945254</v>
      </c>
      <c r="D54" s="84"/>
      <c r="E54" s="34">
        <v>2016</v>
      </c>
      <c r="F54" s="6">
        <v>42425</v>
      </c>
      <c r="G54" s="34" t="s">
        <v>3</v>
      </c>
      <c r="H54" s="85">
        <v>123.694</v>
      </c>
      <c r="I54" s="85"/>
      <c r="J54" s="34">
        <v>123.694</v>
      </c>
      <c r="K54" s="34">
        <v>123.41500000000001</v>
      </c>
      <c r="L54" s="34">
        <f t="shared" si="2"/>
        <v>27.899999999999636</v>
      </c>
      <c r="M54" s="84">
        <f t="shared" si="0"/>
        <v>31703.39866483576</v>
      </c>
      <c r="N54" s="84"/>
      <c r="O54" s="5">
        <f t="shared" si="3"/>
        <v>1.136322532789827</v>
      </c>
      <c r="P54" s="34">
        <v>2016</v>
      </c>
      <c r="Q54" s="6">
        <v>42425</v>
      </c>
      <c r="R54" s="85">
        <v>124.194</v>
      </c>
      <c r="S54" s="85"/>
      <c r="T54" s="86">
        <f t="shared" si="5"/>
        <v>56816.126639491347</v>
      </c>
      <c r="U54" s="86"/>
      <c r="V54" s="87">
        <f t="shared" si="4"/>
        <v>50</v>
      </c>
      <c r="W54" s="87"/>
    </row>
    <row r="55" spans="2:24" x14ac:dyDescent="0.15">
      <c r="B55" s="34">
        <v>47</v>
      </c>
      <c r="C55" s="84">
        <f t="shared" si="1"/>
        <v>1113596.0821340168</v>
      </c>
      <c r="D55" s="84"/>
      <c r="E55" s="34">
        <v>2016</v>
      </c>
      <c r="F55" s="6">
        <v>42425</v>
      </c>
      <c r="G55" s="34" t="s">
        <v>3</v>
      </c>
      <c r="H55" s="88"/>
      <c r="I55" s="88"/>
      <c r="J55" s="41"/>
      <c r="K55" s="41"/>
      <c r="L55" s="34">
        <f t="shared" si="2"/>
        <v>0</v>
      </c>
      <c r="M55" s="84">
        <f t="shared" si="0"/>
        <v>33407.882464020506</v>
      </c>
      <c r="N55" s="84"/>
      <c r="O55" s="5" t="e">
        <f t="shared" si="3"/>
        <v>#DIV/0!</v>
      </c>
      <c r="P55" s="41"/>
      <c r="Q55" s="42"/>
      <c r="R55" s="88"/>
      <c r="S55" s="88"/>
      <c r="T55" s="86">
        <v>0</v>
      </c>
      <c r="U55" s="86"/>
      <c r="V55" s="87" t="str">
        <f t="shared" si="4"/>
        <v/>
      </c>
      <c r="W55" s="87"/>
    </row>
    <row r="56" spans="2:24" x14ac:dyDescent="0.15">
      <c r="B56" s="34">
        <v>48</v>
      </c>
      <c r="C56" s="84">
        <f t="shared" si="1"/>
        <v>1113596.0821340168</v>
      </c>
      <c r="D56" s="84"/>
      <c r="E56" s="34">
        <v>2016</v>
      </c>
      <c r="F56" s="6">
        <v>42429</v>
      </c>
      <c r="G56" s="34" t="s">
        <v>2</v>
      </c>
      <c r="H56" s="85">
        <v>124.047</v>
      </c>
      <c r="I56" s="85"/>
      <c r="J56" s="34">
        <v>124.372</v>
      </c>
      <c r="K56" s="34">
        <v>124.047</v>
      </c>
      <c r="L56" s="34">
        <f t="shared" si="2"/>
        <v>32.500000000000284</v>
      </c>
      <c r="M56" s="84">
        <f t="shared" si="0"/>
        <v>33407.882464020506</v>
      </c>
      <c r="N56" s="84"/>
      <c r="O56" s="5">
        <f t="shared" si="3"/>
        <v>1.0279348450467758</v>
      </c>
      <c r="P56" s="34">
        <v>2016</v>
      </c>
      <c r="Q56" s="6">
        <v>42429</v>
      </c>
      <c r="R56" s="85">
        <v>123.88</v>
      </c>
      <c r="S56" s="85"/>
      <c r="T56" s="86">
        <f t="shared" si="5"/>
        <v>17166.511912281319</v>
      </c>
      <c r="U56" s="86"/>
      <c r="V56" s="87">
        <f t="shared" si="4"/>
        <v>16.700000000000159</v>
      </c>
      <c r="W56" s="87"/>
    </row>
    <row r="57" spans="2:24" x14ac:dyDescent="0.15">
      <c r="B57" s="34">
        <v>49</v>
      </c>
      <c r="C57" s="84">
        <f t="shared" si="1"/>
        <v>1130762.5940462982</v>
      </c>
      <c r="D57" s="84"/>
      <c r="E57" s="34">
        <v>2016</v>
      </c>
      <c r="F57" s="6">
        <v>42429</v>
      </c>
      <c r="G57" s="34" t="s">
        <v>2</v>
      </c>
      <c r="H57" s="85">
        <v>123.779</v>
      </c>
      <c r="I57" s="85"/>
      <c r="J57" s="34">
        <v>123.943</v>
      </c>
      <c r="K57" s="34">
        <v>123.779</v>
      </c>
      <c r="L57" s="34">
        <f t="shared" si="2"/>
        <v>16.400000000000148</v>
      </c>
      <c r="M57" s="84">
        <f t="shared" si="0"/>
        <v>33922.877821388945</v>
      </c>
      <c r="N57" s="84"/>
      <c r="O57" s="5">
        <f t="shared" si="3"/>
        <v>2.0684681598407706</v>
      </c>
      <c r="P57" s="34">
        <v>2016</v>
      </c>
      <c r="Q57" s="6">
        <v>42429</v>
      </c>
      <c r="R57" s="85">
        <v>123.63</v>
      </c>
      <c r="S57" s="85"/>
      <c r="T57" s="86">
        <f t="shared" si="5"/>
        <v>30820.175581627667</v>
      </c>
      <c r="U57" s="86"/>
      <c r="V57" s="87">
        <f t="shared" si="4"/>
        <v>14.900000000000091</v>
      </c>
      <c r="W57" s="87"/>
    </row>
    <row r="58" spans="2:24" x14ac:dyDescent="0.15">
      <c r="B58" s="34">
        <v>50</v>
      </c>
      <c r="C58" s="84">
        <f t="shared" si="1"/>
        <v>1161582.7696279259</v>
      </c>
      <c r="D58" s="84"/>
      <c r="E58" s="34">
        <v>2016</v>
      </c>
      <c r="F58" s="6">
        <v>42429</v>
      </c>
      <c r="G58" s="34" t="s">
        <v>2</v>
      </c>
      <c r="H58" s="88"/>
      <c r="I58" s="88"/>
      <c r="J58" s="41"/>
      <c r="K58" s="41"/>
      <c r="L58" s="34">
        <f t="shared" si="2"/>
        <v>0</v>
      </c>
      <c r="M58" s="84">
        <f t="shared" si="0"/>
        <v>34847.483088837776</v>
      </c>
      <c r="N58" s="84"/>
      <c r="O58" s="5" t="e">
        <f t="shared" si="3"/>
        <v>#DIV/0!</v>
      </c>
      <c r="P58" s="41"/>
      <c r="Q58" s="42"/>
      <c r="R58" s="88"/>
      <c r="S58" s="88"/>
      <c r="T58" s="86">
        <v>0</v>
      </c>
      <c r="U58" s="86"/>
      <c r="V58" s="87" t="str">
        <f t="shared" si="4"/>
        <v/>
      </c>
      <c r="W58" s="87"/>
    </row>
    <row r="59" spans="2:24" x14ac:dyDescent="0.15">
      <c r="B59" s="34">
        <v>51</v>
      </c>
      <c r="C59" s="84">
        <f t="shared" si="1"/>
        <v>1161582.7696279259</v>
      </c>
      <c r="D59" s="84"/>
      <c r="E59" s="34">
        <v>2016</v>
      </c>
      <c r="F59" s="6">
        <v>42429</v>
      </c>
      <c r="G59" s="34" t="s">
        <v>2</v>
      </c>
      <c r="H59" s="85">
        <v>122.84699999999999</v>
      </c>
      <c r="I59" s="85"/>
      <c r="J59" s="34">
        <v>123.191</v>
      </c>
      <c r="K59" s="34">
        <v>122.84699999999999</v>
      </c>
      <c r="L59" s="34">
        <f t="shared" si="2"/>
        <v>34.40000000000083</v>
      </c>
      <c r="M59" s="84">
        <f t="shared" si="0"/>
        <v>34847.483088837776</v>
      </c>
      <c r="N59" s="84"/>
      <c r="O59" s="5">
        <f t="shared" si="3"/>
        <v>1.0130082293266551</v>
      </c>
      <c r="P59" s="34">
        <v>2016</v>
      </c>
      <c r="Q59" s="6">
        <v>42429</v>
      </c>
      <c r="R59" s="85">
        <v>122.45</v>
      </c>
      <c r="S59" s="85"/>
      <c r="T59" s="86">
        <f t="shared" si="5"/>
        <v>40216.426704267331</v>
      </c>
      <c r="U59" s="86"/>
      <c r="V59" s="87">
        <f t="shared" si="4"/>
        <v>39.699999999999136</v>
      </c>
      <c r="W59" s="87"/>
    </row>
    <row r="60" spans="2:24" s="97" customFormat="1" x14ac:dyDescent="0.15">
      <c r="B60" s="89">
        <v>52</v>
      </c>
      <c r="C60" s="90">
        <f t="shared" si="1"/>
        <v>1201799.1963321932</v>
      </c>
      <c r="D60" s="90"/>
      <c r="E60" s="89">
        <v>2016</v>
      </c>
      <c r="F60" s="91">
        <v>42429</v>
      </c>
      <c r="G60" s="89" t="s">
        <v>2</v>
      </c>
      <c r="H60" s="92">
        <v>122.214</v>
      </c>
      <c r="I60" s="92"/>
      <c r="J60" s="89">
        <v>122.467</v>
      </c>
      <c r="K60" s="89">
        <v>122.214</v>
      </c>
      <c r="L60" s="89">
        <f t="shared" si="2"/>
        <v>25.300000000000011</v>
      </c>
      <c r="M60" s="90">
        <f t="shared" si="0"/>
        <v>36053.975889965797</v>
      </c>
      <c r="N60" s="90"/>
      <c r="O60" s="93">
        <f t="shared" si="3"/>
        <v>1.4250583355717699</v>
      </c>
      <c r="P60" s="89">
        <v>2016</v>
      </c>
      <c r="Q60" s="91">
        <v>42430</v>
      </c>
      <c r="R60" s="92">
        <v>122.306</v>
      </c>
      <c r="S60" s="92"/>
      <c r="T60" s="94">
        <f t="shared" ref="T60" si="12">IF(Q60="","",(IF(G60="売",H60-R60,R60-H60))*O60*100000)</f>
        <v>-13110.536687260104</v>
      </c>
      <c r="U60" s="94"/>
      <c r="V60" s="95">
        <f t="shared" si="4"/>
        <v>-25.300000000000011</v>
      </c>
      <c r="W60" s="95"/>
      <c r="X60" s="96"/>
    </row>
    <row r="61" spans="2:24" x14ac:dyDescent="0.15">
      <c r="B61" s="34">
        <v>53</v>
      </c>
      <c r="C61" s="84">
        <f t="shared" si="1"/>
        <v>1188688.6596449332</v>
      </c>
      <c r="D61" s="84"/>
      <c r="E61" s="34">
        <v>2016</v>
      </c>
      <c r="F61" s="6">
        <v>42430</v>
      </c>
      <c r="G61" s="34" t="s">
        <v>3</v>
      </c>
      <c r="H61" s="85">
        <v>122.97499999999999</v>
      </c>
      <c r="I61" s="85"/>
      <c r="J61" s="34">
        <v>122.97499999999999</v>
      </c>
      <c r="K61" s="34">
        <v>122.586</v>
      </c>
      <c r="L61" s="34">
        <f t="shared" si="2"/>
        <v>38.899999999999579</v>
      </c>
      <c r="M61" s="84">
        <f t="shared" si="0"/>
        <v>35660.659789347992</v>
      </c>
      <c r="N61" s="84"/>
      <c r="O61" s="5">
        <f t="shared" si="3"/>
        <v>0.91672647273389141</v>
      </c>
      <c r="P61" s="34">
        <v>2016</v>
      </c>
      <c r="Q61" s="6">
        <v>42430</v>
      </c>
      <c r="R61" s="85">
        <v>123.11199999999999</v>
      </c>
      <c r="S61" s="85"/>
      <c r="T61" s="86">
        <f t="shared" si="5"/>
        <v>12559.152676454354</v>
      </c>
      <c r="U61" s="86"/>
      <c r="V61" s="87">
        <f t="shared" si="4"/>
        <v>13.700000000000045</v>
      </c>
      <c r="W61" s="87"/>
    </row>
    <row r="62" spans="2:24" x14ac:dyDescent="0.15">
      <c r="B62" s="34">
        <v>54</v>
      </c>
      <c r="C62" s="84">
        <f t="shared" si="1"/>
        <v>1201247.8123213875</v>
      </c>
      <c r="D62" s="84"/>
      <c r="E62" s="34">
        <v>2016</v>
      </c>
      <c r="F62" s="6">
        <v>42431</v>
      </c>
      <c r="G62" s="34" t="s">
        <v>3</v>
      </c>
      <c r="H62" s="88"/>
      <c r="I62" s="88"/>
      <c r="J62" s="41"/>
      <c r="K62" s="41"/>
      <c r="L62" s="34">
        <f t="shared" si="2"/>
        <v>0</v>
      </c>
      <c r="M62" s="84">
        <f t="shared" si="0"/>
        <v>36037.434369641625</v>
      </c>
      <c r="N62" s="84"/>
      <c r="O62" s="5" t="e">
        <f t="shared" si="3"/>
        <v>#DIV/0!</v>
      </c>
      <c r="P62" s="41"/>
      <c r="Q62" s="42"/>
      <c r="R62" s="88"/>
      <c r="S62" s="88"/>
      <c r="T62" s="86">
        <v>0</v>
      </c>
      <c r="U62" s="86"/>
      <c r="V62" s="87" t="str">
        <f t="shared" si="4"/>
        <v/>
      </c>
      <c r="W62" s="87"/>
    </row>
    <row r="63" spans="2:24" x14ac:dyDescent="0.15">
      <c r="B63" s="34">
        <v>55</v>
      </c>
      <c r="C63" s="84">
        <f t="shared" si="1"/>
        <v>1201247.8123213875</v>
      </c>
      <c r="D63" s="84"/>
      <c r="E63" s="34">
        <v>2016</v>
      </c>
      <c r="F63" s="6">
        <v>42431</v>
      </c>
      <c r="G63" s="34" t="s">
        <v>2</v>
      </c>
      <c r="H63" s="85">
        <v>123.76900000000001</v>
      </c>
      <c r="I63" s="85"/>
      <c r="J63" s="34">
        <v>124.217</v>
      </c>
      <c r="K63" s="34">
        <v>123.76900000000001</v>
      </c>
      <c r="L63" s="34">
        <f t="shared" si="2"/>
        <v>44.799999999999329</v>
      </c>
      <c r="M63" s="84">
        <f t="shared" si="0"/>
        <v>36037.434369641625</v>
      </c>
      <c r="N63" s="84"/>
      <c r="O63" s="5">
        <f t="shared" si="3"/>
        <v>0.80440701717951268</v>
      </c>
      <c r="P63" s="34">
        <v>2016</v>
      </c>
      <c r="Q63" s="6">
        <v>42431</v>
      </c>
      <c r="R63" s="85">
        <v>123.136</v>
      </c>
      <c r="S63" s="85"/>
      <c r="T63" s="86">
        <f t="shared" si="5"/>
        <v>50918.964187463942</v>
      </c>
      <c r="U63" s="86"/>
      <c r="V63" s="87">
        <f t="shared" si="4"/>
        <v>63.300000000000978</v>
      </c>
      <c r="W63" s="87"/>
    </row>
    <row r="64" spans="2:24" x14ac:dyDescent="0.15">
      <c r="B64" s="34">
        <v>56</v>
      </c>
      <c r="C64" s="84">
        <f t="shared" si="1"/>
        <v>1252166.7765088514</v>
      </c>
      <c r="D64" s="84"/>
      <c r="E64" s="34">
        <v>2016</v>
      </c>
      <c r="F64" s="6">
        <v>42432</v>
      </c>
      <c r="G64" s="34" t="s">
        <v>3</v>
      </c>
      <c r="H64" s="85">
        <v>124.021</v>
      </c>
      <c r="I64" s="85"/>
      <c r="J64" s="34">
        <v>124.021</v>
      </c>
      <c r="K64" s="34">
        <v>123.824</v>
      </c>
      <c r="L64" s="34">
        <f t="shared" si="2"/>
        <v>19.700000000000273</v>
      </c>
      <c r="M64" s="84">
        <f t="shared" si="0"/>
        <v>37565.003295265538</v>
      </c>
      <c r="N64" s="84"/>
      <c r="O64" s="5">
        <f t="shared" si="3"/>
        <v>1.9068529591505086</v>
      </c>
      <c r="P64" s="34">
        <v>2016</v>
      </c>
      <c r="Q64" s="6">
        <v>42432</v>
      </c>
      <c r="R64" s="85">
        <v>124.218</v>
      </c>
      <c r="S64" s="85"/>
      <c r="T64" s="86">
        <f t="shared" si="5"/>
        <v>37565.003295265538</v>
      </c>
      <c r="U64" s="86"/>
      <c r="V64" s="87">
        <f t="shared" si="4"/>
        <v>19.700000000000273</v>
      </c>
      <c r="W64" s="87"/>
    </row>
    <row r="65" spans="2:23" x14ac:dyDescent="0.15">
      <c r="B65" s="34">
        <v>57</v>
      </c>
      <c r="C65" s="84">
        <f t="shared" si="1"/>
        <v>1289731.779804117</v>
      </c>
      <c r="D65" s="84"/>
      <c r="E65" s="34">
        <v>2016</v>
      </c>
      <c r="F65" s="6">
        <v>42433</v>
      </c>
      <c r="G65" s="34" t="s">
        <v>2</v>
      </c>
      <c r="H65" s="85">
        <v>124.423</v>
      </c>
      <c r="I65" s="85"/>
      <c r="J65" s="34">
        <v>124.551</v>
      </c>
      <c r="K65" s="34">
        <v>124.423</v>
      </c>
      <c r="L65" s="34">
        <f t="shared" si="2"/>
        <v>12.800000000000011</v>
      </c>
      <c r="M65" s="84">
        <f t="shared" si="0"/>
        <v>38691.953394123513</v>
      </c>
      <c r="N65" s="84"/>
      <c r="O65" s="5">
        <f t="shared" si="3"/>
        <v>3.022808858915897</v>
      </c>
      <c r="P65" s="34">
        <v>2016</v>
      </c>
      <c r="Q65" s="6">
        <v>42433</v>
      </c>
      <c r="R65" s="85">
        <v>124.22</v>
      </c>
      <c r="S65" s="85"/>
      <c r="T65" s="86">
        <f t="shared" ref="T65" si="13">IF(Q65="","",(IF(G65="売",H65-R65,R65-H65))*O65*100000)</f>
        <v>61363.019835993604</v>
      </c>
      <c r="U65" s="86"/>
      <c r="V65" s="87">
        <f t="shared" si="4"/>
        <v>20.300000000000296</v>
      </c>
      <c r="W65" s="87"/>
    </row>
    <row r="66" spans="2:23" x14ac:dyDescent="0.15">
      <c r="B66" s="34">
        <v>58</v>
      </c>
      <c r="C66" s="84">
        <f t="shared" si="1"/>
        <v>1351094.7996401107</v>
      </c>
      <c r="D66" s="84"/>
      <c r="E66" s="34">
        <v>2016</v>
      </c>
      <c r="F66" s="6">
        <v>42433</v>
      </c>
      <c r="G66" s="34" t="s">
        <v>3</v>
      </c>
      <c r="H66" s="85">
        <v>124.459</v>
      </c>
      <c r="I66" s="85"/>
      <c r="J66" s="34">
        <v>124.459</v>
      </c>
      <c r="K66" s="34">
        <v>124.276</v>
      </c>
      <c r="L66" s="34">
        <f t="shared" si="2"/>
        <v>18.300000000000693</v>
      </c>
      <c r="M66" s="84">
        <f t="shared" si="0"/>
        <v>40532.84398920332</v>
      </c>
      <c r="N66" s="84"/>
      <c r="O66" s="5">
        <f t="shared" si="3"/>
        <v>2.2149095076066549</v>
      </c>
      <c r="P66" s="34">
        <v>2016</v>
      </c>
      <c r="Q66" s="6">
        <v>42433</v>
      </c>
      <c r="R66" s="85">
        <v>124.58799999999999</v>
      </c>
      <c r="S66" s="85"/>
      <c r="T66" s="86">
        <f t="shared" si="5"/>
        <v>28572.332648123782</v>
      </c>
      <c r="U66" s="86"/>
      <c r="V66" s="87">
        <f t="shared" si="4"/>
        <v>12.899999999999068</v>
      </c>
      <c r="W66" s="87"/>
    </row>
    <row r="67" spans="2:23" x14ac:dyDescent="0.15">
      <c r="B67" s="34">
        <v>59</v>
      </c>
      <c r="C67" s="84">
        <f t="shared" si="1"/>
        <v>1379667.1322882345</v>
      </c>
      <c r="D67" s="84"/>
      <c r="E67" s="34">
        <v>2016</v>
      </c>
      <c r="F67" s="6">
        <v>42433</v>
      </c>
      <c r="G67" s="34" t="s">
        <v>3</v>
      </c>
      <c r="H67" s="85">
        <v>124.82899999999999</v>
      </c>
      <c r="I67" s="85"/>
      <c r="J67" s="34">
        <v>124.82899999999999</v>
      </c>
      <c r="K67" s="34">
        <v>124.33199999999999</v>
      </c>
      <c r="L67" s="34">
        <f t="shared" si="2"/>
        <v>49.699999999999989</v>
      </c>
      <c r="M67" s="84">
        <f t="shared" si="0"/>
        <v>41390.013968647036</v>
      </c>
      <c r="N67" s="84"/>
      <c r="O67" s="5">
        <f t="shared" si="3"/>
        <v>0.83279706174340129</v>
      </c>
      <c r="P67" s="34">
        <v>2016</v>
      </c>
      <c r="Q67" s="6">
        <v>42433</v>
      </c>
      <c r="R67" s="85">
        <v>124.979</v>
      </c>
      <c r="S67" s="85"/>
      <c r="T67" s="86">
        <f t="shared" si="5"/>
        <v>12491.955926151493</v>
      </c>
      <c r="U67" s="86"/>
      <c r="V67" s="87">
        <f t="shared" si="4"/>
        <v>15.000000000000568</v>
      </c>
      <c r="W67" s="87"/>
    </row>
    <row r="68" spans="2:23" x14ac:dyDescent="0.15">
      <c r="B68" s="34">
        <v>60</v>
      </c>
      <c r="C68" s="84">
        <f t="shared" si="1"/>
        <v>1392159.088214386</v>
      </c>
      <c r="D68" s="84"/>
      <c r="E68" s="34">
        <v>2016</v>
      </c>
      <c r="F68" s="6">
        <v>42433</v>
      </c>
      <c r="G68" s="34" t="s">
        <v>3</v>
      </c>
      <c r="H68" s="85">
        <v>125.041</v>
      </c>
      <c r="I68" s="85"/>
      <c r="J68" s="34">
        <v>125.041</v>
      </c>
      <c r="K68" s="34">
        <v>124.636</v>
      </c>
      <c r="L68" s="34">
        <f t="shared" si="2"/>
        <v>40.500000000000114</v>
      </c>
      <c r="M68" s="84">
        <f t="shared" si="0"/>
        <v>41764.772646431578</v>
      </c>
      <c r="N68" s="84"/>
      <c r="O68" s="5">
        <f t="shared" si="3"/>
        <v>1.0312289542328756</v>
      </c>
      <c r="P68" s="34">
        <v>2016</v>
      </c>
      <c r="Q68" s="6">
        <v>42433</v>
      </c>
      <c r="R68" s="85">
        <v>125.24299999999999</v>
      </c>
      <c r="S68" s="85"/>
      <c r="T68" s="86">
        <f t="shared" si="5"/>
        <v>20830.824875503902</v>
      </c>
      <c r="U68" s="86"/>
      <c r="V68" s="87">
        <f t="shared" si="4"/>
        <v>20.199999999999818</v>
      </c>
      <c r="W68" s="87"/>
    </row>
    <row r="69" spans="2:23" x14ac:dyDescent="0.15">
      <c r="B69" s="34">
        <v>61</v>
      </c>
      <c r="C69" s="84">
        <f t="shared" si="1"/>
        <v>1412989.91308989</v>
      </c>
      <c r="D69" s="84"/>
      <c r="E69" s="34">
        <v>2016</v>
      </c>
      <c r="F69" s="6">
        <v>42433</v>
      </c>
      <c r="G69" s="34" t="s">
        <v>2</v>
      </c>
      <c r="H69" s="85">
        <v>124.68</v>
      </c>
      <c r="I69" s="85"/>
      <c r="J69" s="34">
        <v>125.02200000000001</v>
      </c>
      <c r="K69" s="34">
        <v>124.68</v>
      </c>
      <c r="L69" s="34">
        <f t="shared" si="2"/>
        <v>34.199999999999875</v>
      </c>
      <c r="M69" s="84">
        <f t="shared" si="0"/>
        <v>42389.697392696697</v>
      </c>
      <c r="N69" s="84"/>
      <c r="O69" s="5">
        <f t="shared" si="3"/>
        <v>1.2394648360437674</v>
      </c>
      <c r="P69" s="34">
        <v>2016</v>
      </c>
      <c r="Q69" s="6">
        <v>42436</v>
      </c>
      <c r="R69" s="85">
        <v>124.331</v>
      </c>
      <c r="S69" s="85"/>
      <c r="T69" s="86">
        <f t="shared" si="5"/>
        <v>43257.322777927948</v>
      </c>
      <c r="U69" s="86"/>
      <c r="V69" s="87">
        <f t="shared" si="4"/>
        <v>34.900000000000375</v>
      </c>
      <c r="W69" s="87"/>
    </row>
    <row r="70" spans="2:23" x14ac:dyDescent="0.15">
      <c r="B70" s="34">
        <v>62</v>
      </c>
      <c r="C70" s="84">
        <f t="shared" si="1"/>
        <v>1456247.2358678179</v>
      </c>
      <c r="D70" s="84"/>
      <c r="E70" s="34">
        <v>2016</v>
      </c>
      <c r="F70" s="6">
        <v>42437</v>
      </c>
      <c r="G70" s="34" t="s">
        <v>2</v>
      </c>
      <c r="H70" s="85">
        <v>124.395</v>
      </c>
      <c r="I70" s="85"/>
      <c r="J70" s="34">
        <v>124.70099999999999</v>
      </c>
      <c r="K70" s="34">
        <v>124.395</v>
      </c>
      <c r="L70" s="34">
        <f t="shared" si="2"/>
        <v>30.599999999999739</v>
      </c>
      <c r="M70" s="84">
        <f t="shared" si="0"/>
        <v>43687.417076034537</v>
      </c>
      <c r="N70" s="84"/>
      <c r="O70" s="5">
        <f t="shared" si="3"/>
        <v>1.4276933684978728</v>
      </c>
      <c r="P70" s="34">
        <v>2016</v>
      </c>
      <c r="Q70" s="6">
        <v>42437</v>
      </c>
      <c r="R70" s="85">
        <v>124.246</v>
      </c>
      <c r="S70" s="85"/>
      <c r="T70" s="86">
        <f t="shared" si="5"/>
        <v>21272.631190618435</v>
      </c>
      <c r="U70" s="86"/>
      <c r="V70" s="87">
        <f t="shared" si="4"/>
        <v>14.900000000000091</v>
      </c>
      <c r="W70" s="87"/>
    </row>
    <row r="71" spans="2:23" x14ac:dyDescent="0.15">
      <c r="B71" s="34">
        <v>63</v>
      </c>
      <c r="C71" s="84">
        <f t="shared" si="1"/>
        <v>1477519.8670584364</v>
      </c>
      <c r="D71" s="84"/>
      <c r="E71" s="34">
        <v>2016</v>
      </c>
      <c r="F71" s="6">
        <v>42437</v>
      </c>
      <c r="G71" s="34" t="s">
        <v>2</v>
      </c>
      <c r="H71" s="85">
        <v>124.40900000000001</v>
      </c>
      <c r="I71" s="85"/>
      <c r="J71" s="34">
        <v>124.705</v>
      </c>
      <c r="K71" s="34">
        <v>124.40900000000001</v>
      </c>
      <c r="L71" s="34">
        <f t="shared" si="2"/>
        <v>29.599999999999227</v>
      </c>
      <c r="M71" s="84">
        <f t="shared" si="0"/>
        <v>44325.596011753092</v>
      </c>
      <c r="N71" s="84"/>
      <c r="O71" s="5">
        <f t="shared" si="3"/>
        <v>1.4974863517484545</v>
      </c>
      <c r="P71" s="34">
        <v>2016</v>
      </c>
      <c r="Q71" s="6">
        <v>42437</v>
      </c>
      <c r="R71" s="85">
        <v>124.328</v>
      </c>
      <c r="S71" s="85"/>
      <c r="T71" s="86">
        <f t="shared" si="5"/>
        <v>12129.63944916294</v>
      </c>
      <c r="U71" s="86"/>
      <c r="V71" s="87">
        <f t="shared" si="4"/>
        <v>8.100000000000307</v>
      </c>
      <c r="W71" s="87"/>
    </row>
    <row r="72" spans="2:23" x14ac:dyDescent="0.15">
      <c r="B72" s="34">
        <v>64</v>
      </c>
      <c r="C72" s="84">
        <f t="shared" si="1"/>
        <v>1489649.5065075993</v>
      </c>
      <c r="D72" s="84"/>
      <c r="E72" s="34">
        <v>2016</v>
      </c>
      <c r="F72" s="6">
        <v>42437</v>
      </c>
      <c r="G72" s="34" t="s">
        <v>2</v>
      </c>
      <c r="H72" s="85">
        <v>123.946</v>
      </c>
      <c r="I72" s="85"/>
      <c r="J72" s="34">
        <v>124.167</v>
      </c>
      <c r="K72" s="34">
        <v>123.946</v>
      </c>
      <c r="L72" s="34">
        <f t="shared" si="2"/>
        <v>22.100000000000364</v>
      </c>
      <c r="M72" s="84">
        <f t="shared" si="0"/>
        <v>44689.485195227979</v>
      </c>
      <c r="N72" s="84"/>
      <c r="O72" s="5">
        <f t="shared" si="3"/>
        <v>2.0221486513677487</v>
      </c>
      <c r="P72" s="34">
        <v>2016</v>
      </c>
      <c r="Q72" s="42"/>
      <c r="R72" s="88"/>
      <c r="S72" s="88"/>
      <c r="T72" s="86">
        <v>0</v>
      </c>
      <c r="U72" s="86"/>
      <c r="V72" s="87" t="str">
        <f t="shared" si="4"/>
        <v/>
      </c>
      <c r="W72" s="87"/>
    </row>
    <row r="73" spans="2:23" x14ac:dyDescent="0.15">
      <c r="B73" s="34">
        <v>65</v>
      </c>
      <c r="C73" s="84">
        <f t="shared" si="1"/>
        <v>1489649.5065075993</v>
      </c>
      <c r="D73" s="84"/>
      <c r="E73" s="34">
        <v>2016</v>
      </c>
      <c r="F73" s="6">
        <v>42438</v>
      </c>
      <c r="G73" s="34" t="s">
        <v>2</v>
      </c>
      <c r="H73" s="85">
        <v>123.47</v>
      </c>
      <c r="I73" s="85"/>
      <c r="J73" s="34">
        <v>123.636</v>
      </c>
      <c r="K73" s="34">
        <v>123.47</v>
      </c>
      <c r="L73" s="34">
        <f t="shared" si="2"/>
        <v>16.599999999999682</v>
      </c>
      <c r="M73" s="84">
        <f t="shared" ref="M73:M108" si="14">IF(F73="","",C73*0.03)</f>
        <v>44689.485195227979</v>
      </c>
      <c r="N73" s="84"/>
      <c r="O73" s="5">
        <f t="shared" si="3"/>
        <v>2.6921376623631827</v>
      </c>
      <c r="P73" s="34">
        <v>2016</v>
      </c>
      <c r="Q73" s="6">
        <v>42438</v>
      </c>
      <c r="R73" s="85">
        <v>123.31100000000001</v>
      </c>
      <c r="S73" s="85"/>
      <c r="T73" s="86">
        <f t="shared" si="5"/>
        <v>42804.988831572402</v>
      </c>
      <c r="U73" s="86"/>
      <c r="V73" s="87">
        <f t="shared" si="4"/>
        <v>15.899999999999181</v>
      </c>
      <c r="W73" s="87"/>
    </row>
    <row r="74" spans="2:23" x14ac:dyDescent="0.15">
      <c r="B74" s="34">
        <v>66</v>
      </c>
      <c r="C74" s="84">
        <f t="shared" ref="C74:C108" si="15">IF(T73="","",C73+T73)</f>
        <v>1532454.4953391717</v>
      </c>
      <c r="D74" s="84"/>
      <c r="E74" s="34">
        <v>2016</v>
      </c>
      <c r="F74" s="6">
        <v>42438</v>
      </c>
      <c r="G74" s="34" t="s">
        <v>3</v>
      </c>
      <c r="H74" s="85">
        <v>124.512</v>
      </c>
      <c r="I74" s="85"/>
      <c r="J74" s="34">
        <v>124.512</v>
      </c>
      <c r="K74" s="34">
        <v>123.739</v>
      </c>
      <c r="L74" s="34">
        <f t="shared" ref="L74:L108" si="16">(J74-K74)*100</f>
        <v>77.299999999999613</v>
      </c>
      <c r="M74" s="84">
        <f t="shared" si="14"/>
        <v>45973.634860175152</v>
      </c>
      <c r="N74" s="84"/>
      <c r="O74" s="5">
        <f t="shared" ref="O74:O108" si="17">IF(L74="","",(M74/L74)/1000)</f>
        <v>0.59474301242141503</v>
      </c>
      <c r="P74" s="34">
        <v>2016</v>
      </c>
      <c r="Q74" s="6">
        <v>42438</v>
      </c>
      <c r="R74" s="85">
        <v>123.995</v>
      </c>
      <c r="S74" s="85"/>
      <c r="T74" s="86">
        <f t="shared" si="5"/>
        <v>-30748.213742186916</v>
      </c>
      <c r="U74" s="86"/>
      <c r="V74" s="87">
        <f t="shared" ref="V74:V108" si="18">IF(Q74="","",IF(T74&lt;0,L74*(-1),IF(G74="買",(R74-H74)*100,(H74-R74)*100)))</f>
        <v>-77.299999999999613</v>
      </c>
      <c r="W74" s="87"/>
    </row>
    <row r="75" spans="2:23" x14ac:dyDescent="0.15">
      <c r="B75" s="34">
        <v>67</v>
      </c>
      <c r="C75" s="84">
        <f t="shared" si="15"/>
        <v>1501706.2815969847</v>
      </c>
      <c r="D75" s="84"/>
      <c r="E75" s="34">
        <v>2016</v>
      </c>
      <c r="F75" s="6">
        <v>42439</v>
      </c>
      <c r="G75" s="34" t="s">
        <v>3</v>
      </c>
      <c r="H75" s="85">
        <v>124.482</v>
      </c>
      <c r="I75" s="85"/>
      <c r="J75" s="34">
        <v>124.482</v>
      </c>
      <c r="K75" s="34">
        <v>124.31399999999999</v>
      </c>
      <c r="L75" s="34">
        <f t="shared" si="16"/>
        <v>16.800000000000637</v>
      </c>
      <c r="M75" s="84">
        <f t="shared" si="14"/>
        <v>45051.188447909539</v>
      </c>
      <c r="N75" s="84"/>
      <c r="O75" s="5">
        <f t="shared" si="17"/>
        <v>2.681618359994514</v>
      </c>
      <c r="P75" s="34">
        <v>2016</v>
      </c>
      <c r="Q75" s="6">
        <v>42438</v>
      </c>
      <c r="R75" s="85">
        <v>124.789</v>
      </c>
      <c r="S75" s="85"/>
      <c r="T75" s="86">
        <f t="shared" ref="T75:T107" si="19">IF(Q75="","",(IF(G75="売",H75-R75,R75-H75))*O75*100000)</f>
        <v>82325.683651832165</v>
      </c>
      <c r="U75" s="86"/>
      <c r="V75" s="87">
        <f t="shared" si="18"/>
        <v>30.700000000000216</v>
      </c>
      <c r="W75" s="87"/>
    </row>
    <row r="76" spans="2:23" x14ac:dyDescent="0.15">
      <c r="B76" s="34">
        <v>68</v>
      </c>
      <c r="C76" s="84">
        <f t="shared" si="15"/>
        <v>1584031.9652488169</v>
      </c>
      <c r="D76" s="84"/>
      <c r="E76" s="34">
        <v>2016</v>
      </c>
      <c r="F76" s="6">
        <v>42439</v>
      </c>
      <c r="G76" s="34" t="s">
        <v>2</v>
      </c>
      <c r="H76" s="85">
        <v>124.702</v>
      </c>
      <c r="I76" s="85"/>
      <c r="J76" s="34">
        <v>124.905</v>
      </c>
      <c r="K76" s="34">
        <v>124.702</v>
      </c>
      <c r="L76" s="34">
        <f t="shared" si="16"/>
        <v>20.300000000000296</v>
      </c>
      <c r="M76" s="84">
        <f t="shared" si="14"/>
        <v>47520.958957464507</v>
      </c>
      <c r="N76" s="84"/>
      <c r="O76" s="5">
        <f t="shared" si="17"/>
        <v>2.3409339387913208</v>
      </c>
      <c r="P76" s="34">
        <v>2016</v>
      </c>
      <c r="Q76" s="6">
        <v>42439</v>
      </c>
      <c r="R76" s="85">
        <v>124.446</v>
      </c>
      <c r="S76" s="85"/>
      <c r="T76" s="86">
        <f t="shared" si="19"/>
        <v>59927.908833057867</v>
      </c>
      <c r="U76" s="86"/>
      <c r="V76" s="87">
        <f t="shared" si="18"/>
        <v>25.600000000000023</v>
      </c>
      <c r="W76" s="87"/>
    </row>
    <row r="77" spans="2:23" x14ac:dyDescent="0.15">
      <c r="B77" s="34">
        <v>69</v>
      </c>
      <c r="C77" s="84">
        <f t="shared" si="15"/>
        <v>1643959.8740818747</v>
      </c>
      <c r="D77" s="84"/>
      <c r="E77" s="34">
        <v>2016</v>
      </c>
      <c r="F77" s="6">
        <v>42443</v>
      </c>
      <c r="G77" s="34" t="s">
        <v>2</v>
      </c>
      <c r="H77" s="85">
        <v>126.89</v>
      </c>
      <c r="I77" s="85"/>
      <c r="J77" s="34">
        <v>127.06100000000001</v>
      </c>
      <c r="K77" s="34">
        <v>126.89</v>
      </c>
      <c r="L77" s="34">
        <f t="shared" si="16"/>
        <v>17.100000000000648</v>
      </c>
      <c r="M77" s="84">
        <f t="shared" si="14"/>
        <v>49318.796222456243</v>
      </c>
      <c r="N77" s="84"/>
      <c r="O77" s="5">
        <f t="shared" si="17"/>
        <v>2.8841401299680918</v>
      </c>
      <c r="P77" s="34">
        <v>2016</v>
      </c>
      <c r="Q77" s="6">
        <v>42443</v>
      </c>
      <c r="R77" s="85">
        <v>126.31399999999999</v>
      </c>
      <c r="S77" s="85"/>
      <c r="T77" s="86">
        <f t="shared" si="19"/>
        <v>166126.47148616429</v>
      </c>
      <c r="U77" s="86"/>
      <c r="V77" s="87">
        <f t="shared" si="18"/>
        <v>57.600000000000762</v>
      </c>
      <c r="W77" s="87"/>
    </row>
    <row r="78" spans="2:23" x14ac:dyDescent="0.15">
      <c r="B78" s="34">
        <v>70</v>
      </c>
      <c r="C78" s="84">
        <f t="shared" si="15"/>
        <v>1810086.345568039</v>
      </c>
      <c r="D78" s="84"/>
      <c r="E78" s="34">
        <v>2016</v>
      </c>
      <c r="F78" s="6">
        <v>42444</v>
      </c>
      <c r="G78" s="34" t="s">
        <v>2</v>
      </c>
      <c r="H78" s="88"/>
      <c r="I78" s="88"/>
      <c r="J78" s="41"/>
      <c r="K78" s="41"/>
      <c r="L78" s="34">
        <f t="shared" si="16"/>
        <v>0</v>
      </c>
      <c r="M78" s="84">
        <f t="shared" si="14"/>
        <v>54302.590367041164</v>
      </c>
      <c r="N78" s="84"/>
      <c r="O78" s="5" t="e">
        <f t="shared" si="17"/>
        <v>#DIV/0!</v>
      </c>
      <c r="P78" s="41"/>
      <c r="Q78" s="42"/>
      <c r="R78" s="88"/>
      <c r="S78" s="88"/>
      <c r="T78" s="86">
        <v>0</v>
      </c>
      <c r="U78" s="86"/>
      <c r="V78" s="87" t="str">
        <f t="shared" si="18"/>
        <v/>
      </c>
      <c r="W78" s="87"/>
    </row>
    <row r="79" spans="2:23" x14ac:dyDescent="0.15">
      <c r="B79" s="34">
        <v>71</v>
      </c>
      <c r="C79" s="84">
        <f t="shared" si="15"/>
        <v>1810086.345568039</v>
      </c>
      <c r="D79" s="84"/>
      <c r="E79" s="34">
        <v>2016</v>
      </c>
      <c r="F79" s="6">
        <v>42444</v>
      </c>
      <c r="G79" s="34" t="s">
        <v>2</v>
      </c>
      <c r="H79" s="85">
        <v>125.30500000000001</v>
      </c>
      <c r="I79" s="85"/>
      <c r="J79" s="34">
        <v>125.631</v>
      </c>
      <c r="K79" s="34">
        <v>125.30500000000001</v>
      </c>
      <c r="L79" s="34">
        <f t="shared" si="16"/>
        <v>32.599999999999341</v>
      </c>
      <c r="M79" s="84">
        <f t="shared" si="14"/>
        <v>54302.590367041164</v>
      </c>
      <c r="N79" s="84"/>
      <c r="O79" s="5">
        <f t="shared" si="17"/>
        <v>1.6657236308908669</v>
      </c>
      <c r="P79" s="34">
        <v>2016</v>
      </c>
      <c r="Q79" s="6">
        <v>42444</v>
      </c>
      <c r="R79" s="85">
        <v>125.136</v>
      </c>
      <c r="S79" s="85"/>
      <c r="T79" s="86">
        <f t="shared" si="19"/>
        <v>28150.729362057507</v>
      </c>
      <c r="U79" s="86"/>
      <c r="V79" s="87">
        <f t="shared" si="18"/>
        <v>16.900000000001114</v>
      </c>
      <c r="W79" s="87"/>
    </row>
    <row r="80" spans="2:23" x14ac:dyDescent="0.15">
      <c r="B80" s="34">
        <v>72</v>
      </c>
      <c r="C80" s="84">
        <f t="shared" si="15"/>
        <v>1838237.0749300965</v>
      </c>
      <c r="D80" s="84"/>
      <c r="E80" s="34">
        <v>2016</v>
      </c>
      <c r="F80" s="6">
        <v>42445</v>
      </c>
      <c r="G80" s="34" t="s">
        <v>3</v>
      </c>
      <c r="H80" s="85">
        <v>125.907</v>
      </c>
      <c r="I80" s="85"/>
      <c r="J80" s="34">
        <v>125.907</v>
      </c>
      <c r="K80" s="34">
        <v>125.539</v>
      </c>
      <c r="L80" s="34">
        <f t="shared" si="16"/>
        <v>36.7999999999995</v>
      </c>
      <c r="M80" s="84">
        <f t="shared" si="14"/>
        <v>55147.112247902893</v>
      </c>
      <c r="N80" s="84"/>
      <c r="O80" s="5">
        <f t="shared" si="17"/>
        <v>1.4985628328234686</v>
      </c>
      <c r="P80" s="34">
        <v>2016</v>
      </c>
      <c r="Q80" s="6">
        <v>42444</v>
      </c>
      <c r="R80" s="85">
        <v>126</v>
      </c>
      <c r="S80" s="85"/>
      <c r="T80" s="86">
        <f t="shared" si="19"/>
        <v>13936.634345258786</v>
      </c>
      <c r="U80" s="86"/>
      <c r="V80" s="87">
        <f t="shared" si="18"/>
        <v>9.3000000000003524</v>
      </c>
      <c r="W80" s="87"/>
    </row>
    <row r="81" spans="2:23" x14ac:dyDescent="0.15">
      <c r="B81" s="34">
        <v>73</v>
      </c>
      <c r="C81" s="84">
        <f t="shared" si="15"/>
        <v>1852173.7092753553</v>
      </c>
      <c r="D81" s="84"/>
      <c r="E81" s="34">
        <v>2016</v>
      </c>
      <c r="F81" s="6">
        <v>42445</v>
      </c>
      <c r="G81" s="34" t="s">
        <v>3</v>
      </c>
      <c r="H81" s="85">
        <v>126.08799999999999</v>
      </c>
      <c r="I81" s="85"/>
      <c r="J81" s="34">
        <v>126.08799999999999</v>
      </c>
      <c r="K81" s="34">
        <v>125.886</v>
      </c>
      <c r="L81" s="34">
        <f t="shared" si="16"/>
        <v>20.199999999999818</v>
      </c>
      <c r="M81" s="84">
        <f t="shared" si="14"/>
        <v>55565.211278260656</v>
      </c>
      <c r="N81" s="84"/>
      <c r="O81" s="5">
        <f t="shared" si="17"/>
        <v>2.750753033577285</v>
      </c>
      <c r="P81" s="34">
        <v>2016</v>
      </c>
      <c r="Q81" s="6">
        <v>42445</v>
      </c>
      <c r="R81" s="85">
        <v>126.13500000000001</v>
      </c>
      <c r="S81" s="85"/>
      <c r="T81" s="86">
        <f t="shared" si="19"/>
        <v>12928.539257816336</v>
      </c>
      <c r="U81" s="86"/>
      <c r="V81" s="87">
        <f t="shared" si="18"/>
        <v>4.7000000000011255</v>
      </c>
      <c r="W81" s="87"/>
    </row>
    <row r="82" spans="2:23" x14ac:dyDescent="0.15">
      <c r="B82" s="34">
        <v>74</v>
      </c>
      <c r="C82" s="84">
        <f t="shared" si="15"/>
        <v>1865102.2485331716</v>
      </c>
      <c r="D82" s="84"/>
      <c r="E82" s="34">
        <v>2016</v>
      </c>
      <c r="F82" s="6">
        <v>42446</v>
      </c>
      <c r="G82" s="34" t="s">
        <v>2</v>
      </c>
      <c r="H82" s="85">
        <v>126.242</v>
      </c>
      <c r="I82" s="85"/>
      <c r="J82" s="34">
        <v>126.476</v>
      </c>
      <c r="K82" s="34">
        <v>126.242</v>
      </c>
      <c r="L82" s="34">
        <f t="shared" si="16"/>
        <v>23.399999999999466</v>
      </c>
      <c r="M82" s="84">
        <f t="shared" si="14"/>
        <v>55953.067455995144</v>
      </c>
      <c r="N82" s="84"/>
      <c r="O82" s="5">
        <f t="shared" si="17"/>
        <v>2.3911567288887356</v>
      </c>
      <c r="P82" s="34">
        <v>2016</v>
      </c>
      <c r="Q82" s="6">
        <v>42446</v>
      </c>
      <c r="R82" s="85">
        <v>126.142</v>
      </c>
      <c r="S82" s="85"/>
      <c r="T82" s="86">
        <f t="shared" si="19"/>
        <v>23911.567288889397</v>
      </c>
      <c r="U82" s="86"/>
      <c r="V82" s="87">
        <f t="shared" si="18"/>
        <v>10.000000000000853</v>
      </c>
      <c r="W82" s="87"/>
    </row>
    <row r="83" spans="2:23" x14ac:dyDescent="0.15">
      <c r="B83" s="34">
        <v>75</v>
      </c>
      <c r="C83" s="84">
        <f t="shared" si="15"/>
        <v>1889013.8158220609</v>
      </c>
      <c r="D83" s="84"/>
      <c r="E83" s="34">
        <v>2016</v>
      </c>
      <c r="F83" s="6">
        <v>42447</v>
      </c>
      <c r="G83" s="34" t="s">
        <v>2</v>
      </c>
      <c r="H83" s="85">
        <v>125.765</v>
      </c>
      <c r="I83" s="85"/>
      <c r="J83" s="34">
        <v>125.908</v>
      </c>
      <c r="K83" s="34">
        <v>125.765</v>
      </c>
      <c r="L83" s="34">
        <f t="shared" si="16"/>
        <v>14.300000000000068</v>
      </c>
      <c r="M83" s="84">
        <f t="shared" si="14"/>
        <v>56670.414474661826</v>
      </c>
      <c r="N83" s="84"/>
      <c r="O83" s="5">
        <f t="shared" si="17"/>
        <v>3.9629660471791297</v>
      </c>
      <c r="P83" s="34">
        <v>2016</v>
      </c>
      <c r="Q83" s="6">
        <v>42447</v>
      </c>
      <c r="R83" s="85">
        <v>125.645</v>
      </c>
      <c r="S83" s="85"/>
      <c r="T83" s="86">
        <f t="shared" ref="T83" si="20">IF(Q83="","",(IF(G83="売",H83-R83,R83-H83))*O83*100000)</f>
        <v>47555.592566151361</v>
      </c>
      <c r="U83" s="86"/>
      <c r="V83" s="87">
        <f t="shared" si="18"/>
        <v>12.000000000000455</v>
      </c>
      <c r="W83" s="87"/>
    </row>
    <row r="84" spans="2:23" x14ac:dyDescent="0.15">
      <c r="B84" s="34">
        <v>76</v>
      </c>
      <c r="C84" s="84">
        <f t="shared" si="15"/>
        <v>1936569.4083882123</v>
      </c>
      <c r="D84" s="84"/>
      <c r="E84" s="34">
        <v>2016</v>
      </c>
      <c r="F84" s="6">
        <v>42450</v>
      </c>
      <c r="G84" s="34" t="s">
        <v>2</v>
      </c>
      <c r="H84" s="85">
        <v>125.595</v>
      </c>
      <c r="I84" s="85"/>
      <c r="J84" s="34">
        <v>125.755</v>
      </c>
      <c r="K84" s="34">
        <v>125.595</v>
      </c>
      <c r="L84" s="34">
        <f t="shared" si="16"/>
        <v>15.999999999999659</v>
      </c>
      <c r="M84" s="84">
        <f t="shared" ref="M84" si="21">IF(F84="","",C84*0.03)</f>
        <v>58097.082251646367</v>
      </c>
      <c r="N84" s="84"/>
      <c r="O84" s="5">
        <f t="shared" si="17"/>
        <v>3.6310676407279754</v>
      </c>
      <c r="P84" s="34">
        <v>2016</v>
      </c>
      <c r="Q84" s="6">
        <v>42450</v>
      </c>
      <c r="R84" s="85">
        <v>125.49</v>
      </c>
      <c r="S84" s="85"/>
      <c r="T84" s="86">
        <f t="shared" ref="T84" si="22">IF(Q84="","",(IF(G84="売",H84-R84,R84-H84))*O84*100000)</f>
        <v>38126.210227645184</v>
      </c>
      <c r="U84" s="86"/>
      <c r="V84" s="87">
        <f t="shared" si="18"/>
        <v>10.500000000000398</v>
      </c>
      <c r="W84" s="87"/>
    </row>
    <row r="85" spans="2:23" x14ac:dyDescent="0.15">
      <c r="B85" s="34">
        <v>77</v>
      </c>
      <c r="C85" s="84">
        <f t="shared" si="15"/>
        <v>1974695.6186158576</v>
      </c>
      <c r="D85" s="84"/>
      <c r="E85" s="34">
        <v>2016</v>
      </c>
      <c r="F85" s="6">
        <v>42450</v>
      </c>
      <c r="G85" s="34" t="s">
        <v>2</v>
      </c>
      <c r="H85" s="85">
        <v>125.52500000000001</v>
      </c>
      <c r="I85" s="85"/>
      <c r="J85" s="34">
        <v>125.627</v>
      </c>
      <c r="K85" s="34">
        <v>125.52500000000001</v>
      </c>
      <c r="L85" s="34">
        <f t="shared" si="16"/>
        <v>10.199999999998965</v>
      </c>
      <c r="M85" s="84">
        <f t="shared" si="14"/>
        <v>59240.868558475726</v>
      </c>
      <c r="N85" s="84"/>
      <c r="O85" s="5">
        <f t="shared" si="17"/>
        <v>5.8079282900472293</v>
      </c>
      <c r="P85" s="34">
        <v>2016</v>
      </c>
      <c r="Q85" s="6">
        <v>42450</v>
      </c>
      <c r="R85" s="85">
        <v>125.49</v>
      </c>
      <c r="S85" s="85"/>
      <c r="T85" s="86">
        <f t="shared" si="19"/>
        <v>20327.749015171576</v>
      </c>
      <c r="U85" s="86"/>
      <c r="V85" s="87">
        <f t="shared" si="18"/>
        <v>3.50000000000108</v>
      </c>
      <c r="W85" s="87"/>
    </row>
    <row r="86" spans="2:23" x14ac:dyDescent="0.15">
      <c r="B86" s="34">
        <v>78</v>
      </c>
      <c r="C86" s="84">
        <f t="shared" si="15"/>
        <v>1995023.3676310291</v>
      </c>
      <c r="D86" s="84"/>
      <c r="E86" s="34">
        <v>2016</v>
      </c>
      <c r="F86" s="6">
        <v>42452</v>
      </c>
      <c r="G86" s="34" t="s">
        <v>2</v>
      </c>
      <c r="H86" s="85">
        <v>125.892</v>
      </c>
      <c r="I86" s="85"/>
      <c r="J86" s="34">
        <v>125.98099999999999</v>
      </c>
      <c r="K86" s="34">
        <v>125.892</v>
      </c>
      <c r="L86" s="34">
        <f t="shared" si="16"/>
        <v>8.8999999999998636</v>
      </c>
      <c r="M86" s="84">
        <f t="shared" si="14"/>
        <v>59850.701028930867</v>
      </c>
      <c r="N86" s="84"/>
      <c r="O86" s="5">
        <f t="shared" si="17"/>
        <v>6.7247978684193015</v>
      </c>
      <c r="P86" s="34">
        <v>2016</v>
      </c>
      <c r="Q86" s="6">
        <v>42450</v>
      </c>
      <c r="R86" s="85">
        <v>125.76900000000001</v>
      </c>
      <c r="S86" s="85"/>
      <c r="T86" s="86">
        <f t="shared" si="19"/>
        <v>82715.013781550981</v>
      </c>
      <c r="U86" s="86"/>
      <c r="V86" s="87">
        <f t="shared" si="18"/>
        <v>12.299999999999045</v>
      </c>
      <c r="W86" s="87"/>
    </row>
    <row r="87" spans="2:23" x14ac:dyDescent="0.15">
      <c r="B87" s="34">
        <v>79</v>
      </c>
      <c r="C87" s="84">
        <f t="shared" si="15"/>
        <v>2077738.3814125801</v>
      </c>
      <c r="D87" s="84"/>
      <c r="E87" s="34">
        <v>2016</v>
      </c>
      <c r="F87" s="6">
        <v>42454</v>
      </c>
      <c r="G87" s="34" t="s">
        <v>3</v>
      </c>
      <c r="H87" s="85">
        <v>126.26</v>
      </c>
      <c r="I87" s="85"/>
      <c r="J87" s="34">
        <v>126.26</v>
      </c>
      <c r="K87" s="34">
        <v>126.143</v>
      </c>
      <c r="L87" s="34">
        <f t="shared" si="16"/>
        <v>11.700000000000443</v>
      </c>
      <c r="M87" s="84">
        <f t="shared" si="14"/>
        <v>62332.151442377399</v>
      </c>
      <c r="N87" s="84"/>
      <c r="O87" s="5">
        <f t="shared" si="17"/>
        <v>5.3275343113141052</v>
      </c>
      <c r="P87" s="34">
        <v>2016</v>
      </c>
      <c r="Q87" s="6">
        <v>42454</v>
      </c>
      <c r="R87" s="85">
        <v>126.30200000000001</v>
      </c>
      <c r="S87" s="85"/>
      <c r="T87" s="86">
        <f t="shared" si="19"/>
        <v>22375.644107520089</v>
      </c>
      <c r="U87" s="86"/>
      <c r="V87" s="87">
        <f t="shared" si="18"/>
        <v>4.2000000000001592</v>
      </c>
      <c r="W87" s="87"/>
    </row>
    <row r="88" spans="2:23" x14ac:dyDescent="0.15">
      <c r="B88" s="34">
        <v>80</v>
      </c>
      <c r="C88" s="84">
        <f t="shared" si="15"/>
        <v>2100114.0255201003</v>
      </c>
      <c r="D88" s="84"/>
      <c r="E88" s="34">
        <v>2016</v>
      </c>
      <c r="F88" s="6">
        <v>42457</v>
      </c>
      <c r="G88" s="34" t="s">
        <v>2</v>
      </c>
      <c r="H88" s="85">
        <v>126.748</v>
      </c>
      <c r="I88" s="85"/>
      <c r="J88" s="34">
        <v>126.875</v>
      </c>
      <c r="K88" s="34">
        <v>126.748</v>
      </c>
      <c r="L88" s="34">
        <f t="shared" si="16"/>
        <v>12.699999999999534</v>
      </c>
      <c r="M88" s="84">
        <f t="shared" si="14"/>
        <v>63003.420765603005</v>
      </c>
      <c r="N88" s="84"/>
      <c r="O88" s="5">
        <f t="shared" si="17"/>
        <v>4.9608992728823083</v>
      </c>
      <c r="P88" s="34">
        <v>2016</v>
      </c>
      <c r="Q88" s="6">
        <v>42457</v>
      </c>
      <c r="R88" s="85">
        <v>126.605</v>
      </c>
      <c r="S88" s="85"/>
      <c r="T88" s="86">
        <f t="shared" si="19"/>
        <v>70940.859602217344</v>
      </c>
      <c r="U88" s="86"/>
      <c r="V88" s="87">
        <f t="shared" si="18"/>
        <v>14.300000000000068</v>
      </c>
      <c r="W88" s="87"/>
    </row>
    <row r="89" spans="2:23" x14ac:dyDescent="0.15">
      <c r="B89" s="34">
        <v>81</v>
      </c>
      <c r="C89" s="84">
        <f t="shared" si="15"/>
        <v>2171054.8851223178</v>
      </c>
      <c r="D89" s="84"/>
      <c r="E89" s="34">
        <v>2016</v>
      </c>
      <c r="F89" s="6">
        <v>42458</v>
      </c>
      <c r="G89" s="34" t="s">
        <v>3</v>
      </c>
      <c r="H89" s="85">
        <v>127.238</v>
      </c>
      <c r="I89" s="85"/>
      <c r="J89" s="34">
        <v>127.238</v>
      </c>
      <c r="K89" s="34">
        <v>127.078</v>
      </c>
      <c r="L89" s="34">
        <f t="shared" si="16"/>
        <v>15.999999999999659</v>
      </c>
      <c r="M89" s="84">
        <f t="shared" si="14"/>
        <v>65131.646553669532</v>
      </c>
      <c r="N89" s="84"/>
      <c r="O89" s="5">
        <f t="shared" si="17"/>
        <v>4.0707279096044324</v>
      </c>
      <c r="P89" s="34">
        <v>2016</v>
      </c>
      <c r="Q89" s="6">
        <v>42458</v>
      </c>
      <c r="R89" s="85">
        <v>127.078</v>
      </c>
      <c r="S89" s="85"/>
      <c r="T89" s="86">
        <f t="shared" si="19"/>
        <v>-65131.646553669532</v>
      </c>
      <c r="U89" s="86"/>
      <c r="V89" s="87">
        <f t="shared" si="18"/>
        <v>-15.999999999999659</v>
      </c>
      <c r="W89" s="87"/>
    </row>
    <row r="90" spans="2:23" x14ac:dyDescent="0.15">
      <c r="B90" s="34">
        <v>82</v>
      </c>
      <c r="C90" s="84">
        <f t="shared" si="15"/>
        <v>2105923.2385686482</v>
      </c>
      <c r="D90" s="84"/>
      <c r="E90" s="34">
        <v>2016</v>
      </c>
      <c r="F90" s="6">
        <v>42458</v>
      </c>
      <c r="G90" s="34" t="s">
        <v>2</v>
      </c>
      <c r="H90" s="88"/>
      <c r="I90" s="88"/>
      <c r="J90" s="43"/>
      <c r="K90" s="43"/>
      <c r="L90" s="34">
        <f t="shared" si="16"/>
        <v>0</v>
      </c>
      <c r="M90" s="84">
        <f t="shared" si="14"/>
        <v>63177.697157059447</v>
      </c>
      <c r="N90" s="84"/>
      <c r="O90" s="5" t="e">
        <f t="shared" si="17"/>
        <v>#DIV/0!</v>
      </c>
      <c r="P90" s="43"/>
      <c r="Q90" s="42"/>
      <c r="R90" s="88"/>
      <c r="S90" s="88"/>
      <c r="T90" s="86">
        <v>0</v>
      </c>
      <c r="U90" s="86"/>
      <c r="V90" s="87" t="str">
        <f t="shared" si="18"/>
        <v/>
      </c>
      <c r="W90" s="87"/>
    </row>
    <row r="91" spans="2:23" x14ac:dyDescent="0.15">
      <c r="B91" s="34">
        <v>83</v>
      </c>
      <c r="C91" s="84">
        <f t="shared" si="15"/>
        <v>2105923.2385686482</v>
      </c>
      <c r="D91" s="84"/>
      <c r="E91" s="34">
        <v>2016</v>
      </c>
      <c r="F91" s="6">
        <v>42459</v>
      </c>
      <c r="G91" s="34" t="s">
        <v>2</v>
      </c>
      <c r="H91" s="85">
        <v>127.09</v>
      </c>
      <c r="I91" s="85"/>
      <c r="J91" s="34">
        <v>127.23699999999999</v>
      </c>
      <c r="K91" s="34">
        <v>127.09</v>
      </c>
      <c r="L91" s="34">
        <f t="shared" si="16"/>
        <v>14.699999999999136</v>
      </c>
      <c r="M91" s="84">
        <f t="shared" si="14"/>
        <v>63177.697157059447</v>
      </c>
      <c r="N91" s="84"/>
      <c r="O91" s="5">
        <f t="shared" si="17"/>
        <v>4.2978025276913714</v>
      </c>
      <c r="P91" s="34">
        <v>2016</v>
      </c>
      <c r="Q91" s="6">
        <v>42459</v>
      </c>
      <c r="R91" s="85">
        <v>127</v>
      </c>
      <c r="S91" s="85"/>
      <c r="T91" s="86">
        <f t="shared" si="19"/>
        <v>38680.222749223809</v>
      </c>
      <c r="U91" s="86"/>
      <c r="V91" s="87">
        <f t="shared" si="18"/>
        <v>9.0000000000003411</v>
      </c>
      <c r="W91" s="87"/>
    </row>
    <row r="92" spans="2:23" x14ac:dyDescent="0.15">
      <c r="B92" s="34">
        <v>84</v>
      </c>
      <c r="C92" s="84">
        <f t="shared" si="15"/>
        <v>2144603.4613178722</v>
      </c>
      <c r="D92" s="84"/>
      <c r="E92" s="34">
        <v>2016</v>
      </c>
      <c r="F92" s="6">
        <v>42459</v>
      </c>
      <c r="G92" s="34" t="s">
        <v>3</v>
      </c>
      <c r="H92" s="85">
        <v>127.173</v>
      </c>
      <c r="I92" s="85"/>
      <c r="J92" s="34">
        <v>127.173</v>
      </c>
      <c r="K92" s="34">
        <v>127.059</v>
      </c>
      <c r="L92" s="34">
        <f t="shared" si="16"/>
        <v>11.400000000000432</v>
      </c>
      <c r="M92" s="84">
        <f t="shared" si="14"/>
        <v>64338.103839536161</v>
      </c>
      <c r="N92" s="84"/>
      <c r="O92" s="5">
        <f t="shared" si="17"/>
        <v>5.643693319257344</v>
      </c>
      <c r="P92" s="34">
        <v>2016</v>
      </c>
      <c r="Q92" s="6">
        <v>42459</v>
      </c>
      <c r="R92" s="85">
        <v>127.41</v>
      </c>
      <c r="S92" s="85"/>
      <c r="T92" s="86">
        <f t="shared" si="19"/>
        <v>133755.5316663961</v>
      </c>
      <c r="U92" s="86"/>
      <c r="V92" s="87">
        <f t="shared" si="18"/>
        <v>23.699999999999477</v>
      </c>
      <c r="W92" s="87"/>
    </row>
    <row r="93" spans="2:23" x14ac:dyDescent="0.15">
      <c r="B93" s="34">
        <v>85</v>
      </c>
      <c r="C93" s="84">
        <f t="shared" si="15"/>
        <v>2278358.9929842683</v>
      </c>
      <c r="D93" s="84"/>
      <c r="E93" s="34">
        <v>2016</v>
      </c>
      <c r="F93" s="6">
        <v>42460</v>
      </c>
      <c r="G93" s="34" t="s">
        <v>2</v>
      </c>
      <c r="H93" s="85">
        <v>127.185</v>
      </c>
      <c r="I93" s="85"/>
      <c r="J93" s="34">
        <v>127.59099999999999</v>
      </c>
      <c r="K93" s="34">
        <v>127.185</v>
      </c>
      <c r="L93" s="34">
        <f t="shared" si="16"/>
        <v>40.59999999999917</v>
      </c>
      <c r="M93" s="84">
        <f t="shared" si="14"/>
        <v>68350.769789528043</v>
      </c>
      <c r="N93" s="84"/>
      <c r="O93" s="5">
        <f t="shared" si="17"/>
        <v>1.6835164972790504</v>
      </c>
      <c r="P93" s="34">
        <v>2016</v>
      </c>
      <c r="Q93" s="6">
        <v>42460</v>
      </c>
      <c r="R93" s="85">
        <v>127.095</v>
      </c>
      <c r="S93" s="85"/>
      <c r="T93" s="86">
        <f t="shared" si="19"/>
        <v>15151.648475512027</v>
      </c>
      <c r="U93" s="86"/>
      <c r="V93" s="87">
        <f t="shared" si="18"/>
        <v>9.0000000000003411</v>
      </c>
      <c r="W93" s="87"/>
    </row>
    <row r="94" spans="2:23" x14ac:dyDescent="0.15">
      <c r="B94" s="34">
        <v>86</v>
      </c>
      <c r="C94" s="84">
        <f t="shared" si="15"/>
        <v>2293510.6414597803</v>
      </c>
      <c r="D94" s="84"/>
      <c r="E94" s="34">
        <v>2016</v>
      </c>
      <c r="F94" s="6">
        <v>42460</v>
      </c>
      <c r="G94" s="34" t="s">
        <v>3</v>
      </c>
      <c r="H94" s="85">
        <v>127.916</v>
      </c>
      <c r="I94" s="85"/>
      <c r="J94" s="34">
        <v>127.916</v>
      </c>
      <c r="K94" s="34">
        <v>127.73099999999999</v>
      </c>
      <c r="L94" s="34">
        <f t="shared" si="16"/>
        <v>18.500000000000227</v>
      </c>
      <c r="M94" s="84">
        <f t="shared" si="14"/>
        <v>68805.319243793405</v>
      </c>
      <c r="N94" s="84"/>
      <c r="O94" s="5">
        <f t="shared" si="17"/>
        <v>3.7192064456104084</v>
      </c>
      <c r="P94" s="34">
        <v>2016</v>
      </c>
      <c r="Q94" s="6">
        <v>42460</v>
      </c>
      <c r="R94" s="85">
        <v>127.828</v>
      </c>
      <c r="S94" s="85"/>
      <c r="T94" s="86">
        <f t="shared" si="19"/>
        <v>-32729.016721369309</v>
      </c>
      <c r="U94" s="86"/>
      <c r="V94" s="87">
        <f t="shared" si="18"/>
        <v>-18.500000000000227</v>
      </c>
      <c r="W94" s="87"/>
    </row>
    <row r="95" spans="2:23" x14ac:dyDescent="0.15">
      <c r="B95" s="34">
        <v>87</v>
      </c>
      <c r="C95" s="84">
        <f t="shared" si="15"/>
        <v>2260781.624738411</v>
      </c>
      <c r="D95" s="84"/>
      <c r="E95" s="34">
        <v>2016</v>
      </c>
      <c r="F95" s="6">
        <v>42460</v>
      </c>
      <c r="G95" s="34" t="s">
        <v>3</v>
      </c>
      <c r="H95" s="88">
        <v>128.03800000000001</v>
      </c>
      <c r="I95" s="88"/>
      <c r="J95" s="43"/>
      <c r="K95" s="43"/>
      <c r="L95" s="34">
        <f t="shared" si="16"/>
        <v>0</v>
      </c>
      <c r="M95" s="84">
        <f t="shared" si="14"/>
        <v>67823.448742152323</v>
      </c>
      <c r="N95" s="84"/>
      <c r="O95" s="5" t="e">
        <f t="shared" si="17"/>
        <v>#DIV/0!</v>
      </c>
      <c r="P95" s="43"/>
      <c r="Q95" s="42"/>
      <c r="R95" s="88"/>
      <c r="S95" s="88"/>
      <c r="T95" s="86">
        <v>0</v>
      </c>
      <c r="U95" s="86"/>
      <c r="V95" s="87" t="str">
        <f t="shared" si="18"/>
        <v/>
      </c>
      <c r="W95" s="87"/>
    </row>
    <row r="96" spans="2:23" x14ac:dyDescent="0.15">
      <c r="B96" s="34">
        <v>88</v>
      </c>
      <c r="C96" s="84">
        <f t="shared" si="15"/>
        <v>2260781.624738411</v>
      </c>
      <c r="D96" s="84"/>
      <c r="E96" s="34">
        <v>2016</v>
      </c>
      <c r="F96" s="6">
        <v>42461</v>
      </c>
      <c r="G96" s="34" t="s">
        <v>2</v>
      </c>
      <c r="H96" s="85">
        <v>127.99299999999999</v>
      </c>
      <c r="I96" s="85"/>
      <c r="J96" s="34">
        <v>128.08199999999999</v>
      </c>
      <c r="K96" s="34">
        <v>127.99299999999999</v>
      </c>
      <c r="L96" s="34">
        <f t="shared" si="16"/>
        <v>8.8999999999998636</v>
      </c>
      <c r="M96" s="84">
        <f t="shared" si="14"/>
        <v>67823.448742152323</v>
      </c>
      <c r="N96" s="84"/>
      <c r="O96" s="5">
        <f t="shared" si="17"/>
        <v>7.6206122182194784</v>
      </c>
      <c r="P96" s="34">
        <v>2016</v>
      </c>
      <c r="Q96" s="6">
        <v>42461</v>
      </c>
      <c r="R96" s="85">
        <v>127.821</v>
      </c>
      <c r="S96" s="85"/>
      <c r="T96" s="86">
        <f t="shared" si="19"/>
        <v>131074.53015337279</v>
      </c>
      <c r="U96" s="86"/>
      <c r="V96" s="87">
        <f t="shared" si="18"/>
        <v>17.199999999999704</v>
      </c>
      <c r="W96" s="87"/>
    </row>
    <row r="97" spans="2:23" x14ac:dyDescent="0.15">
      <c r="B97" s="34">
        <v>89</v>
      </c>
      <c r="C97" s="84">
        <f t="shared" si="15"/>
        <v>2391856.1548917838</v>
      </c>
      <c r="D97" s="84"/>
      <c r="E97" s="34">
        <v>2016</v>
      </c>
      <c r="F97" s="6">
        <v>42461</v>
      </c>
      <c r="G97" s="34" t="s">
        <v>3</v>
      </c>
      <c r="H97" s="85">
        <v>127.60899999999999</v>
      </c>
      <c r="I97" s="85"/>
      <c r="J97" s="34">
        <v>127.60899999999999</v>
      </c>
      <c r="K97" s="34">
        <v>127.423</v>
      </c>
      <c r="L97" s="34">
        <f t="shared" si="16"/>
        <v>18.599999999999284</v>
      </c>
      <c r="M97" s="84">
        <f t="shared" si="14"/>
        <v>71755.684646753507</v>
      </c>
      <c r="N97" s="84"/>
      <c r="O97" s="5">
        <f t="shared" si="17"/>
        <v>3.8578325078901221</v>
      </c>
      <c r="P97" s="34">
        <v>2016</v>
      </c>
      <c r="Q97" s="6">
        <v>42461</v>
      </c>
      <c r="R97" s="85">
        <v>127.748</v>
      </c>
      <c r="S97" s="85"/>
      <c r="T97" s="86">
        <f t="shared" si="19"/>
        <v>53623.871859676554</v>
      </c>
      <c r="U97" s="86"/>
      <c r="V97" s="87">
        <f t="shared" si="18"/>
        <v>13.900000000001</v>
      </c>
      <c r="W97" s="87"/>
    </row>
    <row r="98" spans="2:23" x14ac:dyDescent="0.15">
      <c r="B98" s="34">
        <v>90</v>
      </c>
      <c r="C98" s="84">
        <f t="shared" si="15"/>
        <v>2445480.0267514605</v>
      </c>
      <c r="D98" s="84"/>
      <c r="E98" s="34">
        <v>2016</v>
      </c>
      <c r="F98" s="6">
        <v>42461</v>
      </c>
      <c r="G98" s="34" t="s">
        <v>2</v>
      </c>
      <c r="H98" s="85">
        <v>127.28700000000001</v>
      </c>
      <c r="I98" s="85"/>
      <c r="J98" s="34">
        <v>127.629</v>
      </c>
      <c r="K98" s="34">
        <v>127.28700000000001</v>
      </c>
      <c r="L98" s="34">
        <f t="shared" si="16"/>
        <v>34.199999999999875</v>
      </c>
      <c r="M98" s="84">
        <f t="shared" si="14"/>
        <v>73364.400802543809</v>
      </c>
      <c r="N98" s="84"/>
      <c r="O98" s="5">
        <f t="shared" si="17"/>
        <v>2.1451579182030431</v>
      </c>
      <c r="P98" s="34">
        <v>2016</v>
      </c>
      <c r="Q98" s="6">
        <v>42464</v>
      </c>
      <c r="R98" s="85">
        <v>127.136</v>
      </c>
      <c r="S98" s="85"/>
      <c r="T98" s="86">
        <f t="shared" si="19"/>
        <v>32391.884564868196</v>
      </c>
      <c r="U98" s="86"/>
      <c r="V98" s="87">
        <f t="shared" si="18"/>
        <v>15.100000000001046</v>
      </c>
      <c r="W98" s="87"/>
    </row>
    <row r="99" spans="2:23" x14ac:dyDescent="0.15">
      <c r="B99" s="34">
        <v>91</v>
      </c>
      <c r="C99" s="84">
        <f t="shared" si="15"/>
        <v>2477871.9113163287</v>
      </c>
      <c r="D99" s="84"/>
      <c r="E99" s="34">
        <v>2016</v>
      </c>
      <c r="F99" s="6">
        <v>42464</v>
      </c>
      <c r="G99" s="34" t="s">
        <v>2</v>
      </c>
      <c r="H99" s="85">
        <v>126.809</v>
      </c>
      <c r="I99" s="85"/>
      <c r="J99" s="34">
        <v>127.108</v>
      </c>
      <c r="K99" s="34">
        <v>126.809</v>
      </c>
      <c r="L99" s="34">
        <f t="shared" si="16"/>
        <v>29.900000000000659</v>
      </c>
      <c r="M99" s="84">
        <f t="shared" si="14"/>
        <v>74336.157339489859</v>
      </c>
      <c r="N99" s="84"/>
      <c r="O99" s="5">
        <f t="shared" si="17"/>
        <v>2.4861591083440877</v>
      </c>
      <c r="P99" s="34">
        <v>2016</v>
      </c>
      <c r="Q99" s="6">
        <v>42464</v>
      </c>
      <c r="R99" s="85">
        <v>126.76300000000001</v>
      </c>
      <c r="S99" s="85"/>
      <c r="T99" s="86">
        <f t="shared" si="19"/>
        <v>11436.331898380882</v>
      </c>
      <c r="U99" s="86"/>
      <c r="V99" s="87">
        <f t="shared" si="18"/>
        <v>4.5999999999992269</v>
      </c>
      <c r="W99" s="87"/>
    </row>
    <row r="100" spans="2:23" x14ac:dyDescent="0.15">
      <c r="B100" s="34">
        <v>92</v>
      </c>
      <c r="C100" s="84">
        <f t="shared" si="15"/>
        <v>2489308.2432147097</v>
      </c>
      <c r="D100" s="84"/>
      <c r="E100" s="34">
        <v>2016</v>
      </c>
      <c r="F100" s="6">
        <v>42464</v>
      </c>
      <c r="G100" s="34" t="s">
        <v>2</v>
      </c>
      <c r="H100" s="85">
        <v>126.541</v>
      </c>
      <c r="I100" s="85"/>
      <c r="J100" s="34">
        <v>127.041</v>
      </c>
      <c r="K100" s="34">
        <v>126.541</v>
      </c>
      <c r="L100" s="34">
        <f t="shared" si="16"/>
        <v>50</v>
      </c>
      <c r="M100" s="84">
        <f t="shared" si="14"/>
        <v>74679.247296441288</v>
      </c>
      <c r="N100" s="84"/>
      <c r="O100" s="5">
        <f t="shared" si="17"/>
        <v>1.4935849459288257</v>
      </c>
      <c r="P100" s="34">
        <v>2016</v>
      </c>
      <c r="Q100" s="6">
        <v>42464</v>
      </c>
      <c r="R100" s="85">
        <v>126.464</v>
      </c>
      <c r="S100" s="85"/>
      <c r="T100" s="86">
        <f t="shared" si="19"/>
        <v>11500.604083651686</v>
      </c>
      <c r="U100" s="86"/>
      <c r="V100" s="87">
        <f t="shared" si="18"/>
        <v>7.6999999999998181</v>
      </c>
      <c r="W100" s="87"/>
    </row>
    <row r="101" spans="2:23" x14ac:dyDescent="0.15">
      <c r="B101" s="34">
        <v>93</v>
      </c>
      <c r="C101" s="84">
        <f t="shared" si="15"/>
        <v>2500808.8472983614</v>
      </c>
      <c r="D101" s="84"/>
      <c r="E101" s="34">
        <v>2016</v>
      </c>
      <c r="F101" s="6">
        <v>42465</v>
      </c>
      <c r="G101" s="34" t="s">
        <v>2</v>
      </c>
      <c r="H101" s="85">
        <v>126.605</v>
      </c>
      <c r="I101" s="85"/>
      <c r="J101" s="34">
        <v>126.736</v>
      </c>
      <c r="K101" s="34">
        <v>126.605</v>
      </c>
      <c r="L101" s="34">
        <f t="shared" si="16"/>
        <v>13.100000000000023</v>
      </c>
      <c r="M101" s="84">
        <f t="shared" si="14"/>
        <v>75024.265418950832</v>
      </c>
      <c r="N101" s="84"/>
      <c r="O101" s="5">
        <f t="shared" si="17"/>
        <v>5.7270431617519613</v>
      </c>
      <c r="P101" s="34">
        <v>2016</v>
      </c>
      <c r="Q101" s="6">
        <v>42465</v>
      </c>
      <c r="R101" s="85">
        <v>126.48699999999999</v>
      </c>
      <c r="S101" s="85"/>
      <c r="T101" s="86">
        <f t="shared" si="19"/>
        <v>67579.109308678424</v>
      </c>
      <c r="U101" s="86"/>
      <c r="V101" s="87">
        <f t="shared" si="18"/>
        <v>11.800000000000921</v>
      </c>
      <c r="W101" s="87"/>
    </row>
    <row r="102" spans="2:23" x14ac:dyDescent="0.15">
      <c r="B102" s="34">
        <v>94</v>
      </c>
      <c r="C102" s="84">
        <f t="shared" si="15"/>
        <v>2568387.95660704</v>
      </c>
      <c r="D102" s="84"/>
      <c r="E102" s="34">
        <v>2016</v>
      </c>
      <c r="F102" s="6">
        <v>42465</v>
      </c>
      <c r="G102" s="34" t="s">
        <v>2</v>
      </c>
      <c r="H102" s="85">
        <v>126.21599999999999</v>
      </c>
      <c r="I102" s="85"/>
      <c r="J102" s="34">
        <v>126.42700000000001</v>
      </c>
      <c r="K102" s="34">
        <v>126.21599999999999</v>
      </c>
      <c r="L102" s="34">
        <f t="shared" si="16"/>
        <v>21.100000000001273</v>
      </c>
      <c r="M102" s="84">
        <f t="shared" si="14"/>
        <v>77051.638698211202</v>
      </c>
      <c r="N102" s="84"/>
      <c r="O102" s="5">
        <f t="shared" si="17"/>
        <v>3.6517364311946237</v>
      </c>
      <c r="P102" s="34">
        <v>2016</v>
      </c>
      <c r="Q102" s="6">
        <v>42465</v>
      </c>
      <c r="R102" s="85">
        <v>125.541</v>
      </c>
      <c r="S102" s="85"/>
      <c r="T102" s="86">
        <f t="shared" si="19"/>
        <v>246492.20910563608</v>
      </c>
      <c r="U102" s="86"/>
      <c r="V102" s="87">
        <f t="shared" si="18"/>
        <v>67.499999999999716</v>
      </c>
      <c r="W102" s="87"/>
    </row>
    <row r="103" spans="2:23" x14ac:dyDescent="0.15">
      <c r="B103" s="34">
        <v>95</v>
      </c>
      <c r="C103" s="84">
        <f t="shared" si="15"/>
        <v>2814880.165712676</v>
      </c>
      <c r="D103" s="84"/>
      <c r="E103" s="34">
        <v>2016</v>
      </c>
      <c r="F103" s="6">
        <v>42466</v>
      </c>
      <c r="G103" s="34" t="s">
        <v>2</v>
      </c>
      <c r="H103" s="85">
        <v>125.527</v>
      </c>
      <c r="I103" s="85"/>
      <c r="J103" s="34">
        <v>125.621</v>
      </c>
      <c r="K103" s="34">
        <v>125.527</v>
      </c>
      <c r="L103" s="34">
        <f t="shared" si="16"/>
        <v>9.3999999999994088</v>
      </c>
      <c r="M103" s="84">
        <f t="shared" si="14"/>
        <v>84446.404971380281</v>
      </c>
      <c r="N103" s="84"/>
      <c r="O103" s="5">
        <f t="shared" si="17"/>
        <v>8.9836601033388916</v>
      </c>
      <c r="P103" s="34">
        <v>2016</v>
      </c>
      <c r="Q103" s="6">
        <v>42465</v>
      </c>
      <c r="R103" s="85">
        <v>125.627</v>
      </c>
      <c r="S103" s="85"/>
      <c r="T103" s="86">
        <f t="shared" si="19"/>
        <v>-89836.601033383806</v>
      </c>
      <c r="U103" s="86"/>
      <c r="V103" s="87">
        <f t="shared" si="18"/>
        <v>-9.3999999999994088</v>
      </c>
      <c r="W103" s="87"/>
    </row>
    <row r="104" spans="2:23" x14ac:dyDescent="0.15">
      <c r="B104" s="34">
        <v>96</v>
      </c>
      <c r="C104" s="84">
        <f t="shared" si="15"/>
        <v>2725043.564679292</v>
      </c>
      <c r="D104" s="84"/>
      <c r="E104" s="34">
        <v>2016</v>
      </c>
      <c r="F104" s="6">
        <v>42466</v>
      </c>
      <c r="G104" s="34" t="s">
        <v>2</v>
      </c>
      <c r="H104" s="85">
        <v>125.536</v>
      </c>
      <c r="I104" s="85"/>
      <c r="J104" s="34">
        <v>125.717</v>
      </c>
      <c r="K104" s="34">
        <v>125.536</v>
      </c>
      <c r="L104" s="34">
        <f t="shared" si="16"/>
        <v>18.099999999999739</v>
      </c>
      <c r="M104" s="84">
        <f t="shared" si="14"/>
        <v>81751.306940378752</v>
      </c>
      <c r="N104" s="84"/>
      <c r="O104" s="5">
        <f t="shared" si="17"/>
        <v>4.5166467922861839</v>
      </c>
      <c r="P104" s="34">
        <v>2016</v>
      </c>
      <c r="Q104" s="6">
        <v>42466</v>
      </c>
      <c r="R104" s="85">
        <v>125.398</v>
      </c>
      <c r="S104" s="85"/>
      <c r="T104" s="86">
        <f t="shared" si="19"/>
        <v>62329.725733551699</v>
      </c>
      <c r="U104" s="86"/>
      <c r="V104" s="87">
        <f t="shared" si="18"/>
        <v>13.800000000000523</v>
      </c>
      <c r="W104" s="87"/>
    </row>
    <row r="105" spans="2:23" x14ac:dyDescent="0.15">
      <c r="B105" s="34">
        <v>97</v>
      </c>
      <c r="C105" s="84">
        <f t="shared" si="15"/>
        <v>2787373.2904128437</v>
      </c>
      <c r="D105" s="84"/>
      <c r="E105" s="34">
        <v>2016</v>
      </c>
      <c r="F105" s="6">
        <v>42466</v>
      </c>
      <c r="G105" s="34" t="s">
        <v>2</v>
      </c>
      <c r="H105" s="85">
        <v>125.17</v>
      </c>
      <c r="I105" s="85"/>
      <c r="J105" s="34">
        <v>125.31100000000001</v>
      </c>
      <c r="K105" s="34">
        <v>125.17</v>
      </c>
      <c r="L105" s="34">
        <f t="shared" si="16"/>
        <v>14.100000000000534</v>
      </c>
      <c r="M105" s="84">
        <f t="shared" si="14"/>
        <v>83621.198712385303</v>
      </c>
      <c r="N105" s="84"/>
      <c r="O105" s="5">
        <f t="shared" si="17"/>
        <v>5.9305814689632719</v>
      </c>
      <c r="P105" s="34">
        <v>2016</v>
      </c>
      <c r="Q105" s="6">
        <v>42466</v>
      </c>
      <c r="R105" s="85">
        <v>125.113</v>
      </c>
      <c r="S105" s="85"/>
      <c r="T105" s="86">
        <f t="shared" si="19"/>
        <v>33804.314373091933</v>
      </c>
      <c r="U105" s="86"/>
      <c r="V105" s="87">
        <f t="shared" si="18"/>
        <v>5.700000000000216</v>
      </c>
      <c r="W105" s="87"/>
    </row>
    <row r="106" spans="2:23" x14ac:dyDescent="0.15">
      <c r="B106" s="34">
        <v>98</v>
      </c>
      <c r="C106" s="84">
        <f t="shared" si="15"/>
        <v>2821177.6047859355</v>
      </c>
      <c r="D106" s="84"/>
      <c r="E106" s="34">
        <v>2016</v>
      </c>
      <c r="F106" s="6">
        <v>42467</v>
      </c>
      <c r="G106" s="34" t="s">
        <v>2</v>
      </c>
      <c r="H106" s="85">
        <v>124.932</v>
      </c>
      <c r="I106" s="85"/>
      <c r="J106" s="34">
        <v>125.29900000000001</v>
      </c>
      <c r="K106" s="34">
        <v>124.932</v>
      </c>
      <c r="L106" s="34">
        <f t="shared" si="16"/>
        <v>36.700000000000443</v>
      </c>
      <c r="M106" s="84">
        <f t="shared" si="14"/>
        <v>84635.328143578066</v>
      </c>
      <c r="N106" s="84"/>
      <c r="O106" s="5">
        <f t="shared" si="17"/>
        <v>2.3061397314326166</v>
      </c>
      <c r="P106" s="34">
        <v>2016</v>
      </c>
      <c r="Q106" s="6">
        <v>42467</v>
      </c>
      <c r="R106" s="85">
        <v>124.277</v>
      </c>
      <c r="S106" s="85"/>
      <c r="T106" s="86">
        <f t="shared" si="19"/>
        <v>151052.15240883664</v>
      </c>
      <c r="U106" s="86"/>
      <c r="V106" s="87">
        <f t="shared" si="18"/>
        <v>65.500000000000114</v>
      </c>
      <c r="W106" s="87"/>
    </row>
    <row r="107" spans="2:23" x14ac:dyDescent="0.15">
      <c r="B107" s="34">
        <v>99</v>
      </c>
      <c r="C107" s="84">
        <f t="shared" si="15"/>
        <v>2972229.7571947724</v>
      </c>
      <c r="D107" s="84"/>
      <c r="E107" s="34">
        <v>2016</v>
      </c>
      <c r="F107" s="6">
        <v>42467</v>
      </c>
      <c r="G107" s="34" t="s">
        <v>2</v>
      </c>
      <c r="H107" s="85">
        <v>123.709</v>
      </c>
      <c r="I107" s="85"/>
      <c r="J107" s="34">
        <v>124.559</v>
      </c>
      <c r="K107" s="34">
        <v>123.709</v>
      </c>
      <c r="L107" s="34">
        <f t="shared" si="16"/>
        <v>84.999999999999432</v>
      </c>
      <c r="M107" s="84">
        <f t="shared" si="14"/>
        <v>89166.892715843162</v>
      </c>
      <c r="N107" s="84"/>
      <c r="O107" s="5">
        <f t="shared" si="17"/>
        <v>1.0490222672452207</v>
      </c>
      <c r="P107" s="34">
        <v>2016</v>
      </c>
      <c r="Q107" s="6">
        <v>42467</v>
      </c>
      <c r="R107" s="85">
        <v>123.148</v>
      </c>
      <c r="S107" s="85"/>
      <c r="T107" s="86">
        <f t="shared" si="19"/>
        <v>58850.149192457626</v>
      </c>
      <c r="U107" s="86"/>
      <c r="V107" s="87">
        <f t="shared" si="18"/>
        <v>56.100000000000705</v>
      </c>
      <c r="W107" s="87"/>
    </row>
    <row r="108" spans="2:23" x14ac:dyDescent="0.15">
      <c r="B108" s="34">
        <v>100</v>
      </c>
      <c r="C108" s="84">
        <f t="shared" si="15"/>
        <v>3031079.9063872299</v>
      </c>
      <c r="D108" s="84"/>
      <c r="E108" s="34">
        <v>2016</v>
      </c>
      <c r="F108" s="6">
        <v>42471</v>
      </c>
      <c r="G108" s="34" t="s">
        <v>2</v>
      </c>
      <c r="H108" s="88"/>
      <c r="I108" s="88"/>
      <c r="J108" s="43"/>
      <c r="K108" s="43"/>
      <c r="L108" s="34">
        <f t="shared" si="16"/>
        <v>0</v>
      </c>
      <c r="M108" s="84">
        <f t="shared" si="14"/>
        <v>90932.397191616896</v>
      </c>
      <c r="N108" s="84"/>
      <c r="O108" s="5" t="e">
        <f t="shared" si="17"/>
        <v>#DIV/0!</v>
      </c>
      <c r="P108" s="43"/>
      <c r="Q108" s="42"/>
      <c r="R108" s="88"/>
      <c r="S108" s="88"/>
      <c r="T108" s="86">
        <v>0</v>
      </c>
      <c r="U108" s="86"/>
      <c r="V108" s="87" t="str">
        <f t="shared" si="18"/>
        <v/>
      </c>
      <c r="W108" s="87"/>
    </row>
    <row r="109" spans="2:23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</sheetData>
  <mergeCells count="635">
    <mergeCell ref="C108:D108"/>
    <mergeCell ref="H108:I108"/>
    <mergeCell ref="M108:N108"/>
    <mergeCell ref="R108:S108"/>
    <mergeCell ref="T108:U108"/>
    <mergeCell ref="V108:W108"/>
    <mergeCell ref="C107:D107"/>
    <mergeCell ref="H107:I107"/>
    <mergeCell ref="M107:N107"/>
    <mergeCell ref="R107:S107"/>
    <mergeCell ref="T107:U107"/>
    <mergeCell ref="V107:W107"/>
    <mergeCell ref="C106:D106"/>
    <mergeCell ref="H106:I106"/>
    <mergeCell ref="M106:N106"/>
    <mergeCell ref="R106:S106"/>
    <mergeCell ref="T106:U106"/>
    <mergeCell ref="V106:W106"/>
    <mergeCell ref="C105:D105"/>
    <mergeCell ref="H105:I105"/>
    <mergeCell ref="M105:N105"/>
    <mergeCell ref="R105:S105"/>
    <mergeCell ref="T105:U105"/>
    <mergeCell ref="V105:W105"/>
    <mergeCell ref="C104:D104"/>
    <mergeCell ref="H104:I104"/>
    <mergeCell ref="M104:N104"/>
    <mergeCell ref="R104:S104"/>
    <mergeCell ref="T104:U104"/>
    <mergeCell ref="V104:W104"/>
    <mergeCell ref="C103:D103"/>
    <mergeCell ref="H103:I103"/>
    <mergeCell ref="M103:N103"/>
    <mergeCell ref="R103:S103"/>
    <mergeCell ref="T103:U103"/>
    <mergeCell ref="V103:W103"/>
    <mergeCell ref="C102:D102"/>
    <mergeCell ref="H102:I102"/>
    <mergeCell ref="M102:N102"/>
    <mergeCell ref="R102:S102"/>
    <mergeCell ref="T102:U102"/>
    <mergeCell ref="V102:W102"/>
    <mergeCell ref="C101:D101"/>
    <mergeCell ref="H101:I101"/>
    <mergeCell ref="M101:N101"/>
    <mergeCell ref="R101:S101"/>
    <mergeCell ref="T101:U101"/>
    <mergeCell ref="V101:W101"/>
    <mergeCell ref="C100:D100"/>
    <mergeCell ref="H100:I100"/>
    <mergeCell ref="M100:N100"/>
    <mergeCell ref="R100:S100"/>
    <mergeCell ref="T100:U100"/>
    <mergeCell ref="V100:W100"/>
    <mergeCell ref="C99:D99"/>
    <mergeCell ref="H99:I99"/>
    <mergeCell ref="M99:N99"/>
    <mergeCell ref="R99:S99"/>
    <mergeCell ref="T99:U99"/>
    <mergeCell ref="V99:W99"/>
    <mergeCell ref="C98:D98"/>
    <mergeCell ref="H98:I98"/>
    <mergeCell ref="M98:N98"/>
    <mergeCell ref="R98:S98"/>
    <mergeCell ref="T98:U98"/>
    <mergeCell ref="V98:W98"/>
    <mergeCell ref="C97:D97"/>
    <mergeCell ref="H97:I97"/>
    <mergeCell ref="M97:N97"/>
    <mergeCell ref="R97:S97"/>
    <mergeCell ref="T97:U97"/>
    <mergeCell ref="V97:W97"/>
    <mergeCell ref="C96:D96"/>
    <mergeCell ref="H96:I96"/>
    <mergeCell ref="M96:N96"/>
    <mergeCell ref="R96:S96"/>
    <mergeCell ref="T96:U96"/>
    <mergeCell ref="V96:W96"/>
    <mergeCell ref="C95:D95"/>
    <mergeCell ref="H95:I95"/>
    <mergeCell ref="M95:N95"/>
    <mergeCell ref="R95:S95"/>
    <mergeCell ref="T95:U95"/>
    <mergeCell ref="V95:W95"/>
    <mergeCell ref="C94:D94"/>
    <mergeCell ref="H94:I94"/>
    <mergeCell ref="M94:N94"/>
    <mergeCell ref="R94:S94"/>
    <mergeCell ref="T94:U94"/>
    <mergeCell ref="V94:W94"/>
    <mergeCell ref="C93:D93"/>
    <mergeCell ref="H93:I93"/>
    <mergeCell ref="M93:N93"/>
    <mergeCell ref="R93:S93"/>
    <mergeCell ref="T93:U93"/>
    <mergeCell ref="V93:W93"/>
    <mergeCell ref="C92:D92"/>
    <mergeCell ref="H92:I92"/>
    <mergeCell ref="M92:N92"/>
    <mergeCell ref="R92:S92"/>
    <mergeCell ref="T92:U92"/>
    <mergeCell ref="V92:W92"/>
    <mergeCell ref="C91:D91"/>
    <mergeCell ref="H91:I91"/>
    <mergeCell ref="M91:N91"/>
    <mergeCell ref="R91:S91"/>
    <mergeCell ref="T91:U91"/>
    <mergeCell ref="V91:W91"/>
    <mergeCell ref="C90:D90"/>
    <mergeCell ref="H90:I90"/>
    <mergeCell ref="M90:N90"/>
    <mergeCell ref="R90:S90"/>
    <mergeCell ref="T90:U90"/>
    <mergeCell ref="V90:W90"/>
    <mergeCell ref="C89:D89"/>
    <mergeCell ref="H89:I89"/>
    <mergeCell ref="M89:N89"/>
    <mergeCell ref="R89:S89"/>
    <mergeCell ref="T89:U89"/>
    <mergeCell ref="V89:W89"/>
    <mergeCell ref="C88:D88"/>
    <mergeCell ref="H88:I88"/>
    <mergeCell ref="M88:N88"/>
    <mergeCell ref="R88:S88"/>
    <mergeCell ref="T88:U88"/>
    <mergeCell ref="V88:W88"/>
    <mergeCell ref="C87:D87"/>
    <mergeCell ref="H87:I87"/>
    <mergeCell ref="M87:N87"/>
    <mergeCell ref="R87:S87"/>
    <mergeCell ref="T87:U87"/>
    <mergeCell ref="V87:W87"/>
    <mergeCell ref="C86:D86"/>
    <mergeCell ref="H86:I86"/>
    <mergeCell ref="M86:N86"/>
    <mergeCell ref="R86:S86"/>
    <mergeCell ref="T86:U86"/>
    <mergeCell ref="V86:W86"/>
    <mergeCell ref="C85:D85"/>
    <mergeCell ref="H85:I85"/>
    <mergeCell ref="M85:N85"/>
    <mergeCell ref="R85:S85"/>
    <mergeCell ref="T85:U85"/>
    <mergeCell ref="V85:W85"/>
    <mergeCell ref="C84:D84"/>
    <mergeCell ref="H84:I84"/>
    <mergeCell ref="M84:N84"/>
    <mergeCell ref="R84:S84"/>
    <mergeCell ref="T84:U84"/>
    <mergeCell ref="V84:W84"/>
    <mergeCell ref="C83:D83"/>
    <mergeCell ref="H83:I83"/>
    <mergeCell ref="M83:N83"/>
    <mergeCell ref="R83:S83"/>
    <mergeCell ref="T83:U83"/>
    <mergeCell ref="V83:W83"/>
    <mergeCell ref="C82:D82"/>
    <mergeCell ref="H82:I82"/>
    <mergeCell ref="M82:N82"/>
    <mergeCell ref="R82:S82"/>
    <mergeCell ref="T82:U82"/>
    <mergeCell ref="V82:W82"/>
    <mergeCell ref="C81:D81"/>
    <mergeCell ref="H81:I81"/>
    <mergeCell ref="M81:N81"/>
    <mergeCell ref="R81:S81"/>
    <mergeCell ref="T81:U81"/>
    <mergeCell ref="V81:W81"/>
    <mergeCell ref="C80:D80"/>
    <mergeCell ref="H80:I80"/>
    <mergeCell ref="M80:N80"/>
    <mergeCell ref="R80:S80"/>
    <mergeCell ref="T80:U80"/>
    <mergeCell ref="V80:W80"/>
    <mergeCell ref="C79:D79"/>
    <mergeCell ref="H79:I79"/>
    <mergeCell ref="M79:N79"/>
    <mergeCell ref="R79:S79"/>
    <mergeCell ref="T79:U79"/>
    <mergeCell ref="V79:W79"/>
    <mergeCell ref="C78:D78"/>
    <mergeCell ref="H78:I78"/>
    <mergeCell ref="M78:N78"/>
    <mergeCell ref="R78:S78"/>
    <mergeCell ref="T78:U78"/>
    <mergeCell ref="V78:W78"/>
    <mergeCell ref="C77:D77"/>
    <mergeCell ref="H77:I77"/>
    <mergeCell ref="M77:N77"/>
    <mergeCell ref="R77:S77"/>
    <mergeCell ref="T77:U77"/>
    <mergeCell ref="V77:W77"/>
    <mergeCell ref="C76:D76"/>
    <mergeCell ref="H76:I76"/>
    <mergeCell ref="M76:N76"/>
    <mergeCell ref="R76:S76"/>
    <mergeCell ref="T76:U76"/>
    <mergeCell ref="V76:W76"/>
    <mergeCell ref="C75:D75"/>
    <mergeCell ref="H75:I75"/>
    <mergeCell ref="M75:N75"/>
    <mergeCell ref="R75:S75"/>
    <mergeCell ref="T75:U75"/>
    <mergeCell ref="V75:W75"/>
    <mergeCell ref="C74:D74"/>
    <mergeCell ref="H74:I74"/>
    <mergeCell ref="M74:N74"/>
    <mergeCell ref="R74:S74"/>
    <mergeCell ref="T74:U74"/>
    <mergeCell ref="V74:W74"/>
    <mergeCell ref="C73:D73"/>
    <mergeCell ref="H73:I73"/>
    <mergeCell ref="M73:N73"/>
    <mergeCell ref="R73:S73"/>
    <mergeCell ref="T73:U73"/>
    <mergeCell ref="V73:W73"/>
    <mergeCell ref="C72:D72"/>
    <mergeCell ref="H72:I72"/>
    <mergeCell ref="M72:N72"/>
    <mergeCell ref="R72:S72"/>
    <mergeCell ref="T72:U72"/>
    <mergeCell ref="V72:W72"/>
    <mergeCell ref="C71:D71"/>
    <mergeCell ref="H71:I71"/>
    <mergeCell ref="M71:N71"/>
    <mergeCell ref="R71:S71"/>
    <mergeCell ref="T71:U71"/>
    <mergeCell ref="V71:W71"/>
    <mergeCell ref="C70:D70"/>
    <mergeCell ref="H70:I70"/>
    <mergeCell ref="M70:N70"/>
    <mergeCell ref="R70:S70"/>
    <mergeCell ref="T70:U70"/>
    <mergeCell ref="V70:W70"/>
    <mergeCell ref="C69:D69"/>
    <mergeCell ref="H69:I69"/>
    <mergeCell ref="M69:N69"/>
    <mergeCell ref="R69:S69"/>
    <mergeCell ref="T69:U69"/>
    <mergeCell ref="V69:W69"/>
    <mergeCell ref="C68:D68"/>
    <mergeCell ref="H68:I68"/>
    <mergeCell ref="M68:N68"/>
    <mergeCell ref="R68:S68"/>
    <mergeCell ref="T68:U68"/>
    <mergeCell ref="V68:W68"/>
    <mergeCell ref="C67:D67"/>
    <mergeCell ref="H67:I67"/>
    <mergeCell ref="M67:N67"/>
    <mergeCell ref="R67:S67"/>
    <mergeCell ref="T67:U67"/>
    <mergeCell ref="V67:W67"/>
    <mergeCell ref="C66:D66"/>
    <mergeCell ref="H66:I66"/>
    <mergeCell ref="M66:N66"/>
    <mergeCell ref="R66:S66"/>
    <mergeCell ref="T66:U66"/>
    <mergeCell ref="V66:W66"/>
    <mergeCell ref="C65:D65"/>
    <mergeCell ref="H65:I65"/>
    <mergeCell ref="M65:N65"/>
    <mergeCell ref="R65:S65"/>
    <mergeCell ref="T65:U65"/>
    <mergeCell ref="V65:W65"/>
    <mergeCell ref="C64:D64"/>
    <mergeCell ref="H64:I64"/>
    <mergeCell ref="M64:N64"/>
    <mergeCell ref="R64:S64"/>
    <mergeCell ref="T64:U64"/>
    <mergeCell ref="V64:W64"/>
    <mergeCell ref="C63:D63"/>
    <mergeCell ref="H63:I63"/>
    <mergeCell ref="M63:N63"/>
    <mergeCell ref="R63:S63"/>
    <mergeCell ref="T63:U63"/>
    <mergeCell ref="V63:W63"/>
    <mergeCell ref="C62:D62"/>
    <mergeCell ref="H62:I62"/>
    <mergeCell ref="M62:N62"/>
    <mergeCell ref="R62:S62"/>
    <mergeCell ref="T62:U62"/>
    <mergeCell ref="V62:W62"/>
    <mergeCell ref="C61:D61"/>
    <mergeCell ref="H61:I61"/>
    <mergeCell ref="M61:N61"/>
    <mergeCell ref="R61:S61"/>
    <mergeCell ref="T61:U61"/>
    <mergeCell ref="V61:W61"/>
    <mergeCell ref="C60:D60"/>
    <mergeCell ref="H60:I60"/>
    <mergeCell ref="M60:N60"/>
    <mergeCell ref="R60:S60"/>
    <mergeCell ref="T60:U60"/>
    <mergeCell ref="V60:W60"/>
    <mergeCell ref="C59:D59"/>
    <mergeCell ref="H59:I59"/>
    <mergeCell ref="M59:N59"/>
    <mergeCell ref="R59:S59"/>
    <mergeCell ref="T59:U59"/>
    <mergeCell ref="V59:W59"/>
    <mergeCell ref="C58:D58"/>
    <mergeCell ref="H58:I58"/>
    <mergeCell ref="M58:N58"/>
    <mergeCell ref="R58:S58"/>
    <mergeCell ref="T58:U58"/>
    <mergeCell ref="V58:W58"/>
    <mergeCell ref="C57:D57"/>
    <mergeCell ref="H57:I57"/>
    <mergeCell ref="M57:N57"/>
    <mergeCell ref="R57:S57"/>
    <mergeCell ref="T57:U57"/>
    <mergeCell ref="V57:W57"/>
    <mergeCell ref="C56:D56"/>
    <mergeCell ref="H56:I56"/>
    <mergeCell ref="M56:N56"/>
    <mergeCell ref="R56:S56"/>
    <mergeCell ref="T56:U56"/>
    <mergeCell ref="V56:W56"/>
    <mergeCell ref="C55:D55"/>
    <mergeCell ref="H55:I55"/>
    <mergeCell ref="M55:N55"/>
    <mergeCell ref="R55:S55"/>
    <mergeCell ref="T55:U55"/>
    <mergeCell ref="V55:W55"/>
    <mergeCell ref="C54:D54"/>
    <mergeCell ref="H54:I54"/>
    <mergeCell ref="M54:N54"/>
    <mergeCell ref="R54:S54"/>
    <mergeCell ref="T54:U54"/>
    <mergeCell ref="V54:W54"/>
    <mergeCell ref="C53:D53"/>
    <mergeCell ref="H53:I53"/>
    <mergeCell ref="M53:N53"/>
    <mergeCell ref="R53:S53"/>
    <mergeCell ref="T53:U53"/>
    <mergeCell ref="V53:W53"/>
    <mergeCell ref="C52:D52"/>
    <mergeCell ref="H52:I52"/>
    <mergeCell ref="M52:N52"/>
    <mergeCell ref="R52:S52"/>
    <mergeCell ref="T52:U52"/>
    <mergeCell ref="V52:W52"/>
    <mergeCell ref="C51:D51"/>
    <mergeCell ref="H51:I51"/>
    <mergeCell ref="M51:N51"/>
    <mergeCell ref="R51:S51"/>
    <mergeCell ref="T51:U51"/>
    <mergeCell ref="V51:W51"/>
    <mergeCell ref="C50:D50"/>
    <mergeCell ref="H50:I50"/>
    <mergeCell ref="M50:N50"/>
    <mergeCell ref="R50:S50"/>
    <mergeCell ref="T50:U50"/>
    <mergeCell ref="V50:W50"/>
    <mergeCell ref="C49:D49"/>
    <mergeCell ref="H49:I49"/>
    <mergeCell ref="M49:N49"/>
    <mergeCell ref="R49:S49"/>
    <mergeCell ref="T49:U49"/>
    <mergeCell ref="V49:W49"/>
    <mergeCell ref="C48:D48"/>
    <mergeCell ref="H48:I48"/>
    <mergeCell ref="M48:N48"/>
    <mergeCell ref="R48:S48"/>
    <mergeCell ref="T48:U48"/>
    <mergeCell ref="V48:W48"/>
    <mergeCell ref="C47:D47"/>
    <mergeCell ref="H47:I47"/>
    <mergeCell ref="M47:N47"/>
    <mergeCell ref="R47:S47"/>
    <mergeCell ref="T47:U47"/>
    <mergeCell ref="V47:W47"/>
    <mergeCell ref="C46:D46"/>
    <mergeCell ref="H46:I46"/>
    <mergeCell ref="M46:N46"/>
    <mergeCell ref="R46:S46"/>
    <mergeCell ref="T46:U46"/>
    <mergeCell ref="V46:W46"/>
    <mergeCell ref="C45:D45"/>
    <mergeCell ref="H45:I45"/>
    <mergeCell ref="M45:N45"/>
    <mergeCell ref="R45:S45"/>
    <mergeCell ref="T45:U45"/>
    <mergeCell ref="V45:W45"/>
    <mergeCell ref="C44:D44"/>
    <mergeCell ref="H44:I44"/>
    <mergeCell ref="M44:N44"/>
    <mergeCell ref="R44:S44"/>
    <mergeCell ref="T44:U44"/>
    <mergeCell ref="V44:W44"/>
    <mergeCell ref="C43:D43"/>
    <mergeCell ref="H43:I43"/>
    <mergeCell ref="M43:N43"/>
    <mergeCell ref="R43:S43"/>
    <mergeCell ref="T43:U43"/>
    <mergeCell ref="V43:W43"/>
    <mergeCell ref="C42:D42"/>
    <mergeCell ref="H42:I42"/>
    <mergeCell ref="M42:N42"/>
    <mergeCell ref="R42:S42"/>
    <mergeCell ref="T42:U42"/>
    <mergeCell ref="V42:W42"/>
    <mergeCell ref="C41:D41"/>
    <mergeCell ref="H41:I41"/>
    <mergeCell ref="M41:N41"/>
    <mergeCell ref="R41:S41"/>
    <mergeCell ref="T41:U41"/>
    <mergeCell ref="V41:W41"/>
    <mergeCell ref="C40:D40"/>
    <mergeCell ref="H40:I40"/>
    <mergeCell ref="M40:N40"/>
    <mergeCell ref="R40:S40"/>
    <mergeCell ref="T40:U40"/>
    <mergeCell ref="V40:W40"/>
    <mergeCell ref="C39:D39"/>
    <mergeCell ref="H39:I39"/>
    <mergeCell ref="M39:N39"/>
    <mergeCell ref="R39:S39"/>
    <mergeCell ref="T39:U39"/>
    <mergeCell ref="V39:W39"/>
    <mergeCell ref="C38:D38"/>
    <mergeCell ref="H38:I38"/>
    <mergeCell ref="M38:N38"/>
    <mergeCell ref="R38:S38"/>
    <mergeCell ref="T38:U38"/>
    <mergeCell ref="V38:W38"/>
    <mergeCell ref="C37:D37"/>
    <mergeCell ref="H37:I37"/>
    <mergeCell ref="M37:N37"/>
    <mergeCell ref="R37:S37"/>
    <mergeCell ref="T37:U37"/>
    <mergeCell ref="V37:W37"/>
    <mergeCell ref="C36:D36"/>
    <mergeCell ref="H36:I36"/>
    <mergeCell ref="M36:N36"/>
    <mergeCell ref="R36:S36"/>
    <mergeCell ref="T36:U36"/>
    <mergeCell ref="V36:W36"/>
    <mergeCell ref="C35:D35"/>
    <mergeCell ref="H35:I35"/>
    <mergeCell ref="M35:N35"/>
    <mergeCell ref="R35:S35"/>
    <mergeCell ref="T35:U35"/>
    <mergeCell ref="V35:W35"/>
    <mergeCell ref="C34:D34"/>
    <mergeCell ref="H34:I34"/>
    <mergeCell ref="M34:N34"/>
    <mergeCell ref="R34:S34"/>
    <mergeCell ref="T34:U34"/>
    <mergeCell ref="V34:W34"/>
    <mergeCell ref="C33:D33"/>
    <mergeCell ref="H33:I33"/>
    <mergeCell ref="M33:N33"/>
    <mergeCell ref="R33:S33"/>
    <mergeCell ref="T33:U33"/>
    <mergeCell ref="V33:W33"/>
    <mergeCell ref="C32:D32"/>
    <mergeCell ref="H32:I32"/>
    <mergeCell ref="M32:N32"/>
    <mergeCell ref="R32:S32"/>
    <mergeCell ref="T32:U32"/>
    <mergeCell ref="V32:W32"/>
    <mergeCell ref="C31:D31"/>
    <mergeCell ref="H31:I31"/>
    <mergeCell ref="M31:N31"/>
    <mergeCell ref="R31:S31"/>
    <mergeCell ref="T31:U31"/>
    <mergeCell ref="V31:W31"/>
    <mergeCell ref="C30:D30"/>
    <mergeCell ref="H30:I30"/>
    <mergeCell ref="M30:N30"/>
    <mergeCell ref="R30:S30"/>
    <mergeCell ref="T30:U30"/>
    <mergeCell ref="V30:W30"/>
    <mergeCell ref="C29:D29"/>
    <mergeCell ref="H29:I29"/>
    <mergeCell ref="M29:N29"/>
    <mergeCell ref="R29:S29"/>
    <mergeCell ref="T29:U29"/>
    <mergeCell ref="V29:W29"/>
    <mergeCell ref="C28:D28"/>
    <mergeCell ref="H28:I28"/>
    <mergeCell ref="M28:N28"/>
    <mergeCell ref="R28:S28"/>
    <mergeCell ref="T28:U28"/>
    <mergeCell ref="V28:W28"/>
    <mergeCell ref="C27:D27"/>
    <mergeCell ref="H27:I27"/>
    <mergeCell ref="M27:N27"/>
    <mergeCell ref="R27:S27"/>
    <mergeCell ref="T27:U27"/>
    <mergeCell ref="V27:W27"/>
    <mergeCell ref="C26:D26"/>
    <mergeCell ref="H26:I26"/>
    <mergeCell ref="M26:N26"/>
    <mergeCell ref="R26:S26"/>
    <mergeCell ref="T26:U26"/>
    <mergeCell ref="V26:W26"/>
    <mergeCell ref="C25:D25"/>
    <mergeCell ref="H25:I25"/>
    <mergeCell ref="M25:N25"/>
    <mergeCell ref="R25:S25"/>
    <mergeCell ref="T25:U25"/>
    <mergeCell ref="V25:W25"/>
    <mergeCell ref="C24:D24"/>
    <mergeCell ref="H24:I24"/>
    <mergeCell ref="M24:N24"/>
    <mergeCell ref="R24:S24"/>
    <mergeCell ref="T24:U24"/>
    <mergeCell ref="V24:W24"/>
    <mergeCell ref="C23:D23"/>
    <mergeCell ref="H23:I23"/>
    <mergeCell ref="M23:N23"/>
    <mergeCell ref="R23:S23"/>
    <mergeCell ref="T23:U23"/>
    <mergeCell ref="V23:W23"/>
    <mergeCell ref="C22:D22"/>
    <mergeCell ref="H22:I22"/>
    <mergeCell ref="M22:N22"/>
    <mergeCell ref="R22:S22"/>
    <mergeCell ref="T22:U22"/>
    <mergeCell ref="V22:W22"/>
    <mergeCell ref="C21:D21"/>
    <mergeCell ref="H21:I21"/>
    <mergeCell ref="M21:N21"/>
    <mergeCell ref="R21:S21"/>
    <mergeCell ref="T21:U21"/>
    <mergeCell ref="V21:W21"/>
    <mergeCell ref="C20:D20"/>
    <mergeCell ref="H20:I20"/>
    <mergeCell ref="M20:N20"/>
    <mergeCell ref="R20:S20"/>
    <mergeCell ref="T20:U20"/>
    <mergeCell ref="V20:W20"/>
    <mergeCell ref="C19:D19"/>
    <mergeCell ref="H19:I19"/>
    <mergeCell ref="M19:N19"/>
    <mergeCell ref="R19:S19"/>
    <mergeCell ref="T19:U19"/>
    <mergeCell ref="V19:W19"/>
    <mergeCell ref="C18:D18"/>
    <mergeCell ref="H18:I18"/>
    <mergeCell ref="M18:N18"/>
    <mergeCell ref="R18:S18"/>
    <mergeCell ref="T18:U18"/>
    <mergeCell ref="V18:W18"/>
    <mergeCell ref="C17:D17"/>
    <mergeCell ref="H17:I17"/>
    <mergeCell ref="M17:N17"/>
    <mergeCell ref="R17:S17"/>
    <mergeCell ref="T17:U17"/>
    <mergeCell ref="V17:W17"/>
    <mergeCell ref="C16:D16"/>
    <mergeCell ref="H16:I16"/>
    <mergeCell ref="M16:N16"/>
    <mergeCell ref="R16:S16"/>
    <mergeCell ref="T16:U16"/>
    <mergeCell ref="V16:W16"/>
    <mergeCell ref="C15:D15"/>
    <mergeCell ref="H15:I15"/>
    <mergeCell ref="M15:N15"/>
    <mergeCell ref="R15:S15"/>
    <mergeCell ref="T15:U15"/>
    <mergeCell ref="V15:W15"/>
    <mergeCell ref="C14:D14"/>
    <mergeCell ref="H14:I14"/>
    <mergeCell ref="M14:N14"/>
    <mergeCell ref="R14:S14"/>
    <mergeCell ref="T14:U14"/>
    <mergeCell ref="V14:W14"/>
    <mergeCell ref="C13:D13"/>
    <mergeCell ref="H13:I13"/>
    <mergeCell ref="M13:N13"/>
    <mergeCell ref="R13:S13"/>
    <mergeCell ref="T13:U13"/>
    <mergeCell ref="V13:W13"/>
    <mergeCell ref="C12:D12"/>
    <mergeCell ref="H12:I12"/>
    <mergeCell ref="M12:N12"/>
    <mergeCell ref="R12:S12"/>
    <mergeCell ref="T12:U12"/>
    <mergeCell ref="V12:W12"/>
    <mergeCell ref="C11:D11"/>
    <mergeCell ref="H11:I11"/>
    <mergeCell ref="M11:N11"/>
    <mergeCell ref="R11:S11"/>
    <mergeCell ref="T11:U11"/>
    <mergeCell ref="V11:W11"/>
    <mergeCell ref="C10:D10"/>
    <mergeCell ref="H10:I10"/>
    <mergeCell ref="M10:N10"/>
    <mergeCell ref="R10:S10"/>
    <mergeCell ref="T10:U10"/>
    <mergeCell ref="V10:W10"/>
    <mergeCell ref="C9:D9"/>
    <mergeCell ref="H9:I9"/>
    <mergeCell ref="M9:N9"/>
    <mergeCell ref="R9:S9"/>
    <mergeCell ref="T9:U9"/>
    <mergeCell ref="V9:W9"/>
    <mergeCell ref="P7:S7"/>
    <mergeCell ref="T7:W7"/>
    <mergeCell ref="H8:I8"/>
    <mergeCell ref="M8:N8"/>
    <mergeCell ref="R8:S8"/>
    <mergeCell ref="T8:U8"/>
    <mergeCell ref="V8:W8"/>
    <mergeCell ref="P4:Q4"/>
    <mergeCell ref="R4:S4"/>
    <mergeCell ref="L5:M5"/>
    <mergeCell ref="N5:O5"/>
    <mergeCell ref="R5:S5"/>
    <mergeCell ref="B7:B8"/>
    <mergeCell ref="C7:D8"/>
    <mergeCell ref="E7:I7"/>
    <mergeCell ref="L7:N7"/>
    <mergeCell ref="O7:O8"/>
    <mergeCell ref="B4:C4"/>
    <mergeCell ref="D4:E4"/>
    <mergeCell ref="F4:G4"/>
    <mergeCell ref="H4:I4"/>
    <mergeCell ref="L4:M4"/>
    <mergeCell ref="N4:O4"/>
    <mergeCell ref="P2:Q2"/>
    <mergeCell ref="R2:S2"/>
    <mergeCell ref="B3:C3"/>
    <mergeCell ref="D3:I3"/>
    <mergeCell ref="L3:M3"/>
    <mergeCell ref="N3:S3"/>
    <mergeCell ref="B2:C2"/>
    <mergeCell ref="D2:E2"/>
    <mergeCell ref="F2:G2"/>
    <mergeCell ref="H2:I2"/>
    <mergeCell ref="L2:M2"/>
    <mergeCell ref="N2:O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3:AA274"/>
  <sheetViews>
    <sheetView topLeftCell="A52" workbookViewId="0">
      <selection activeCell="D16" sqref="D16"/>
    </sheetView>
  </sheetViews>
  <sheetFormatPr defaultRowHeight="15.75" x14ac:dyDescent="0.15"/>
  <cols>
    <col min="16" max="17" width="9" style="46"/>
    <col min="18" max="27" width="9" style="45"/>
  </cols>
  <sheetData>
    <row r="3" spans="16:17" x14ac:dyDescent="0.15">
      <c r="P3" s="46" t="s">
        <v>70</v>
      </c>
    </row>
    <row r="9" spans="16:17" x14ac:dyDescent="0.15">
      <c r="P9" s="46" t="s">
        <v>72</v>
      </c>
      <c r="Q9" s="46" t="s">
        <v>57</v>
      </c>
    </row>
    <row r="18" spans="16:17" x14ac:dyDescent="0.15">
      <c r="P18" s="46" t="s">
        <v>71</v>
      </c>
      <c r="Q18" s="46" t="s">
        <v>58</v>
      </c>
    </row>
    <row r="35" spans="16:17" x14ac:dyDescent="0.15">
      <c r="P35" s="46" t="s">
        <v>71</v>
      </c>
      <c r="Q35" s="46" t="s">
        <v>59</v>
      </c>
    </row>
    <row r="58" spans="16:17" x14ac:dyDescent="0.15">
      <c r="P58" s="46" t="s">
        <v>71</v>
      </c>
      <c r="Q58" s="46" t="s">
        <v>60</v>
      </c>
    </row>
    <row r="76" spans="16:17" x14ac:dyDescent="0.15">
      <c r="P76" s="46" t="s">
        <v>71</v>
      </c>
      <c r="Q76" s="46" t="s">
        <v>61</v>
      </c>
    </row>
    <row r="97" spans="16:17" x14ac:dyDescent="0.15">
      <c r="P97" s="46" t="s">
        <v>71</v>
      </c>
      <c r="Q97" s="46" t="s">
        <v>62</v>
      </c>
    </row>
    <row r="119" spans="16:17" x14ac:dyDescent="0.15">
      <c r="P119" s="46" t="s">
        <v>71</v>
      </c>
      <c r="Q119" s="46" t="s">
        <v>63</v>
      </c>
    </row>
    <row r="141" spans="16:17" x14ac:dyDescent="0.15">
      <c r="P141" s="46" t="s">
        <v>71</v>
      </c>
      <c r="Q141" s="46" t="s">
        <v>64</v>
      </c>
    </row>
    <row r="167" spans="16:17" x14ac:dyDescent="0.15">
      <c r="P167" s="46" t="s">
        <v>71</v>
      </c>
      <c r="Q167" s="46" t="s">
        <v>65</v>
      </c>
    </row>
    <row r="195" spans="16:17" x14ac:dyDescent="0.15">
      <c r="P195" s="46" t="s">
        <v>71</v>
      </c>
      <c r="Q195" s="46" t="s">
        <v>66</v>
      </c>
    </row>
    <row r="218" spans="16:17" x14ac:dyDescent="0.15">
      <c r="P218" s="46" t="s">
        <v>71</v>
      </c>
      <c r="Q218" s="46" t="s">
        <v>67</v>
      </c>
    </row>
    <row r="246" spans="16:17" x14ac:dyDescent="0.15">
      <c r="P246" s="46" t="s">
        <v>71</v>
      </c>
      <c r="Q246" s="46" t="s">
        <v>68</v>
      </c>
    </row>
    <row r="274" spans="16:17" x14ac:dyDescent="0.15">
      <c r="P274" s="46" t="s">
        <v>71</v>
      </c>
      <c r="Q274" s="46" t="s">
        <v>69</v>
      </c>
    </row>
  </sheetData>
  <phoneticPr fontId="2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SheetLayoutView="100" workbookViewId="0">
      <selection activeCell="I13" sqref="I13"/>
    </sheetView>
  </sheetViews>
  <sheetFormatPr defaultColWidth="8.875" defaultRowHeight="17.25" x14ac:dyDescent="0.15"/>
  <cols>
    <col min="1" max="1" width="3.125" style="22" customWidth="1"/>
    <col min="2" max="2" width="31" style="19" customWidth="1"/>
    <col min="3" max="3" width="15.75" style="21" customWidth="1"/>
    <col min="4" max="4" width="13" style="21" customWidth="1"/>
    <col min="5" max="5" width="15.875" style="27" customWidth="1"/>
    <col min="6" max="6" width="15.875" style="21" customWidth="1"/>
    <col min="7" max="7" width="15.875" style="27" customWidth="1"/>
    <col min="8" max="8" width="15.875" style="21" customWidth="1"/>
    <col min="9" max="9" width="15.875" style="27" customWidth="1"/>
    <col min="10" max="16384" width="8.875" style="22"/>
  </cols>
  <sheetData>
    <row r="2" spans="2:9" x14ac:dyDescent="0.15">
      <c r="B2" s="20" t="s">
        <v>34</v>
      </c>
      <c r="C2" s="22"/>
    </row>
    <row r="4" spans="2:9" x14ac:dyDescent="0.15">
      <c r="B4" s="25" t="s">
        <v>43</v>
      </c>
      <c r="C4" s="25" t="s">
        <v>35</v>
      </c>
      <c r="D4" s="25" t="s">
        <v>37</v>
      </c>
      <c r="E4" s="26" t="s">
        <v>36</v>
      </c>
      <c r="F4" s="25" t="s">
        <v>38</v>
      </c>
      <c r="G4" s="26" t="s">
        <v>36</v>
      </c>
      <c r="H4" s="25" t="s">
        <v>39</v>
      </c>
      <c r="I4" s="26" t="s">
        <v>36</v>
      </c>
    </row>
    <row r="5" spans="2:9" x14ac:dyDescent="0.15">
      <c r="B5" s="23" t="s">
        <v>44</v>
      </c>
      <c r="C5" s="24" t="s">
        <v>45</v>
      </c>
      <c r="D5" s="24">
        <v>81</v>
      </c>
      <c r="E5" s="28">
        <v>42470</v>
      </c>
      <c r="F5" s="24">
        <v>100</v>
      </c>
      <c r="G5" s="28">
        <v>42474</v>
      </c>
      <c r="H5" s="24">
        <v>100</v>
      </c>
      <c r="I5" s="28">
        <v>42472</v>
      </c>
    </row>
    <row r="6" spans="2:9" x14ac:dyDescent="0.15">
      <c r="B6" s="23" t="s">
        <v>44</v>
      </c>
      <c r="C6" s="24" t="s">
        <v>46</v>
      </c>
      <c r="D6" s="24"/>
      <c r="E6" s="28"/>
      <c r="F6" s="24"/>
      <c r="G6" s="29"/>
      <c r="H6" s="24">
        <v>100</v>
      </c>
      <c r="I6" s="28">
        <v>42484</v>
      </c>
    </row>
    <row r="7" spans="2:9" x14ac:dyDescent="0.15">
      <c r="B7" s="23" t="s">
        <v>44</v>
      </c>
      <c r="C7" s="24" t="s">
        <v>47</v>
      </c>
      <c r="D7" s="24">
        <v>30</v>
      </c>
      <c r="E7" s="28">
        <v>42494</v>
      </c>
      <c r="F7" s="24"/>
      <c r="G7" s="29"/>
      <c r="H7" s="24"/>
      <c r="I7" s="28"/>
    </row>
    <row r="8" spans="2:9" ht="21" x14ac:dyDescent="0.15">
      <c r="B8" s="30" t="s">
        <v>48</v>
      </c>
      <c r="C8" s="24" t="s">
        <v>47</v>
      </c>
      <c r="D8" s="24"/>
      <c r="E8" s="29"/>
      <c r="F8" s="24"/>
      <c r="G8" s="29"/>
      <c r="H8" s="24">
        <v>100</v>
      </c>
      <c r="I8" s="28">
        <v>42485</v>
      </c>
    </row>
    <row r="9" spans="2:9" ht="21" x14ac:dyDescent="0.15">
      <c r="B9" s="30" t="s">
        <v>48</v>
      </c>
      <c r="C9" s="24" t="s">
        <v>46</v>
      </c>
      <c r="D9" s="24"/>
      <c r="E9" s="29"/>
      <c r="F9" s="24">
        <v>30</v>
      </c>
      <c r="G9" s="28">
        <v>42492</v>
      </c>
      <c r="H9" s="24"/>
      <c r="I9" s="29"/>
    </row>
    <row r="10" spans="2:9" ht="27.75" x14ac:dyDescent="0.15">
      <c r="B10" s="33" t="s">
        <v>49</v>
      </c>
      <c r="C10" s="24" t="s">
        <v>50</v>
      </c>
      <c r="D10" s="24">
        <v>100</v>
      </c>
      <c r="E10" s="28">
        <v>42497</v>
      </c>
      <c r="F10" s="24">
        <v>100</v>
      </c>
      <c r="G10" s="28">
        <v>42504</v>
      </c>
      <c r="H10" s="24"/>
      <c r="I10" s="28"/>
    </row>
    <row r="11" spans="2:9" x14ac:dyDescent="0.15">
      <c r="B11" s="23" t="s">
        <v>51</v>
      </c>
      <c r="C11" s="24" t="s">
        <v>50</v>
      </c>
      <c r="D11" s="24"/>
      <c r="E11" s="29"/>
      <c r="F11" s="24"/>
      <c r="G11" s="29"/>
      <c r="H11" s="24">
        <v>100</v>
      </c>
      <c r="I11" s="28">
        <v>42507</v>
      </c>
    </row>
    <row r="12" spans="2:9" x14ac:dyDescent="0.15">
      <c r="B12" s="23" t="s">
        <v>52</v>
      </c>
      <c r="C12" s="24" t="s">
        <v>50</v>
      </c>
      <c r="D12" s="24"/>
      <c r="E12" s="29"/>
      <c r="F12" s="24">
        <v>59</v>
      </c>
      <c r="G12" s="28">
        <v>42504</v>
      </c>
      <c r="H12" s="24"/>
      <c r="I12" s="29"/>
    </row>
    <row r="13" spans="2:9" x14ac:dyDescent="0.15">
      <c r="B13" s="23" t="s">
        <v>54</v>
      </c>
      <c r="C13" s="24" t="s">
        <v>53</v>
      </c>
      <c r="D13" s="24">
        <v>65</v>
      </c>
      <c r="E13" s="28">
        <v>42512</v>
      </c>
      <c r="F13" s="24"/>
      <c r="G13" s="29"/>
      <c r="H13" s="24">
        <v>100</v>
      </c>
      <c r="I13" s="28">
        <v>42526</v>
      </c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気づきEURJPY1H</vt:lpstr>
      <vt:lpstr>EURJPY 1H</vt:lpstr>
      <vt:lpstr>画像EURJPY　１H</vt:lpstr>
      <vt:lpstr>検証終了通貨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杉山多美枝</cp:lastModifiedBy>
  <cp:revision/>
  <cp:lastPrinted>2015-07-15T10:17:15Z</cp:lastPrinted>
  <dcterms:created xsi:type="dcterms:W3CDTF">2013-10-09T23:04:08Z</dcterms:created>
  <dcterms:modified xsi:type="dcterms:W3CDTF">2016-06-06T15:29:35Z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