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X\EA\52_チャートマスター\本講座\20_トレード管理シート2\"/>
    </mc:Choice>
  </mc:AlternateContent>
  <bookViews>
    <workbookView xWindow="0" yWindow="0" windowWidth="25200" windowHeight="11760" tabRatio="675" activeTab="2"/>
  </bookViews>
  <sheets>
    <sheet name="検証（EURUSD　H4)" sheetId="30" r:id="rId1"/>
    <sheet name="画像(H4)" sheetId="31" r:id="rId2"/>
    <sheet name="気づき" sheetId="9" r:id="rId3"/>
    <sheet name="検証終了通貨" sheetId="10" r:id="rId4"/>
    <sheet name="テンプレ改２" sheetId="33" r:id="rId5"/>
  </sheets>
  <definedNames>
    <definedName name="_xlnm.Print_Area" localSheetId="4">テンプレ改２!$A$1:$AD$109</definedName>
    <definedName name="_xlnm.Print_Area" localSheetId="0">'検証（EURUSD　H4)'!$A$1:$AD$109</definedName>
  </definedNames>
  <calcPr calcId="152511"/>
</workbook>
</file>

<file path=xl/calcChain.xml><?xml version="1.0" encoding="utf-8"?>
<calcChain xmlns="http://schemas.openxmlformats.org/spreadsheetml/2006/main">
  <c r="X86" i="30" l="1"/>
  <c r="V86" i="30"/>
  <c r="D4" i="33"/>
  <c r="C109" i="33"/>
  <c r="L108" i="33"/>
  <c r="L107" i="33"/>
  <c r="L106" i="33"/>
  <c r="L105" i="33"/>
  <c r="L104" i="33"/>
  <c r="L103" i="33"/>
  <c r="L102" i="33"/>
  <c r="L101" i="33"/>
  <c r="L100" i="33"/>
  <c r="L99" i="33"/>
  <c r="L98" i="33"/>
  <c r="L97" i="33"/>
  <c r="L96" i="33"/>
  <c r="L95" i="33"/>
  <c r="L94" i="33"/>
  <c r="L93" i="33"/>
  <c r="L92" i="33"/>
  <c r="L91" i="33"/>
  <c r="L90" i="33"/>
  <c r="L89" i="33"/>
  <c r="L88" i="33"/>
  <c r="L87" i="33"/>
  <c r="L86" i="33"/>
  <c r="L85" i="33"/>
  <c r="L84" i="33"/>
  <c r="L83" i="33"/>
  <c r="L82" i="33"/>
  <c r="L81" i="33"/>
  <c r="L80" i="33"/>
  <c r="L79" i="33"/>
  <c r="L78" i="33"/>
  <c r="L77" i="33"/>
  <c r="L76" i="33"/>
  <c r="L75" i="33"/>
  <c r="L74" i="33"/>
  <c r="L73" i="33"/>
  <c r="L72" i="33"/>
  <c r="L71" i="33"/>
  <c r="L70" i="33"/>
  <c r="L69" i="33"/>
  <c r="L68" i="33"/>
  <c r="L67" i="33"/>
  <c r="L66" i="33"/>
  <c r="L65" i="33"/>
  <c r="L64" i="33"/>
  <c r="L63" i="33"/>
  <c r="L62" i="33"/>
  <c r="L61" i="33"/>
  <c r="L60" i="33"/>
  <c r="L59" i="33"/>
  <c r="L58" i="33"/>
  <c r="L57" i="33"/>
  <c r="L56" i="33"/>
  <c r="L55" i="33"/>
  <c r="L54" i="33"/>
  <c r="L53" i="33"/>
  <c r="L52" i="33"/>
  <c r="L51" i="33"/>
  <c r="L50" i="33"/>
  <c r="L49" i="33"/>
  <c r="L48" i="33"/>
  <c r="L47" i="33"/>
  <c r="L46" i="33"/>
  <c r="L45" i="33"/>
  <c r="L44" i="33"/>
  <c r="L43" i="33"/>
  <c r="L42" i="33"/>
  <c r="L41" i="33"/>
  <c r="L40" i="33"/>
  <c r="L39" i="33"/>
  <c r="L38" i="33"/>
  <c r="L37" i="33"/>
  <c r="L36" i="33"/>
  <c r="L35" i="33"/>
  <c r="L34" i="33"/>
  <c r="L33" i="33"/>
  <c r="L32" i="33"/>
  <c r="L31" i="33"/>
  <c r="L30" i="33"/>
  <c r="L29" i="33"/>
  <c r="L28" i="33"/>
  <c r="L27" i="33"/>
  <c r="L26" i="33"/>
  <c r="L25" i="33"/>
  <c r="L24" i="33"/>
  <c r="L23" i="33"/>
  <c r="L22" i="33"/>
  <c r="L21" i="33"/>
  <c r="L20" i="33"/>
  <c r="L19" i="33"/>
  <c r="L18" i="33"/>
  <c r="L17" i="33"/>
  <c r="L16" i="33"/>
  <c r="L15" i="33"/>
  <c r="L14" i="33"/>
  <c r="L13" i="33"/>
  <c r="L12" i="33"/>
  <c r="L11" i="33"/>
  <c r="L10" i="33"/>
  <c r="X108" i="33"/>
  <c r="U108" i="33"/>
  <c r="X107" i="33"/>
  <c r="U107" i="33"/>
  <c r="X106" i="33"/>
  <c r="U106" i="33"/>
  <c r="X105" i="33"/>
  <c r="U105" i="33"/>
  <c r="X104" i="33"/>
  <c r="U104" i="33"/>
  <c r="X103" i="33"/>
  <c r="U103" i="33"/>
  <c r="X102" i="33"/>
  <c r="U102" i="33"/>
  <c r="X101" i="33"/>
  <c r="U101" i="33"/>
  <c r="X100" i="33"/>
  <c r="U100" i="33"/>
  <c r="X99" i="33"/>
  <c r="U99" i="33"/>
  <c r="X98" i="33"/>
  <c r="U98" i="33"/>
  <c r="X97" i="33"/>
  <c r="U97" i="33"/>
  <c r="X96" i="33"/>
  <c r="U96" i="33"/>
  <c r="X95" i="33"/>
  <c r="U95" i="33"/>
  <c r="X94" i="33"/>
  <c r="U94" i="33"/>
  <c r="X93" i="33"/>
  <c r="U93" i="33"/>
  <c r="X92" i="33"/>
  <c r="U92" i="33"/>
  <c r="X91" i="33"/>
  <c r="U91" i="33"/>
  <c r="X90" i="33"/>
  <c r="U90" i="33"/>
  <c r="X89" i="33"/>
  <c r="U89" i="33"/>
  <c r="X88" i="33"/>
  <c r="U88" i="33"/>
  <c r="X87" i="33"/>
  <c r="U87" i="33"/>
  <c r="X86" i="33"/>
  <c r="U86" i="33"/>
  <c r="X85" i="33"/>
  <c r="U85" i="33"/>
  <c r="X84" i="33"/>
  <c r="U84" i="33"/>
  <c r="X83" i="33"/>
  <c r="U83" i="33"/>
  <c r="X82" i="33"/>
  <c r="U82" i="33"/>
  <c r="X81" i="33"/>
  <c r="U81" i="33"/>
  <c r="X80" i="33"/>
  <c r="U80" i="33"/>
  <c r="X79" i="33"/>
  <c r="U79" i="33"/>
  <c r="X78" i="33"/>
  <c r="U78" i="33"/>
  <c r="X77" i="33"/>
  <c r="U77" i="33"/>
  <c r="X76" i="33"/>
  <c r="U76" i="33"/>
  <c r="X75" i="33"/>
  <c r="U75" i="33"/>
  <c r="X74" i="33"/>
  <c r="U74" i="33"/>
  <c r="X73" i="33"/>
  <c r="U73" i="33"/>
  <c r="X72" i="33"/>
  <c r="U72" i="33"/>
  <c r="X71" i="33"/>
  <c r="U71" i="33"/>
  <c r="X70" i="33"/>
  <c r="U70" i="33"/>
  <c r="X69" i="33"/>
  <c r="U69" i="33"/>
  <c r="X68" i="33"/>
  <c r="U68" i="33"/>
  <c r="X67" i="33"/>
  <c r="U67" i="33"/>
  <c r="X66" i="33"/>
  <c r="U66" i="33"/>
  <c r="X65" i="33"/>
  <c r="U65" i="33"/>
  <c r="X64" i="33"/>
  <c r="U64" i="33"/>
  <c r="X63" i="33"/>
  <c r="U63" i="33"/>
  <c r="X62" i="33"/>
  <c r="U62" i="33"/>
  <c r="X61" i="33"/>
  <c r="U61" i="33"/>
  <c r="X60" i="33"/>
  <c r="U60" i="33"/>
  <c r="X59" i="33"/>
  <c r="U59" i="33"/>
  <c r="X58" i="33"/>
  <c r="U58" i="33"/>
  <c r="X57" i="33"/>
  <c r="U57" i="33"/>
  <c r="X56" i="33"/>
  <c r="U56" i="33"/>
  <c r="X55" i="33"/>
  <c r="U55" i="33"/>
  <c r="X54" i="33"/>
  <c r="U54" i="33"/>
  <c r="X53" i="33"/>
  <c r="U53" i="33"/>
  <c r="X52" i="33"/>
  <c r="U52" i="33"/>
  <c r="X51" i="33"/>
  <c r="U51" i="33"/>
  <c r="X50" i="33"/>
  <c r="U50" i="33"/>
  <c r="X49" i="33"/>
  <c r="U49" i="33"/>
  <c r="X48" i="33"/>
  <c r="U48" i="33"/>
  <c r="X47" i="33"/>
  <c r="U47" i="33"/>
  <c r="X46" i="33"/>
  <c r="U46" i="33"/>
  <c r="X45" i="33"/>
  <c r="U45" i="33"/>
  <c r="X44" i="33"/>
  <c r="U44" i="33"/>
  <c r="X43" i="33"/>
  <c r="U43" i="33"/>
  <c r="X42" i="33"/>
  <c r="U42" i="33"/>
  <c r="X41" i="33"/>
  <c r="U41" i="33"/>
  <c r="X40" i="33"/>
  <c r="U40" i="33"/>
  <c r="X39" i="33"/>
  <c r="U39" i="33"/>
  <c r="X38" i="33"/>
  <c r="U38" i="33"/>
  <c r="X37" i="33"/>
  <c r="U37" i="33"/>
  <c r="X36" i="33"/>
  <c r="U36" i="33"/>
  <c r="X35" i="33"/>
  <c r="U35" i="33"/>
  <c r="X34" i="33"/>
  <c r="U34" i="33"/>
  <c r="X33" i="33"/>
  <c r="U33" i="33"/>
  <c r="X32" i="33"/>
  <c r="U32" i="33"/>
  <c r="X31" i="33"/>
  <c r="U31" i="33"/>
  <c r="X30" i="33"/>
  <c r="U30" i="33"/>
  <c r="X29" i="33"/>
  <c r="U29" i="33"/>
  <c r="X28" i="33"/>
  <c r="U28" i="33"/>
  <c r="X27" i="33"/>
  <c r="U27" i="33"/>
  <c r="X26" i="33"/>
  <c r="U26" i="33"/>
  <c r="X25" i="33"/>
  <c r="U25" i="33"/>
  <c r="X24" i="33"/>
  <c r="U24" i="33"/>
  <c r="X23" i="33"/>
  <c r="U23" i="33"/>
  <c r="X22" i="33"/>
  <c r="U22" i="33"/>
  <c r="X21" i="33"/>
  <c r="U21" i="33"/>
  <c r="X20" i="33"/>
  <c r="U20" i="33"/>
  <c r="X19" i="33"/>
  <c r="U19" i="33"/>
  <c r="X18" i="33"/>
  <c r="U18" i="33"/>
  <c r="X17" i="33"/>
  <c r="U17" i="33"/>
  <c r="X16" i="33"/>
  <c r="U16" i="33"/>
  <c r="X15" i="33"/>
  <c r="U15" i="33"/>
  <c r="X14" i="33"/>
  <c r="U14" i="33"/>
  <c r="X13" i="33"/>
  <c r="U13" i="33"/>
  <c r="X12" i="33"/>
  <c r="U12" i="33"/>
  <c r="X11" i="33"/>
  <c r="U11" i="33"/>
  <c r="X10" i="33"/>
  <c r="U10" i="33"/>
  <c r="X9" i="33"/>
  <c r="U9" i="33"/>
  <c r="M9" i="33"/>
  <c r="O9" i="33" s="1"/>
  <c r="V9" i="33" s="1"/>
  <c r="N2" i="33"/>
  <c r="AD85" i="30"/>
  <c r="AB85" i="30"/>
  <c r="AD79" i="30"/>
  <c r="AB79" i="30"/>
  <c r="AG85" i="30"/>
  <c r="AG84" i="30"/>
  <c r="AG83" i="30"/>
  <c r="AG80" i="30"/>
  <c r="AG79" i="30"/>
  <c r="AG74" i="30"/>
  <c r="AG73" i="30"/>
  <c r="AG72" i="30"/>
  <c r="AG71" i="30"/>
  <c r="AG69" i="30"/>
  <c r="AG68" i="30"/>
  <c r="AG65" i="30"/>
  <c r="AG62" i="30"/>
  <c r="AG61" i="30"/>
  <c r="AG60" i="30"/>
  <c r="AG59" i="30"/>
  <c r="AG58" i="30"/>
  <c r="AG57" i="30"/>
  <c r="AG56" i="30"/>
  <c r="AG55" i="30"/>
  <c r="AG53" i="30"/>
  <c r="AG50" i="30"/>
  <c r="AG49" i="30"/>
  <c r="AG48" i="30"/>
  <c r="AG45" i="30"/>
  <c r="AG44" i="30"/>
  <c r="AG43" i="30"/>
  <c r="AG42" i="30"/>
  <c r="AG41" i="30"/>
  <c r="AG40" i="30"/>
  <c r="AG39" i="30"/>
  <c r="AG36" i="30"/>
  <c r="AG34" i="30"/>
  <c r="AG32" i="30"/>
  <c r="AG30" i="30"/>
  <c r="AG26" i="30"/>
  <c r="AG19" i="30"/>
  <c r="AG15" i="30"/>
  <c r="AG13" i="30"/>
  <c r="AG12" i="30"/>
  <c r="AG11" i="30"/>
  <c r="AG14" i="30"/>
  <c r="AE50" i="30"/>
  <c r="AF49" i="30"/>
  <c r="AE49" i="30"/>
  <c r="AF48" i="30"/>
  <c r="AE48" i="30"/>
  <c r="AF45" i="30"/>
  <c r="AE45" i="30"/>
  <c r="AF44" i="30"/>
  <c r="AE44" i="30"/>
  <c r="AF43" i="30"/>
  <c r="AE43" i="30"/>
  <c r="AF42" i="30"/>
  <c r="AE42" i="30"/>
  <c r="AF41" i="30"/>
  <c r="AE41" i="30"/>
  <c r="AF40" i="30"/>
  <c r="AE40" i="30"/>
  <c r="AF39" i="30"/>
  <c r="AE39" i="30"/>
  <c r="AF36" i="30"/>
  <c r="AE36" i="30"/>
  <c r="AF34" i="30"/>
  <c r="AE34" i="30"/>
  <c r="AF32" i="30"/>
  <c r="AE32" i="30"/>
  <c r="AF30" i="30"/>
  <c r="AE30" i="30"/>
  <c r="AF26" i="30"/>
  <c r="AE26" i="30"/>
  <c r="AF19" i="30"/>
  <c r="AE19" i="30"/>
  <c r="AF15" i="30"/>
  <c r="AE15" i="30"/>
  <c r="AF14" i="30"/>
  <c r="AE14" i="30"/>
  <c r="AF13" i="30"/>
  <c r="AE13" i="30"/>
  <c r="AF12" i="30"/>
  <c r="AE12" i="30"/>
  <c r="AF11" i="30"/>
  <c r="AE11" i="30"/>
  <c r="U108" i="30"/>
  <c r="U107" i="30"/>
  <c r="U106" i="30"/>
  <c r="U105" i="30"/>
  <c r="U104" i="30"/>
  <c r="U103" i="30"/>
  <c r="U102" i="30"/>
  <c r="U101" i="30"/>
  <c r="U100" i="30"/>
  <c r="U99" i="30"/>
  <c r="U98" i="30"/>
  <c r="U97" i="30"/>
  <c r="U96" i="30"/>
  <c r="U95" i="30"/>
  <c r="U94" i="30"/>
  <c r="U93" i="30"/>
  <c r="U92" i="30"/>
  <c r="U91" i="30"/>
  <c r="U90" i="30"/>
  <c r="U89" i="30"/>
  <c r="U88" i="30"/>
  <c r="U87" i="30"/>
  <c r="U86" i="30"/>
  <c r="U85" i="30"/>
  <c r="U84" i="30"/>
  <c r="U83" i="30"/>
  <c r="U82" i="30"/>
  <c r="U81" i="30"/>
  <c r="U80" i="30"/>
  <c r="U79" i="30"/>
  <c r="U78" i="30"/>
  <c r="U77" i="30"/>
  <c r="U76" i="30"/>
  <c r="U75" i="30"/>
  <c r="U74" i="30"/>
  <c r="U73" i="30"/>
  <c r="U72" i="30"/>
  <c r="U71" i="30"/>
  <c r="U70" i="30"/>
  <c r="U69" i="30"/>
  <c r="U68" i="30"/>
  <c r="U67" i="30"/>
  <c r="U66" i="30"/>
  <c r="U65" i="30"/>
  <c r="U64" i="30"/>
  <c r="U63" i="30"/>
  <c r="U62" i="30"/>
  <c r="U61" i="30"/>
  <c r="U60" i="30"/>
  <c r="U59" i="30"/>
  <c r="U58" i="30"/>
  <c r="U57" i="30"/>
  <c r="U56" i="30"/>
  <c r="U55" i="30"/>
  <c r="U54" i="30"/>
  <c r="U53" i="30"/>
  <c r="U52" i="30"/>
  <c r="U51" i="30"/>
  <c r="U50" i="30"/>
  <c r="U49" i="30"/>
  <c r="U48" i="30"/>
  <c r="U47" i="30"/>
  <c r="U46" i="30"/>
  <c r="U45" i="30"/>
  <c r="U44" i="30"/>
  <c r="U43" i="30"/>
  <c r="U42" i="30"/>
  <c r="U41" i="30"/>
  <c r="U40" i="30"/>
  <c r="U39" i="30"/>
  <c r="U38" i="30"/>
  <c r="U37" i="30"/>
  <c r="U36" i="30"/>
  <c r="U35" i="30"/>
  <c r="U34" i="30"/>
  <c r="U33" i="30"/>
  <c r="U32" i="30"/>
  <c r="U31" i="30"/>
  <c r="U30" i="30"/>
  <c r="U29" i="30"/>
  <c r="U28" i="30"/>
  <c r="U27" i="30"/>
  <c r="U26" i="30"/>
  <c r="U25" i="30"/>
  <c r="U24" i="30"/>
  <c r="U23" i="30"/>
  <c r="U22" i="30"/>
  <c r="U21" i="30"/>
  <c r="U20" i="30"/>
  <c r="U19" i="30"/>
  <c r="U18" i="30"/>
  <c r="U17" i="30"/>
  <c r="U16" i="30"/>
  <c r="U15" i="30"/>
  <c r="U14" i="30"/>
  <c r="U13" i="30"/>
  <c r="U12" i="30"/>
  <c r="U11" i="30"/>
  <c r="U10" i="30"/>
  <c r="U9" i="30"/>
  <c r="AD46" i="30"/>
  <c r="AB46" i="30"/>
  <c r="AD36" i="30"/>
  <c r="AB36" i="30"/>
  <c r="AD31" i="30"/>
  <c r="AB31" i="30"/>
  <c r="AD27" i="30"/>
  <c r="AB27" i="30"/>
  <c r="AD24" i="30"/>
  <c r="AB24" i="30"/>
  <c r="AD21" i="30"/>
  <c r="AB21" i="30"/>
  <c r="AD16" i="30"/>
  <c r="AB16" i="30"/>
  <c r="AD10" i="30"/>
  <c r="AB10" i="30"/>
  <c r="J4" i="33" l="1"/>
  <c r="C10" i="33"/>
  <c r="X108" i="30"/>
  <c r="X107" i="30"/>
  <c r="X106" i="30"/>
  <c r="X105" i="30"/>
  <c r="X104" i="30"/>
  <c r="X103" i="30"/>
  <c r="X102" i="30"/>
  <c r="X101" i="30"/>
  <c r="X100" i="30"/>
  <c r="X99" i="30"/>
  <c r="X98" i="30"/>
  <c r="X97" i="30"/>
  <c r="X96" i="30"/>
  <c r="X95" i="30"/>
  <c r="X94" i="30"/>
  <c r="X93" i="30"/>
  <c r="X92" i="30"/>
  <c r="X91" i="30"/>
  <c r="X90" i="30"/>
  <c r="X89" i="30"/>
  <c r="X88" i="30"/>
  <c r="X87" i="30"/>
  <c r="X85" i="30"/>
  <c r="X84" i="30"/>
  <c r="X83" i="30"/>
  <c r="X82" i="30"/>
  <c r="X81" i="30"/>
  <c r="X80" i="30"/>
  <c r="X79" i="30"/>
  <c r="X78" i="30"/>
  <c r="X77" i="30"/>
  <c r="X76" i="30"/>
  <c r="X75" i="30"/>
  <c r="X74" i="30"/>
  <c r="X73" i="30"/>
  <c r="X72" i="30"/>
  <c r="X71" i="30"/>
  <c r="X70" i="30"/>
  <c r="X69" i="30"/>
  <c r="X68" i="30"/>
  <c r="X67" i="30"/>
  <c r="X66" i="30"/>
  <c r="X65" i="30"/>
  <c r="X64" i="30"/>
  <c r="X63" i="30"/>
  <c r="X62" i="30"/>
  <c r="X61" i="30"/>
  <c r="X60" i="30"/>
  <c r="X59" i="30"/>
  <c r="X58" i="30"/>
  <c r="X57" i="30"/>
  <c r="X56" i="30"/>
  <c r="X55" i="30"/>
  <c r="X54" i="30"/>
  <c r="X53" i="30"/>
  <c r="X52" i="30"/>
  <c r="X51" i="30"/>
  <c r="X50" i="30"/>
  <c r="X49" i="30"/>
  <c r="X48" i="30"/>
  <c r="X47" i="30"/>
  <c r="X46" i="30"/>
  <c r="X45" i="30"/>
  <c r="X44" i="30"/>
  <c r="X43" i="30"/>
  <c r="X42" i="30"/>
  <c r="X41" i="30"/>
  <c r="X40" i="30"/>
  <c r="X39" i="30"/>
  <c r="X38" i="30"/>
  <c r="X37" i="30"/>
  <c r="X36" i="30"/>
  <c r="X35" i="30"/>
  <c r="X34" i="30"/>
  <c r="X33" i="30"/>
  <c r="X32" i="30"/>
  <c r="X31" i="30"/>
  <c r="X30" i="30"/>
  <c r="X29" i="30"/>
  <c r="X28" i="30"/>
  <c r="X27" i="30"/>
  <c r="X26" i="30"/>
  <c r="X25" i="30"/>
  <c r="X24" i="30"/>
  <c r="X23" i="30"/>
  <c r="X22" i="30"/>
  <c r="X21" i="30"/>
  <c r="X20" i="30"/>
  <c r="X19" i="30"/>
  <c r="X18" i="30"/>
  <c r="X17" i="30"/>
  <c r="X9" i="30"/>
  <c r="X10" i="30"/>
  <c r="X11" i="30"/>
  <c r="X12" i="30"/>
  <c r="X13" i="30"/>
  <c r="X14" i="30"/>
  <c r="X15" i="30"/>
  <c r="X16" i="30"/>
  <c r="M10" i="33" l="1"/>
  <c r="O10" i="33" s="1"/>
  <c r="V10" i="33" s="1"/>
  <c r="M9" i="30"/>
  <c r="O9" i="30" s="1"/>
  <c r="N2" i="30"/>
  <c r="C11" i="33" l="1"/>
  <c r="AB10" i="33"/>
  <c r="AD10" i="33" s="1"/>
  <c r="V9" i="30"/>
  <c r="M11" i="33" l="1"/>
  <c r="C10" i="30"/>
  <c r="M10" i="30" s="1"/>
  <c r="O10" i="30" s="1"/>
  <c r="O11" i="33" l="1"/>
  <c r="V11" i="33" s="1"/>
  <c r="AE11" i="33"/>
  <c r="V10" i="30"/>
  <c r="C11" i="30" s="1"/>
  <c r="C12" i="33" l="1"/>
  <c r="AF11" i="33"/>
  <c r="AG11" i="33" s="1"/>
  <c r="M11" i="30"/>
  <c r="O11" i="30" s="1"/>
  <c r="M12" i="33" l="1"/>
  <c r="V11" i="30"/>
  <c r="O12" i="33" l="1"/>
  <c r="V12" i="33" s="1"/>
  <c r="AE12" i="33"/>
  <c r="C12" i="30"/>
  <c r="M12" i="30" s="1"/>
  <c r="C13" i="33" l="1"/>
  <c r="AF12" i="33"/>
  <c r="AG12" i="33" s="1"/>
  <c r="O12" i="30"/>
  <c r="V12" i="30" s="1"/>
  <c r="C13" i="30" s="1"/>
  <c r="M13" i="33" l="1"/>
  <c r="M13" i="30"/>
  <c r="O13" i="33" l="1"/>
  <c r="V13" i="33" s="1"/>
  <c r="AE13" i="33"/>
  <c r="O13" i="30"/>
  <c r="V13" i="30" s="1"/>
  <c r="C14" i="30" s="1"/>
  <c r="C14" i="33" l="1"/>
  <c r="AF13" i="33"/>
  <c r="AG13" i="33" s="1"/>
  <c r="M14" i="30"/>
  <c r="M14" i="33" l="1"/>
  <c r="O14" i="30"/>
  <c r="V14" i="30" s="1"/>
  <c r="C15" i="30" s="1"/>
  <c r="M15" i="30" s="1"/>
  <c r="AE14" i="33" l="1"/>
  <c r="O14" i="33"/>
  <c r="V14" i="33" s="1"/>
  <c r="O15" i="30"/>
  <c r="V15" i="30" s="1"/>
  <c r="C16" i="30" s="1"/>
  <c r="M16" i="30" s="1"/>
  <c r="C15" i="33" l="1"/>
  <c r="M15" i="33" s="1"/>
  <c r="AF14" i="33"/>
  <c r="AG14" i="33" s="1"/>
  <c r="O16" i="30"/>
  <c r="V16" i="30" s="1"/>
  <c r="AE15" i="33" l="1"/>
  <c r="O15" i="33"/>
  <c r="V15" i="33" s="1"/>
  <c r="C17" i="30"/>
  <c r="M17" i="30" s="1"/>
  <c r="O17" i="30" s="1"/>
  <c r="V17" i="30"/>
  <c r="C18" i="30" s="1"/>
  <c r="M18" i="30" s="1"/>
  <c r="AF15" i="33" l="1"/>
  <c r="AG15" i="33" s="1"/>
  <c r="C16" i="33"/>
  <c r="M16" i="33" s="1"/>
  <c r="O16" i="33" s="1"/>
  <c r="V16" i="33" s="1"/>
  <c r="C17" i="33" s="1"/>
  <c r="M17" i="33" s="1"/>
  <c r="O17" i="33" s="1"/>
  <c r="V17" i="33" s="1"/>
  <c r="O18" i="30"/>
  <c r="V18" i="30" s="1"/>
  <c r="C19" i="30" s="1"/>
  <c r="M19" i="30" s="1"/>
  <c r="C18" i="33" l="1"/>
  <c r="M18" i="33" s="1"/>
  <c r="O18" i="33" s="1"/>
  <c r="V18" i="33" s="1"/>
  <c r="C19" i="33" s="1"/>
  <c r="M19" i="33" s="1"/>
  <c r="AB16" i="33"/>
  <c r="AD16" i="33" s="1"/>
  <c r="O19" i="30"/>
  <c r="V19" i="30" s="1"/>
  <c r="O19" i="33" l="1"/>
  <c r="V19" i="33" s="1"/>
  <c r="AE19" i="33"/>
  <c r="C20" i="30"/>
  <c r="M20" i="30" s="1"/>
  <c r="O20" i="30" s="1"/>
  <c r="V20" i="30" s="1"/>
  <c r="C21" i="30" s="1"/>
  <c r="M21" i="30" s="1"/>
  <c r="C20" i="33" l="1"/>
  <c r="M20" i="33" s="1"/>
  <c r="O20" i="33" s="1"/>
  <c r="V20" i="33" s="1"/>
  <c r="AF19" i="33"/>
  <c r="AG19" i="33" s="1"/>
  <c r="O21" i="30"/>
  <c r="V21" i="30" s="1"/>
  <c r="C22" i="30" s="1"/>
  <c r="M22" i="30" s="1"/>
  <c r="C21" i="33" l="1"/>
  <c r="M21" i="33" s="1"/>
  <c r="O21" i="33" s="1"/>
  <c r="V21" i="33" s="1"/>
  <c r="C22" i="33" s="1"/>
  <c r="M22" i="33" s="1"/>
  <c r="O22" i="33" s="1"/>
  <c r="V22" i="33" s="1"/>
  <c r="O22" i="30"/>
  <c r="V22" i="30" s="1"/>
  <c r="C23" i="30" s="1"/>
  <c r="M23" i="30" s="1"/>
  <c r="AB21" i="33" l="1"/>
  <c r="AD21" i="33" s="1"/>
  <c r="C23" i="33"/>
  <c r="M23" i="33" s="1"/>
  <c r="O23" i="33" s="1"/>
  <c r="V23" i="33" s="1"/>
  <c r="C24" i="33" s="1"/>
  <c r="M24" i="33" s="1"/>
  <c r="O24" i="33" s="1"/>
  <c r="V24" i="33" s="1"/>
  <c r="C25" i="33" s="1"/>
  <c r="M25" i="33" s="1"/>
  <c r="O25" i="33" s="1"/>
  <c r="V25" i="33" s="1"/>
  <c r="O23" i="30"/>
  <c r="V23" i="30" s="1"/>
  <c r="C26" i="33" l="1"/>
  <c r="M26" i="33" s="1"/>
  <c r="AB24" i="33"/>
  <c r="AD24" i="33" s="1"/>
  <c r="C24" i="30"/>
  <c r="M24" i="30" s="1"/>
  <c r="O24" i="30" s="1"/>
  <c r="V24" i="30" s="1"/>
  <c r="C25" i="30" s="1"/>
  <c r="M25" i="30" s="1"/>
  <c r="O26" i="33" l="1"/>
  <c r="V26" i="33" s="1"/>
  <c r="AE26" i="33"/>
  <c r="O25" i="30"/>
  <c r="V25" i="30" s="1"/>
  <c r="C27" i="33" l="1"/>
  <c r="M27" i="33" s="1"/>
  <c r="O27" i="33" s="1"/>
  <c r="V27" i="33" s="1"/>
  <c r="C28" i="33" s="1"/>
  <c r="M28" i="33" s="1"/>
  <c r="O28" i="33" s="1"/>
  <c r="V28" i="33" s="1"/>
  <c r="AF26" i="33"/>
  <c r="AG26" i="33" s="1"/>
  <c r="C26" i="30"/>
  <c r="M26" i="30" s="1"/>
  <c r="O26" i="30" s="1"/>
  <c r="V26" i="30"/>
  <c r="AB27" i="33" l="1"/>
  <c r="AD27" i="33" s="1"/>
  <c r="C29" i="33"/>
  <c r="M29" i="33" s="1"/>
  <c r="O29" i="33" s="1"/>
  <c r="V29" i="33" s="1"/>
  <c r="C30" i="33" s="1"/>
  <c r="M30" i="33" s="1"/>
  <c r="C27" i="30"/>
  <c r="M27" i="30"/>
  <c r="O30" i="33" l="1"/>
  <c r="V30" i="33" s="1"/>
  <c r="AE30" i="33"/>
  <c r="O27" i="30"/>
  <c r="V27" i="30" s="1"/>
  <c r="C31" i="33" l="1"/>
  <c r="M31" i="33" s="1"/>
  <c r="O31" i="33" s="1"/>
  <c r="V31" i="33" s="1"/>
  <c r="C32" i="33" s="1"/>
  <c r="M32" i="33" s="1"/>
  <c r="AF30" i="33"/>
  <c r="AG30" i="33" s="1"/>
  <c r="C28" i="30"/>
  <c r="M28" i="30" s="1"/>
  <c r="AB31" i="33" l="1"/>
  <c r="AD31" i="33" s="1"/>
  <c r="O32" i="33"/>
  <c r="V32" i="33" s="1"/>
  <c r="AE32" i="33"/>
  <c r="O28" i="30"/>
  <c r="V28" i="30" s="1"/>
  <c r="C33" i="33" l="1"/>
  <c r="M33" i="33" s="1"/>
  <c r="O33" i="33" s="1"/>
  <c r="V33" i="33" s="1"/>
  <c r="C34" i="33" s="1"/>
  <c r="M34" i="33" s="1"/>
  <c r="AF32" i="33"/>
  <c r="AG32" i="33" s="1"/>
  <c r="C29" i="30"/>
  <c r="M29" i="30" s="1"/>
  <c r="O34" i="33" l="1"/>
  <c r="V34" i="33" s="1"/>
  <c r="AE34" i="33"/>
  <c r="O29" i="30"/>
  <c r="V29" i="30" s="1"/>
  <c r="C35" i="33" l="1"/>
  <c r="M35" i="33" s="1"/>
  <c r="O35" i="33" s="1"/>
  <c r="V35" i="33" s="1"/>
  <c r="AF34" i="33"/>
  <c r="AG34" i="33" s="1"/>
  <c r="C30" i="30"/>
  <c r="M30" i="30" s="1"/>
  <c r="O30" i="30" s="1"/>
  <c r="V30" i="30"/>
  <c r="C36" i="33" l="1"/>
  <c r="M36" i="33" s="1"/>
  <c r="C31" i="30"/>
  <c r="M31" i="30" s="1"/>
  <c r="O31" i="30" s="1"/>
  <c r="V31" i="30" s="1"/>
  <c r="O36" i="33" l="1"/>
  <c r="V36" i="33" s="1"/>
  <c r="AE36" i="33"/>
  <c r="C32" i="30"/>
  <c r="M32" i="30"/>
  <c r="C37" i="33" l="1"/>
  <c r="M37" i="33" s="1"/>
  <c r="O37" i="33" s="1"/>
  <c r="V37" i="33" s="1"/>
  <c r="AF36" i="33"/>
  <c r="AG36" i="33" s="1"/>
  <c r="AB36" i="33"/>
  <c r="AD36" i="33" s="1"/>
  <c r="O32" i="30"/>
  <c r="V32" i="30" s="1"/>
  <c r="C38" i="33" l="1"/>
  <c r="M38" i="33" s="1"/>
  <c r="O38" i="33" s="1"/>
  <c r="V38" i="33" s="1"/>
  <c r="C39" i="33" s="1"/>
  <c r="M39" i="33" s="1"/>
  <c r="C33" i="30"/>
  <c r="M33" i="30"/>
  <c r="AE39" i="33" l="1"/>
  <c r="O39" i="33"/>
  <c r="V39" i="33" s="1"/>
  <c r="O33" i="30"/>
  <c r="V33" i="30" s="1"/>
  <c r="AF39" i="33" l="1"/>
  <c r="AG39" i="33" s="1"/>
  <c r="C40" i="33"/>
  <c r="M40" i="33" s="1"/>
  <c r="C34" i="30"/>
  <c r="M34" i="30" s="1"/>
  <c r="AE40" i="33" l="1"/>
  <c r="O40" i="33"/>
  <c r="V40" i="33" s="1"/>
  <c r="O34" i="30"/>
  <c r="V34" i="30" s="1"/>
  <c r="AF40" i="33" l="1"/>
  <c r="AG40" i="33" s="1"/>
  <c r="C41" i="33"/>
  <c r="M41" i="33" s="1"/>
  <c r="C35" i="30"/>
  <c r="M35" i="30" s="1"/>
  <c r="O41" i="33" l="1"/>
  <c r="V41" i="33" s="1"/>
  <c r="AE41" i="33"/>
  <c r="O35" i="30"/>
  <c r="V35" i="30" s="1"/>
  <c r="C36" i="30" s="1"/>
  <c r="M36" i="30" s="1"/>
  <c r="O36" i="30" s="1"/>
  <c r="V36" i="30" s="1"/>
  <c r="C37" i="30" s="1"/>
  <c r="C42" i="33" l="1"/>
  <c r="M42" i="33" s="1"/>
  <c r="AF41" i="33"/>
  <c r="AG41" i="33" s="1"/>
  <c r="M37" i="30"/>
  <c r="O42" i="33" l="1"/>
  <c r="V42" i="33" s="1"/>
  <c r="AE42" i="33"/>
  <c r="O37" i="30"/>
  <c r="V37" i="30" s="1"/>
  <c r="C38" i="30" s="1"/>
  <c r="C43" i="33" l="1"/>
  <c r="M43" i="33" s="1"/>
  <c r="AF42" i="33"/>
  <c r="AG42" i="33" s="1"/>
  <c r="M38" i="30"/>
  <c r="O43" i="33" l="1"/>
  <c r="V43" i="33" s="1"/>
  <c r="AE43" i="33"/>
  <c r="O38" i="30"/>
  <c r="V38" i="30" s="1"/>
  <c r="C39" i="30" s="1"/>
  <c r="C44" i="33" l="1"/>
  <c r="M44" i="33" s="1"/>
  <c r="AF43" i="33"/>
  <c r="AG43" i="33" s="1"/>
  <c r="M39" i="30"/>
  <c r="O44" i="33" l="1"/>
  <c r="V44" i="33" s="1"/>
  <c r="AE44" i="33"/>
  <c r="O39" i="30"/>
  <c r="V39" i="30" s="1"/>
  <c r="C40" i="30" s="1"/>
  <c r="M40" i="30" s="1"/>
  <c r="C45" i="33" l="1"/>
  <c r="M45" i="33" s="1"/>
  <c r="AF44" i="33"/>
  <c r="AG44" i="33" s="1"/>
  <c r="V40" i="30"/>
  <c r="C41" i="30" s="1"/>
  <c r="M41" i="30" s="1"/>
  <c r="O40" i="30"/>
  <c r="AE45" i="33" l="1"/>
  <c r="O45" i="33"/>
  <c r="V45" i="33" s="1"/>
  <c r="O41" i="30"/>
  <c r="V41" i="30" s="1"/>
  <c r="C42" i="30" s="1"/>
  <c r="C46" i="33" l="1"/>
  <c r="M46" i="33" s="1"/>
  <c r="O46" i="33" s="1"/>
  <c r="V46" i="33" s="1"/>
  <c r="AF45" i="33"/>
  <c r="AG45" i="33" s="1"/>
  <c r="M42" i="30"/>
  <c r="C47" i="33" l="1"/>
  <c r="M47" i="33" s="1"/>
  <c r="O47" i="33" s="1"/>
  <c r="V47" i="33" s="1"/>
  <c r="AB46" i="33"/>
  <c r="AD46" i="33" s="1"/>
  <c r="V42" i="30"/>
  <c r="C43" i="30" s="1"/>
  <c r="O42" i="30"/>
  <c r="C48" i="33" l="1"/>
  <c r="M48" i="33" s="1"/>
  <c r="M43" i="30"/>
  <c r="O48" i="33" l="1"/>
  <c r="V48" i="33" s="1"/>
  <c r="AE48" i="33"/>
  <c r="O43" i="30"/>
  <c r="V43" i="30" s="1"/>
  <c r="C44" i="30" s="1"/>
  <c r="M44" i="30" s="1"/>
  <c r="C49" i="33" l="1"/>
  <c r="M49" i="33" s="1"/>
  <c r="AF48" i="33"/>
  <c r="AG48" i="33" s="1"/>
  <c r="O44" i="30"/>
  <c r="V44" i="30" s="1"/>
  <c r="C45" i="30" s="1"/>
  <c r="M45" i="30" s="1"/>
  <c r="AE49" i="33" l="1"/>
  <c r="O49" i="33"/>
  <c r="V49" i="33" s="1"/>
  <c r="O45" i="30"/>
  <c r="V45" i="30" s="1"/>
  <c r="C46" i="30" s="1"/>
  <c r="C50" i="33" l="1"/>
  <c r="M50" i="33" s="1"/>
  <c r="AF49" i="33"/>
  <c r="AG49" i="33" s="1"/>
  <c r="M46" i="30"/>
  <c r="AE50" i="33" l="1"/>
  <c r="O50" i="33"/>
  <c r="V50" i="33" s="1"/>
  <c r="O46" i="30"/>
  <c r="V46" i="30" s="1"/>
  <c r="C47" i="30" s="1"/>
  <c r="AF50" i="33" l="1"/>
  <c r="AG50" i="33" s="1"/>
  <c r="C51" i="33"/>
  <c r="M51" i="33" s="1"/>
  <c r="O51" i="33" s="1"/>
  <c r="V51" i="33" s="1"/>
  <c r="C52" i="33" s="1"/>
  <c r="M52" i="33" s="1"/>
  <c r="O52" i="33" s="1"/>
  <c r="V52" i="33" s="1"/>
  <c r="M47" i="30"/>
  <c r="C53" i="33" l="1"/>
  <c r="M53" i="33" s="1"/>
  <c r="AB51" i="33"/>
  <c r="AD51" i="33" s="1"/>
  <c r="O47" i="30"/>
  <c r="V47" i="30" s="1"/>
  <c r="C48" i="30" s="1"/>
  <c r="AE53" i="33" l="1"/>
  <c r="O53" i="33"/>
  <c r="V53" i="33" s="1"/>
  <c r="M48" i="30"/>
  <c r="C54" i="33" l="1"/>
  <c r="M54" i="33" s="1"/>
  <c r="O54" i="33" s="1"/>
  <c r="V54" i="33" s="1"/>
  <c r="C55" i="33" s="1"/>
  <c r="M55" i="33" s="1"/>
  <c r="AF53" i="33"/>
  <c r="AG53" i="33" s="1"/>
  <c r="O48" i="30"/>
  <c r="V48" i="30" s="1"/>
  <c r="C49" i="30" s="1"/>
  <c r="AE55" i="33" l="1"/>
  <c r="O55" i="33"/>
  <c r="V55" i="33" s="1"/>
  <c r="AB54" i="33"/>
  <c r="AD54" i="33" s="1"/>
  <c r="M49" i="30"/>
  <c r="AF55" i="33" l="1"/>
  <c r="AG55" i="33" s="1"/>
  <c r="C56" i="33"/>
  <c r="M56" i="33" s="1"/>
  <c r="O49" i="30"/>
  <c r="V49" i="30" s="1"/>
  <c r="C50" i="30" s="1"/>
  <c r="AE56" i="33" l="1"/>
  <c r="O56" i="33"/>
  <c r="V56" i="33" s="1"/>
  <c r="M50" i="30"/>
  <c r="AF56" i="33" l="1"/>
  <c r="AG56" i="33" s="1"/>
  <c r="C57" i="33"/>
  <c r="M57" i="33" s="1"/>
  <c r="O50" i="30"/>
  <c r="V50" i="30" s="1"/>
  <c r="AE57" i="33" l="1"/>
  <c r="O57" i="33"/>
  <c r="V57" i="33" s="1"/>
  <c r="C51" i="30"/>
  <c r="M51" i="30" s="1"/>
  <c r="O51" i="30" s="1"/>
  <c r="V51" i="30" s="1"/>
  <c r="AF50" i="30"/>
  <c r="C58" i="33" l="1"/>
  <c r="M58" i="33" s="1"/>
  <c r="AF57" i="33"/>
  <c r="AG57" i="33" s="1"/>
  <c r="C52" i="30"/>
  <c r="M52" i="30" s="1"/>
  <c r="O52" i="30" s="1"/>
  <c r="V52" i="30" s="1"/>
  <c r="AB51" i="30"/>
  <c r="AD51" i="30" s="1"/>
  <c r="O58" i="33" l="1"/>
  <c r="V58" i="33" s="1"/>
  <c r="AE58" i="33"/>
  <c r="C53" i="30"/>
  <c r="M53" i="30" s="1"/>
  <c r="AE53" i="30" s="1"/>
  <c r="C59" i="33" l="1"/>
  <c r="M59" i="33" s="1"/>
  <c r="AF58" i="33"/>
  <c r="AG58" i="33" s="1"/>
  <c r="O53" i="30"/>
  <c r="V53" i="30" s="1"/>
  <c r="O59" i="33" l="1"/>
  <c r="V59" i="33" s="1"/>
  <c r="AE59" i="33"/>
  <c r="C54" i="30"/>
  <c r="M54" i="30" s="1"/>
  <c r="O54" i="30" s="1"/>
  <c r="V54" i="30" s="1"/>
  <c r="C55" i="30" s="1"/>
  <c r="M55" i="30" s="1"/>
  <c r="AE55" i="30" s="1"/>
  <c r="AF53" i="30"/>
  <c r="C60" i="33" l="1"/>
  <c r="M60" i="33" s="1"/>
  <c r="AF59" i="33"/>
  <c r="AG59" i="33" s="1"/>
  <c r="AB54" i="30"/>
  <c r="AD54" i="30" s="1"/>
  <c r="O55" i="30"/>
  <c r="V55" i="30" s="1"/>
  <c r="O60" i="33" l="1"/>
  <c r="V60" i="33" s="1"/>
  <c r="AE60" i="33"/>
  <c r="C56" i="30"/>
  <c r="M56" i="30" s="1"/>
  <c r="AF55" i="30"/>
  <c r="C61" i="33" l="1"/>
  <c r="M61" i="33" s="1"/>
  <c r="AF60" i="33"/>
  <c r="AG60" i="33" s="1"/>
  <c r="AB60" i="33"/>
  <c r="AD60" i="33" s="1"/>
  <c r="AE56" i="30"/>
  <c r="O56" i="30"/>
  <c r="V56" i="30" s="1"/>
  <c r="AE61" i="33" l="1"/>
  <c r="O61" i="33"/>
  <c r="V61" i="33" s="1"/>
  <c r="AF56" i="30"/>
  <c r="C57" i="30"/>
  <c r="M57" i="30" s="1"/>
  <c r="AF61" i="33" l="1"/>
  <c r="AG61" i="33" s="1"/>
  <c r="C62" i="33"/>
  <c r="M62" i="33" s="1"/>
  <c r="O57" i="30"/>
  <c r="V57" i="30" s="1"/>
  <c r="AE57" i="30"/>
  <c r="AE62" i="33" l="1"/>
  <c r="O62" i="33"/>
  <c r="V62" i="33" s="1"/>
  <c r="C58" i="30"/>
  <c r="M58" i="30" s="1"/>
  <c r="AF57" i="30"/>
  <c r="AF62" i="33" l="1"/>
  <c r="AG62" i="33" s="1"/>
  <c r="C63" i="33"/>
  <c r="M63" i="33" s="1"/>
  <c r="O63" i="33" s="1"/>
  <c r="V63" i="33" s="1"/>
  <c r="AE58" i="30"/>
  <c r="O58" i="30"/>
  <c r="V58" i="30" s="1"/>
  <c r="C64" i="33" l="1"/>
  <c r="M64" i="33" s="1"/>
  <c r="O64" i="33" s="1"/>
  <c r="V64" i="33" s="1"/>
  <c r="AC64" i="33"/>
  <c r="AD64" i="33" s="1"/>
  <c r="AB63" i="33"/>
  <c r="AD63" i="33" s="1"/>
  <c r="C59" i="30"/>
  <c r="M59" i="30" s="1"/>
  <c r="AF58" i="30"/>
  <c r="C65" i="33" l="1"/>
  <c r="M65" i="33" s="1"/>
  <c r="AE59" i="30"/>
  <c r="O59" i="30"/>
  <c r="V59" i="30" s="1"/>
  <c r="AE65" i="33" l="1"/>
  <c r="O65" i="33"/>
  <c r="V65" i="33" s="1"/>
  <c r="C60" i="30"/>
  <c r="M60" i="30" s="1"/>
  <c r="AF59" i="30"/>
  <c r="C66" i="33" l="1"/>
  <c r="M66" i="33" s="1"/>
  <c r="O66" i="33" s="1"/>
  <c r="V66" i="33" s="1"/>
  <c r="C67" i="33" s="1"/>
  <c r="M67" i="33" s="1"/>
  <c r="O67" i="33" s="1"/>
  <c r="V67" i="33" s="1"/>
  <c r="C68" i="33" s="1"/>
  <c r="M68" i="33" s="1"/>
  <c r="AF65" i="33"/>
  <c r="AG65" i="33" s="1"/>
  <c r="AE60" i="30"/>
  <c r="O60" i="30"/>
  <c r="V60" i="30" s="1"/>
  <c r="AE68" i="33" l="1"/>
  <c r="O68" i="33"/>
  <c r="V68" i="33" s="1"/>
  <c r="C61" i="30"/>
  <c r="M61" i="30" s="1"/>
  <c r="AF60" i="30"/>
  <c r="AB60" i="30"/>
  <c r="AD60" i="30" s="1"/>
  <c r="C69" i="33" l="1"/>
  <c r="M69" i="33" s="1"/>
  <c r="AF68" i="33"/>
  <c r="AG68" i="33" s="1"/>
  <c r="AE61" i="30"/>
  <c r="O61" i="30"/>
  <c r="V61" i="30" s="1"/>
  <c r="AE69" i="33" l="1"/>
  <c r="O69" i="33"/>
  <c r="V69" i="33" s="1"/>
  <c r="C62" i="30"/>
  <c r="M62" i="30" s="1"/>
  <c r="AF61" i="30"/>
  <c r="AF69" i="33" l="1"/>
  <c r="AG69" i="33" s="1"/>
  <c r="C70" i="33"/>
  <c r="M70" i="33" s="1"/>
  <c r="O70" i="33" s="1"/>
  <c r="V70" i="33" s="1"/>
  <c r="C71" i="33" s="1"/>
  <c r="M71" i="33" s="1"/>
  <c r="AE62" i="30"/>
  <c r="O62" i="30"/>
  <c r="V62" i="30" s="1"/>
  <c r="AB70" i="33" l="1"/>
  <c r="AD70" i="33" s="1"/>
  <c r="AE71" i="33"/>
  <c r="O71" i="33"/>
  <c r="V71" i="33" s="1"/>
  <c r="C63" i="30"/>
  <c r="M63" i="30" s="1"/>
  <c r="O63" i="30" s="1"/>
  <c r="V63" i="30" s="1"/>
  <c r="AB63" i="30" s="1"/>
  <c r="AD63" i="30" s="1"/>
  <c r="AF62" i="30"/>
  <c r="AF71" i="33" l="1"/>
  <c r="AG71" i="33" s="1"/>
  <c r="C72" i="33"/>
  <c r="M72" i="33" s="1"/>
  <c r="C64" i="30"/>
  <c r="M64" i="30" s="1"/>
  <c r="O64" i="30" s="1"/>
  <c r="V64" i="30" s="1"/>
  <c r="AC64" i="30"/>
  <c r="AD64" i="30" s="1"/>
  <c r="AE72" i="33" l="1"/>
  <c r="O72" i="33"/>
  <c r="V72" i="33" s="1"/>
  <c r="C65" i="30"/>
  <c r="M65" i="30" s="1"/>
  <c r="C73" i="33" l="1"/>
  <c r="M73" i="33" s="1"/>
  <c r="AF72" i="33"/>
  <c r="AG72" i="33" s="1"/>
  <c r="AE65" i="30"/>
  <c r="O65" i="30"/>
  <c r="V65" i="30" s="1"/>
  <c r="O73" i="33" l="1"/>
  <c r="V73" i="33" s="1"/>
  <c r="AE73" i="33"/>
  <c r="C66" i="30"/>
  <c r="M66" i="30" s="1"/>
  <c r="O66" i="30" s="1"/>
  <c r="V66" i="30" s="1"/>
  <c r="C67" i="30" s="1"/>
  <c r="M67" i="30" s="1"/>
  <c r="O67" i="30" s="1"/>
  <c r="V67" i="30" s="1"/>
  <c r="C68" i="30" s="1"/>
  <c r="M68" i="30" s="1"/>
  <c r="AF65" i="30"/>
  <c r="C74" i="33" l="1"/>
  <c r="M74" i="33" s="1"/>
  <c r="AF73" i="33"/>
  <c r="AG73" i="33" s="1"/>
  <c r="AE68" i="30"/>
  <c r="O68" i="30"/>
  <c r="V68" i="30" s="1"/>
  <c r="O74" i="33" l="1"/>
  <c r="V74" i="33" s="1"/>
  <c r="AE74" i="33"/>
  <c r="C69" i="30"/>
  <c r="M69" i="30" s="1"/>
  <c r="AF68" i="30"/>
  <c r="C75" i="33" l="1"/>
  <c r="M75" i="33" s="1"/>
  <c r="O75" i="33" s="1"/>
  <c r="V75" i="33" s="1"/>
  <c r="C76" i="33" s="1"/>
  <c r="M76" i="33" s="1"/>
  <c r="O76" i="33" s="1"/>
  <c r="V76" i="33" s="1"/>
  <c r="C77" i="33" s="1"/>
  <c r="M77" i="33" s="1"/>
  <c r="O77" i="33" s="1"/>
  <c r="V77" i="33" s="1"/>
  <c r="C78" i="33" s="1"/>
  <c r="M78" i="33" s="1"/>
  <c r="O78" i="33" s="1"/>
  <c r="V78" i="33" s="1"/>
  <c r="C79" i="33" s="1"/>
  <c r="M79" i="33" s="1"/>
  <c r="AF74" i="33"/>
  <c r="AG74" i="33" s="1"/>
  <c r="AE69" i="30"/>
  <c r="O69" i="30"/>
  <c r="V69" i="30" s="1"/>
  <c r="O79" i="33" l="1"/>
  <c r="V79" i="33" s="1"/>
  <c r="AB79" i="33" s="1"/>
  <c r="AD79" i="33" s="1"/>
  <c r="AE79" i="33"/>
  <c r="C70" i="30"/>
  <c r="M70" i="30" s="1"/>
  <c r="O70" i="30" s="1"/>
  <c r="V70" i="30" s="1"/>
  <c r="C71" i="30" s="1"/>
  <c r="M71" i="30" s="1"/>
  <c r="AF69" i="30"/>
  <c r="C80" i="33" l="1"/>
  <c r="M80" i="33" s="1"/>
  <c r="AF79" i="33"/>
  <c r="AG79" i="33" s="1"/>
  <c r="AB70" i="30"/>
  <c r="AD70" i="30" s="1"/>
  <c r="AE71" i="30"/>
  <c r="O71" i="30"/>
  <c r="V71" i="30" s="1"/>
  <c r="AE80" i="33" l="1"/>
  <c r="O80" i="33"/>
  <c r="V80" i="33" s="1"/>
  <c r="AF71" i="30"/>
  <c r="C72" i="30"/>
  <c r="M72" i="30" s="1"/>
  <c r="AF80" i="33" l="1"/>
  <c r="AG80" i="33" s="1"/>
  <c r="C81" i="33"/>
  <c r="M81" i="33" s="1"/>
  <c r="O81" i="33" s="1"/>
  <c r="V81" i="33" s="1"/>
  <c r="C82" i="33" s="1"/>
  <c r="M82" i="33" s="1"/>
  <c r="O82" i="33" s="1"/>
  <c r="V82" i="33" s="1"/>
  <c r="C83" i="33" s="1"/>
  <c r="M83" i="33" s="1"/>
  <c r="AE72" i="30"/>
  <c r="O72" i="30"/>
  <c r="V72" i="30" s="1"/>
  <c r="O83" i="33" l="1"/>
  <c r="V83" i="33" s="1"/>
  <c r="AE83" i="33"/>
  <c r="C73" i="30"/>
  <c r="M73" i="30" s="1"/>
  <c r="AF72" i="30"/>
  <c r="C84" i="33" l="1"/>
  <c r="M84" i="33" s="1"/>
  <c r="AF83" i="33"/>
  <c r="AG83" i="33" s="1"/>
  <c r="AE73" i="30"/>
  <c r="O73" i="30"/>
  <c r="V73" i="30" s="1"/>
  <c r="O84" i="33" l="1"/>
  <c r="V84" i="33" s="1"/>
  <c r="AE84" i="33"/>
  <c r="C74" i="30"/>
  <c r="M74" i="30" s="1"/>
  <c r="AF73" i="30"/>
  <c r="C85" i="33" l="1"/>
  <c r="M85" i="33" s="1"/>
  <c r="AF84" i="33"/>
  <c r="AG84" i="33" s="1"/>
  <c r="AE74" i="30"/>
  <c r="O74" i="30"/>
  <c r="V74" i="30" s="1"/>
  <c r="AE85" i="33" l="1"/>
  <c r="O85" i="33"/>
  <c r="V85" i="33" s="1"/>
  <c r="C75" i="30"/>
  <c r="M75" i="30" s="1"/>
  <c r="O75" i="30" s="1"/>
  <c r="V75" i="30" s="1"/>
  <c r="C76" i="30" s="1"/>
  <c r="M76" i="30" s="1"/>
  <c r="O76" i="30" s="1"/>
  <c r="V76" i="30" s="1"/>
  <c r="C77" i="30" s="1"/>
  <c r="M77" i="30" s="1"/>
  <c r="O77" i="30" s="1"/>
  <c r="V77" i="30" s="1"/>
  <c r="C78" i="30" s="1"/>
  <c r="M78" i="30" s="1"/>
  <c r="O78" i="30" s="1"/>
  <c r="V78" i="30" s="1"/>
  <c r="C79" i="30" s="1"/>
  <c r="M79" i="30" s="1"/>
  <c r="AE79" i="30" s="1"/>
  <c r="AF74" i="30"/>
  <c r="AF85" i="33" l="1"/>
  <c r="AG85" i="33" s="1"/>
  <c r="C86" i="33"/>
  <c r="M86" i="33" s="1"/>
  <c r="O86" i="33" s="1"/>
  <c r="V86" i="33" s="1"/>
  <c r="AB85" i="33"/>
  <c r="AD85" i="33" s="1"/>
  <c r="O79" i="30"/>
  <c r="V79" i="30" s="1"/>
  <c r="C87" i="33" l="1"/>
  <c r="M87" i="33" s="1"/>
  <c r="C80" i="30"/>
  <c r="M80" i="30" s="1"/>
  <c r="AE80" i="30" s="1"/>
  <c r="AF79" i="30"/>
  <c r="AE87" i="33" l="1"/>
  <c r="O87" i="33"/>
  <c r="V87" i="33" s="1"/>
  <c r="O80" i="30"/>
  <c r="V80" i="30" s="1"/>
  <c r="AF80" i="30" s="1"/>
  <c r="AF87" i="33" l="1"/>
  <c r="AG87" i="33" s="1"/>
  <c r="C88" i="33"/>
  <c r="M88" i="33" s="1"/>
  <c r="O88" i="33" s="1"/>
  <c r="V88" i="33" s="1"/>
  <c r="C89" i="33" s="1"/>
  <c r="M89" i="33" s="1"/>
  <c r="C81" i="30"/>
  <c r="M81" i="30" s="1"/>
  <c r="O81" i="30" s="1"/>
  <c r="V81" i="30" s="1"/>
  <c r="C82" i="30" s="1"/>
  <c r="M82" i="30" s="1"/>
  <c r="AB88" i="33" l="1"/>
  <c r="AD88" i="33" s="1"/>
  <c r="AE89" i="33"/>
  <c r="O89" i="33"/>
  <c r="V89" i="33" s="1"/>
  <c r="O82" i="30"/>
  <c r="V82" i="30" s="1"/>
  <c r="C83" i="30" s="1"/>
  <c r="M83" i="30" s="1"/>
  <c r="AE83" i="30" s="1"/>
  <c r="AF89" i="33" l="1"/>
  <c r="AG89" i="33" s="1"/>
  <c r="C90" i="33"/>
  <c r="M90" i="33" s="1"/>
  <c r="O90" i="33" s="1"/>
  <c r="V90" i="33" s="1"/>
  <c r="C91" i="33" s="1"/>
  <c r="M91" i="33" s="1"/>
  <c r="O83" i="30"/>
  <c r="V83" i="30" s="1"/>
  <c r="AE91" i="33" l="1"/>
  <c r="O91" i="33"/>
  <c r="V91" i="33" s="1"/>
  <c r="C84" i="30"/>
  <c r="M84" i="30" s="1"/>
  <c r="AE84" i="30" s="1"/>
  <c r="AF83" i="30"/>
  <c r="AF91" i="33" l="1"/>
  <c r="AG91" i="33" s="1"/>
  <c r="C92" i="33"/>
  <c r="M92" i="33" s="1"/>
  <c r="O84" i="30"/>
  <c r="V84" i="30" s="1"/>
  <c r="C85" i="30" s="1"/>
  <c r="M85" i="30" s="1"/>
  <c r="AE92" i="33" l="1"/>
  <c r="O92" i="33"/>
  <c r="V92" i="33" s="1"/>
  <c r="AE85" i="30"/>
  <c r="O85" i="30"/>
  <c r="V85" i="30" s="1"/>
  <c r="C86" i="30" s="1"/>
  <c r="M86" i="30" s="1"/>
  <c r="O86" i="30" s="1"/>
  <c r="C87" i="30" s="1"/>
  <c r="M87" i="30" s="1"/>
  <c r="AE87" i="30" s="1"/>
  <c r="AF84" i="30"/>
  <c r="AF92" i="33" l="1"/>
  <c r="AG92" i="33" s="1"/>
  <c r="C93" i="33"/>
  <c r="M93" i="33" s="1"/>
  <c r="O93" i="33" s="1"/>
  <c r="V93" i="33" s="1"/>
  <c r="C94" i="33" s="1"/>
  <c r="M94" i="33" s="1"/>
  <c r="O94" i="33" s="1"/>
  <c r="V94" i="33" s="1"/>
  <c r="AF85" i="30"/>
  <c r="O87" i="30"/>
  <c r="V87" i="30" s="1"/>
  <c r="AB93" i="33" l="1"/>
  <c r="AD93" i="33" s="1"/>
  <c r="C95" i="33"/>
  <c r="M95" i="33" s="1"/>
  <c r="O95" i="33" s="1"/>
  <c r="V95" i="33" s="1"/>
  <c r="C96" i="33" s="1"/>
  <c r="M96" i="33" s="1"/>
  <c r="C88" i="30"/>
  <c r="M88" i="30" s="1"/>
  <c r="O88" i="30" s="1"/>
  <c r="V88" i="30" s="1"/>
  <c r="AF87" i="30"/>
  <c r="AG87" i="30" s="1"/>
  <c r="C89" i="30" l="1"/>
  <c r="M89" i="30" s="1"/>
  <c r="AE89" i="30" s="1"/>
  <c r="AB88" i="30"/>
  <c r="AD88" i="30" s="1"/>
  <c r="O96" i="33"/>
  <c r="V96" i="33" s="1"/>
  <c r="AE96" i="33"/>
  <c r="O89" i="30"/>
  <c r="V89" i="30" s="1"/>
  <c r="AF96" i="33" l="1"/>
  <c r="AG96" i="33" s="1"/>
  <c r="C97" i="33"/>
  <c r="M97" i="33" s="1"/>
  <c r="AB96" i="33"/>
  <c r="AD96" i="33" s="1"/>
  <c r="C90" i="30"/>
  <c r="M90" i="30" s="1"/>
  <c r="O90" i="30" s="1"/>
  <c r="V90" i="30" s="1"/>
  <c r="AF89" i="30"/>
  <c r="AG89" i="30" s="1"/>
  <c r="C91" i="30" l="1"/>
  <c r="M91" i="30" s="1"/>
  <c r="AE91" i="30" s="1"/>
  <c r="AE97" i="33"/>
  <c r="O97" i="33"/>
  <c r="V97" i="33" s="1"/>
  <c r="O91" i="30"/>
  <c r="V91" i="30" s="1"/>
  <c r="AF97" i="33" l="1"/>
  <c r="AG97" i="33" s="1"/>
  <c r="C98" i="33"/>
  <c r="M98" i="33" s="1"/>
  <c r="C92" i="30"/>
  <c r="M92" i="30" s="1"/>
  <c r="AE92" i="30" s="1"/>
  <c r="AF91" i="30"/>
  <c r="AG91" i="30" s="1"/>
  <c r="O98" i="33" l="1"/>
  <c r="V98" i="33" s="1"/>
  <c r="AE98" i="33"/>
  <c r="O92" i="30"/>
  <c r="V92" i="30" s="1"/>
  <c r="AF92" i="30" l="1"/>
  <c r="AG92" i="30" s="1"/>
  <c r="C93" i="30"/>
  <c r="M93" i="30" s="1"/>
  <c r="O93" i="30" s="1"/>
  <c r="V93" i="30" s="1"/>
  <c r="AF98" i="33"/>
  <c r="AG98" i="33" s="1"/>
  <c r="C99" i="33"/>
  <c r="M99" i="33" s="1"/>
  <c r="AB98" i="33"/>
  <c r="AD98" i="33" s="1"/>
  <c r="C94" i="30" l="1"/>
  <c r="M94" i="30" s="1"/>
  <c r="O94" i="30" s="1"/>
  <c r="V94" i="30" s="1"/>
  <c r="AB93" i="30"/>
  <c r="AD93" i="30" s="1"/>
  <c r="AE99" i="33"/>
  <c r="O99" i="33"/>
  <c r="V99" i="33" s="1"/>
  <c r="C95" i="30" l="1"/>
  <c r="M95" i="30" s="1"/>
  <c r="C100" i="33"/>
  <c r="M100" i="33" s="1"/>
  <c r="AF99" i="33"/>
  <c r="AG99" i="33" s="1"/>
  <c r="O95" i="30"/>
  <c r="V95" i="30" s="1"/>
  <c r="C96" i="30"/>
  <c r="M96" i="30" s="1"/>
  <c r="AE96" i="30" s="1"/>
  <c r="O100" i="33" l="1"/>
  <c r="V100" i="33" s="1"/>
  <c r="AE100" i="33"/>
  <c r="O96" i="30"/>
  <c r="V96" i="30" s="1"/>
  <c r="AB96" i="30" s="1"/>
  <c r="AD96" i="30" s="1"/>
  <c r="C97" i="30"/>
  <c r="M97" i="30" s="1"/>
  <c r="AE97" i="30" s="1"/>
  <c r="AF96" i="30"/>
  <c r="AG96" i="30" s="1"/>
  <c r="C101" i="33" l="1"/>
  <c r="M101" i="33" s="1"/>
  <c r="O101" i="33" s="1"/>
  <c r="V101" i="33" s="1"/>
  <c r="C102" i="33" s="1"/>
  <c r="M102" i="33" s="1"/>
  <c r="AF100" i="33"/>
  <c r="AG100" i="33" s="1"/>
  <c r="O97" i="30"/>
  <c r="V97" i="30" s="1"/>
  <c r="C98" i="30"/>
  <c r="M98" i="30" s="1"/>
  <c r="AE98" i="30" s="1"/>
  <c r="AF97" i="30"/>
  <c r="AG97" i="30" s="1"/>
  <c r="O102" i="33" l="1"/>
  <c r="V102" i="33" s="1"/>
  <c r="AE102" i="33"/>
  <c r="O98" i="30"/>
  <c r="V98" i="30" s="1"/>
  <c r="AB98" i="30"/>
  <c r="AD98" i="30" s="1"/>
  <c r="AF98" i="30"/>
  <c r="AG98" i="30" s="1"/>
  <c r="C99" i="30"/>
  <c r="M99" i="30" s="1"/>
  <c r="J4" i="30"/>
  <c r="C103" i="33" l="1"/>
  <c r="M103" i="33" s="1"/>
  <c r="AF102" i="33"/>
  <c r="AG102" i="33" s="1"/>
  <c r="O99" i="30"/>
  <c r="V99" i="30" s="1"/>
  <c r="AE99" i="30"/>
  <c r="C100" i="30"/>
  <c r="M100" i="30" s="1"/>
  <c r="AF99" i="30" l="1"/>
  <c r="AG99" i="30" s="1"/>
  <c r="O103" i="33"/>
  <c r="V103" i="33" s="1"/>
  <c r="AE103" i="33"/>
  <c r="O100" i="30"/>
  <c r="V100" i="30" s="1"/>
  <c r="AE100" i="30"/>
  <c r="AF100" i="30" l="1"/>
  <c r="C101" i="30"/>
  <c r="AG100" i="30"/>
  <c r="C104" i="33"/>
  <c r="M104" i="33" s="1"/>
  <c r="AF103" i="33"/>
  <c r="AG103" i="33" s="1"/>
  <c r="M101" i="30" l="1"/>
  <c r="O101" i="30" s="1"/>
  <c r="V101" i="30" s="1"/>
  <c r="AE104" i="33"/>
  <c r="O104" i="33"/>
  <c r="V104" i="33" s="1"/>
  <c r="C102" i="30" l="1"/>
  <c r="AF104" i="33"/>
  <c r="AG104" i="33" s="1"/>
  <c r="C105" i="33"/>
  <c r="M105" i="33" s="1"/>
  <c r="O105" i="33" s="1"/>
  <c r="V105" i="33" s="1"/>
  <c r="AB104" i="33"/>
  <c r="AD104" i="33" s="1"/>
  <c r="M102" i="30" l="1"/>
  <c r="C106" i="33"/>
  <c r="M106" i="33" s="1"/>
  <c r="O106" i="33" s="1"/>
  <c r="V106" i="33" s="1"/>
  <c r="C107" i="33" s="1"/>
  <c r="M107" i="33" s="1"/>
  <c r="AE102" i="30" l="1"/>
  <c r="O102" i="30"/>
  <c r="V102" i="30" s="1"/>
  <c r="O107" i="33"/>
  <c r="V107" i="33" s="1"/>
  <c r="AE107" i="33"/>
  <c r="AF102" i="30" l="1"/>
  <c r="AG102" i="30" s="1"/>
  <c r="C103" i="30"/>
  <c r="C108" i="33"/>
  <c r="AF107" i="33"/>
  <c r="AG107" i="33" s="1"/>
  <c r="M103" i="30" l="1"/>
  <c r="M108" i="33"/>
  <c r="O108" i="33" s="1"/>
  <c r="V108" i="33" s="1"/>
  <c r="S4" i="33"/>
  <c r="N4" i="33"/>
  <c r="O103" i="30" l="1"/>
  <c r="V103" i="30" s="1"/>
  <c r="AE103" i="30"/>
  <c r="E5" i="33"/>
  <c r="C5" i="33"/>
  <c r="I5" i="33"/>
  <c r="AC109" i="33"/>
  <c r="AD109" i="33" s="1"/>
  <c r="AB108" i="33"/>
  <c r="AD108" i="33" s="1"/>
  <c r="S2" i="33"/>
  <c r="AG103" i="30" l="1"/>
  <c r="AF103" i="30"/>
  <c r="C104" i="30"/>
  <c r="K5" i="33"/>
  <c r="M104" i="30" l="1"/>
  <c r="O104" i="30" l="1"/>
  <c r="V104" i="30" s="1"/>
  <c r="AE104" i="30"/>
  <c r="AG104" i="30" l="1"/>
  <c r="AF104" i="30"/>
  <c r="C105" i="30"/>
  <c r="AB104" i="30"/>
  <c r="AD104" i="30" s="1"/>
  <c r="M105" i="30" l="1"/>
  <c r="O105" i="30" s="1"/>
  <c r="V105" i="30" s="1"/>
  <c r="C106" i="30" l="1"/>
  <c r="M106" i="30" s="1"/>
  <c r="O106" i="30" s="1"/>
  <c r="V106" i="30" s="1"/>
  <c r="C107" i="30" s="1"/>
  <c r="M107" i="30" s="1"/>
  <c r="AE107" i="30" l="1"/>
  <c r="O107" i="30"/>
  <c r="V107" i="30" s="1"/>
  <c r="AF107" i="30" l="1"/>
  <c r="AG107" i="30" s="1"/>
  <c r="C108" i="30"/>
  <c r="M108" i="30" s="1"/>
  <c r="O108" i="30" s="1"/>
  <c r="V108" i="30" s="1"/>
  <c r="AB108" i="30" s="1"/>
  <c r="AD108" i="30" s="1"/>
  <c r="S2" i="30" l="1"/>
  <c r="C109" i="30"/>
  <c r="AC109" i="30"/>
  <c r="AD109" i="30" s="1"/>
  <c r="D4" i="30"/>
  <c r="C5" i="30"/>
  <c r="E5" i="30"/>
  <c r="I5" i="30"/>
  <c r="K5" i="30" l="1"/>
  <c r="S4" i="30"/>
  <c r="N4" i="30"/>
</calcChain>
</file>

<file path=xl/sharedStrings.xml><?xml version="1.0" encoding="utf-8"?>
<sst xmlns="http://schemas.openxmlformats.org/spreadsheetml/2006/main" count="443" uniqueCount="84">
  <si>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</si>
  <si>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</si>
  <si>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</si>
  <si>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</si>
  <si>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</si>
  <si>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</si>
  <si>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</si>
  <si>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</si>
  <si>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</si>
  <si>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</si>
  <si>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</si>
  <si>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</si>
  <si>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</si>
  <si>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</si>
  <si>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</si>
  <si>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</si>
  <si>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</si>
  <si>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</si>
  <si>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</si>
  <si>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</si>
  <si>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</si>
  <si>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</si>
  <si>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</si>
  <si>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</si>
  <si>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</si>
  <si>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</si>
  <si>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</si>
  <si>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</si>
  <si>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</si>
  <si>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</si>
  <si>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</si>
  <si>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</si>
  <si>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</si>
  <si>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</si>
  <si>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</si>
  <si>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</si>
  <si>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</si>
  <si>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</si>
  <si>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</si>
  <si>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</si>
  <si>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</si>
  <si>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</si>
  <si>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USDJPY</t>
    <phoneticPr fontId="2"/>
  </si>
  <si>
    <t>No1</t>
    <phoneticPr fontId="2"/>
  </si>
  <si>
    <t>No2</t>
    <phoneticPr fontId="2"/>
  </si>
  <si>
    <t>No3</t>
    <phoneticPr fontId="2"/>
  </si>
  <si>
    <t>No4</t>
    <phoneticPr fontId="2"/>
  </si>
  <si>
    <t>No5</t>
  </si>
  <si>
    <t>No8</t>
  </si>
  <si>
    <t>PBの刺さり方</t>
    <rPh sb="3" eb="4">
      <t>サ</t>
    </rPh>
    <rPh sb="6" eb="7">
      <t>カタ</t>
    </rPh>
    <phoneticPr fontId="2"/>
  </si>
  <si>
    <t>１０MA（青)</t>
    <rPh sb="5" eb="6">
      <t>アオ</t>
    </rPh>
    <phoneticPr fontId="2"/>
  </si>
  <si>
    <t>２０MA（緑）</t>
    <rPh sb="5" eb="6">
      <t>ミドリ</t>
    </rPh>
    <phoneticPr fontId="2"/>
  </si>
  <si>
    <t>仕掛1
ﾄﾚｲﾘﾝｸﾞS</t>
    <rPh sb="0" eb="2">
      <t>シカ</t>
    </rPh>
    <phoneticPr fontId="2"/>
  </si>
  <si>
    <t>No6</t>
    <phoneticPr fontId="2"/>
  </si>
  <si>
    <t>No7</t>
    <phoneticPr fontId="2"/>
  </si>
  <si>
    <t>H4</t>
    <phoneticPr fontId="2"/>
  </si>
  <si>
    <t>時刻</t>
    <rPh sb="0" eb="2">
      <t>ジコク</t>
    </rPh>
    <phoneticPr fontId="2"/>
  </si>
  <si>
    <t>リスク（%）→</t>
    <phoneticPr fontId="3"/>
  </si>
  <si>
    <t>No9
No10</t>
    <phoneticPr fontId="2"/>
  </si>
  <si>
    <t>6/8開始</t>
    <rPh sb="3" eb="5">
      <t>カイシ</t>
    </rPh>
    <phoneticPr fontId="2"/>
  </si>
  <si>
    <t>年間損益</t>
    <rPh sb="0" eb="2">
      <t>ネンカン</t>
    </rPh>
    <rPh sb="2" eb="4">
      <t>ソンエキ</t>
    </rPh>
    <phoneticPr fontId="2"/>
  </si>
  <si>
    <t>利益率</t>
    <rPh sb="0" eb="2">
      <t>リエキ</t>
    </rPh>
    <rPh sb="2" eb="3">
      <t>リツ</t>
    </rPh>
    <phoneticPr fontId="2"/>
  </si>
  <si>
    <t>月間損益</t>
    <rPh sb="0" eb="2">
      <t>ゲッカン</t>
    </rPh>
    <rPh sb="2" eb="4">
      <t>ソンエキ</t>
    </rPh>
    <phoneticPr fontId="2"/>
  </si>
  <si>
    <t>仕掛2
ﾄﾚｲﾘﾝｸﾞS</t>
    <rPh sb="0" eb="2">
      <t>シカ</t>
    </rPh>
    <phoneticPr fontId="2"/>
  </si>
  <si>
    <t>EURUSD</t>
    <phoneticPr fontId="2"/>
  </si>
  <si>
    <t>EURUSD</t>
    <phoneticPr fontId="2"/>
  </si>
  <si>
    <t>1ドル＝固定的に105円とします。</t>
    <rPh sb="4" eb="7">
      <t>コテイテキ</t>
    </rPh>
    <rPh sb="11" eb="12">
      <t>エン</t>
    </rPh>
    <phoneticPr fontId="2"/>
  </si>
  <si>
    <t>手法</t>
    <rPh sb="0" eb="2">
      <t>シュホウ</t>
    </rPh>
    <phoneticPr fontId="2"/>
  </si>
  <si>
    <t>EB</t>
    <phoneticPr fontId="2"/>
  </si>
  <si>
    <t>PB</t>
    <phoneticPr fontId="2"/>
  </si>
  <si>
    <t>PingB</t>
    <phoneticPr fontId="2"/>
  </si>
  <si>
    <t>EB</t>
    <phoneticPr fontId="2"/>
  </si>
  <si>
    <t>経過
日数</t>
    <rPh sb="0" eb="2">
      <t>ケイカ</t>
    </rPh>
    <rPh sb="3" eb="5">
      <t>ニッスウ</t>
    </rPh>
    <phoneticPr fontId="2"/>
  </si>
  <si>
    <t>2が出たら計算間違い</t>
    <rPh sb="2" eb="3">
      <t>デ</t>
    </rPh>
    <rPh sb="5" eb="7">
      <t>ケイサン</t>
    </rPh>
    <rPh sb="7" eb="9">
      <t>マチガ</t>
    </rPh>
    <phoneticPr fontId="2"/>
  </si>
  <si>
    <t>10MA・20MAの両方の上側にキャンドルがあれば買い方向、下側なら売り方向。MAに触れてEB/PB出現でエントリー待ち、EB/PB高値or安値ブレイクでエントリー。
PBとEBが同時に逆方向を指す場合、EB優先。</t>
    <rPh sb="90" eb="92">
      <t>ドウジ</t>
    </rPh>
    <rPh sb="93" eb="94">
      <t>ギャク</t>
    </rPh>
    <rPh sb="94" eb="96">
      <t>ホウコウ</t>
    </rPh>
    <rPh sb="97" eb="98">
      <t>サ</t>
    </rPh>
    <rPh sb="99" eb="101">
      <t>バアイ</t>
    </rPh>
    <rPh sb="104" eb="106">
      <t>ユウセン</t>
    </rPh>
    <phoneticPr fontId="3"/>
  </si>
  <si>
    <t>検算チェック</t>
    <rPh sb="0" eb="2">
      <t>ケンザン</t>
    </rPh>
    <phoneticPr fontId="2"/>
  </si>
  <si>
    <t>・トレーリングストップ（EB、PB、ダウ理論）
EBでのトレイリング時は即座に実施せず、ローソク足３本経過後にトレンドがあれば実施する。</t>
    <rPh sb="20" eb="22">
      <t>リロン</t>
    </rPh>
    <rPh sb="34" eb="35">
      <t>ジ</t>
    </rPh>
    <rPh sb="36" eb="38">
      <t>ソクザ</t>
    </rPh>
    <rPh sb="39" eb="41">
      <t>ジッシ</t>
    </rPh>
    <rPh sb="48" eb="49">
      <t>アシ</t>
    </rPh>
    <rPh sb="50" eb="51">
      <t>ボン</t>
    </rPh>
    <rPh sb="51" eb="53">
      <t>ケイカ</t>
    </rPh>
    <rPh sb="53" eb="54">
      <t>ゴ</t>
    </rPh>
    <rPh sb="63" eb="65">
      <t>ジッシ</t>
    </rPh>
    <phoneticPr fontId="3"/>
  </si>
  <si>
    <t>EURUSD、H4</t>
    <phoneticPr fontId="2"/>
  </si>
  <si>
    <t>EB</t>
    <phoneticPr fontId="2"/>
  </si>
  <si>
    <t>-</t>
    <phoneticPr fontId="2"/>
  </si>
  <si>
    <t>◆仕掛け２のEBを取り入れることで、エントリー契機が倍増しましたので、利益を増やすチャンスが大きくなったと感じました。</t>
    <rPh sb="1" eb="3">
      <t>シカ</t>
    </rPh>
    <rPh sb="9" eb="10">
      <t>ト</t>
    </rPh>
    <rPh sb="11" eb="12">
      <t>イ</t>
    </rPh>
    <rPh sb="23" eb="25">
      <t>ケイキ</t>
    </rPh>
    <rPh sb="26" eb="28">
      <t>バイゾウ</t>
    </rPh>
    <rPh sb="35" eb="37">
      <t>リエキ</t>
    </rPh>
    <rPh sb="38" eb="39">
      <t>フ</t>
    </rPh>
    <rPh sb="46" eb="47">
      <t>オオ</t>
    </rPh>
    <rPh sb="53" eb="54">
      <t>カン</t>
    </rPh>
    <phoneticPr fontId="2"/>
  </si>
  <si>
    <r>
      <t>◆トレイリングストップをEBで行うと、SL移動直後にSLに引っかかり、上昇の伸びをつぶすことが多いと感じました。基本はダウ理論でトレイリングストップを行い、EB発見時はすぐにはSLを移動せず、急激な上昇かどうかをローソク足</t>
    </r>
    <r>
      <rPr>
        <sz val="11"/>
        <color rgb="FFFF0000"/>
        <rFont val="ＭＳ Ｐゴシック"/>
        <family val="3"/>
        <charset val="128"/>
      </rPr>
      <t>３本分後</t>
    </r>
    <r>
      <rPr>
        <sz val="11"/>
        <color indexed="8"/>
        <rFont val="ＭＳ Ｐゴシック"/>
        <family val="3"/>
        <charset val="128"/>
      </rPr>
      <t xml:space="preserve">で見極めての、トレイリングが良いと感じました。
（今回の検証はEB発見後、ローソク足３本分後でSLを移動するかどうかを判断しています。)
</t>
    </r>
    <rPh sb="15" eb="16">
      <t>オコナ</t>
    </rPh>
    <rPh sb="21" eb="23">
      <t>イドウ</t>
    </rPh>
    <rPh sb="23" eb="25">
      <t>チョクゴ</t>
    </rPh>
    <rPh sb="29" eb="30">
      <t>ヒ</t>
    </rPh>
    <rPh sb="35" eb="37">
      <t>ジョウショウ</t>
    </rPh>
    <rPh sb="38" eb="39">
      <t>ノ</t>
    </rPh>
    <rPh sb="47" eb="48">
      <t>オオ</t>
    </rPh>
    <rPh sb="50" eb="51">
      <t>カン</t>
    </rPh>
    <rPh sb="56" eb="58">
      <t>キホン</t>
    </rPh>
    <rPh sb="61" eb="63">
      <t>リロン</t>
    </rPh>
    <rPh sb="75" eb="76">
      <t>オコナ</t>
    </rPh>
    <rPh sb="80" eb="82">
      <t>ハッケン</t>
    </rPh>
    <rPh sb="82" eb="83">
      <t>ジ</t>
    </rPh>
    <rPh sb="91" eb="93">
      <t>イドウ</t>
    </rPh>
    <rPh sb="96" eb="98">
      <t>キュウゲキ</t>
    </rPh>
    <rPh sb="99" eb="101">
      <t>ジョウショウ</t>
    </rPh>
    <rPh sb="110" eb="111">
      <t>アシ</t>
    </rPh>
    <rPh sb="113" eb="114">
      <t>ブン</t>
    </rPh>
    <rPh sb="114" eb="115">
      <t>ゴ</t>
    </rPh>
    <rPh sb="116" eb="118">
      <t>ミキワ</t>
    </rPh>
    <rPh sb="129" eb="130">
      <t>ヨ</t>
    </rPh>
    <rPh sb="132" eb="133">
      <t>カン</t>
    </rPh>
    <rPh sb="140" eb="142">
      <t>コンカイ</t>
    </rPh>
    <rPh sb="143" eb="145">
      <t>ケンショウ</t>
    </rPh>
    <rPh sb="148" eb="150">
      <t>ハッケン</t>
    </rPh>
    <rPh sb="150" eb="151">
      <t>ゴ</t>
    </rPh>
    <rPh sb="156" eb="157">
      <t>アシ</t>
    </rPh>
    <rPh sb="158" eb="159">
      <t>ホン</t>
    </rPh>
    <rPh sb="159" eb="160">
      <t>ブン</t>
    </rPh>
    <rPh sb="160" eb="161">
      <t>アト</t>
    </rPh>
    <rPh sb="165" eb="167">
      <t>イドウ</t>
    </rPh>
    <rPh sb="174" eb="176">
      <t>ハンダン</t>
    </rPh>
    <phoneticPr fontId="2"/>
  </si>
  <si>
    <t>10MA・20MAの両方の上側にキャンドルがあれば買い方向、下側なら売り方向。MAに触れてEB/PB出現でエントリー待ち、EB/PB高値or安値ブレイクでエントリー。</t>
    <phoneticPr fontId="3"/>
  </si>
  <si>
    <t xml:space="preserve">次の検証は、チャートパターンとダイバージェンスとFIBの検証を行います。
デモ講座でのトレードにも仕掛け２を入れます。
</t>
    <rPh sb="0" eb="1">
      <t>ツギ</t>
    </rPh>
    <rPh sb="28" eb="30">
      <t>ケンショウ</t>
    </rPh>
    <rPh sb="31" eb="32">
      <t>オコナ</t>
    </rPh>
    <rPh sb="49" eb="51">
      <t>シカ</t>
    </rPh>
    <rPh sb="54" eb="55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</si>
</sst>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h:mm;@"/>
    <numFmt numFmtId="183" formatCode="0.0000_ ;[Red]\-0.0000\ "/>
    <numFmt numFmtId="184" formatCode="#,##0.00_ ;[Red]\-#,##0.00\ "/>
    <numFmt numFmtId="185" formatCode="0_ ;[Red]\-0\ "/>
  </numFmts>
  <fonts count="13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7" fontId="9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1" xfId="0" applyFont="1" applyBorder="1" applyAlignment="1">
      <alignment horizontal="center" vertical="center" wrapText="1"/>
    </xf>
    <xf numFmtId="182" fontId="9" fillId="8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78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83" fontId="9" fillId="8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12" fillId="0" borderId="1" xfId="0" applyNumberFormat="1" applyFon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9" fillId="11" borderId="1" xfId="0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184" fontId="0" fillId="0" borderId="0" xfId="0" applyNumberFormat="1">
      <alignment vertical="center"/>
    </xf>
    <xf numFmtId="185" fontId="9" fillId="8" borderId="1" xfId="0" applyNumberFormat="1" applyFont="1" applyFill="1" applyBorder="1" applyAlignment="1">
      <alignment horizontal="center" vertical="center"/>
    </xf>
    <xf numFmtId="178" fontId="0" fillId="11" borderId="0" xfId="0" applyNumberFormat="1" applyFill="1" applyAlignment="1">
      <alignment horizontal="center" vertical="center"/>
    </xf>
    <xf numFmtId="179" fontId="0" fillId="11" borderId="0" xfId="0" applyNumberFormat="1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179" fontId="0" fillId="0" borderId="0" xfId="0" applyNumberFormat="1" applyFill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180" fontId="9" fillId="0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8" fontId="9" fillId="11" borderId="1" xfId="0" applyNumberFormat="1" applyFont="1" applyFill="1" applyBorder="1" applyAlignment="1">
      <alignment horizontal="center" vertical="center"/>
    </xf>
    <xf numFmtId="181" fontId="9" fillId="11" borderId="1" xfId="0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180" fontId="9" fillId="8" borderId="1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80" fontId="0" fillId="0" borderId="7" xfId="0" applyNumberFormat="1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4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FFFF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5</xdr:row>
      <xdr:rowOff>152400</xdr:rowOff>
    </xdr:from>
    <xdr:to>
      <xdr:col>1</xdr:col>
      <xdr:colOff>457200</xdr:colOff>
      <xdr:row>7</xdr:row>
      <xdr:rowOff>104775</xdr:rowOff>
    </xdr:to>
    <xdr:sp macro="" textlink="">
      <xdr:nvSpPr>
        <xdr:cNvPr id="2" name="角丸四角形吹き出し 1"/>
        <xdr:cNvSpPr/>
      </xdr:nvSpPr>
      <xdr:spPr>
        <a:xfrm>
          <a:off x="209550" y="1562100"/>
          <a:ext cx="466725" cy="295275"/>
        </a:xfrm>
        <a:prstGeom prst="wedgeRoundRectCallout">
          <a:avLst>
            <a:gd name="adj1" fmla="val 118291"/>
            <a:gd name="adj2" fmla="val 36528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ドル</a:t>
          </a:r>
        </a:p>
      </xdr:txBody>
    </xdr:sp>
    <xdr:clientData/>
  </xdr:twoCellAnchor>
  <xdr:twoCellAnchor>
    <xdr:from>
      <xdr:col>21</xdr:col>
      <xdr:colOff>33617</xdr:colOff>
      <xdr:row>4</xdr:row>
      <xdr:rowOff>123825</xdr:rowOff>
    </xdr:from>
    <xdr:to>
      <xdr:col>22</xdr:col>
      <xdr:colOff>212911</xdr:colOff>
      <xdr:row>6</xdr:row>
      <xdr:rowOff>76200</xdr:rowOff>
    </xdr:to>
    <xdr:sp macro="" textlink="">
      <xdr:nvSpPr>
        <xdr:cNvPr id="3" name="角丸四角形吹き出し 2"/>
        <xdr:cNvSpPr/>
      </xdr:nvSpPr>
      <xdr:spPr>
        <a:xfrm>
          <a:off x="10062882" y="1356472"/>
          <a:ext cx="481853" cy="288552"/>
        </a:xfrm>
        <a:prstGeom prst="wedgeRoundRectCallout">
          <a:avLst>
            <a:gd name="adj1" fmla="val -26512"/>
            <a:gd name="adj2" fmla="val 101639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ドル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5</xdr:row>
      <xdr:rowOff>152400</xdr:rowOff>
    </xdr:from>
    <xdr:to>
      <xdr:col>1</xdr:col>
      <xdr:colOff>457200</xdr:colOff>
      <xdr:row>7</xdr:row>
      <xdr:rowOff>104775</xdr:rowOff>
    </xdr:to>
    <xdr:sp macro="" textlink="">
      <xdr:nvSpPr>
        <xdr:cNvPr id="2" name="角丸四角形吹き出し 1"/>
        <xdr:cNvSpPr/>
      </xdr:nvSpPr>
      <xdr:spPr>
        <a:xfrm>
          <a:off x="209550" y="1562100"/>
          <a:ext cx="466725" cy="295275"/>
        </a:xfrm>
        <a:prstGeom prst="wedgeRoundRectCallout">
          <a:avLst>
            <a:gd name="adj1" fmla="val 118291"/>
            <a:gd name="adj2" fmla="val 36528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ドル</a:t>
          </a:r>
        </a:p>
      </xdr:txBody>
    </xdr:sp>
    <xdr:clientData/>
  </xdr:twoCellAnchor>
  <xdr:twoCellAnchor>
    <xdr:from>
      <xdr:col>21</xdr:col>
      <xdr:colOff>33617</xdr:colOff>
      <xdr:row>4</xdr:row>
      <xdr:rowOff>123825</xdr:rowOff>
    </xdr:from>
    <xdr:to>
      <xdr:col>22</xdr:col>
      <xdr:colOff>212911</xdr:colOff>
      <xdr:row>6</xdr:row>
      <xdr:rowOff>76200</xdr:rowOff>
    </xdr:to>
    <xdr:sp macro="" textlink="">
      <xdr:nvSpPr>
        <xdr:cNvPr id="3" name="角丸四角形吹き出し 2"/>
        <xdr:cNvSpPr/>
      </xdr:nvSpPr>
      <xdr:spPr>
        <a:xfrm>
          <a:off x="10558742" y="1362075"/>
          <a:ext cx="484094" cy="295275"/>
        </a:xfrm>
        <a:prstGeom prst="wedgeRoundRectCallout">
          <a:avLst>
            <a:gd name="adj1" fmla="val -26512"/>
            <a:gd name="adj2" fmla="val 101639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ドル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109"/>
  <sheetViews>
    <sheetView view="pageBreakPreview" zoomScale="85" zoomScaleNormal="100" zoomScaleSheetLayoutView="85" workbookViewId="0">
      <pane ySplit="8" topLeftCell="A9" activePane="bottomLeft" state="frozen"/>
      <selection pane="bottomLeft" activeCell="M15" sqref="M15:N15"/>
    </sheetView>
  </sheetViews>
  <sheetFormatPr defaultRowHeight="13.5" x14ac:dyDescent="0.15"/>
  <cols>
    <col min="1" max="1" width="2.875" customWidth="1"/>
    <col min="2" max="11" width="6.625" customWidth="1"/>
    <col min="12" max="12" width="9.5" bestFit="1" customWidth="1"/>
    <col min="13" max="20" width="6.625" customWidth="1"/>
    <col min="21" max="21" width="6.5" style="62" bestFit="1" customWidth="1"/>
    <col min="22" max="22" width="4" customWidth="1"/>
    <col min="23" max="23" width="4.875" customWidth="1"/>
    <col min="24" max="24" width="4.125" customWidth="1"/>
    <col min="25" max="25" width="4.25" customWidth="1"/>
    <col min="26" max="26" width="10.875" style="14" hidden="1" customWidth="1"/>
    <col min="27" max="27" width="0" hidden="1" customWidth="1"/>
    <col min="28" max="28" width="9.875" style="1" bestFit="1" customWidth="1"/>
    <col min="29" max="29" width="9.875" style="1" customWidth="1"/>
    <col min="30" max="30" width="9.375" style="42" customWidth="1"/>
  </cols>
  <sheetData>
    <row r="2" spans="2:33" x14ac:dyDescent="0.15">
      <c r="B2" s="95" t="s">
        <v>5</v>
      </c>
      <c r="C2" s="95"/>
      <c r="D2" s="104" t="s">
        <v>65</v>
      </c>
      <c r="E2" s="104"/>
      <c r="F2" s="95" t="s">
        <v>6</v>
      </c>
      <c r="G2" s="95"/>
      <c r="H2" s="95"/>
      <c r="I2" s="95"/>
      <c r="J2" s="104" t="s">
        <v>55</v>
      </c>
      <c r="K2" s="104"/>
      <c r="L2" s="95" t="s">
        <v>7</v>
      </c>
      <c r="M2" s="95"/>
      <c r="N2" s="105">
        <f>C9</f>
        <v>10000</v>
      </c>
      <c r="O2" s="106"/>
      <c r="P2" s="80" t="s">
        <v>8</v>
      </c>
      <c r="Q2" s="97"/>
      <c r="R2" s="82"/>
      <c r="S2" s="100">
        <f>C108+V108</f>
        <v>46917.418724361836</v>
      </c>
      <c r="T2" s="101"/>
      <c r="U2" s="58">
        <v>42735</v>
      </c>
      <c r="V2" s="58">
        <v>42370</v>
      </c>
      <c r="W2" s="1"/>
      <c r="X2" s="1"/>
    </row>
    <row r="3" spans="2:33" ht="57" customHeight="1" x14ac:dyDescent="0.15">
      <c r="B3" s="95" t="s">
        <v>9</v>
      </c>
      <c r="C3" s="95"/>
      <c r="D3" s="102" t="s">
        <v>82</v>
      </c>
      <c r="E3" s="102"/>
      <c r="F3" s="102"/>
      <c r="G3" s="102"/>
      <c r="H3" s="102"/>
      <c r="I3" s="102"/>
      <c r="J3" s="102"/>
      <c r="K3" s="102"/>
      <c r="L3" s="95" t="s">
        <v>10</v>
      </c>
      <c r="M3" s="95"/>
      <c r="N3" s="102" t="s">
        <v>76</v>
      </c>
      <c r="O3" s="103"/>
      <c r="P3" s="103"/>
      <c r="Q3" s="103"/>
      <c r="R3" s="103"/>
      <c r="S3" s="103"/>
      <c r="T3" s="103"/>
      <c r="U3" s="57"/>
      <c r="V3" s="1"/>
      <c r="W3" s="1"/>
    </row>
    <row r="4" spans="2:33" x14ac:dyDescent="0.15">
      <c r="B4" s="95" t="s">
        <v>11</v>
      </c>
      <c r="C4" s="95"/>
      <c r="D4" s="93">
        <f>SUM($V$9:$V$108)</f>
        <v>36917.418724361822</v>
      </c>
      <c r="E4" s="93"/>
      <c r="F4" s="95" t="s">
        <v>12</v>
      </c>
      <c r="G4" s="95"/>
      <c r="H4" s="95"/>
      <c r="I4" s="95"/>
      <c r="J4" s="117">
        <f>SUM($X$9:$Y$108)</f>
        <v>2754.0000000000141</v>
      </c>
      <c r="K4" s="106"/>
      <c r="L4" s="118" t="s">
        <v>13</v>
      </c>
      <c r="M4" s="118"/>
      <c r="N4" s="105">
        <f>MAX($C$9:$D$990)-C9</f>
        <v>43188.370099451851</v>
      </c>
      <c r="O4" s="105"/>
      <c r="P4" s="80" t="s">
        <v>14</v>
      </c>
      <c r="Q4" s="97"/>
      <c r="R4" s="82"/>
      <c r="S4" s="93">
        <f>MIN($C$9:$D$990)-C9</f>
        <v>0</v>
      </c>
      <c r="T4" s="93"/>
      <c r="U4" s="59"/>
      <c r="V4" s="1"/>
      <c r="W4" s="1"/>
      <c r="X4" s="1"/>
    </row>
    <row r="5" spans="2:33" x14ac:dyDescent="0.15">
      <c r="B5" s="28" t="s">
        <v>15</v>
      </c>
      <c r="C5" s="27">
        <f>COUNTIF($V$9:$V$990,"&gt;0")</f>
        <v>44</v>
      </c>
      <c r="D5" s="26" t="s">
        <v>16</v>
      </c>
      <c r="E5" s="11">
        <f>COUNTIF($V$9:$V$990,"&lt;0")</f>
        <v>55</v>
      </c>
      <c r="F5" s="80" t="s">
        <v>17</v>
      </c>
      <c r="G5" s="81"/>
      <c r="H5" s="82"/>
      <c r="I5" s="27">
        <f>COUNTIF($V$9:$V$990,"=0")</f>
        <v>1</v>
      </c>
      <c r="J5" s="26" t="s">
        <v>18</v>
      </c>
      <c r="K5" s="2">
        <f>C5/SUM(C5,E5,I5)</f>
        <v>0.44</v>
      </c>
      <c r="L5" s="94" t="s">
        <v>19</v>
      </c>
      <c r="M5" s="95"/>
      <c r="N5" s="96">
        <v>6</v>
      </c>
      <c r="O5" s="82"/>
      <c r="P5" s="80" t="s">
        <v>20</v>
      </c>
      <c r="Q5" s="81"/>
      <c r="R5" s="82"/>
      <c r="S5" s="96">
        <v>8</v>
      </c>
      <c r="T5" s="82"/>
      <c r="U5" s="60"/>
      <c r="V5" s="1"/>
      <c r="W5" s="1"/>
      <c r="X5" s="1"/>
    </row>
    <row r="6" spans="2:33" x14ac:dyDescent="0.15">
      <c r="B6" s="7"/>
      <c r="C6" s="46" t="s">
        <v>66</v>
      </c>
      <c r="D6" s="10"/>
      <c r="E6" s="8"/>
      <c r="F6" s="7"/>
      <c r="G6" s="7"/>
      <c r="H6" s="7"/>
      <c r="I6" s="8"/>
      <c r="J6" s="7"/>
      <c r="K6" s="12"/>
      <c r="L6" s="7"/>
      <c r="M6" s="7"/>
      <c r="N6" s="8"/>
      <c r="O6" s="8"/>
      <c r="P6" s="9"/>
      <c r="Q6" s="9"/>
      <c r="R6" s="9"/>
      <c r="S6" s="6"/>
      <c r="T6" s="29"/>
      <c r="U6" s="60"/>
      <c r="V6" s="1"/>
      <c r="W6" s="1"/>
      <c r="X6" s="1"/>
    </row>
    <row r="7" spans="2:33" x14ac:dyDescent="0.15">
      <c r="B7" s="107" t="s">
        <v>21</v>
      </c>
      <c r="C7" s="109" t="s">
        <v>22</v>
      </c>
      <c r="D7" s="110"/>
      <c r="E7" s="113" t="s">
        <v>23</v>
      </c>
      <c r="F7" s="114"/>
      <c r="G7" s="114"/>
      <c r="H7" s="114"/>
      <c r="I7" s="114"/>
      <c r="J7" s="114"/>
      <c r="K7" s="89"/>
      <c r="L7" s="90" t="s">
        <v>57</v>
      </c>
      <c r="M7" s="115"/>
      <c r="N7" s="31">
        <v>0.03</v>
      </c>
      <c r="O7" s="116" t="s">
        <v>24</v>
      </c>
      <c r="P7" s="83" t="s">
        <v>25</v>
      </c>
      <c r="Q7" s="84"/>
      <c r="R7" s="84"/>
      <c r="S7" s="84"/>
      <c r="T7" s="85"/>
      <c r="U7" s="98" t="s">
        <v>72</v>
      </c>
      <c r="V7" s="86" t="s">
        <v>26</v>
      </c>
      <c r="W7" s="86"/>
      <c r="X7" s="86"/>
      <c r="Y7" s="87"/>
      <c r="Z7" s="36" t="s">
        <v>49</v>
      </c>
      <c r="AA7" s="37"/>
      <c r="AB7" s="14" t="s">
        <v>62</v>
      </c>
      <c r="AC7" s="14" t="s">
        <v>60</v>
      </c>
      <c r="AD7" s="43" t="s">
        <v>61</v>
      </c>
      <c r="AG7" t="s">
        <v>73</v>
      </c>
    </row>
    <row r="8" spans="2:33" x14ac:dyDescent="0.15">
      <c r="B8" s="108"/>
      <c r="C8" s="111"/>
      <c r="D8" s="112"/>
      <c r="E8" s="13" t="s">
        <v>27</v>
      </c>
      <c r="F8" s="13" t="s">
        <v>28</v>
      </c>
      <c r="G8" s="13" t="s">
        <v>56</v>
      </c>
      <c r="H8" s="13" t="s">
        <v>67</v>
      </c>
      <c r="I8" s="13" t="s">
        <v>29</v>
      </c>
      <c r="J8" s="88" t="s">
        <v>30</v>
      </c>
      <c r="K8" s="89"/>
      <c r="L8" s="3" t="s">
        <v>31</v>
      </c>
      <c r="M8" s="90" t="s">
        <v>32</v>
      </c>
      <c r="N8" s="91"/>
      <c r="O8" s="116"/>
      <c r="P8" s="4" t="s">
        <v>27</v>
      </c>
      <c r="Q8" s="4" t="s">
        <v>28</v>
      </c>
      <c r="R8" s="30" t="s">
        <v>56</v>
      </c>
      <c r="S8" s="92" t="s">
        <v>30</v>
      </c>
      <c r="T8" s="85"/>
      <c r="U8" s="99"/>
      <c r="V8" s="86" t="s">
        <v>33</v>
      </c>
      <c r="W8" s="86"/>
      <c r="X8" s="86" t="s">
        <v>31</v>
      </c>
      <c r="Y8" s="87"/>
      <c r="Z8" s="14" t="s">
        <v>50</v>
      </c>
      <c r="AA8" s="14" t="s">
        <v>51</v>
      </c>
      <c r="AG8" t="s">
        <v>75</v>
      </c>
    </row>
    <row r="9" spans="2:33" x14ac:dyDescent="0.15">
      <c r="B9" s="32">
        <v>1</v>
      </c>
      <c r="C9" s="79">
        <v>10000</v>
      </c>
      <c r="D9" s="79"/>
      <c r="E9" s="35">
        <v>2011</v>
      </c>
      <c r="F9" s="34">
        <v>42380</v>
      </c>
      <c r="G9" s="39">
        <v>0.45833333333333331</v>
      </c>
      <c r="H9" s="39" t="s">
        <v>69</v>
      </c>
      <c r="I9" s="32" t="s">
        <v>4</v>
      </c>
      <c r="J9" s="73">
        <v>1.2990999999999999</v>
      </c>
      <c r="K9" s="73"/>
      <c r="L9" s="66">
        <v>45</v>
      </c>
      <c r="M9" s="72">
        <f t="shared" ref="M9:M40" si="0">IF(F9="","",C9*$N$7)</f>
        <v>300</v>
      </c>
      <c r="N9" s="72"/>
      <c r="O9" s="5">
        <f>IF(L9="","",(M9/L9)*0.1)</f>
        <v>0.66666666666666674</v>
      </c>
      <c r="P9" s="35">
        <v>2011</v>
      </c>
      <c r="Q9" s="34">
        <v>42383</v>
      </c>
      <c r="R9" s="39">
        <v>0.16666666666666666</v>
      </c>
      <c r="S9" s="73">
        <v>1.3326</v>
      </c>
      <c r="T9" s="73"/>
      <c r="U9" s="55">
        <f>IF((Q9-F9)&gt;=0,Q9-F9,($U$2-F9)+(Q9-$V$2))</f>
        <v>3</v>
      </c>
      <c r="V9" s="74">
        <f t="shared" ref="V9:V40" si="1">IF(Q9="","",(IF(I9="売",J9-S9,S9-J9))*O9*100000)</f>
        <v>2233.3333333333394</v>
      </c>
      <c r="W9" s="74"/>
      <c r="X9" s="71">
        <f t="shared" ref="X9:X16" si="2">IF(Q9="","",IF(I9="買",(S9-J9)*10000,(J9-S9)*10000))</f>
        <v>335.00000000000085</v>
      </c>
      <c r="Y9" s="71"/>
      <c r="Z9" s="14">
        <v>0</v>
      </c>
      <c r="AA9" s="14">
        <v>1</v>
      </c>
      <c r="AE9" s="65"/>
      <c r="AF9" s="65"/>
      <c r="AG9" s="64"/>
    </row>
    <row r="10" spans="2:33" x14ac:dyDescent="0.15">
      <c r="B10" s="32">
        <v>2</v>
      </c>
      <c r="C10" s="72">
        <f t="shared" ref="C10:C41" si="3">IF(V9="","",C9+V9)</f>
        <v>12233.333333333339</v>
      </c>
      <c r="D10" s="72"/>
      <c r="E10" s="44">
        <v>2011</v>
      </c>
      <c r="F10" s="34">
        <v>42387</v>
      </c>
      <c r="G10" s="39">
        <v>0.16666666666666666</v>
      </c>
      <c r="H10" s="39" t="s">
        <v>68</v>
      </c>
      <c r="I10" s="32" t="s">
        <v>4</v>
      </c>
      <c r="J10" s="73">
        <v>1.3346</v>
      </c>
      <c r="K10" s="73"/>
      <c r="L10" s="66">
        <v>80</v>
      </c>
      <c r="M10" s="72">
        <f t="shared" si="0"/>
        <v>367.00000000000017</v>
      </c>
      <c r="N10" s="72"/>
      <c r="O10" s="5">
        <f t="shared" ref="O10:O73" si="4">IF(L10="","",(M10/L10)*0.1)</f>
        <v>0.45875000000000021</v>
      </c>
      <c r="P10" s="44">
        <v>2011</v>
      </c>
      <c r="Q10" s="34">
        <v>42397</v>
      </c>
      <c r="R10" s="39">
        <v>0.66666666666666663</v>
      </c>
      <c r="S10" s="73">
        <v>1.3641000000000001</v>
      </c>
      <c r="T10" s="73"/>
      <c r="U10" s="55">
        <f>IF((Q10-F10)&gt;=0,Q10-F10,($U$2-F10)+(Q10-$V$2))</f>
        <v>10</v>
      </c>
      <c r="V10" s="74">
        <f t="shared" si="1"/>
        <v>1353.3125000000043</v>
      </c>
      <c r="W10" s="74"/>
      <c r="X10" s="71">
        <f t="shared" si="2"/>
        <v>295.0000000000008</v>
      </c>
      <c r="Y10" s="71"/>
      <c r="Z10" s="14">
        <v>1</v>
      </c>
      <c r="AA10" s="14">
        <v>1</v>
      </c>
      <c r="AB10" s="41">
        <f>SUM(V9:W10)</f>
        <v>3586.6458333333439</v>
      </c>
      <c r="AC10" s="41"/>
      <c r="AD10" s="42">
        <f>AB10/C9</f>
        <v>0.3586645833333344</v>
      </c>
      <c r="AE10" s="65"/>
      <c r="AF10" s="65"/>
      <c r="AG10" s="64"/>
    </row>
    <row r="11" spans="2:33" x14ac:dyDescent="0.15">
      <c r="B11" s="32">
        <v>3</v>
      </c>
      <c r="C11" s="72">
        <f t="shared" si="3"/>
        <v>13586.645833333343</v>
      </c>
      <c r="D11" s="72"/>
      <c r="E11" s="44">
        <v>2011</v>
      </c>
      <c r="F11" s="34">
        <v>42402</v>
      </c>
      <c r="G11" s="39">
        <v>0.83333333333333337</v>
      </c>
      <c r="H11" s="39" t="s">
        <v>68</v>
      </c>
      <c r="I11" s="45" t="s">
        <v>4</v>
      </c>
      <c r="J11" s="73">
        <v>1.3811</v>
      </c>
      <c r="K11" s="73"/>
      <c r="L11" s="66">
        <v>42</v>
      </c>
      <c r="M11" s="72">
        <f t="shared" si="0"/>
        <v>407.59937500000029</v>
      </c>
      <c r="N11" s="72"/>
      <c r="O11" s="5">
        <f t="shared" si="4"/>
        <v>0.97047470238095324</v>
      </c>
      <c r="P11" s="44">
        <v>2011</v>
      </c>
      <c r="Q11" s="34">
        <v>42403</v>
      </c>
      <c r="R11" s="39">
        <v>0.5</v>
      </c>
      <c r="S11" s="73">
        <v>1.3769</v>
      </c>
      <c r="T11" s="73"/>
      <c r="U11" s="55">
        <f t="shared" ref="U11:U74" si="5">IF((Q11-F11)&gt;=0,Q11-F11,($U$2-F11)+(Q11-$V$2))</f>
        <v>1</v>
      </c>
      <c r="V11" s="74">
        <f t="shared" si="1"/>
        <v>-407.59937499999859</v>
      </c>
      <c r="W11" s="74"/>
      <c r="X11" s="71">
        <f t="shared" si="2"/>
        <v>-41.999999999999815</v>
      </c>
      <c r="Y11" s="71"/>
      <c r="Z11" s="14">
        <v>0</v>
      </c>
      <c r="AA11" s="14">
        <v>1</v>
      </c>
      <c r="AE11" s="65">
        <f>ROUNDUP(M11,0)</f>
        <v>408</v>
      </c>
      <c r="AF11" s="65">
        <f>ROUNDUP(V11,0)*(-1)</f>
        <v>408</v>
      </c>
      <c r="AG11" s="64">
        <f t="shared" ref="AG11:AG13" si="6">IF(AE11=AF11,0,IF(AE11&gt;AF11,1,2))</f>
        <v>0</v>
      </c>
    </row>
    <row r="12" spans="2:33" x14ac:dyDescent="0.15">
      <c r="B12" s="32">
        <v>4</v>
      </c>
      <c r="C12" s="72">
        <f t="shared" si="3"/>
        <v>13179.046458333345</v>
      </c>
      <c r="D12" s="72"/>
      <c r="E12" s="44">
        <v>2011</v>
      </c>
      <c r="F12" s="34">
        <v>42409</v>
      </c>
      <c r="G12" s="39">
        <v>0.33333333333333331</v>
      </c>
      <c r="H12" s="39" t="s">
        <v>68</v>
      </c>
      <c r="I12" s="45" t="s">
        <v>3</v>
      </c>
      <c r="J12" s="77">
        <v>1.3613999999999999</v>
      </c>
      <c r="K12" s="78"/>
      <c r="L12" s="66">
        <v>47</v>
      </c>
      <c r="M12" s="72">
        <f t="shared" si="0"/>
        <v>395.37139375000032</v>
      </c>
      <c r="N12" s="72"/>
      <c r="O12" s="5">
        <f t="shared" si="4"/>
        <v>0.84121573138297956</v>
      </c>
      <c r="P12" s="44">
        <v>2011</v>
      </c>
      <c r="Q12" s="34">
        <v>42409</v>
      </c>
      <c r="R12" s="39">
        <v>0.5</v>
      </c>
      <c r="S12" s="73">
        <v>1.3661000000000001</v>
      </c>
      <c r="T12" s="73"/>
      <c r="U12" s="55">
        <f t="shared" si="5"/>
        <v>0</v>
      </c>
      <c r="V12" s="74">
        <f t="shared" si="1"/>
        <v>-395.37139375001288</v>
      </c>
      <c r="W12" s="74"/>
      <c r="X12" s="71">
        <f t="shared" si="2"/>
        <v>-47.000000000001485</v>
      </c>
      <c r="Y12" s="71"/>
      <c r="Z12" s="14">
        <v>1</v>
      </c>
      <c r="AA12" s="14">
        <v>1</v>
      </c>
      <c r="AE12" s="65">
        <f t="shared" ref="AE12:AE15" si="7">ROUNDUP(M12,0)</f>
        <v>396</v>
      </c>
      <c r="AF12" s="65">
        <f t="shared" ref="AF12:AF15" si="8">ROUNDUP(V12,0)*(-1)</f>
        <v>396</v>
      </c>
      <c r="AG12" s="64">
        <f t="shared" si="6"/>
        <v>0</v>
      </c>
    </row>
    <row r="13" spans="2:33" x14ac:dyDescent="0.15">
      <c r="B13" s="32">
        <v>5</v>
      </c>
      <c r="C13" s="72">
        <f t="shared" si="3"/>
        <v>12783.675064583333</v>
      </c>
      <c r="D13" s="72"/>
      <c r="E13" s="44">
        <v>2011</v>
      </c>
      <c r="F13" s="34">
        <v>42409</v>
      </c>
      <c r="G13" s="39">
        <v>0.5</v>
      </c>
      <c r="H13" s="39" t="s">
        <v>68</v>
      </c>
      <c r="I13" s="45" t="s">
        <v>4</v>
      </c>
      <c r="J13" s="73">
        <v>1.3694999999999999</v>
      </c>
      <c r="K13" s="73"/>
      <c r="L13" s="66">
        <v>85</v>
      </c>
      <c r="M13" s="72">
        <f t="shared" si="0"/>
        <v>383.51025193749996</v>
      </c>
      <c r="N13" s="72"/>
      <c r="O13" s="5">
        <f t="shared" si="4"/>
        <v>0.4511885316911764</v>
      </c>
      <c r="P13" s="44">
        <v>2011</v>
      </c>
      <c r="Q13" s="34">
        <v>42410</v>
      </c>
      <c r="R13" s="39">
        <v>0.5</v>
      </c>
      <c r="S13" s="73">
        <v>1.361</v>
      </c>
      <c r="T13" s="73"/>
      <c r="U13" s="55">
        <f t="shared" si="5"/>
        <v>1</v>
      </c>
      <c r="V13" s="74">
        <f t="shared" si="1"/>
        <v>-383.5102519374978</v>
      </c>
      <c r="W13" s="74"/>
      <c r="X13" s="71">
        <f t="shared" si="2"/>
        <v>-84.999999999999517</v>
      </c>
      <c r="Y13" s="71"/>
      <c r="Z13" s="14">
        <v>0</v>
      </c>
      <c r="AA13" s="14">
        <v>1</v>
      </c>
      <c r="AE13" s="65">
        <f t="shared" si="7"/>
        <v>384</v>
      </c>
      <c r="AF13" s="65">
        <f t="shared" si="8"/>
        <v>384</v>
      </c>
      <c r="AG13" s="64">
        <f t="shared" si="6"/>
        <v>0</v>
      </c>
    </row>
    <row r="14" spans="2:33" x14ac:dyDescent="0.15">
      <c r="B14" s="32">
        <v>6</v>
      </c>
      <c r="C14" s="72">
        <f t="shared" si="3"/>
        <v>12400.164812645835</v>
      </c>
      <c r="D14" s="72"/>
      <c r="E14" s="44">
        <v>2011</v>
      </c>
      <c r="F14" s="34">
        <v>42414</v>
      </c>
      <c r="G14" s="39">
        <v>0.33333333333333331</v>
      </c>
      <c r="H14" s="39" t="s">
        <v>68</v>
      </c>
      <c r="I14" s="45" t="s">
        <v>3</v>
      </c>
      <c r="J14" s="73">
        <v>1.3449</v>
      </c>
      <c r="K14" s="73"/>
      <c r="L14" s="66">
        <v>110</v>
      </c>
      <c r="M14" s="72">
        <f t="shared" si="0"/>
        <v>372.00494437937505</v>
      </c>
      <c r="N14" s="72"/>
      <c r="O14" s="5">
        <f t="shared" si="4"/>
        <v>0.33818631307215918</v>
      </c>
      <c r="P14" s="44">
        <v>2011</v>
      </c>
      <c r="Q14" s="34">
        <v>42416</v>
      </c>
      <c r="R14" s="39">
        <v>0.16666666666666666</v>
      </c>
      <c r="S14" s="73">
        <v>1.3556999999999999</v>
      </c>
      <c r="T14" s="73"/>
      <c r="U14" s="55">
        <f t="shared" si="5"/>
        <v>2</v>
      </c>
      <c r="V14" s="74">
        <f t="shared" si="1"/>
        <v>-365.24121811792924</v>
      </c>
      <c r="W14" s="74"/>
      <c r="X14" s="71">
        <f t="shared" si="2"/>
        <v>-107.9999999999992</v>
      </c>
      <c r="Y14" s="71"/>
      <c r="Z14" s="14">
        <v>0.1</v>
      </c>
      <c r="AA14" s="14">
        <v>0</v>
      </c>
      <c r="AE14" s="65">
        <f t="shared" si="7"/>
        <v>373</v>
      </c>
      <c r="AF14" s="65">
        <f t="shared" si="8"/>
        <v>366</v>
      </c>
      <c r="AG14" s="64">
        <f>IF(AE14=AF14,0,IF(AE14&gt;AF14,1,2))</f>
        <v>1</v>
      </c>
    </row>
    <row r="15" spans="2:33" x14ac:dyDescent="0.15">
      <c r="B15" s="32">
        <v>7</v>
      </c>
      <c r="C15" s="72">
        <f t="shared" si="3"/>
        <v>12034.923594527905</v>
      </c>
      <c r="D15" s="72"/>
      <c r="E15" s="44">
        <v>2011</v>
      </c>
      <c r="F15" s="34">
        <v>42416</v>
      </c>
      <c r="G15" s="39">
        <v>0.66666666666666663</v>
      </c>
      <c r="H15" s="39" t="s">
        <v>68</v>
      </c>
      <c r="I15" s="45" t="s">
        <v>4</v>
      </c>
      <c r="J15" s="73">
        <v>1.3586</v>
      </c>
      <c r="K15" s="73"/>
      <c r="L15" s="66">
        <v>112</v>
      </c>
      <c r="M15" s="72">
        <f t="shared" si="0"/>
        <v>361.04770783583712</v>
      </c>
      <c r="N15" s="72"/>
      <c r="O15" s="5">
        <f t="shared" si="4"/>
        <v>0.32236402485342602</v>
      </c>
      <c r="P15" s="44">
        <v>2011</v>
      </c>
      <c r="Q15" s="34">
        <v>42422</v>
      </c>
      <c r="R15" s="39">
        <v>0.33333333333333331</v>
      </c>
      <c r="S15" s="73">
        <v>1.3536999999999999</v>
      </c>
      <c r="T15" s="73"/>
      <c r="U15" s="55">
        <f t="shared" si="5"/>
        <v>6</v>
      </c>
      <c r="V15" s="74">
        <f t="shared" si="1"/>
        <v>-157.95837217818283</v>
      </c>
      <c r="W15" s="74"/>
      <c r="X15" s="71">
        <f t="shared" si="2"/>
        <v>-49.000000000001265</v>
      </c>
      <c r="Y15" s="71"/>
      <c r="Z15" s="14">
        <v>0.1</v>
      </c>
      <c r="AA15" s="14">
        <v>0</v>
      </c>
      <c r="AE15" s="65">
        <f t="shared" si="7"/>
        <v>362</v>
      </c>
      <c r="AF15" s="65">
        <f t="shared" si="8"/>
        <v>158</v>
      </c>
      <c r="AG15" s="64">
        <f>IF(AE15=AF15,0,IF(AE15&gt;AF15,1,2))</f>
        <v>1</v>
      </c>
    </row>
    <row r="16" spans="2:33" x14ac:dyDescent="0.15">
      <c r="B16" s="32">
        <v>8</v>
      </c>
      <c r="C16" s="72">
        <f t="shared" si="3"/>
        <v>11876.965222349721</v>
      </c>
      <c r="D16" s="72"/>
      <c r="E16" s="44">
        <v>2011</v>
      </c>
      <c r="F16" s="34">
        <v>42422</v>
      </c>
      <c r="G16" s="39">
        <v>0.33333333333333331</v>
      </c>
      <c r="H16" s="39" t="s">
        <v>70</v>
      </c>
      <c r="I16" s="45" t="s">
        <v>4</v>
      </c>
      <c r="J16" s="73">
        <v>1.3642000000000001</v>
      </c>
      <c r="K16" s="73"/>
      <c r="L16" s="66">
        <v>115</v>
      </c>
      <c r="M16" s="72">
        <f t="shared" si="0"/>
        <v>356.30895667049163</v>
      </c>
      <c r="N16" s="72"/>
      <c r="O16" s="5">
        <f t="shared" si="4"/>
        <v>0.30983387536564488</v>
      </c>
      <c r="P16" s="44">
        <v>2011</v>
      </c>
      <c r="Q16" s="34">
        <v>42437</v>
      </c>
      <c r="R16" s="39">
        <v>0.33333333333333331</v>
      </c>
      <c r="S16" s="73">
        <v>1.3940999999999999</v>
      </c>
      <c r="T16" s="73"/>
      <c r="U16" s="55">
        <f t="shared" si="5"/>
        <v>15</v>
      </c>
      <c r="V16" s="74">
        <f t="shared" si="1"/>
        <v>926.40328734327261</v>
      </c>
      <c r="W16" s="74"/>
      <c r="X16" s="71">
        <f t="shared" si="2"/>
        <v>298.99999999999818</v>
      </c>
      <c r="Y16" s="71"/>
      <c r="Z16" s="14">
        <v>1</v>
      </c>
      <c r="AA16" s="14">
        <v>1</v>
      </c>
      <c r="AB16" s="41">
        <f>SUM(V11:W16)</f>
        <v>-783.27732364034875</v>
      </c>
      <c r="AC16" s="41"/>
      <c r="AD16" s="42">
        <f>AB16/C11</f>
        <v>-5.7650529295366182E-2</v>
      </c>
    </row>
    <row r="17" spans="2:33" x14ac:dyDescent="0.15">
      <c r="B17" s="32">
        <v>9</v>
      </c>
      <c r="C17" s="72">
        <f t="shared" si="3"/>
        <v>12803.368509692995</v>
      </c>
      <c r="D17" s="72"/>
      <c r="E17" s="44">
        <v>2011</v>
      </c>
      <c r="F17" s="34">
        <v>42439</v>
      </c>
      <c r="G17" s="39">
        <v>0.16666666666666666</v>
      </c>
      <c r="H17" s="39" t="s">
        <v>68</v>
      </c>
      <c r="I17" s="45" t="s">
        <v>3</v>
      </c>
      <c r="J17" s="73">
        <v>1.3861000000000001</v>
      </c>
      <c r="K17" s="73"/>
      <c r="L17" s="66">
        <v>50</v>
      </c>
      <c r="M17" s="72">
        <f t="shared" si="0"/>
        <v>384.10105529078982</v>
      </c>
      <c r="N17" s="72"/>
      <c r="O17" s="5">
        <f t="shared" si="4"/>
        <v>0.76820211058157961</v>
      </c>
      <c r="P17" s="44">
        <v>2011</v>
      </c>
      <c r="Q17" s="34">
        <v>42440</v>
      </c>
      <c r="R17" s="39">
        <v>0.33333333333333331</v>
      </c>
      <c r="S17" s="73">
        <v>1.3831</v>
      </c>
      <c r="T17" s="73"/>
      <c r="U17" s="55">
        <f t="shared" si="5"/>
        <v>1</v>
      </c>
      <c r="V17" s="74">
        <f t="shared" si="1"/>
        <v>230.46063317448264</v>
      </c>
      <c r="W17" s="74"/>
      <c r="X17" s="71">
        <f t="shared" ref="X17:X48" si="9">IF(Q17="","",IF(I17="買",(S17-J17)*10000,(J17-S17)*10000))</f>
        <v>30.000000000001137</v>
      </c>
      <c r="Y17" s="71"/>
      <c r="Z17" s="14">
        <v>0.1</v>
      </c>
      <c r="AA17" s="14">
        <v>0</v>
      </c>
    </row>
    <row r="18" spans="2:33" x14ac:dyDescent="0.15">
      <c r="B18" s="32">
        <v>10</v>
      </c>
      <c r="C18" s="72">
        <f t="shared" si="3"/>
        <v>13033.829142867478</v>
      </c>
      <c r="D18" s="72"/>
      <c r="E18" s="44">
        <v>2011</v>
      </c>
      <c r="F18" s="34">
        <v>42444</v>
      </c>
      <c r="G18" s="39">
        <v>0.5</v>
      </c>
      <c r="H18" s="39" t="s">
        <v>68</v>
      </c>
      <c r="I18" s="45" t="s">
        <v>4</v>
      </c>
      <c r="J18" s="73">
        <v>1.3965000000000001</v>
      </c>
      <c r="K18" s="73"/>
      <c r="L18" s="66">
        <v>100</v>
      </c>
      <c r="M18" s="72">
        <f t="shared" si="0"/>
        <v>391.01487428602434</v>
      </c>
      <c r="N18" s="72"/>
      <c r="O18" s="5">
        <f t="shared" si="4"/>
        <v>0.39101487428602438</v>
      </c>
      <c r="P18" s="44">
        <v>2011</v>
      </c>
      <c r="Q18" s="34">
        <v>42452</v>
      </c>
      <c r="R18" s="39">
        <v>0.5</v>
      </c>
      <c r="S18" s="73">
        <v>1.4148000000000001</v>
      </c>
      <c r="T18" s="73"/>
      <c r="U18" s="55">
        <f t="shared" si="5"/>
        <v>8</v>
      </c>
      <c r="V18" s="74">
        <f t="shared" si="1"/>
        <v>715.557219943424</v>
      </c>
      <c r="W18" s="74"/>
      <c r="X18" s="71">
        <f t="shared" si="9"/>
        <v>182.99999999999983</v>
      </c>
      <c r="Y18" s="71"/>
      <c r="Z18" s="14">
        <v>1</v>
      </c>
      <c r="AA18" s="14">
        <v>1</v>
      </c>
    </row>
    <row r="19" spans="2:33" x14ac:dyDescent="0.15">
      <c r="B19" s="32">
        <v>11</v>
      </c>
      <c r="C19" s="72">
        <f t="shared" si="3"/>
        <v>13749.386362810903</v>
      </c>
      <c r="D19" s="72"/>
      <c r="E19" s="44">
        <v>2011</v>
      </c>
      <c r="F19" s="34">
        <v>42452</v>
      </c>
      <c r="G19" s="39">
        <v>0.5</v>
      </c>
      <c r="H19" s="39" t="s">
        <v>68</v>
      </c>
      <c r="I19" s="45" t="s">
        <v>3</v>
      </c>
      <c r="J19" s="73">
        <v>1.4104000000000001</v>
      </c>
      <c r="K19" s="73"/>
      <c r="L19" s="66">
        <v>91</v>
      </c>
      <c r="M19" s="72">
        <f t="shared" si="0"/>
        <v>412.48159088432709</v>
      </c>
      <c r="N19" s="72"/>
      <c r="O19" s="5">
        <f t="shared" si="4"/>
        <v>0.45327647349926059</v>
      </c>
      <c r="P19" s="44">
        <v>2011</v>
      </c>
      <c r="Q19" s="34">
        <v>42453</v>
      </c>
      <c r="R19" s="39">
        <v>0.5</v>
      </c>
      <c r="S19" s="73">
        <v>1.4195</v>
      </c>
      <c r="T19" s="73"/>
      <c r="U19" s="55">
        <f t="shared" si="5"/>
        <v>1</v>
      </c>
      <c r="V19" s="74">
        <f t="shared" si="1"/>
        <v>-412.48159088432197</v>
      </c>
      <c r="W19" s="74"/>
      <c r="X19" s="71">
        <f t="shared" si="9"/>
        <v>-90.999999999998863</v>
      </c>
      <c r="Y19" s="71"/>
      <c r="AA19" s="14"/>
      <c r="AB19" s="41"/>
      <c r="AC19" s="41"/>
      <c r="AE19" s="65">
        <f>ROUNDUP(M19,0)</f>
        <v>413</v>
      </c>
      <c r="AF19" s="65">
        <f>ROUNDUP(V19,0)*(-1)</f>
        <v>413</v>
      </c>
      <c r="AG19" s="64">
        <f>IF(AE19=AF19,0,IF(AE19&gt;AF19,1,2))</f>
        <v>0</v>
      </c>
    </row>
    <row r="20" spans="2:33" x14ac:dyDescent="0.15">
      <c r="B20" s="32">
        <v>12</v>
      </c>
      <c r="C20" s="72">
        <f t="shared" si="3"/>
        <v>13336.904771926582</v>
      </c>
      <c r="D20" s="72"/>
      <c r="E20" s="44">
        <v>2011</v>
      </c>
      <c r="F20" s="34">
        <v>42454</v>
      </c>
      <c r="G20" s="39">
        <v>0.33333333333333331</v>
      </c>
      <c r="H20" s="39" t="s">
        <v>68</v>
      </c>
      <c r="I20" s="45" t="s">
        <v>3</v>
      </c>
      <c r="J20" s="73">
        <v>1.4139999999999999</v>
      </c>
      <c r="K20" s="73"/>
      <c r="L20" s="66">
        <v>51</v>
      </c>
      <c r="M20" s="72">
        <f t="shared" si="0"/>
        <v>400.10714315779745</v>
      </c>
      <c r="N20" s="72"/>
      <c r="O20" s="5">
        <f t="shared" si="4"/>
        <v>0.78452381011332839</v>
      </c>
      <c r="P20" s="44">
        <v>2011</v>
      </c>
      <c r="Q20" s="34">
        <v>42458</v>
      </c>
      <c r="R20" s="39">
        <v>0.16666666666666666</v>
      </c>
      <c r="S20" s="73">
        <v>1.4114</v>
      </c>
      <c r="T20" s="73"/>
      <c r="U20" s="55">
        <f t="shared" si="5"/>
        <v>4</v>
      </c>
      <c r="V20" s="74">
        <f t="shared" si="1"/>
        <v>203.97619062946035</v>
      </c>
      <c r="W20" s="74"/>
      <c r="X20" s="71">
        <f t="shared" si="9"/>
        <v>25.999999999999357</v>
      </c>
      <c r="Y20" s="71"/>
      <c r="AA20" s="14"/>
    </row>
    <row r="21" spans="2:33" x14ac:dyDescent="0.15">
      <c r="B21" s="32">
        <v>13</v>
      </c>
      <c r="C21" s="72">
        <f t="shared" si="3"/>
        <v>13540.880962556043</v>
      </c>
      <c r="D21" s="72"/>
      <c r="E21" s="44">
        <v>2011</v>
      </c>
      <c r="F21" s="34">
        <v>42459</v>
      </c>
      <c r="G21" s="39">
        <v>0.66666666666666663</v>
      </c>
      <c r="H21" s="39" t="s">
        <v>71</v>
      </c>
      <c r="I21" s="45" t="s">
        <v>4</v>
      </c>
      <c r="J21" s="73">
        <v>1.4145000000000001</v>
      </c>
      <c r="K21" s="73"/>
      <c r="L21" s="66">
        <v>93</v>
      </c>
      <c r="M21" s="72">
        <f t="shared" si="0"/>
        <v>406.22642887668127</v>
      </c>
      <c r="N21" s="72"/>
      <c r="O21" s="5">
        <f t="shared" si="4"/>
        <v>0.43680261169535622</v>
      </c>
      <c r="P21" s="44">
        <v>2011</v>
      </c>
      <c r="Q21" s="34">
        <v>42474</v>
      </c>
      <c r="R21" s="39">
        <v>0.5</v>
      </c>
      <c r="S21" s="73">
        <v>1.4407000000000001</v>
      </c>
      <c r="T21" s="73"/>
      <c r="U21" s="55">
        <f t="shared" si="5"/>
        <v>15</v>
      </c>
      <c r="V21" s="74">
        <f t="shared" si="1"/>
        <v>1144.4228426418333</v>
      </c>
      <c r="W21" s="74"/>
      <c r="X21" s="71">
        <f t="shared" si="9"/>
        <v>262</v>
      </c>
      <c r="Y21" s="71"/>
      <c r="AA21" s="14"/>
      <c r="AB21" s="41">
        <f>SUM(V17:W21)</f>
        <v>1881.9352955048785</v>
      </c>
      <c r="AC21" s="41"/>
      <c r="AD21" s="42">
        <f>AB21/C17</f>
        <v>0.14698751301894727</v>
      </c>
    </row>
    <row r="22" spans="2:33" x14ac:dyDescent="0.15">
      <c r="B22" s="32">
        <v>14</v>
      </c>
      <c r="C22" s="72">
        <f t="shared" si="3"/>
        <v>14685.303805197876</v>
      </c>
      <c r="D22" s="72"/>
      <c r="E22" s="44">
        <v>2011</v>
      </c>
      <c r="F22" s="34">
        <v>42474</v>
      </c>
      <c r="G22" s="39">
        <v>0.33333333333333331</v>
      </c>
      <c r="H22" s="39" t="s">
        <v>68</v>
      </c>
      <c r="I22" s="45" t="s">
        <v>3</v>
      </c>
      <c r="J22" s="73">
        <v>1.4411</v>
      </c>
      <c r="K22" s="73"/>
      <c r="L22" s="66">
        <v>103</v>
      </c>
      <c r="M22" s="72">
        <f t="shared" si="0"/>
        <v>440.5591141559363</v>
      </c>
      <c r="N22" s="72"/>
      <c r="O22" s="5">
        <f t="shared" si="4"/>
        <v>0.42772729529702558</v>
      </c>
      <c r="P22" s="44">
        <v>2011</v>
      </c>
      <c r="Q22" s="34">
        <v>42480</v>
      </c>
      <c r="R22" s="39">
        <v>0</v>
      </c>
      <c r="S22" s="73">
        <v>1.4298</v>
      </c>
      <c r="T22" s="73"/>
      <c r="U22" s="55">
        <f t="shared" si="5"/>
        <v>6</v>
      </c>
      <c r="V22" s="74">
        <f t="shared" si="1"/>
        <v>483.33184368564264</v>
      </c>
      <c r="W22" s="74"/>
      <c r="X22" s="71">
        <f t="shared" si="9"/>
        <v>113.00000000000088</v>
      </c>
      <c r="Y22" s="71"/>
      <c r="AA22" s="14"/>
    </row>
    <row r="23" spans="2:33" x14ac:dyDescent="0.15">
      <c r="B23" s="32">
        <v>15</v>
      </c>
      <c r="C23" s="72">
        <f t="shared" si="3"/>
        <v>15168.635648883519</v>
      </c>
      <c r="D23" s="72"/>
      <c r="E23" s="44">
        <v>2011</v>
      </c>
      <c r="F23" s="34">
        <v>42480</v>
      </c>
      <c r="G23" s="39">
        <v>0.33333333333333331</v>
      </c>
      <c r="H23" s="39" t="s">
        <v>68</v>
      </c>
      <c r="I23" s="45" t="s">
        <v>4</v>
      </c>
      <c r="J23" s="73">
        <v>1.4513</v>
      </c>
      <c r="K23" s="73"/>
      <c r="L23" s="66">
        <v>123</v>
      </c>
      <c r="M23" s="72">
        <f t="shared" si="0"/>
        <v>455.05906946650555</v>
      </c>
      <c r="N23" s="72"/>
      <c r="O23" s="5">
        <f t="shared" si="4"/>
        <v>0.36996672314350043</v>
      </c>
      <c r="P23" s="44">
        <v>2011</v>
      </c>
      <c r="Q23" s="34">
        <v>42486</v>
      </c>
      <c r="R23" s="39">
        <v>0</v>
      </c>
      <c r="S23" s="73">
        <v>1.4524999999999999</v>
      </c>
      <c r="T23" s="73"/>
      <c r="U23" s="55">
        <f t="shared" si="5"/>
        <v>6</v>
      </c>
      <c r="V23" s="74">
        <f t="shared" si="1"/>
        <v>44.396006777215163</v>
      </c>
      <c r="W23" s="74"/>
      <c r="X23" s="71">
        <f t="shared" si="9"/>
        <v>11.999999999998678</v>
      </c>
      <c r="Y23" s="71"/>
      <c r="AA23" s="14"/>
    </row>
    <row r="24" spans="2:33" x14ac:dyDescent="0.15">
      <c r="B24" s="32">
        <v>16</v>
      </c>
      <c r="C24" s="72">
        <f t="shared" si="3"/>
        <v>15213.031655660734</v>
      </c>
      <c r="D24" s="72"/>
      <c r="E24" s="44">
        <v>2011</v>
      </c>
      <c r="F24" s="34">
        <v>42486</v>
      </c>
      <c r="G24" s="39">
        <v>0.33333333333333331</v>
      </c>
      <c r="H24" s="39" t="s">
        <v>68</v>
      </c>
      <c r="I24" s="45" t="s">
        <v>4</v>
      </c>
      <c r="J24" s="73">
        <v>1.4651000000000001</v>
      </c>
      <c r="K24" s="73"/>
      <c r="L24" s="66">
        <v>144</v>
      </c>
      <c r="M24" s="72">
        <f t="shared" si="0"/>
        <v>456.39094966982202</v>
      </c>
      <c r="N24" s="72"/>
      <c r="O24" s="5">
        <f t="shared" si="4"/>
        <v>0.31693815949293197</v>
      </c>
      <c r="P24" s="44">
        <v>2011</v>
      </c>
      <c r="Q24" s="34">
        <v>42493</v>
      </c>
      <c r="R24" s="39">
        <v>0.33333333333333331</v>
      </c>
      <c r="S24" s="73">
        <v>1.4762999999999999</v>
      </c>
      <c r="T24" s="73"/>
      <c r="U24" s="55">
        <f t="shared" si="5"/>
        <v>7</v>
      </c>
      <c r="V24" s="74">
        <f t="shared" si="1"/>
        <v>354.97073863207993</v>
      </c>
      <c r="W24" s="74"/>
      <c r="X24" s="71">
        <f t="shared" si="9"/>
        <v>111.99999999999876</v>
      </c>
      <c r="Y24" s="71"/>
      <c r="AA24" s="14"/>
      <c r="AB24" s="41">
        <f>SUM(V22:W24)</f>
        <v>882.69858909493769</v>
      </c>
      <c r="AC24" s="41"/>
      <c r="AD24" s="42">
        <f>AB24/C22</f>
        <v>6.0107615123529537E-2</v>
      </c>
    </row>
    <row r="25" spans="2:33" x14ac:dyDescent="0.15">
      <c r="B25" s="32">
        <v>17</v>
      </c>
      <c r="C25" s="72">
        <f t="shared" si="3"/>
        <v>15568.002394292815</v>
      </c>
      <c r="D25" s="72"/>
      <c r="E25" s="44">
        <v>2011</v>
      </c>
      <c r="F25" s="34">
        <v>42494</v>
      </c>
      <c r="G25" s="39">
        <v>0.66666666666666663</v>
      </c>
      <c r="H25" s="39" t="s">
        <v>68</v>
      </c>
      <c r="I25" s="45" t="s">
        <v>3</v>
      </c>
      <c r="J25" s="73">
        <v>1.4824999999999999</v>
      </c>
      <c r="K25" s="73"/>
      <c r="L25" s="66">
        <v>113</v>
      </c>
      <c r="M25" s="72">
        <f t="shared" si="0"/>
        <v>467.04007182878445</v>
      </c>
      <c r="N25" s="72"/>
      <c r="O25" s="5">
        <f t="shared" si="4"/>
        <v>0.41330979807857027</v>
      </c>
      <c r="P25" s="44">
        <v>2011</v>
      </c>
      <c r="Q25" s="34">
        <v>42509</v>
      </c>
      <c r="R25" s="39">
        <v>0.16666666666666666</v>
      </c>
      <c r="S25" s="73">
        <v>1.4286000000000001</v>
      </c>
      <c r="T25" s="73"/>
      <c r="U25" s="55">
        <f t="shared" si="5"/>
        <v>15</v>
      </c>
      <c r="V25" s="74">
        <f t="shared" si="1"/>
        <v>2227.739811643487</v>
      </c>
      <c r="W25" s="74"/>
      <c r="X25" s="71">
        <f t="shared" si="9"/>
        <v>538.99999999999841</v>
      </c>
      <c r="Y25" s="71"/>
      <c r="AA25" s="14"/>
    </row>
    <row r="26" spans="2:33" x14ac:dyDescent="0.15">
      <c r="B26" s="32">
        <v>18</v>
      </c>
      <c r="C26" s="72">
        <f t="shared" si="3"/>
        <v>17795.742205936302</v>
      </c>
      <c r="D26" s="72"/>
      <c r="E26" s="44">
        <v>2011</v>
      </c>
      <c r="F26" s="34">
        <v>42509</v>
      </c>
      <c r="G26" s="39">
        <v>0.66666666666666663</v>
      </c>
      <c r="H26" s="39" t="s">
        <v>68</v>
      </c>
      <c r="I26" s="45" t="s">
        <v>4</v>
      </c>
      <c r="J26" s="73">
        <v>1.4323999999999999</v>
      </c>
      <c r="K26" s="73"/>
      <c r="L26" s="66">
        <v>88</v>
      </c>
      <c r="M26" s="72">
        <f t="shared" si="0"/>
        <v>533.87226617808903</v>
      </c>
      <c r="N26" s="72"/>
      <c r="O26" s="5">
        <f t="shared" si="4"/>
        <v>0.60667302974782844</v>
      </c>
      <c r="P26" s="44">
        <v>2011</v>
      </c>
      <c r="Q26" s="34">
        <v>42510</v>
      </c>
      <c r="R26" s="39">
        <v>0.5</v>
      </c>
      <c r="S26" s="73">
        <v>1.4236</v>
      </c>
      <c r="T26" s="73"/>
      <c r="U26" s="55">
        <f t="shared" si="5"/>
        <v>1</v>
      </c>
      <c r="V26" s="74">
        <f t="shared" si="1"/>
        <v>-533.87226617808403</v>
      </c>
      <c r="W26" s="74"/>
      <c r="X26" s="71">
        <f t="shared" si="9"/>
        <v>-87.99999999999919</v>
      </c>
      <c r="Y26" s="71"/>
      <c r="AA26" s="14"/>
      <c r="AE26" s="65">
        <f>ROUNDUP(M26,0)</f>
        <v>534</v>
      </c>
      <c r="AF26" s="65">
        <f>ROUNDUP(V26,0)*(-1)</f>
        <v>534</v>
      </c>
      <c r="AG26" s="64">
        <f>IF(AE26=AF26,0,IF(AE26&gt;AF26,1,2))</f>
        <v>0</v>
      </c>
    </row>
    <row r="27" spans="2:33" x14ac:dyDescent="0.15">
      <c r="B27" s="32">
        <v>19</v>
      </c>
      <c r="C27" s="72">
        <f t="shared" si="3"/>
        <v>17261.869939758217</v>
      </c>
      <c r="D27" s="72"/>
      <c r="E27" s="44">
        <v>2011</v>
      </c>
      <c r="F27" s="34">
        <v>42510</v>
      </c>
      <c r="G27" s="39">
        <v>0.83333333333333337</v>
      </c>
      <c r="H27" s="39" t="s">
        <v>68</v>
      </c>
      <c r="I27" s="45" t="s">
        <v>3</v>
      </c>
      <c r="J27" s="73">
        <v>1.4132</v>
      </c>
      <c r="K27" s="73"/>
      <c r="L27" s="66">
        <v>88</v>
      </c>
      <c r="M27" s="72">
        <f t="shared" si="0"/>
        <v>517.85609819274646</v>
      </c>
      <c r="N27" s="72"/>
      <c r="O27" s="5">
        <f t="shared" si="4"/>
        <v>0.58847283885539381</v>
      </c>
      <c r="P27" s="44">
        <v>2011</v>
      </c>
      <c r="Q27" s="34">
        <v>42516</v>
      </c>
      <c r="R27" s="39">
        <v>0</v>
      </c>
      <c r="S27" s="73">
        <v>1.4132</v>
      </c>
      <c r="T27" s="73"/>
      <c r="U27" s="55">
        <f t="shared" si="5"/>
        <v>6</v>
      </c>
      <c r="V27" s="74">
        <f t="shared" si="1"/>
        <v>0</v>
      </c>
      <c r="W27" s="74"/>
      <c r="X27" s="71">
        <f t="shared" si="9"/>
        <v>0</v>
      </c>
      <c r="Y27" s="71"/>
      <c r="AA27" s="14"/>
      <c r="AB27" s="41">
        <f>SUM(V25:W27)</f>
        <v>1693.8675454654031</v>
      </c>
      <c r="AC27" s="41"/>
      <c r="AD27" s="42">
        <f>AB27/C25</f>
        <v>0.10880442477876096</v>
      </c>
    </row>
    <row r="28" spans="2:33" x14ac:dyDescent="0.15">
      <c r="B28" s="32">
        <v>20</v>
      </c>
      <c r="C28" s="72">
        <f t="shared" si="3"/>
        <v>17261.869939758217</v>
      </c>
      <c r="D28" s="72"/>
      <c r="E28" s="44">
        <v>2011</v>
      </c>
      <c r="F28" s="34">
        <v>42536</v>
      </c>
      <c r="G28" s="39">
        <v>0.33333333333333331</v>
      </c>
      <c r="H28" s="39" t="s">
        <v>68</v>
      </c>
      <c r="I28" s="45" t="s">
        <v>3</v>
      </c>
      <c r="J28" s="73">
        <v>1.4298999999999999</v>
      </c>
      <c r="K28" s="73"/>
      <c r="L28" s="66">
        <v>79</v>
      </c>
      <c r="M28" s="72">
        <f t="shared" si="0"/>
        <v>517.85609819274646</v>
      </c>
      <c r="N28" s="72"/>
      <c r="O28" s="5">
        <f t="shared" si="4"/>
        <v>0.65551404834524873</v>
      </c>
      <c r="P28" s="44">
        <v>2011</v>
      </c>
      <c r="Q28" s="34">
        <v>42537</v>
      </c>
      <c r="R28" s="39">
        <v>0.83333333333333337</v>
      </c>
      <c r="S28" s="73">
        <v>1.4198999999999999</v>
      </c>
      <c r="T28" s="73"/>
      <c r="U28" s="55">
        <f t="shared" si="5"/>
        <v>1</v>
      </c>
      <c r="V28" s="74">
        <f t="shared" si="1"/>
        <v>655.51404834524931</v>
      </c>
      <c r="W28" s="74"/>
      <c r="X28" s="71">
        <f t="shared" si="9"/>
        <v>100.00000000000009</v>
      </c>
      <c r="Y28" s="71"/>
      <c r="AA28" s="14"/>
    </row>
    <row r="29" spans="2:33" x14ac:dyDescent="0.15">
      <c r="B29" s="32">
        <v>21</v>
      </c>
      <c r="C29" s="72">
        <f t="shared" si="3"/>
        <v>17917.383988103466</v>
      </c>
      <c r="D29" s="72"/>
      <c r="E29" s="44">
        <v>2011</v>
      </c>
      <c r="F29" s="34">
        <v>42538</v>
      </c>
      <c r="G29" s="39">
        <v>0.33333333333333331</v>
      </c>
      <c r="H29" s="39" t="s">
        <v>68</v>
      </c>
      <c r="I29" s="45" t="s">
        <v>4</v>
      </c>
      <c r="J29" s="73">
        <v>1.4253</v>
      </c>
      <c r="K29" s="73"/>
      <c r="L29" s="66">
        <v>123</v>
      </c>
      <c r="M29" s="72">
        <f t="shared" si="0"/>
        <v>537.52151964310394</v>
      </c>
      <c r="N29" s="72"/>
      <c r="O29" s="5">
        <f t="shared" si="4"/>
        <v>0.43700936556349917</v>
      </c>
      <c r="P29" s="44">
        <v>2011</v>
      </c>
      <c r="Q29" s="34">
        <v>42543</v>
      </c>
      <c r="R29" s="39">
        <v>0.83333333333333337</v>
      </c>
      <c r="S29" s="73">
        <v>1.4345000000000001</v>
      </c>
      <c r="T29" s="73"/>
      <c r="U29" s="55">
        <f t="shared" si="5"/>
        <v>5</v>
      </c>
      <c r="V29" s="74">
        <f t="shared" si="1"/>
        <v>402.04861631842346</v>
      </c>
      <c r="W29" s="74"/>
      <c r="X29" s="71">
        <f t="shared" si="9"/>
        <v>92.000000000000966</v>
      </c>
      <c r="Y29" s="71"/>
      <c r="AA29" s="14"/>
    </row>
    <row r="30" spans="2:33" x14ac:dyDescent="0.15">
      <c r="B30" s="32">
        <v>22</v>
      </c>
      <c r="C30" s="72">
        <f t="shared" si="3"/>
        <v>18319.432604421891</v>
      </c>
      <c r="D30" s="72"/>
      <c r="E30" s="44">
        <v>2011</v>
      </c>
      <c r="F30" s="34">
        <v>42545</v>
      </c>
      <c r="G30" s="39">
        <v>0.5</v>
      </c>
      <c r="H30" s="39" t="s">
        <v>68</v>
      </c>
      <c r="I30" s="45" t="s">
        <v>3</v>
      </c>
      <c r="J30" s="73">
        <v>1.419</v>
      </c>
      <c r="K30" s="73"/>
      <c r="L30" s="66">
        <v>83</v>
      </c>
      <c r="M30" s="72">
        <f t="shared" si="0"/>
        <v>549.58297813265665</v>
      </c>
      <c r="N30" s="72"/>
      <c r="O30" s="5">
        <f t="shared" si="4"/>
        <v>0.66214816642488761</v>
      </c>
      <c r="P30" s="44">
        <v>2011</v>
      </c>
      <c r="Q30" s="34">
        <v>42549</v>
      </c>
      <c r="R30" s="39">
        <v>0</v>
      </c>
      <c r="S30" s="73">
        <v>1.4273</v>
      </c>
      <c r="T30" s="73"/>
      <c r="U30" s="55">
        <f t="shared" si="5"/>
        <v>4</v>
      </c>
      <c r="V30" s="74">
        <f t="shared" si="1"/>
        <v>-549.58297813265506</v>
      </c>
      <c r="W30" s="74"/>
      <c r="X30" s="71">
        <f t="shared" si="9"/>
        <v>-82.999999999999744</v>
      </c>
      <c r="Y30" s="71"/>
      <c r="AA30" s="14"/>
      <c r="AE30" s="65">
        <f>ROUNDUP(M30,0)</f>
        <v>550</v>
      </c>
      <c r="AF30" s="65">
        <f>ROUNDUP(V30,0)*(-1)</f>
        <v>550</v>
      </c>
      <c r="AG30" s="64">
        <f>IF(AE30=AF30,0,IF(AE30&gt;AF30,1,2))</f>
        <v>0</v>
      </c>
    </row>
    <row r="31" spans="2:33" x14ac:dyDescent="0.15">
      <c r="B31" s="32">
        <v>23</v>
      </c>
      <c r="C31" s="72">
        <f t="shared" si="3"/>
        <v>17769.849626289237</v>
      </c>
      <c r="D31" s="72"/>
      <c r="E31" s="44">
        <v>2011</v>
      </c>
      <c r="F31" s="34">
        <v>42550</v>
      </c>
      <c r="G31" s="39">
        <v>0.66666666666666663</v>
      </c>
      <c r="H31" s="39" t="s">
        <v>71</v>
      </c>
      <c r="I31" s="45" t="s">
        <v>4</v>
      </c>
      <c r="J31" s="73">
        <v>1.4441999999999999</v>
      </c>
      <c r="K31" s="73"/>
      <c r="L31" s="66">
        <v>97</v>
      </c>
      <c r="M31" s="72">
        <f t="shared" si="0"/>
        <v>533.09548878867713</v>
      </c>
      <c r="N31" s="72"/>
      <c r="O31" s="5">
        <f t="shared" si="4"/>
        <v>0.54958297813265689</v>
      </c>
      <c r="P31" s="44">
        <v>2011</v>
      </c>
      <c r="Q31" s="34">
        <v>42552</v>
      </c>
      <c r="R31" s="39">
        <v>0.5</v>
      </c>
      <c r="S31" s="73">
        <v>1.4456</v>
      </c>
      <c r="T31" s="73"/>
      <c r="U31" s="55">
        <f t="shared" si="5"/>
        <v>2</v>
      </c>
      <c r="V31" s="74">
        <f t="shared" si="1"/>
        <v>76.941616938575692</v>
      </c>
      <c r="W31" s="74"/>
      <c r="X31" s="71">
        <f t="shared" si="9"/>
        <v>14.000000000000679</v>
      </c>
      <c r="Y31" s="71"/>
      <c r="AA31" s="14"/>
      <c r="AB31" s="41">
        <f>SUM(V28:W31)</f>
        <v>584.92130346959357</v>
      </c>
      <c r="AC31" s="41"/>
      <c r="AD31" s="42">
        <f>AB31/C28</f>
        <v>3.3885164556962617E-2</v>
      </c>
    </row>
    <row r="32" spans="2:33" x14ac:dyDescent="0.15">
      <c r="B32" s="32">
        <v>24</v>
      </c>
      <c r="C32" s="72">
        <f t="shared" si="3"/>
        <v>17846.791243227814</v>
      </c>
      <c r="D32" s="72"/>
      <c r="E32" s="44">
        <v>2011</v>
      </c>
      <c r="F32" s="34">
        <v>42552</v>
      </c>
      <c r="G32" s="39">
        <v>0.66666666666666663</v>
      </c>
      <c r="H32" s="39" t="s">
        <v>68</v>
      </c>
      <c r="I32" s="45" t="s">
        <v>4</v>
      </c>
      <c r="J32" s="73">
        <v>1.4522999999999999</v>
      </c>
      <c r="K32" s="73"/>
      <c r="L32" s="66">
        <v>88</v>
      </c>
      <c r="M32" s="72">
        <f t="shared" si="0"/>
        <v>535.40373729683438</v>
      </c>
      <c r="N32" s="72"/>
      <c r="O32" s="5">
        <f t="shared" si="4"/>
        <v>0.60841333783731189</v>
      </c>
      <c r="P32" s="44">
        <v>2011</v>
      </c>
      <c r="Q32" s="34">
        <v>42556</v>
      </c>
      <c r="R32" s="39">
        <v>0.83333333333333337</v>
      </c>
      <c r="S32" s="73">
        <v>1.4435</v>
      </c>
      <c r="T32" s="73"/>
      <c r="U32" s="55">
        <f t="shared" si="5"/>
        <v>4</v>
      </c>
      <c r="V32" s="74">
        <f t="shared" si="1"/>
        <v>-535.40373729682949</v>
      </c>
      <c r="W32" s="74"/>
      <c r="X32" s="71">
        <f t="shared" si="9"/>
        <v>-87.99999999999919</v>
      </c>
      <c r="Y32" s="71"/>
      <c r="AA32" s="14"/>
      <c r="AE32" s="65">
        <f>ROUNDUP(M32,0)</f>
        <v>536</v>
      </c>
      <c r="AF32" s="65">
        <f>ROUNDUP(V32,0)*(-1)</f>
        <v>536</v>
      </c>
      <c r="AG32" s="64">
        <f>IF(AE32=AF32,0,IF(AE32&gt;AF32,1,2))</f>
        <v>0</v>
      </c>
    </row>
    <row r="33" spans="2:33" x14ac:dyDescent="0.15">
      <c r="B33" s="32">
        <v>25</v>
      </c>
      <c r="C33" s="72">
        <f t="shared" si="3"/>
        <v>17311.387505930983</v>
      </c>
      <c r="D33" s="72"/>
      <c r="E33" s="44">
        <v>2011</v>
      </c>
      <c r="F33" s="34">
        <v>42556</v>
      </c>
      <c r="G33" s="39">
        <v>0.83333333333333337</v>
      </c>
      <c r="H33" s="39" t="s">
        <v>68</v>
      </c>
      <c r="I33" s="45" t="s">
        <v>3</v>
      </c>
      <c r="J33" s="73">
        <v>1.4401999999999999</v>
      </c>
      <c r="K33" s="73"/>
      <c r="L33" s="66">
        <v>84</v>
      </c>
      <c r="M33" s="72">
        <f t="shared" si="0"/>
        <v>519.34162517792947</v>
      </c>
      <c r="N33" s="72"/>
      <c r="O33" s="5">
        <f t="shared" si="4"/>
        <v>0.61826383949753516</v>
      </c>
      <c r="P33" s="44">
        <v>2011</v>
      </c>
      <c r="Q33" s="34">
        <v>42564</v>
      </c>
      <c r="R33" s="39">
        <v>0.33333333333333331</v>
      </c>
      <c r="S33" s="73">
        <v>1.3992</v>
      </c>
      <c r="T33" s="73"/>
      <c r="U33" s="55">
        <f t="shared" si="5"/>
        <v>8</v>
      </c>
      <c r="V33" s="74">
        <f t="shared" si="1"/>
        <v>2534.8817419398897</v>
      </c>
      <c r="W33" s="74"/>
      <c r="X33" s="71">
        <f t="shared" si="9"/>
        <v>409.99999999999926</v>
      </c>
      <c r="Y33" s="71"/>
      <c r="AA33" s="14"/>
    </row>
    <row r="34" spans="2:33" x14ac:dyDescent="0.15">
      <c r="B34" s="32">
        <v>26</v>
      </c>
      <c r="C34" s="72">
        <f t="shared" si="3"/>
        <v>19846.269247870874</v>
      </c>
      <c r="D34" s="72"/>
      <c r="E34" s="44">
        <v>2011</v>
      </c>
      <c r="F34" s="34">
        <v>42564</v>
      </c>
      <c r="G34" s="39">
        <v>0.66666666666666663</v>
      </c>
      <c r="H34" s="39" t="s">
        <v>68</v>
      </c>
      <c r="I34" s="45" t="s">
        <v>4</v>
      </c>
      <c r="J34" s="73">
        <v>1.4192</v>
      </c>
      <c r="K34" s="73"/>
      <c r="L34" s="66">
        <v>146</v>
      </c>
      <c r="M34" s="72">
        <f t="shared" si="0"/>
        <v>595.3880774361262</v>
      </c>
      <c r="N34" s="72"/>
      <c r="O34" s="5">
        <f t="shared" si="4"/>
        <v>0.40780005303844258</v>
      </c>
      <c r="P34" s="44">
        <v>2011</v>
      </c>
      <c r="Q34" s="34">
        <v>42569</v>
      </c>
      <c r="R34" s="39">
        <v>0</v>
      </c>
      <c r="S34" s="73">
        <v>1.4093</v>
      </c>
      <c r="T34" s="73"/>
      <c r="U34" s="55">
        <f t="shared" si="5"/>
        <v>5</v>
      </c>
      <c r="V34" s="74">
        <f t="shared" si="1"/>
        <v>-403.72205250805894</v>
      </c>
      <c r="W34" s="74"/>
      <c r="X34" s="71">
        <f t="shared" si="9"/>
        <v>-99.000000000000199</v>
      </c>
      <c r="Y34" s="71"/>
      <c r="AA34" s="14"/>
      <c r="AB34" s="41"/>
      <c r="AC34" s="41"/>
      <c r="AE34" s="65">
        <f>ROUNDUP(M34,0)</f>
        <v>596</v>
      </c>
      <c r="AF34" s="65">
        <f>ROUNDUP(V34,0)*(-1)</f>
        <v>404</v>
      </c>
      <c r="AG34" s="64">
        <f>IF(AE34=AF34,0,IF(AE34&gt;AF34,1,2))</f>
        <v>1</v>
      </c>
    </row>
    <row r="35" spans="2:33" x14ac:dyDescent="0.15">
      <c r="B35" s="32">
        <v>27</v>
      </c>
      <c r="C35" s="72">
        <f t="shared" si="3"/>
        <v>19442.547195362815</v>
      </c>
      <c r="D35" s="72"/>
      <c r="E35" s="44">
        <v>2011</v>
      </c>
      <c r="F35" s="34">
        <v>42570</v>
      </c>
      <c r="G35" s="39">
        <v>0.33333333333333331</v>
      </c>
      <c r="H35" s="39" t="s">
        <v>68</v>
      </c>
      <c r="I35" s="45" t="s">
        <v>4</v>
      </c>
      <c r="J35" s="73">
        <v>1.4216</v>
      </c>
      <c r="K35" s="73"/>
      <c r="L35" s="66">
        <v>148</v>
      </c>
      <c r="M35" s="72">
        <f t="shared" si="0"/>
        <v>583.27641586088441</v>
      </c>
      <c r="N35" s="72"/>
      <c r="O35" s="5">
        <f t="shared" si="4"/>
        <v>0.3941056863924895</v>
      </c>
      <c r="P35" s="44">
        <v>2011</v>
      </c>
      <c r="Q35" s="34">
        <v>42578</v>
      </c>
      <c r="R35" s="39">
        <v>0.5</v>
      </c>
      <c r="S35" s="73">
        <v>1.4455</v>
      </c>
      <c r="T35" s="73"/>
      <c r="U35" s="55">
        <f t="shared" si="5"/>
        <v>8</v>
      </c>
      <c r="V35" s="74">
        <f t="shared" si="1"/>
        <v>941.91259047805113</v>
      </c>
      <c r="W35" s="74"/>
      <c r="X35" s="71">
        <f t="shared" si="9"/>
        <v>239.00000000000031</v>
      </c>
      <c r="Y35" s="71"/>
      <c r="AA35" s="14"/>
    </row>
    <row r="36" spans="2:33" x14ac:dyDescent="0.15">
      <c r="B36" s="32">
        <v>28</v>
      </c>
      <c r="C36" s="72">
        <f t="shared" si="3"/>
        <v>20384.459785840867</v>
      </c>
      <c r="D36" s="72"/>
      <c r="E36" s="44">
        <v>2011</v>
      </c>
      <c r="F36" s="34">
        <v>42580</v>
      </c>
      <c r="G36" s="39">
        <v>0.5</v>
      </c>
      <c r="H36" s="39" t="s">
        <v>68</v>
      </c>
      <c r="I36" s="45" t="s">
        <v>4</v>
      </c>
      <c r="J36" s="73">
        <v>1.4331</v>
      </c>
      <c r="K36" s="73"/>
      <c r="L36" s="66">
        <v>102</v>
      </c>
      <c r="M36" s="72">
        <f t="shared" si="0"/>
        <v>611.53379357522601</v>
      </c>
      <c r="N36" s="72"/>
      <c r="O36" s="5">
        <f t="shared" si="4"/>
        <v>0.59954293487767263</v>
      </c>
      <c r="P36" s="44">
        <v>2011</v>
      </c>
      <c r="Q36" s="34">
        <v>42583</v>
      </c>
      <c r="R36" s="39">
        <v>0.66666666666666663</v>
      </c>
      <c r="S36" s="73">
        <v>1.4229000000000001</v>
      </c>
      <c r="T36" s="73"/>
      <c r="U36" s="55">
        <f t="shared" si="5"/>
        <v>3</v>
      </c>
      <c r="V36" s="74">
        <f t="shared" si="1"/>
        <v>-611.53379357522533</v>
      </c>
      <c r="W36" s="74"/>
      <c r="X36" s="71">
        <f t="shared" si="9"/>
        <v>-101.99999999999987</v>
      </c>
      <c r="Y36" s="71"/>
      <c r="AA36" s="14"/>
      <c r="AB36" s="41">
        <f>SUM(V32:W36)</f>
        <v>1926.1347490378271</v>
      </c>
      <c r="AC36" s="41"/>
      <c r="AD36" s="42">
        <f>AB36/C32</f>
        <v>0.10792610967356514</v>
      </c>
      <c r="AE36" s="65">
        <f>ROUNDUP(M36,0)</f>
        <v>612</v>
      </c>
      <c r="AF36" s="65">
        <f>ROUNDUP(V36,0)*(-1)</f>
        <v>612</v>
      </c>
      <c r="AG36" s="64">
        <f>IF(AE36=AF36,0,IF(AE36&gt;AF36,1,2))</f>
        <v>0</v>
      </c>
    </row>
    <row r="37" spans="2:33" x14ac:dyDescent="0.15">
      <c r="B37" s="32">
        <v>29</v>
      </c>
      <c r="C37" s="72">
        <f t="shared" si="3"/>
        <v>19772.925992265642</v>
      </c>
      <c r="D37" s="72"/>
      <c r="E37" s="44">
        <v>2011</v>
      </c>
      <c r="F37" s="34">
        <v>42583</v>
      </c>
      <c r="G37" s="39">
        <v>0.5</v>
      </c>
      <c r="H37" s="39" t="s">
        <v>68</v>
      </c>
      <c r="I37" s="45" t="s">
        <v>3</v>
      </c>
      <c r="J37" s="73">
        <v>1.4330000000000001</v>
      </c>
      <c r="K37" s="73"/>
      <c r="L37" s="66">
        <v>122</v>
      </c>
      <c r="M37" s="72">
        <f t="shared" si="0"/>
        <v>593.18777976796923</v>
      </c>
      <c r="N37" s="72"/>
      <c r="O37" s="5">
        <f t="shared" si="4"/>
        <v>0.48621949161308953</v>
      </c>
      <c r="P37" s="44">
        <v>2011</v>
      </c>
      <c r="Q37" s="34">
        <v>42585</v>
      </c>
      <c r="R37" s="39">
        <v>0.33333333333333331</v>
      </c>
      <c r="S37" s="73">
        <v>1.4281999999999999</v>
      </c>
      <c r="T37" s="73"/>
      <c r="U37" s="55">
        <f t="shared" si="5"/>
        <v>2</v>
      </c>
      <c r="V37" s="74">
        <f t="shared" si="1"/>
        <v>233.38535597428964</v>
      </c>
      <c r="W37" s="74"/>
      <c r="X37" s="71">
        <f t="shared" si="9"/>
        <v>48.000000000001378</v>
      </c>
      <c r="Y37" s="71"/>
      <c r="AA37" s="14"/>
    </row>
    <row r="38" spans="2:33" x14ac:dyDescent="0.15">
      <c r="B38" s="32">
        <v>30</v>
      </c>
      <c r="C38" s="72">
        <f t="shared" si="3"/>
        <v>20006.311348239931</v>
      </c>
      <c r="D38" s="72"/>
      <c r="E38" s="44">
        <v>2011</v>
      </c>
      <c r="F38" s="34">
        <v>42585</v>
      </c>
      <c r="G38" s="39">
        <v>0.66666666666666663</v>
      </c>
      <c r="H38" s="39" t="s">
        <v>68</v>
      </c>
      <c r="I38" s="45" t="s">
        <v>4</v>
      </c>
      <c r="J38" s="73">
        <v>1.4339999999999999</v>
      </c>
      <c r="K38" s="73"/>
      <c r="L38" s="66">
        <v>18</v>
      </c>
      <c r="M38" s="72">
        <f t="shared" si="0"/>
        <v>600.18934044719788</v>
      </c>
      <c r="N38" s="72"/>
      <c r="O38" s="63">
        <f t="shared" si="4"/>
        <v>3.3343852247066552</v>
      </c>
      <c r="P38" s="44">
        <v>2011</v>
      </c>
      <c r="Q38" s="34">
        <v>42586</v>
      </c>
      <c r="R38" s="39">
        <v>0.33333333333333331</v>
      </c>
      <c r="S38" s="73">
        <v>1.4358</v>
      </c>
      <c r="T38" s="73"/>
      <c r="U38" s="55">
        <f t="shared" si="5"/>
        <v>1</v>
      </c>
      <c r="V38" s="74">
        <f t="shared" si="1"/>
        <v>600.18934044720584</v>
      </c>
      <c r="W38" s="74"/>
      <c r="X38" s="71">
        <f t="shared" si="9"/>
        <v>18.000000000000238</v>
      </c>
      <c r="Y38" s="71"/>
      <c r="AA38" s="14"/>
    </row>
    <row r="39" spans="2:33" x14ac:dyDescent="0.15">
      <c r="B39" s="32">
        <v>31</v>
      </c>
      <c r="C39" s="72">
        <f t="shared" si="3"/>
        <v>20606.500688687138</v>
      </c>
      <c r="D39" s="72"/>
      <c r="E39" s="44">
        <v>2011</v>
      </c>
      <c r="F39" s="34">
        <v>42586</v>
      </c>
      <c r="G39" s="39">
        <v>0</v>
      </c>
      <c r="H39" s="39" t="s">
        <v>68</v>
      </c>
      <c r="I39" s="45" t="s">
        <v>3</v>
      </c>
      <c r="J39" s="73">
        <v>1.4308000000000001</v>
      </c>
      <c r="K39" s="73"/>
      <c r="L39" s="66">
        <v>59</v>
      </c>
      <c r="M39" s="72">
        <f t="shared" si="0"/>
        <v>618.19502066061409</v>
      </c>
      <c r="N39" s="72"/>
      <c r="O39" s="5">
        <f t="shared" si="4"/>
        <v>1.0477881706112104</v>
      </c>
      <c r="P39" s="44">
        <v>2011</v>
      </c>
      <c r="Q39" s="34">
        <v>42590</v>
      </c>
      <c r="R39" s="39">
        <v>0</v>
      </c>
      <c r="S39" s="73">
        <v>1.4367000000000001</v>
      </c>
      <c r="T39" s="73"/>
      <c r="U39" s="55">
        <f t="shared" si="5"/>
        <v>4</v>
      </c>
      <c r="V39" s="74">
        <f t="shared" si="1"/>
        <v>-618.19502066061591</v>
      </c>
      <c r="W39" s="74"/>
      <c r="X39" s="71">
        <f t="shared" si="9"/>
        <v>-59.000000000000163</v>
      </c>
      <c r="Y39" s="71"/>
      <c r="AA39" s="14"/>
      <c r="AE39" s="65">
        <f t="shared" ref="AE39:AE102" si="10">ROUNDUP(M39,0)</f>
        <v>619</v>
      </c>
      <c r="AF39" s="65">
        <f t="shared" ref="AF39:AF102" si="11">ROUNDUP(V39,0)*(-1)</f>
        <v>619</v>
      </c>
      <c r="AG39" s="64">
        <f t="shared" ref="AG39:AG45" si="12">IF(AE39=AF39,0,IF(AE39&gt;AF39,1,2))</f>
        <v>0</v>
      </c>
    </row>
    <row r="40" spans="2:33" x14ac:dyDescent="0.15">
      <c r="B40" s="32">
        <v>32</v>
      </c>
      <c r="C40" s="72">
        <f t="shared" si="3"/>
        <v>19988.305668026522</v>
      </c>
      <c r="D40" s="72"/>
      <c r="E40" s="44">
        <v>2011</v>
      </c>
      <c r="F40" s="34">
        <v>42591</v>
      </c>
      <c r="G40" s="39">
        <v>0.83333333333333337</v>
      </c>
      <c r="H40" s="39" t="s">
        <v>68</v>
      </c>
      <c r="I40" s="45" t="s">
        <v>4</v>
      </c>
      <c r="J40" s="73">
        <v>1.4396</v>
      </c>
      <c r="K40" s="73"/>
      <c r="L40" s="66">
        <v>201</v>
      </c>
      <c r="M40" s="72">
        <f t="shared" si="0"/>
        <v>599.64917004079564</v>
      </c>
      <c r="N40" s="72"/>
      <c r="O40" s="5">
        <f t="shared" si="4"/>
        <v>0.29833292041830628</v>
      </c>
      <c r="P40" s="44">
        <v>2011</v>
      </c>
      <c r="Q40" s="34">
        <v>42592</v>
      </c>
      <c r="R40" s="39">
        <v>0.5</v>
      </c>
      <c r="S40" s="73">
        <v>1.4195</v>
      </c>
      <c r="T40" s="73"/>
      <c r="U40" s="55">
        <f t="shared" si="5"/>
        <v>1</v>
      </c>
      <c r="V40" s="74">
        <f t="shared" si="1"/>
        <v>-599.64917004079575</v>
      </c>
      <c r="W40" s="74"/>
      <c r="X40" s="71">
        <f t="shared" si="9"/>
        <v>-201.00000000000006</v>
      </c>
      <c r="Y40" s="71"/>
      <c r="AA40" s="14"/>
      <c r="AE40" s="65">
        <f t="shared" si="10"/>
        <v>600</v>
      </c>
      <c r="AF40" s="65">
        <f t="shared" si="11"/>
        <v>600</v>
      </c>
      <c r="AG40" s="64">
        <f t="shared" si="12"/>
        <v>0</v>
      </c>
    </row>
    <row r="41" spans="2:33" x14ac:dyDescent="0.15">
      <c r="B41" s="32">
        <v>33</v>
      </c>
      <c r="C41" s="72">
        <f t="shared" si="3"/>
        <v>19388.656497985725</v>
      </c>
      <c r="D41" s="72"/>
      <c r="E41" s="44">
        <v>2011</v>
      </c>
      <c r="F41" s="34">
        <v>42593</v>
      </c>
      <c r="G41" s="39">
        <v>0.66666666666666663</v>
      </c>
      <c r="H41" s="39" t="s">
        <v>38</v>
      </c>
      <c r="I41" s="45" t="s">
        <v>3</v>
      </c>
      <c r="J41" s="73">
        <v>1.4179999999999999</v>
      </c>
      <c r="K41" s="73"/>
      <c r="L41" s="66">
        <v>111</v>
      </c>
      <c r="M41" s="72">
        <f t="shared" ref="M41:M72" si="13">IF(F41="","",C41*$N$7)</f>
        <v>581.65969493957175</v>
      </c>
      <c r="N41" s="72"/>
      <c r="O41" s="5">
        <f t="shared" si="4"/>
        <v>0.52401774318880345</v>
      </c>
      <c r="P41" s="44">
        <v>2011</v>
      </c>
      <c r="Q41" s="34">
        <v>42597</v>
      </c>
      <c r="R41" s="39">
        <v>0</v>
      </c>
      <c r="S41" s="73">
        <v>1.4291</v>
      </c>
      <c r="T41" s="73"/>
      <c r="U41" s="55">
        <f t="shared" si="5"/>
        <v>4</v>
      </c>
      <c r="V41" s="74">
        <f t="shared" ref="V41:V72" si="14">IF(Q41="","",(IF(I41="売",J41-S41,S41-J41))*O41*100000)</f>
        <v>-581.65969493957755</v>
      </c>
      <c r="W41" s="74"/>
      <c r="X41" s="71">
        <f t="shared" si="9"/>
        <v>-111.00000000000109</v>
      </c>
      <c r="Y41" s="71"/>
      <c r="AA41" s="14"/>
      <c r="AE41" s="65">
        <f t="shared" si="10"/>
        <v>582</v>
      </c>
      <c r="AF41" s="65">
        <f t="shared" si="11"/>
        <v>582</v>
      </c>
      <c r="AG41" s="64">
        <f t="shared" si="12"/>
        <v>0</v>
      </c>
    </row>
    <row r="42" spans="2:33" x14ac:dyDescent="0.15">
      <c r="B42" s="32">
        <v>34</v>
      </c>
      <c r="C42" s="72">
        <f t="shared" ref="C42:C73" si="15">IF(V41="","",C41+V41)</f>
        <v>18806.996803046146</v>
      </c>
      <c r="D42" s="72"/>
      <c r="E42" s="54">
        <v>2011</v>
      </c>
      <c r="F42" s="34">
        <v>42597</v>
      </c>
      <c r="G42" s="39">
        <v>0.5</v>
      </c>
      <c r="H42" s="39" t="s">
        <v>68</v>
      </c>
      <c r="I42" s="45" t="s">
        <v>4</v>
      </c>
      <c r="J42" s="73">
        <v>1.4438</v>
      </c>
      <c r="K42" s="73"/>
      <c r="L42" s="66">
        <v>175</v>
      </c>
      <c r="M42" s="72">
        <f t="shared" si="13"/>
        <v>564.20990409138437</v>
      </c>
      <c r="N42" s="72"/>
      <c r="O42" s="5">
        <f t="shared" si="4"/>
        <v>0.32240565948079108</v>
      </c>
      <c r="P42" s="54">
        <v>2011</v>
      </c>
      <c r="Q42" s="34">
        <v>42600</v>
      </c>
      <c r="R42" s="39">
        <v>0.5</v>
      </c>
      <c r="S42" s="73">
        <v>1.4368000000000001</v>
      </c>
      <c r="T42" s="73"/>
      <c r="U42" s="55">
        <f t="shared" si="5"/>
        <v>3</v>
      </c>
      <c r="V42" s="74">
        <f t="shared" si="14"/>
        <v>-225.68396163655038</v>
      </c>
      <c r="W42" s="74"/>
      <c r="X42" s="71">
        <f t="shared" si="9"/>
        <v>-69.999999999998948</v>
      </c>
      <c r="Y42" s="71"/>
      <c r="AA42" s="14"/>
      <c r="AE42" s="65">
        <f t="shared" si="10"/>
        <v>565</v>
      </c>
      <c r="AF42" s="65">
        <f t="shared" si="11"/>
        <v>226</v>
      </c>
      <c r="AG42" s="64">
        <f t="shared" si="12"/>
        <v>1</v>
      </c>
    </row>
    <row r="43" spans="2:33" x14ac:dyDescent="0.15">
      <c r="B43" s="32">
        <v>35</v>
      </c>
      <c r="C43" s="72">
        <f t="shared" si="15"/>
        <v>18581.312841409595</v>
      </c>
      <c r="D43" s="72"/>
      <c r="E43" s="54">
        <v>2011</v>
      </c>
      <c r="F43" s="34">
        <v>42604</v>
      </c>
      <c r="G43" s="39">
        <v>0.66666666666666663</v>
      </c>
      <c r="H43" s="39" t="s">
        <v>68</v>
      </c>
      <c r="I43" s="45" t="s">
        <v>3</v>
      </c>
      <c r="J43" s="73">
        <v>1.4365000000000001</v>
      </c>
      <c r="K43" s="73"/>
      <c r="L43" s="66">
        <v>53</v>
      </c>
      <c r="M43" s="72">
        <f t="shared" si="13"/>
        <v>557.43938524228781</v>
      </c>
      <c r="N43" s="72"/>
      <c r="O43" s="5">
        <f t="shared" si="4"/>
        <v>1.0517724249854488</v>
      </c>
      <c r="P43" s="54">
        <v>2011</v>
      </c>
      <c r="Q43" s="34">
        <v>42605</v>
      </c>
      <c r="R43" s="39">
        <v>0.33333333333333331</v>
      </c>
      <c r="S43" s="73">
        <v>1.4418</v>
      </c>
      <c r="T43" s="73"/>
      <c r="U43" s="55">
        <f t="shared" si="5"/>
        <v>1</v>
      </c>
      <c r="V43" s="74">
        <f t="shared" si="14"/>
        <v>-557.43938524227315</v>
      </c>
      <c r="W43" s="74"/>
      <c r="X43" s="71">
        <f t="shared" si="9"/>
        <v>-52.999999999998607</v>
      </c>
      <c r="Y43" s="71"/>
      <c r="AA43" s="14"/>
      <c r="AE43" s="65">
        <f t="shared" si="10"/>
        <v>558</v>
      </c>
      <c r="AF43" s="65">
        <f t="shared" si="11"/>
        <v>558</v>
      </c>
      <c r="AG43" s="64">
        <f t="shared" si="12"/>
        <v>0</v>
      </c>
    </row>
    <row r="44" spans="2:33" x14ac:dyDescent="0.15">
      <c r="B44" s="32">
        <v>36</v>
      </c>
      <c r="C44" s="72">
        <f t="shared" si="15"/>
        <v>18023.873456167323</v>
      </c>
      <c r="D44" s="72"/>
      <c r="E44" s="54">
        <v>2011</v>
      </c>
      <c r="F44" s="34">
        <v>42606</v>
      </c>
      <c r="G44" s="39">
        <v>0.66666666666666663</v>
      </c>
      <c r="H44" s="39" t="s">
        <v>68</v>
      </c>
      <c r="I44" s="45" t="s">
        <v>3</v>
      </c>
      <c r="J44" s="73">
        <v>1.4389000000000001</v>
      </c>
      <c r="K44" s="73"/>
      <c r="L44" s="66">
        <v>91</v>
      </c>
      <c r="M44" s="72">
        <f t="shared" si="13"/>
        <v>540.71620368501965</v>
      </c>
      <c r="N44" s="72"/>
      <c r="O44" s="5">
        <f t="shared" si="4"/>
        <v>0.59419363042309858</v>
      </c>
      <c r="P44" s="54">
        <v>2011</v>
      </c>
      <c r="Q44" s="34">
        <v>42608</v>
      </c>
      <c r="R44" s="39">
        <v>0.66666666666666663</v>
      </c>
      <c r="S44" s="73">
        <v>1.448</v>
      </c>
      <c r="T44" s="73"/>
      <c r="U44" s="55">
        <f t="shared" si="5"/>
        <v>2</v>
      </c>
      <c r="V44" s="74">
        <f t="shared" si="14"/>
        <v>-540.71620368501294</v>
      </c>
      <c r="W44" s="74"/>
      <c r="X44" s="71">
        <f t="shared" si="9"/>
        <v>-90.999999999998863</v>
      </c>
      <c r="Y44" s="71"/>
      <c r="AA44" s="14"/>
      <c r="AE44" s="65">
        <f t="shared" si="10"/>
        <v>541</v>
      </c>
      <c r="AF44" s="65">
        <f t="shared" si="11"/>
        <v>541</v>
      </c>
      <c r="AG44" s="64">
        <f t="shared" si="12"/>
        <v>0</v>
      </c>
    </row>
    <row r="45" spans="2:33" x14ac:dyDescent="0.15">
      <c r="B45" s="32">
        <v>37</v>
      </c>
      <c r="C45" s="72">
        <f t="shared" si="15"/>
        <v>17483.15725248231</v>
      </c>
      <c r="D45" s="72"/>
      <c r="E45" s="54">
        <v>2011</v>
      </c>
      <c r="F45" s="34">
        <v>42612</v>
      </c>
      <c r="G45" s="39">
        <v>0.83333333333333337</v>
      </c>
      <c r="H45" s="39" t="s">
        <v>68</v>
      </c>
      <c r="I45" s="45" t="s">
        <v>3</v>
      </c>
      <c r="J45" s="73">
        <v>1.4430000000000001</v>
      </c>
      <c r="K45" s="73"/>
      <c r="L45" s="66">
        <v>34</v>
      </c>
      <c r="M45" s="72">
        <f t="shared" si="13"/>
        <v>524.49471757446929</v>
      </c>
      <c r="N45" s="72"/>
      <c r="O45" s="5">
        <f t="shared" si="4"/>
        <v>1.5426315222778511</v>
      </c>
      <c r="P45" s="54">
        <v>2011</v>
      </c>
      <c r="Q45" s="34">
        <v>42613</v>
      </c>
      <c r="R45" s="39">
        <v>0.33333333333333331</v>
      </c>
      <c r="S45" s="73">
        <v>1.4463999999999999</v>
      </c>
      <c r="T45" s="73"/>
      <c r="U45" s="55">
        <f t="shared" si="5"/>
        <v>1</v>
      </c>
      <c r="V45" s="74">
        <f t="shared" si="14"/>
        <v>-524.49471757444587</v>
      </c>
      <c r="W45" s="74"/>
      <c r="X45" s="71">
        <f t="shared" si="9"/>
        <v>-33.999999999998479</v>
      </c>
      <c r="Y45" s="71"/>
      <c r="AA45" s="14"/>
      <c r="AE45" s="65">
        <f t="shared" si="10"/>
        <v>525</v>
      </c>
      <c r="AF45" s="65">
        <f t="shared" si="11"/>
        <v>525</v>
      </c>
      <c r="AG45" s="64">
        <f t="shared" si="12"/>
        <v>0</v>
      </c>
    </row>
    <row r="46" spans="2:33" x14ac:dyDescent="0.15">
      <c r="B46" s="32">
        <v>38</v>
      </c>
      <c r="C46" s="72">
        <f t="shared" si="15"/>
        <v>16958.662534907864</v>
      </c>
      <c r="D46" s="72"/>
      <c r="E46" s="54">
        <v>2011</v>
      </c>
      <c r="F46" s="34">
        <v>42613</v>
      </c>
      <c r="G46" s="39">
        <v>0.5</v>
      </c>
      <c r="H46" s="39" t="s">
        <v>68</v>
      </c>
      <c r="I46" s="45" t="s">
        <v>3</v>
      </c>
      <c r="J46" s="73">
        <v>1.4394</v>
      </c>
      <c r="K46" s="73"/>
      <c r="L46" s="66">
        <v>63</v>
      </c>
      <c r="M46" s="72">
        <f t="shared" si="13"/>
        <v>508.75987604723588</v>
      </c>
      <c r="N46" s="72"/>
      <c r="O46" s="5">
        <f t="shared" si="4"/>
        <v>0.8075553588051364</v>
      </c>
      <c r="P46" s="54">
        <v>2011</v>
      </c>
      <c r="Q46" s="34">
        <v>42619</v>
      </c>
      <c r="R46" s="39">
        <v>0.33333333333333331</v>
      </c>
      <c r="S46" s="73">
        <v>1.4127000000000001</v>
      </c>
      <c r="T46" s="73"/>
      <c r="U46" s="55">
        <f t="shared" si="5"/>
        <v>6</v>
      </c>
      <c r="V46" s="74">
        <f t="shared" si="14"/>
        <v>2156.1728080097096</v>
      </c>
      <c r="W46" s="74"/>
      <c r="X46" s="71">
        <f t="shared" si="9"/>
        <v>266.99999999999943</v>
      </c>
      <c r="Y46" s="71"/>
      <c r="AA46" s="14"/>
      <c r="AB46" s="41">
        <f>SUM(V37:W46)</f>
        <v>-658.09064934806656</v>
      </c>
      <c r="AC46" s="41"/>
      <c r="AD46" s="42">
        <f>AB46/C37</f>
        <v>-3.3282410989930608E-2</v>
      </c>
      <c r="AE46" s="65"/>
      <c r="AF46" s="65"/>
      <c r="AG46" s="64"/>
    </row>
    <row r="47" spans="2:33" x14ac:dyDescent="0.15">
      <c r="B47" s="32">
        <v>39</v>
      </c>
      <c r="C47" s="72">
        <f t="shared" si="15"/>
        <v>19114.835342917573</v>
      </c>
      <c r="D47" s="72"/>
      <c r="E47" s="54">
        <v>2011</v>
      </c>
      <c r="F47" s="34">
        <v>42619</v>
      </c>
      <c r="G47" s="39">
        <v>0.5</v>
      </c>
      <c r="H47" s="39" t="s">
        <v>68</v>
      </c>
      <c r="I47" s="45" t="s">
        <v>3</v>
      </c>
      <c r="J47" s="73">
        <v>1.4027000000000001</v>
      </c>
      <c r="K47" s="73"/>
      <c r="L47" s="66">
        <v>159</v>
      </c>
      <c r="M47" s="72">
        <f t="shared" si="13"/>
        <v>573.44506028752721</v>
      </c>
      <c r="N47" s="72"/>
      <c r="O47" s="5">
        <f t="shared" si="4"/>
        <v>0.36065727062108632</v>
      </c>
      <c r="P47" s="54">
        <v>2011</v>
      </c>
      <c r="Q47" s="34">
        <v>42627</v>
      </c>
      <c r="R47" s="39">
        <v>0.5</v>
      </c>
      <c r="S47" s="73">
        <v>1.3737999999999999</v>
      </c>
      <c r="T47" s="73"/>
      <c r="U47" s="55">
        <f t="shared" si="5"/>
        <v>8</v>
      </c>
      <c r="V47" s="74">
        <f t="shared" si="14"/>
        <v>1042.2995120949447</v>
      </c>
      <c r="W47" s="74"/>
      <c r="X47" s="71">
        <f t="shared" si="9"/>
        <v>289.00000000000148</v>
      </c>
      <c r="Y47" s="71"/>
      <c r="AA47" s="14"/>
      <c r="AE47" s="65"/>
      <c r="AF47" s="65"/>
      <c r="AG47" s="64"/>
    </row>
    <row r="48" spans="2:33" x14ac:dyDescent="0.15">
      <c r="B48" s="32">
        <v>40</v>
      </c>
      <c r="C48" s="72">
        <f t="shared" si="15"/>
        <v>20157.134855012519</v>
      </c>
      <c r="D48" s="72"/>
      <c r="E48" s="54">
        <v>2011</v>
      </c>
      <c r="F48" s="34">
        <v>42627</v>
      </c>
      <c r="G48" s="39">
        <v>0.66666666666666663</v>
      </c>
      <c r="H48" s="39" t="s">
        <v>68</v>
      </c>
      <c r="I48" s="45" t="s">
        <v>4</v>
      </c>
      <c r="J48" s="73">
        <v>1.377</v>
      </c>
      <c r="K48" s="73"/>
      <c r="L48" s="66">
        <v>134</v>
      </c>
      <c r="M48" s="72">
        <f t="shared" si="13"/>
        <v>604.71404565037551</v>
      </c>
      <c r="N48" s="72"/>
      <c r="O48" s="5">
        <f t="shared" si="4"/>
        <v>0.45127913854505641</v>
      </c>
      <c r="P48" s="54">
        <v>2011</v>
      </c>
      <c r="Q48" s="34">
        <v>42632</v>
      </c>
      <c r="R48" s="39">
        <v>0.5</v>
      </c>
      <c r="S48" s="73">
        <v>1.3635999999999999</v>
      </c>
      <c r="T48" s="73"/>
      <c r="U48" s="55">
        <f t="shared" si="5"/>
        <v>5</v>
      </c>
      <c r="V48" s="74">
        <f t="shared" si="14"/>
        <v>-604.71404565037915</v>
      </c>
      <c r="W48" s="74"/>
      <c r="X48" s="71">
        <f t="shared" si="9"/>
        <v>-134.0000000000008</v>
      </c>
      <c r="Y48" s="71"/>
      <c r="AA48" s="14"/>
      <c r="AE48" s="65">
        <f t="shared" si="10"/>
        <v>605</v>
      </c>
      <c r="AF48" s="65">
        <f t="shared" si="11"/>
        <v>605</v>
      </c>
      <c r="AG48" s="64">
        <f t="shared" ref="AG48:AG50" si="16">IF(AE48=AF48,0,IF(AE48&gt;AF48,1,2))</f>
        <v>0</v>
      </c>
    </row>
    <row r="49" spans="2:33" x14ac:dyDescent="0.15">
      <c r="B49" s="32">
        <v>41</v>
      </c>
      <c r="C49" s="72">
        <f t="shared" si="15"/>
        <v>19552.420809362138</v>
      </c>
      <c r="D49" s="72"/>
      <c r="E49" s="54">
        <v>2011</v>
      </c>
      <c r="F49" s="34">
        <v>42634</v>
      </c>
      <c r="G49" s="39">
        <v>0.83333333333333337</v>
      </c>
      <c r="H49" s="39" t="s">
        <v>68</v>
      </c>
      <c r="I49" s="45" t="s">
        <v>3</v>
      </c>
      <c r="J49" s="73">
        <v>1.3556999999999999</v>
      </c>
      <c r="K49" s="73"/>
      <c r="L49" s="66">
        <v>238</v>
      </c>
      <c r="M49" s="72">
        <f t="shared" si="13"/>
        <v>586.57262428086415</v>
      </c>
      <c r="N49" s="72"/>
      <c r="O49" s="5">
        <f t="shared" si="4"/>
        <v>0.24645908583229589</v>
      </c>
      <c r="P49" s="54">
        <v>2011</v>
      </c>
      <c r="Q49" s="34">
        <v>42640</v>
      </c>
      <c r="R49" s="39">
        <v>0.5</v>
      </c>
      <c r="S49" s="73">
        <v>1.3566</v>
      </c>
      <c r="T49" s="73"/>
      <c r="U49" s="55">
        <f t="shared" si="5"/>
        <v>6</v>
      </c>
      <c r="V49" s="74">
        <f t="shared" si="14"/>
        <v>-22.181317724909661</v>
      </c>
      <c r="W49" s="74"/>
      <c r="X49" s="71">
        <f t="shared" ref="X49:X80" si="17">IF(Q49="","",IF(I49="買",(S49-J49)*10000,(J49-S49)*10000))</f>
        <v>-9.0000000000012292</v>
      </c>
      <c r="Y49" s="71"/>
      <c r="AA49" s="14"/>
      <c r="AE49" s="65">
        <f t="shared" si="10"/>
        <v>587</v>
      </c>
      <c r="AF49" s="65">
        <f t="shared" si="11"/>
        <v>23</v>
      </c>
      <c r="AG49" s="64">
        <f t="shared" si="16"/>
        <v>1</v>
      </c>
    </row>
    <row r="50" spans="2:33" x14ac:dyDescent="0.15">
      <c r="B50" s="32">
        <v>42</v>
      </c>
      <c r="C50" s="72">
        <f t="shared" si="15"/>
        <v>19530.239491637229</v>
      </c>
      <c r="D50" s="72"/>
      <c r="E50" s="54">
        <v>2011</v>
      </c>
      <c r="F50" s="34">
        <v>42640</v>
      </c>
      <c r="G50" s="39">
        <v>0.5</v>
      </c>
      <c r="H50" s="39" t="s">
        <v>68</v>
      </c>
      <c r="I50" s="45" t="s">
        <v>4</v>
      </c>
      <c r="J50" s="73">
        <v>1.3645</v>
      </c>
      <c r="K50" s="73"/>
      <c r="L50" s="66">
        <v>153</v>
      </c>
      <c r="M50" s="72">
        <f t="shared" si="13"/>
        <v>585.90718474911682</v>
      </c>
      <c r="N50" s="72"/>
      <c r="O50" s="5">
        <f t="shared" si="4"/>
        <v>0.38294587238504368</v>
      </c>
      <c r="P50" s="54">
        <v>2011</v>
      </c>
      <c r="Q50" s="34">
        <v>42641</v>
      </c>
      <c r="R50" s="39">
        <v>0.83333333333333337</v>
      </c>
      <c r="S50" s="73">
        <v>1.3541000000000001</v>
      </c>
      <c r="T50" s="73"/>
      <c r="U50" s="55">
        <f t="shared" si="5"/>
        <v>1</v>
      </c>
      <c r="V50" s="74">
        <f t="shared" si="14"/>
        <v>-398.26370728044412</v>
      </c>
      <c r="W50" s="74"/>
      <c r="X50" s="71">
        <f t="shared" si="17"/>
        <v>-103.99999999999964</v>
      </c>
      <c r="Y50" s="71"/>
      <c r="AA50" s="14"/>
      <c r="AE50" s="65">
        <f t="shared" si="10"/>
        <v>586</v>
      </c>
      <c r="AF50" s="65">
        <f t="shared" si="11"/>
        <v>399</v>
      </c>
      <c r="AG50" s="64">
        <f t="shared" si="16"/>
        <v>1</v>
      </c>
    </row>
    <row r="51" spans="2:33" x14ac:dyDescent="0.15">
      <c r="B51" s="32">
        <v>43</v>
      </c>
      <c r="C51" s="72">
        <f t="shared" si="15"/>
        <v>19131.975784356786</v>
      </c>
      <c r="D51" s="72"/>
      <c r="E51" s="54">
        <v>2011</v>
      </c>
      <c r="F51" s="34">
        <v>42643</v>
      </c>
      <c r="G51" s="39">
        <v>0</v>
      </c>
      <c r="H51" s="39" t="s">
        <v>68</v>
      </c>
      <c r="I51" s="45" t="s">
        <v>3</v>
      </c>
      <c r="J51" s="73">
        <v>1.3559000000000001</v>
      </c>
      <c r="K51" s="73"/>
      <c r="L51" s="66">
        <v>41</v>
      </c>
      <c r="M51" s="72">
        <f t="shared" si="13"/>
        <v>573.95927353070351</v>
      </c>
      <c r="N51" s="72"/>
      <c r="O51" s="5">
        <f t="shared" si="4"/>
        <v>1.3999006671480574</v>
      </c>
      <c r="P51" s="54">
        <v>2011</v>
      </c>
      <c r="Q51" s="34">
        <v>42648</v>
      </c>
      <c r="R51" s="39">
        <v>0.83333333333333337</v>
      </c>
      <c r="S51" s="73">
        <v>1.3380000000000001</v>
      </c>
      <c r="T51" s="73"/>
      <c r="U51" s="55">
        <f t="shared" si="5"/>
        <v>5</v>
      </c>
      <c r="V51" s="74">
        <f t="shared" si="14"/>
        <v>2505.8221941950264</v>
      </c>
      <c r="W51" s="74"/>
      <c r="X51" s="71">
        <f t="shared" si="17"/>
        <v>179.00000000000028</v>
      </c>
      <c r="Y51" s="71"/>
      <c r="AA51" s="14"/>
      <c r="AB51" s="41">
        <f>SUM(V47:W51)</f>
        <v>2522.9626356342383</v>
      </c>
      <c r="AC51" s="41"/>
      <c r="AD51" s="42">
        <f>AB51/C47</f>
        <v>0.13198976556023781</v>
      </c>
      <c r="AE51" s="65"/>
      <c r="AF51" s="65"/>
      <c r="AG51" s="64"/>
    </row>
    <row r="52" spans="2:33" x14ac:dyDescent="0.15">
      <c r="B52" s="32">
        <v>44</v>
      </c>
      <c r="C52" s="72">
        <f t="shared" si="15"/>
        <v>21637.797978551811</v>
      </c>
      <c r="D52" s="72"/>
      <c r="E52" s="54">
        <v>2011</v>
      </c>
      <c r="F52" s="34">
        <v>42649</v>
      </c>
      <c r="G52" s="39">
        <v>0.66666666666666663</v>
      </c>
      <c r="H52" s="39" t="s">
        <v>68</v>
      </c>
      <c r="I52" s="45" t="s">
        <v>4</v>
      </c>
      <c r="J52" s="73">
        <v>1.3431999999999999</v>
      </c>
      <c r="K52" s="73"/>
      <c r="L52" s="66">
        <v>111</v>
      </c>
      <c r="M52" s="72">
        <f t="shared" si="13"/>
        <v>649.13393935655427</v>
      </c>
      <c r="N52" s="72"/>
      <c r="O52" s="5">
        <f t="shared" si="4"/>
        <v>0.58480535077167051</v>
      </c>
      <c r="P52" s="54">
        <v>2011</v>
      </c>
      <c r="Q52" s="34">
        <v>42661</v>
      </c>
      <c r="R52" s="39">
        <v>0.33333333333333331</v>
      </c>
      <c r="S52" s="73">
        <v>1.3685</v>
      </c>
      <c r="T52" s="73"/>
      <c r="U52" s="55">
        <f t="shared" si="5"/>
        <v>12</v>
      </c>
      <c r="V52" s="74">
        <f t="shared" si="14"/>
        <v>1479.5575374523321</v>
      </c>
      <c r="W52" s="74"/>
      <c r="X52" s="71">
        <f t="shared" si="17"/>
        <v>253.00000000000099</v>
      </c>
      <c r="Y52" s="71"/>
      <c r="AA52" s="14"/>
      <c r="AE52" s="65"/>
      <c r="AF52" s="65"/>
      <c r="AG52" s="64"/>
    </row>
    <row r="53" spans="2:33" x14ac:dyDescent="0.15">
      <c r="B53" s="32">
        <v>45</v>
      </c>
      <c r="C53" s="72">
        <f t="shared" si="15"/>
        <v>23117.355516004143</v>
      </c>
      <c r="D53" s="72"/>
      <c r="E53" s="54">
        <v>2011</v>
      </c>
      <c r="F53" s="34">
        <v>42661</v>
      </c>
      <c r="G53" s="39">
        <v>0.66666666666666663</v>
      </c>
      <c r="H53" s="39" t="s">
        <v>68</v>
      </c>
      <c r="I53" s="45" t="s">
        <v>3</v>
      </c>
      <c r="J53" s="73">
        <v>1.3742000000000001</v>
      </c>
      <c r="K53" s="73"/>
      <c r="L53" s="66">
        <v>95</v>
      </c>
      <c r="M53" s="72">
        <f t="shared" si="13"/>
        <v>693.52066548012431</v>
      </c>
      <c r="N53" s="72"/>
      <c r="O53" s="5">
        <f t="shared" si="4"/>
        <v>0.73002175313697304</v>
      </c>
      <c r="P53" s="54">
        <v>2011</v>
      </c>
      <c r="Q53" s="34">
        <v>42669</v>
      </c>
      <c r="R53" s="39">
        <v>0.66666666666666663</v>
      </c>
      <c r="S53" s="73">
        <v>1.3836999999999999</v>
      </c>
      <c r="T53" s="73"/>
      <c r="U53" s="55">
        <f t="shared" si="5"/>
        <v>8</v>
      </c>
      <c r="V53" s="74">
        <f t="shared" si="14"/>
        <v>-693.52066548011283</v>
      </c>
      <c r="W53" s="74"/>
      <c r="X53" s="71">
        <f t="shared" si="17"/>
        <v>-94.999999999998423</v>
      </c>
      <c r="Y53" s="71"/>
      <c r="AA53" s="14"/>
      <c r="AE53" s="65">
        <f t="shared" si="10"/>
        <v>694</v>
      </c>
      <c r="AF53" s="65">
        <f t="shared" si="11"/>
        <v>694</v>
      </c>
      <c r="AG53" s="64">
        <f>IF(AE53=AF53,0,IF(AE53&gt;AF53,1,2))</f>
        <v>0</v>
      </c>
    </row>
    <row r="54" spans="2:33" x14ac:dyDescent="0.15">
      <c r="B54" s="32">
        <v>46</v>
      </c>
      <c r="C54" s="72">
        <f t="shared" si="15"/>
        <v>22423.834850524032</v>
      </c>
      <c r="D54" s="72"/>
      <c r="E54" s="54">
        <v>2011</v>
      </c>
      <c r="F54" s="34">
        <v>42671</v>
      </c>
      <c r="G54" s="39">
        <v>0.91666666666666663</v>
      </c>
      <c r="H54" s="39" t="s">
        <v>68</v>
      </c>
      <c r="I54" s="45" t="s">
        <v>3</v>
      </c>
      <c r="J54" s="73">
        <v>1.4144000000000001</v>
      </c>
      <c r="K54" s="73"/>
      <c r="L54" s="66">
        <v>30</v>
      </c>
      <c r="M54" s="72">
        <f t="shared" si="13"/>
        <v>672.71504551572093</v>
      </c>
      <c r="N54" s="72"/>
      <c r="O54" s="63">
        <f t="shared" si="4"/>
        <v>2.2423834850524034</v>
      </c>
      <c r="P54" s="54">
        <v>2011</v>
      </c>
      <c r="Q54" s="34">
        <v>42677</v>
      </c>
      <c r="R54" s="39">
        <v>0.5</v>
      </c>
      <c r="S54" s="73">
        <v>1.3826000000000001</v>
      </c>
      <c r="T54" s="73"/>
      <c r="U54" s="55">
        <f t="shared" si="5"/>
        <v>6</v>
      </c>
      <c r="V54" s="75">
        <f t="shared" si="14"/>
        <v>7130.7794824666535</v>
      </c>
      <c r="W54" s="75"/>
      <c r="X54" s="76">
        <f t="shared" si="17"/>
        <v>318.00000000000051</v>
      </c>
      <c r="Y54" s="76"/>
      <c r="AA54" s="14"/>
      <c r="AB54" s="41">
        <f>SUM(V52:W54)</f>
        <v>7916.8163544388726</v>
      </c>
      <c r="AC54" s="41"/>
      <c r="AD54" s="42">
        <f>AB54/C52</f>
        <v>0.36587902162162317</v>
      </c>
      <c r="AE54" s="65"/>
      <c r="AF54" s="65"/>
      <c r="AG54" s="64"/>
    </row>
    <row r="55" spans="2:33" x14ac:dyDescent="0.15">
      <c r="B55" s="32">
        <v>47</v>
      </c>
      <c r="C55" s="72">
        <f t="shared" si="15"/>
        <v>29554.614332990684</v>
      </c>
      <c r="D55" s="72"/>
      <c r="E55" s="54">
        <v>2011</v>
      </c>
      <c r="F55" s="34">
        <v>42681</v>
      </c>
      <c r="G55" s="39">
        <v>0.5</v>
      </c>
      <c r="H55" s="39" t="s">
        <v>68</v>
      </c>
      <c r="I55" s="45" t="s">
        <v>4</v>
      </c>
      <c r="J55" s="73">
        <v>1.3812</v>
      </c>
      <c r="K55" s="73"/>
      <c r="L55" s="66">
        <v>99</v>
      </c>
      <c r="M55" s="72">
        <f t="shared" si="13"/>
        <v>886.63842998972052</v>
      </c>
      <c r="N55" s="72"/>
      <c r="O55" s="5">
        <f t="shared" si="4"/>
        <v>0.89559437372699058</v>
      </c>
      <c r="P55" s="54">
        <v>2011</v>
      </c>
      <c r="Q55" s="34">
        <v>42683</v>
      </c>
      <c r="R55" s="39">
        <v>0.33333333333333331</v>
      </c>
      <c r="S55" s="73">
        <v>1.3724000000000001</v>
      </c>
      <c r="T55" s="73"/>
      <c r="U55" s="55">
        <f t="shared" si="5"/>
        <v>2</v>
      </c>
      <c r="V55" s="74">
        <f t="shared" si="14"/>
        <v>-788.12304887974449</v>
      </c>
      <c r="W55" s="74"/>
      <c r="X55" s="71">
        <f t="shared" si="17"/>
        <v>-87.99999999999919</v>
      </c>
      <c r="Y55" s="71"/>
      <c r="AA55" s="14"/>
      <c r="AE55" s="65">
        <f t="shared" si="10"/>
        <v>887</v>
      </c>
      <c r="AF55" s="65">
        <f t="shared" si="11"/>
        <v>789</v>
      </c>
      <c r="AG55" s="64">
        <f t="shared" ref="AG55:AG62" si="18">IF(AE55=AF55,0,IF(AE55&gt;AF55,1,2))</f>
        <v>1</v>
      </c>
    </row>
    <row r="56" spans="2:33" x14ac:dyDescent="0.15">
      <c r="B56" s="45">
        <v>48</v>
      </c>
      <c r="C56" s="72">
        <f t="shared" si="15"/>
        <v>28766.49128411094</v>
      </c>
      <c r="D56" s="72"/>
      <c r="E56" s="54">
        <v>2011</v>
      </c>
      <c r="F56" s="34">
        <v>42684</v>
      </c>
      <c r="G56" s="39">
        <v>0.66666666666666663</v>
      </c>
      <c r="H56" s="39" t="s">
        <v>68</v>
      </c>
      <c r="I56" s="45" t="s">
        <v>4</v>
      </c>
      <c r="J56" s="73">
        <v>1.3633999999999999</v>
      </c>
      <c r="K56" s="73"/>
      <c r="L56" s="66">
        <v>84</v>
      </c>
      <c r="M56" s="72">
        <f t="shared" si="13"/>
        <v>862.99473852332812</v>
      </c>
      <c r="N56" s="72"/>
      <c r="O56" s="5">
        <f t="shared" si="4"/>
        <v>1.0273746887182478</v>
      </c>
      <c r="P56" s="54">
        <v>2011</v>
      </c>
      <c r="Q56" s="34">
        <v>42689</v>
      </c>
      <c r="R56" s="39">
        <v>0.33333333333333331</v>
      </c>
      <c r="S56" s="73">
        <v>1.355</v>
      </c>
      <c r="T56" s="73"/>
      <c r="U56" s="55">
        <f t="shared" si="5"/>
        <v>5</v>
      </c>
      <c r="V56" s="74">
        <f t="shared" si="14"/>
        <v>-862.99473852332437</v>
      </c>
      <c r="W56" s="74"/>
      <c r="X56" s="71">
        <f t="shared" si="17"/>
        <v>-83.999999999999631</v>
      </c>
      <c r="Y56" s="71"/>
      <c r="AA56" s="14"/>
      <c r="AB56" s="41"/>
      <c r="AC56" s="41"/>
      <c r="AE56" s="65">
        <f t="shared" si="10"/>
        <v>863</v>
      </c>
      <c r="AF56" s="65">
        <f t="shared" si="11"/>
        <v>863</v>
      </c>
      <c r="AG56" s="64">
        <f t="shared" si="18"/>
        <v>0</v>
      </c>
    </row>
    <row r="57" spans="2:33" x14ac:dyDescent="0.15">
      <c r="B57" s="32">
        <v>49</v>
      </c>
      <c r="C57" s="72">
        <f t="shared" si="15"/>
        <v>27903.496545587615</v>
      </c>
      <c r="D57" s="72"/>
      <c r="E57" s="54">
        <v>2011</v>
      </c>
      <c r="F57" s="34">
        <v>42690</v>
      </c>
      <c r="G57" s="39">
        <v>0.83333333333333337</v>
      </c>
      <c r="H57" s="39" t="s">
        <v>68</v>
      </c>
      <c r="I57" s="45" t="s">
        <v>3</v>
      </c>
      <c r="J57" s="73">
        <v>1.3447</v>
      </c>
      <c r="K57" s="73"/>
      <c r="L57" s="66">
        <v>92</v>
      </c>
      <c r="M57" s="72">
        <f t="shared" si="13"/>
        <v>837.10489636762838</v>
      </c>
      <c r="N57" s="72"/>
      <c r="O57" s="5">
        <f t="shared" si="4"/>
        <v>0.90989662648655267</v>
      </c>
      <c r="P57" s="54">
        <v>2011</v>
      </c>
      <c r="Q57" s="34">
        <v>42692</v>
      </c>
      <c r="R57" s="39">
        <v>0.5</v>
      </c>
      <c r="S57" s="73">
        <v>1.3539000000000001</v>
      </c>
      <c r="T57" s="73"/>
      <c r="U57" s="55">
        <f t="shared" si="5"/>
        <v>2</v>
      </c>
      <c r="V57" s="74">
        <f t="shared" si="14"/>
        <v>-837.10489636763725</v>
      </c>
      <c r="W57" s="74"/>
      <c r="X57" s="71">
        <f t="shared" si="17"/>
        <v>-92.000000000000966</v>
      </c>
      <c r="Y57" s="71"/>
      <c r="AA57" s="14"/>
      <c r="AE57" s="65">
        <f t="shared" si="10"/>
        <v>838</v>
      </c>
      <c r="AF57" s="65">
        <f t="shared" si="11"/>
        <v>838</v>
      </c>
      <c r="AG57" s="64">
        <f t="shared" si="18"/>
        <v>0</v>
      </c>
    </row>
    <row r="58" spans="2:33" x14ac:dyDescent="0.15">
      <c r="B58" s="32">
        <v>50</v>
      </c>
      <c r="C58" s="72">
        <f t="shared" si="15"/>
        <v>27066.391649219979</v>
      </c>
      <c r="D58" s="72"/>
      <c r="E58" s="54">
        <v>2011</v>
      </c>
      <c r="F58" s="34">
        <v>42695</v>
      </c>
      <c r="G58" s="39">
        <v>0.66666666666666663</v>
      </c>
      <c r="H58" s="39" t="s">
        <v>68</v>
      </c>
      <c r="I58" s="45" t="s">
        <v>4</v>
      </c>
      <c r="J58" s="73">
        <v>1.3539000000000001</v>
      </c>
      <c r="K58" s="73"/>
      <c r="L58" s="66">
        <v>99</v>
      </c>
      <c r="M58" s="72">
        <f t="shared" si="13"/>
        <v>811.99174947659935</v>
      </c>
      <c r="N58" s="72"/>
      <c r="O58" s="5">
        <f t="shared" si="4"/>
        <v>0.82019368633999934</v>
      </c>
      <c r="P58" s="54">
        <v>2011</v>
      </c>
      <c r="Q58" s="34">
        <v>42697</v>
      </c>
      <c r="R58" s="39">
        <v>0.33333333333333331</v>
      </c>
      <c r="S58" s="73">
        <v>1.3440000000000001</v>
      </c>
      <c r="T58" s="73"/>
      <c r="U58" s="55">
        <f t="shared" si="5"/>
        <v>2</v>
      </c>
      <c r="V58" s="74">
        <f t="shared" si="14"/>
        <v>-811.99174947660106</v>
      </c>
      <c r="W58" s="74"/>
      <c r="X58" s="71">
        <f t="shared" si="17"/>
        <v>-99.000000000000199</v>
      </c>
      <c r="Y58" s="71"/>
      <c r="AA58" s="14"/>
      <c r="AE58" s="65">
        <f t="shared" si="10"/>
        <v>812</v>
      </c>
      <c r="AF58" s="65">
        <f t="shared" si="11"/>
        <v>812</v>
      </c>
      <c r="AG58" s="64">
        <f t="shared" si="18"/>
        <v>0</v>
      </c>
    </row>
    <row r="59" spans="2:33" x14ac:dyDescent="0.15">
      <c r="B59" s="32">
        <v>51</v>
      </c>
      <c r="C59" s="72">
        <f t="shared" si="15"/>
        <v>26254.399899743377</v>
      </c>
      <c r="D59" s="72"/>
      <c r="E59" s="54">
        <v>2011</v>
      </c>
      <c r="F59" s="34">
        <v>42702</v>
      </c>
      <c r="G59" s="39">
        <v>0.33333333333333331</v>
      </c>
      <c r="H59" s="39" t="s">
        <v>68</v>
      </c>
      <c r="I59" s="45" t="s">
        <v>4</v>
      </c>
      <c r="J59" s="73">
        <v>1.3398000000000001</v>
      </c>
      <c r="K59" s="73"/>
      <c r="L59" s="66">
        <v>126</v>
      </c>
      <c r="M59" s="72">
        <f t="shared" si="13"/>
        <v>787.63199699230131</v>
      </c>
      <c r="N59" s="72"/>
      <c r="O59" s="5">
        <f t="shared" si="4"/>
        <v>0.6251047595176995</v>
      </c>
      <c r="P59" s="54">
        <v>2011</v>
      </c>
      <c r="Q59" s="34">
        <v>42704</v>
      </c>
      <c r="R59" s="39">
        <v>0.33333333333333331</v>
      </c>
      <c r="S59" s="73">
        <v>1.3285</v>
      </c>
      <c r="T59" s="73"/>
      <c r="U59" s="55">
        <f t="shared" si="5"/>
        <v>2</v>
      </c>
      <c r="V59" s="74">
        <f t="shared" si="14"/>
        <v>-706.36837825500584</v>
      </c>
      <c r="W59" s="74"/>
      <c r="X59" s="71">
        <f t="shared" si="17"/>
        <v>-113.00000000000088</v>
      </c>
      <c r="Y59" s="71"/>
      <c r="AA59" s="14"/>
      <c r="AE59" s="65">
        <f t="shared" si="10"/>
        <v>788</v>
      </c>
      <c r="AF59" s="65">
        <f t="shared" si="11"/>
        <v>707</v>
      </c>
      <c r="AG59" s="64">
        <f t="shared" si="18"/>
        <v>1</v>
      </c>
    </row>
    <row r="60" spans="2:33" x14ac:dyDescent="0.15">
      <c r="B60" s="32">
        <v>52</v>
      </c>
      <c r="C60" s="72">
        <f t="shared" si="15"/>
        <v>25548.03152148837</v>
      </c>
      <c r="D60" s="72"/>
      <c r="E60" s="54">
        <v>2011</v>
      </c>
      <c r="F60" s="34">
        <v>42704</v>
      </c>
      <c r="G60" s="39">
        <v>0.5</v>
      </c>
      <c r="H60" s="39" t="s">
        <v>68</v>
      </c>
      <c r="I60" s="45" t="s">
        <v>4</v>
      </c>
      <c r="J60" s="73">
        <v>1.353</v>
      </c>
      <c r="K60" s="73"/>
      <c r="L60" s="66">
        <v>296</v>
      </c>
      <c r="M60" s="72">
        <f t="shared" si="13"/>
        <v>766.44094564465104</v>
      </c>
      <c r="N60" s="72"/>
      <c r="O60" s="5">
        <f t="shared" si="4"/>
        <v>0.25893275190697673</v>
      </c>
      <c r="P60" s="54">
        <v>2011</v>
      </c>
      <c r="Q60" s="34">
        <v>42712</v>
      </c>
      <c r="R60" s="39">
        <v>0.5</v>
      </c>
      <c r="S60" s="73">
        <v>1.335</v>
      </c>
      <c r="T60" s="73"/>
      <c r="U60" s="55">
        <f t="shared" si="5"/>
        <v>8</v>
      </c>
      <c r="V60" s="74">
        <f t="shared" si="14"/>
        <v>-466.07895343255848</v>
      </c>
      <c r="W60" s="74"/>
      <c r="X60" s="71">
        <f t="shared" si="17"/>
        <v>-180.00000000000017</v>
      </c>
      <c r="Y60" s="71"/>
      <c r="AA60" s="14"/>
      <c r="AB60" s="41">
        <f>SUM(V55:W60)</f>
        <v>-4472.6617649348718</v>
      </c>
      <c r="AC60" s="41"/>
      <c r="AD60" s="42">
        <f>AB60/C55</f>
        <v>-0.15133548063059007</v>
      </c>
      <c r="AE60" s="65">
        <f t="shared" si="10"/>
        <v>767</v>
      </c>
      <c r="AF60" s="65">
        <f t="shared" si="11"/>
        <v>467</v>
      </c>
      <c r="AG60" s="64">
        <f t="shared" si="18"/>
        <v>1</v>
      </c>
    </row>
    <row r="61" spans="2:33" x14ac:dyDescent="0.15">
      <c r="B61" s="32">
        <v>53</v>
      </c>
      <c r="C61" s="72">
        <f t="shared" si="15"/>
        <v>25081.952568055811</v>
      </c>
      <c r="D61" s="72"/>
      <c r="E61" s="54">
        <v>2011</v>
      </c>
      <c r="F61" s="34">
        <v>42713</v>
      </c>
      <c r="G61" s="39">
        <v>0.33333333333333331</v>
      </c>
      <c r="H61" s="39" t="s">
        <v>68</v>
      </c>
      <c r="I61" s="45" t="s">
        <v>4</v>
      </c>
      <c r="J61" s="73">
        <v>1.3378000000000001</v>
      </c>
      <c r="K61" s="73"/>
      <c r="L61" s="66">
        <v>97</v>
      </c>
      <c r="M61" s="72">
        <f t="shared" si="13"/>
        <v>752.45857704167429</v>
      </c>
      <c r="N61" s="72"/>
      <c r="O61" s="5">
        <f t="shared" si="4"/>
        <v>0.77573049179554054</v>
      </c>
      <c r="P61" s="54">
        <v>2011</v>
      </c>
      <c r="Q61" s="34">
        <v>42716</v>
      </c>
      <c r="R61" s="39">
        <v>0.33333333333333331</v>
      </c>
      <c r="S61" s="73">
        <v>1.3281000000000001</v>
      </c>
      <c r="T61" s="73"/>
      <c r="U61" s="55">
        <f t="shared" si="5"/>
        <v>3</v>
      </c>
      <c r="V61" s="74">
        <f t="shared" si="14"/>
        <v>-752.45857704167759</v>
      </c>
      <c r="W61" s="74"/>
      <c r="X61" s="71">
        <f t="shared" si="17"/>
        <v>-97.000000000000426</v>
      </c>
      <c r="Y61" s="71"/>
      <c r="AA61" s="14"/>
      <c r="AE61" s="65">
        <f t="shared" si="10"/>
        <v>753</v>
      </c>
      <c r="AF61" s="65">
        <f t="shared" si="11"/>
        <v>753</v>
      </c>
      <c r="AG61" s="64">
        <f t="shared" si="18"/>
        <v>0</v>
      </c>
    </row>
    <row r="62" spans="2:33" x14ac:dyDescent="0.15">
      <c r="B62" s="32">
        <v>54</v>
      </c>
      <c r="C62" s="72">
        <f t="shared" si="15"/>
        <v>24329.493991014133</v>
      </c>
      <c r="D62" s="72"/>
      <c r="E62" s="54">
        <v>2011</v>
      </c>
      <c r="F62" s="34">
        <v>42706</v>
      </c>
      <c r="G62" s="39">
        <v>0.33333333333333331</v>
      </c>
      <c r="H62" s="39" t="s">
        <v>68</v>
      </c>
      <c r="I62" s="45" t="s">
        <v>4</v>
      </c>
      <c r="J62" s="73">
        <v>1.3068</v>
      </c>
      <c r="K62" s="73"/>
      <c r="L62" s="66">
        <v>28</v>
      </c>
      <c r="M62" s="72">
        <f t="shared" si="13"/>
        <v>729.88481973042394</v>
      </c>
      <c r="N62" s="72"/>
      <c r="O62" s="5">
        <f t="shared" si="4"/>
        <v>2.6067314990372288</v>
      </c>
      <c r="P62" s="54">
        <v>2011</v>
      </c>
      <c r="Q62" s="34">
        <v>42726</v>
      </c>
      <c r="R62" s="39">
        <v>0.33333333333333331</v>
      </c>
      <c r="S62" s="73">
        <v>1.304</v>
      </c>
      <c r="T62" s="73"/>
      <c r="U62" s="55">
        <f t="shared" si="5"/>
        <v>20</v>
      </c>
      <c r="V62" s="74">
        <f t="shared" si="14"/>
        <v>-729.88481973040155</v>
      </c>
      <c r="W62" s="74"/>
      <c r="X62" s="71">
        <f t="shared" si="17"/>
        <v>-27.999999999999137</v>
      </c>
      <c r="Y62" s="71"/>
      <c r="AA62" s="14"/>
      <c r="AE62" s="65">
        <f t="shared" si="10"/>
        <v>730</v>
      </c>
      <c r="AF62" s="65">
        <f t="shared" si="11"/>
        <v>730</v>
      </c>
      <c r="AG62" s="64">
        <f t="shared" si="18"/>
        <v>0</v>
      </c>
    </row>
    <row r="63" spans="2:33" x14ac:dyDescent="0.15">
      <c r="B63" s="32">
        <v>55</v>
      </c>
      <c r="C63" s="72">
        <f t="shared" si="15"/>
        <v>23599.60917128373</v>
      </c>
      <c r="D63" s="72"/>
      <c r="E63" s="54">
        <v>2011</v>
      </c>
      <c r="F63" s="34">
        <v>42727</v>
      </c>
      <c r="G63" s="39">
        <v>0.33333333333333331</v>
      </c>
      <c r="H63" s="39" t="s">
        <v>68</v>
      </c>
      <c r="I63" s="45" t="s">
        <v>3</v>
      </c>
      <c r="J63" s="73">
        <v>1.3061</v>
      </c>
      <c r="K63" s="73"/>
      <c r="L63" s="66">
        <v>31</v>
      </c>
      <c r="M63" s="72">
        <f t="shared" si="13"/>
        <v>707.98827513851188</v>
      </c>
      <c r="N63" s="72"/>
      <c r="O63" s="5">
        <f t="shared" si="4"/>
        <v>2.2838331456081029</v>
      </c>
      <c r="P63" s="54">
        <v>2012</v>
      </c>
      <c r="Q63" s="34">
        <v>42372</v>
      </c>
      <c r="R63" s="39">
        <v>0</v>
      </c>
      <c r="S63" s="73">
        <v>1.2968</v>
      </c>
      <c r="T63" s="73"/>
      <c r="U63" s="55">
        <f t="shared" si="5"/>
        <v>10</v>
      </c>
      <c r="V63" s="74">
        <f t="shared" si="14"/>
        <v>2123.9648254155554</v>
      </c>
      <c r="W63" s="74"/>
      <c r="X63" s="71">
        <f t="shared" si="17"/>
        <v>93.000000000000853</v>
      </c>
      <c r="Y63" s="71"/>
      <c r="AA63" s="14"/>
      <c r="AB63" s="41">
        <f>SUM(V61:W63)</f>
        <v>641.62142864347629</v>
      </c>
      <c r="AC63" s="41"/>
      <c r="AD63" s="42">
        <f>AB63/C61</f>
        <v>2.558100000000162E-2</v>
      </c>
      <c r="AE63" s="65"/>
      <c r="AF63" s="65"/>
      <c r="AG63" s="64"/>
    </row>
    <row r="64" spans="2:33" x14ac:dyDescent="0.15">
      <c r="B64" s="32">
        <v>56</v>
      </c>
      <c r="C64" s="72">
        <f t="shared" si="15"/>
        <v>25723.573996699284</v>
      </c>
      <c r="D64" s="72"/>
      <c r="E64" s="54">
        <v>2012</v>
      </c>
      <c r="F64" s="34">
        <v>42373</v>
      </c>
      <c r="G64" s="39">
        <v>0.33333333333333331</v>
      </c>
      <c r="H64" s="39" t="s">
        <v>68</v>
      </c>
      <c r="I64" s="45" t="s">
        <v>3</v>
      </c>
      <c r="J64" s="73">
        <v>1.3004</v>
      </c>
      <c r="K64" s="73"/>
      <c r="L64" s="66">
        <v>67</v>
      </c>
      <c r="M64" s="72">
        <f t="shared" si="13"/>
        <v>771.70721990097854</v>
      </c>
      <c r="N64" s="72"/>
      <c r="O64" s="5">
        <f t="shared" si="4"/>
        <v>1.1518018207477292</v>
      </c>
      <c r="P64" s="54">
        <v>2012</v>
      </c>
      <c r="Q64" s="34">
        <v>42379</v>
      </c>
      <c r="R64" s="39">
        <v>0.33333333333333331</v>
      </c>
      <c r="S64" s="73">
        <v>1.2805</v>
      </c>
      <c r="T64" s="73"/>
      <c r="U64" s="55">
        <f t="shared" si="5"/>
        <v>6</v>
      </c>
      <c r="V64" s="74">
        <f t="shared" si="14"/>
        <v>2292.0856232879842</v>
      </c>
      <c r="W64" s="74"/>
      <c r="X64" s="71">
        <f t="shared" si="17"/>
        <v>199.00000000000028</v>
      </c>
      <c r="Y64" s="71"/>
      <c r="AA64" s="14"/>
      <c r="AC64" s="67">
        <f>SUM(V9:W63)</f>
        <v>15723.573996699288</v>
      </c>
      <c r="AD64" s="68">
        <f>AC64/C9</f>
        <v>1.5723573996699287</v>
      </c>
      <c r="AE64" s="65"/>
      <c r="AF64" s="65"/>
      <c r="AG64" s="64"/>
    </row>
    <row r="65" spans="2:33" x14ac:dyDescent="0.15">
      <c r="B65" s="32">
        <v>57</v>
      </c>
      <c r="C65" s="72">
        <f t="shared" si="15"/>
        <v>28015.659619987269</v>
      </c>
      <c r="D65" s="72"/>
      <c r="E65" s="54">
        <v>2012</v>
      </c>
      <c r="F65" s="34">
        <v>42380</v>
      </c>
      <c r="G65" s="39">
        <v>0.5</v>
      </c>
      <c r="H65" s="39" t="s">
        <v>68</v>
      </c>
      <c r="I65" s="45" t="s">
        <v>3</v>
      </c>
      <c r="J65" s="73">
        <v>1.2672000000000001</v>
      </c>
      <c r="K65" s="73"/>
      <c r="L65" s="66">
        <v>88</v>
      </c>
      <c r="M65" s="72">
        <f t="shared" si="13"/>
        <v>840.46978859961803</v>
      </c>
      <c r="N65" s="72"/>
      <c r="O65" s="5">
        <f t="shared" si="4"/>
        <v>0.95507930522683882</v>
      </c>
      <c r="P65" s="54">
        <v>2012</v>
      </c>
      <c r="Q65" s="34">
        <v>42381</v>
      </c>
      <c r="R65" s="39">
        <v>0.5</v>
      </c>
      <c r="S65" s="73">
        <v>1.276</v>
      </c>
      <c r="T65" s="73"/>
      <c r="U65" s="55">
        <f t="shared" si="5"/>
        <v>1</v>
      </c>
      <c r="V65" s="74">
        <f t="shared" si="14"/>
        <v>-840.46978859961041</v>
      </c>
      <c r="W65" s="74"/>
      <c r="X65" s="71">
        <f t="shared" si="17"/>
        <v>-87.99999999999919</v>
      </c>
      <c r="Y65" s="71"/>
      <c r="AA65" s="14"/>
      <c r="AE65" s="65">
        <f t="shared" si="10"/>
        <v>841</v>
      </c>
      <c r="AF65" s="65">
        <f t="shared" si="11"/>
        <v>841</v>
      </c>
      <c r="AG65" s="64">
        <f>IF(AE65=AF65,0,IF(AE65&gt;AF65,1,2))</f>
        <v>0</v>
      </c>
    </row>
    <row r="66" spans="2:33" x14ac:dyDescent="0.15">
      <c r="B66" s="32">
        <v>58</v>
      </c>
      <c r="C66" s="72">
        <f t="shared" si="15"/>
        <v>27175.189831387659</v>
      </c>
      <c r="D66" s="72"/>
      <c r="E66" s="54">
        <v>2012</v>
      </c>
      <c r="F66" s="34">
        <v>42382</v>
      </c>
      <c r="G66" s="39">
        <v>0.33333333333333331</v>
      </c>
      <c r="H66" s="39" t="s">
        <v>68</v>
      </c>
      <c r="I66" s="45" t="s">
        <v>3</v>
      </c>
      <c r="J66" s="73">
        <v>1.2774000000000001</v>
      </c>
      <c r="K66" s="73"/>
      <c r="L66" s="66">
        <v>99</v>
      </c>
      <c r="M66" s="72">
        <f t="shared" si="13"/>
        <v>815.25569494162971</v>
      </c>
      <c r="N66" s="72"/>
      <c r="O66" s="5">
        <f t="shared" si="4"/>
        <v>0.82349060095114113</v>
      </c>
      <c r="P66" s="54">
        <v>2012</v>
      </c>
      <c r="Q66" s="34">
        <v>42386</v>
      </c>
      <c r="R66" s="39">
        <v>0</v>
      </c>
      <c r="S66" s="73">
        <v>1.2681</v>
      </c>
      <c r="T66" s="73"/>
      <c r="U66" s="55">
        <f t="shared" si="5"/>
        <v>4</v>
      </c>
      <c r="V66" s="74">
        <f t="shared" si="14"/>
        <v>765.84625888456833</v>
      </c>
      <c r="W66" s="74"/>
      <c r="X66" s="71">
        <f t="shared" si="17"/>
        <v>93.000000000000853</v>
      </c>
      <c r="Y66" s="71"/>
      <c r="AA66" s="14"/>
      <c r="AE66" s="65"/>
      <c r="AF66" s="65"/>
      <c r="AG66" s="64"/>
    </row>
    <row r="67" spans="2:33" x14ac:dyDescent="0.15">
      <c r="B67" s="32">
        <v>59</v>
      </c>
      <c r="C67" s="72">
        <f t="shared" si="15"/>
        <v>27941.036090272228</v>
      </c>
      <c r="D67" s="72"/>
      <c r="E67" s="54">
        <v>2012</v>
      </c>
      <c r="F67" s="34">
        <v>42386</v>
      </c>
      <c r="G67" s="39">
        <v>0</v>
      </c>
      <c r="H67" s="39" t="s">
        <v>68</v>
      </c>
      <c r="I67" s="45" t="s">
        <v>4</v>
      </c>
      <c r="J67" s="73">
        <v>1.2733000000000001</v>
      </c>
      <c r="K67" s="73"/>
      <c r="L67" s="66">
        <v>85</v>
      </c>
      <c r="M67" s="72">
        <f t="shared" si="13"/>
        <v>838.23108270816681</v>
      </c>
      <c r="N67" s="72"/>
      <c r="O67" s="5">
        <f t="shared" si="4"/>
        <v>0.98615421495078448</v>
      </c>
      <c r="P67" s="54">
        <v>2012</v>
      </c>
      <c r="Q67" s="34">
        <v>42393</v>
      </c>
      <c r="R67" s="39">
        <v>0.5</v>
      </c>
      <c r="S67" s="73">
        <v>1.2987</v>
      </c>
      <c r="T67" s="73"/>
      <c r="U67" s="55">
        <f t="shared" si="5"/>
        <v>7</v>
      </c>
      <c r="V67" s="74">
        <f t="shared" si="14"/>
        <v>2504.8317059749797</v>
      </c>
      <c r="W67" s="74"/>
      <c r="X67" s="71">
        <f t="shared" si="17"/>
        <v>253.99999999999866</v>
      </c>
      <c r="Y67" s="71"/>
      <c r="AA67" s="14"/>
      <c r="AE67" s="65"/>
      <c r="AF67" s="65"/>
      <c r="AG67" s="64"/>
    </row>
    <row r="68" spans="2:33" x14ac:dyDescent="0.15">
      <c r="B68" s="32">
        <v>60</v>
      </c>
      <c r="C68" s="72">
        <f t="shared" si="15"/>
        <v>30445.867796247207</v>
      </c>
      <c r="D68" s="72"/>
      <c r="E68" s="54">
        <v>2012</v>
      </c>
      <c r="F68" s="34">
        <v>42393</v>
      </c>
      <c r="G68" s="39">
        <v>0.66666666666666663</v>
      </c>
      <c r="H68" s="39" t="s">
        <v>68</v>
      </c>
      <c r="I68" s="45" t="s">
        <v>4</v>
      </c>
      <c r="J68" s="73">
        <v>1.3027</v>
      </c>
      <c r="K68" s="73"/>
      <c r="L68" s="66">
        <v>66</v>
      </c>
      <c r="M68" s="72">
        <f t="shared" si="13"/>
        <v>913.37603388741616</v>
      </c>
      <c r="N68" s="72"/>
      <c r="O68" s="5">
        <f t="shared" si="4"/>
        <v>1.3839030816476003</v>
      </c>
      <c r="P68" s="54">
        <v>2012</v>
      </c>
      <c r="Q68" s="34">
        <v>42394</v>
      </c>
      <c r="R68" s="39">
        <v>0.5</v>
      </c>
      <c r="S68" s="73">
        <v>1.2961</v>
      </c>
      <c r="T68" s="73"/>
      <c r="U68" s="55">
        <f t="shared" si="5"/>
        <v>1</v>
      </c>
      <c r="V68" s="74">
        <f t="shared" si="14"/>
        <v>-913.37603388740774</v>
      </c>
      <c r="W68" s="74"/>
      <c r="X68" s="71">
        <f t="shared" si="17"/>
        <v>-65.999999999999389</v>
      </c>
      <c r="Y68" s="71"/>
      <c r="AA68" s="14"/>
      <c r="AE68" s="65">
        <f t="shared" si="10"/>
        <v>914</v>
      </c>
      <c r="AF68" s="65">
        <f t="shared" si="11"/>
        <v>914</v>
      </c>
      <c r="AG68" s="64">
        <f>IF(AE68=AF68,0,IF(AE68&gt;AF68,1,2))</f>
        <v>0</v>
      </c>
    </row>
    <row r="69" spans="2:33" x14ac:dyDescent="0.15">
      <c r="B69" s="32">
        <v>61</v>
      </c>
      <c r="C69" s="72">
        <f t="shared" si="15"/>
        <v>29532.491762359798</v>
      </c>
      <c r="D69" s="72"/>
      <c r="E69" s="54">
        <v>2012</v>
      </c>
      <c r="F69" s="34">
        <v>42394</v>
      </c>
      <c r="G69" s="39">
        <v>0.66666666666666663</v>
      </c>
      <c r="H69" s="39" t="s">
        <v>68</v>
      </c>
      <c r="I69" s="45" t="s">
        <v>4</v>
      </c>
      <c r="J69" s="73">
        <v>1.3103</v>
      </c>
      <c r="K69" s="73"/>
      <c r="L69" s="66">
        <v>157</v>
      </c>
      <c r="M69" s="72">
        <f t="shared" si="13"/>
        <v>885.97475287079385</v>
      </c>
      <c r="N69" s="72"/>
      <c r="O69" s="5">
        <f t="shared" si="4"/>
        <v>0.56431512921706617</v>
      </c>
      <c r="P69" s="54">
        <v>2012</v>
      </c>
      <c r="Q69" s="34">
        <v>42399</v>
      </c>
      <c r="R69" s="39">
        <v>0.5</v>
      </c>
      <c r="S69" s="73">
        <v>1.3077000000000001</v>
      </c>
      <c r="T69" s="73"/>
      <c r="U69" s="55">
        <f t="shared" si="5"/>
        <v>5</v>
      </c>
      <c r="V69" s="74">
        <f t="shared" si="14"/>
        <v>-146.72193359643359</v>
      </c>
      <c r="W69" s="74"/>
      <c r="X69" s="71">
        <f t="shared" si="17"/>
        <v>-25.999999999999357</v>
      </c>
      <c r="Y69" s="71"/>
      <c r="AA69" s="14"/>
      <c r="AE69" s="65">
        <f t="shared" si="10"/>
        <v>886</v>
      </c>
      <c r="AF69" s="65">
        <f t="shared" si="11"/>
        <v>147</v>
      </c>
      <c r="AG69" s="64">
        <f>IF(AE69=AF69,0,IF(AE69&gt;AF69,1,2))</f>
        <v>1</v>
      </c>
    </row>
    <row r="70" spans="2:33" x14ac:dyDescent="0.15">
      <c r="B70" s="32">
        <v>62</v>
      </c>
      <c r="C70" s="72">
        <f t="shared" si="15"/>
        <v>29385.769828763365</v>
      </c>
      <c r="D70" s="72"/>
      <c r="E70" s="54">
        <v>2012</v>
      </c>
      <c r="F70" s="34">
        <v>42400</v>
      </c>
      <c r="G70" s="39">
        <v>0.5</v>
      </c>
      <c r="H70" s="39" t="s">
        <v>68</v>
      </c>
      <c r="I70" s="45" t="s">
        <v>3</v>
      </c>
      <c r="J70" s="73">
        <v>1.3129999999999999</v>
      </c>
      <c r="K70" s="73"/>
      <c r="L70" s="66">
        <v>77</v>
      </c>
      <c r="M70" s="72">
        <f t="shared" si="13"/>
        <v>881.57309486290092</v>
      </c>
      <c r="N70" s="72"/>
      <c r="O70" s="5">
        <f t="shared" si="4"/>
        <v>1.1449001231985727</v>
      </c>
      <c r="P70" s="54">
        <v>2012</v>
      </c>
      <c r="Q70" s="34">
        <v>42401</v>
      </c>
      <c r="R70" s="39">
        <v>0.33333333333333331</v>
      </c>
      <c r="S70" s="73">
        <v>1.3091999999999999</v>
      </c>
      <c r="T70" s="73"/>
      <c r="U70" s="55">
        <f t="shared" si="5"/>
        <v>1</v>
      </c>
      <c r="V70" s="74">
        <f t="shared" si="14"/>
        <v>435.06204681546058</v>
      </c>
      <c r="W70" s="74"/>
      <c r="X70" s="71">
        <f t="shared" si="17"/>
        <v>38.000000000000256</v>
      </c>
      <c r="Y70" s="71"/>
      <c r="AA70" s="14"/>
      <c r="AB70" s="41">
        <f>SUM(V64:W70)</f>
        <v>4097.2578788795417</v>
      </c>
      <c r="AC70" s="41"/>
      <c r="AD70" s="42">
        <f>AB70/C64</f>
        <v>0.15928027261706637</v>
      </c>
      <c r="AE70" s="65"/>
      <c r="AF70" s="65"/>
      <c r="AG70" s="64"/>
    </row>
    <row r="71" spans="2:33" x14ac:dyDescent="0.15">
      <c r="B71" s="32">
        <v>63</v>
      </c>
      <c r="C71" s="72">
        <f t="shared" si="15"/>
        <v>29820.831875578824</v>
      </c>
      <c r="D71" s="72"/>
      <c r="E71" s="54">
        <v>2012</v>
      </c>
      <c r="F71" s="34">
        <v>42402</v>
      </c>
      <c r="G71" s="39">
        <v>0.5</v>
      </c>
      <c r="H71" s="39" t="s">
        <v>38</v>
      </c>
      <c r="I71" s="45" t="s">
        <v>4</v>
      </c>
      <c r="J71" s="73">
        <v>1.3150999999999999</v>
      </c>
      <c r="K71" s="73"/>
      <c r="L71" s="66">
        <v>67</v>
      </c>
      <c r="M71" s="72">
        <f t="shared" si="13"/>
        <v>894.62495626736472</v>
      </c>
      <c r="N71" s="72"/>
      <c r="O71" s="5">
        <f t="shared" si="4"/>
        <v>1.3352611287572609</v>
      </c>
      <c r="P71" s="54">
        <v>2012</v>
      </c>
      <c r="Q71" s="34">
        <v>42403</v>
      </c>
      <c r="R71" s="39">
        <v>0.5</v>
      </c>
      <c r="S71" s="73">
        <v>1.3084</v>
      </c>
      <c r="T71" s="73"/>
      <c r="U71" s="55">
        <f t="shared" si="5"/>
        <v>1</v>
      </c>
      <c r="V71" s="74">
        <f t="shared" si="14"/>
        <v>-894.62495626735517</v>
      </c>
      <c r="W71" s="74"/>
      <c r="X71" s="71">
        <f t="shared" si="17"/>
        <v>-66.999999999999289</v>
      </c>
      <c r="Y71" s="71"/>
      <c r="AA71" s="14"/>
      <c r="AE71" s="65">
        <f t="shared" si="10"/>
        <v>895</v>
      </c>
      <c r="AF71" s="65">
        <f t="shared" si="11"/>
        <v>895</v>
      </c>
      <c r="AG71" s="64">
        <f>IF(AE71=AF71,0,IF(AE71&gt;AF71,1,2))</f>
        <v>0</v>
      </c>
    </row>
    <row r="72" spans="2:33" x14ac:dyDescent="0.15">
      <c r="B72" s="32">
        <v>64</v>
      </c>
      <c r="C72" s="72">
        <f t="shared" si="15"/>
        <v>28926.206919311469</v>
      </c>
      <c r="D72" s="72"/>
      <c r="E72" s="54">
        <v>2012</v>
      </c>
      <c r="F72" s="34">
        <v>42403</v>
      </c>
      <c r="G72" s="39">
        <v>0.5</v>
      </c>
      <c r="H72" s="39" t="s">
        <v>68</v>
      </c>
      <c r="I72" s="45" t="s">
        <v>3</v>
      </c>
      <c r="J72" s="73">
        <v>1.3065</v>
      </c>
      <c r="K72" s="73"/>
      <c r="L72" s="66">
        <v>140</v>
      </c>
      <c r="M72" s="72">
        <f t="shared" si="13"/>
        <v>867.78620757934402</v>
      </c>
      <c r="N72" s="72"/>
      <c r="O72" s="5">
        <f t="shared" si="4"/>
        <v>0.619847291128103</v>
      </c>
      <c r="P72" s="54">
        <v>2012</v>
      </c>
      <c r="Q72" s="34">
        <v>42407</v>
      </c>
      <c r="R72" s="39">
        <v>0.66666666666666663</v>
      </c>
      <c r="S72" s="73">
        <v>1.3205</v>
      </c>
      <c r="T72" s="73"/>
      <c r="U72" s="55">
        <f t="shared" si="5"/>
        <v>4</v>
      </c>
      <c r="V72" s="74">
        <f t="shared" si="14"/>
        <v>-867.78620757934493</v>
      </c>
      <c r="W72" s="74"/>
      <c r="X72" s="71">
        <f t="shared" si="17"/>
        <v>-140.00000000000011</v>
      </c>
      <c r="Y72" s="71"/>
      <c r="AA72" s="14"/>
      <c r="AE72" s="65">
        <f t="shared" si="10"/>
        <v>868</v>
      </c>
      <c r="AF72" s="65">
        <f t="shared" si="11"/>
        <v>868</v>
      </c>
      <c r="AG72" s="64">
        <f>IF(AE72=AF72,0,IF(AE72&gt;AF72,1,2))</f>
        <v>0</v>
      </c>
    </row>
    <row r="73" spans="2:33" x14ac:dyDescent="0.15">
      <c r="B73" s="32">
        <v>65</v>
      </c>
      <c r="C73" s="72">
        <f t="shared" si="15"/>
        <v>28058.420711732124</v>
      </c>
      <c r="D73" s="72"/>
      <c r="E73" s="54">
        <v>2012</v>
      </c>
      <c r="F73" s="34">
        <v>42415</v>
      </c>
      <c r="G73" s="39">
        <v>0.33333333333333331</v>
      </c>
      <c r="H73" s="39" t="s">
        <v>68</v>
      </c>
      <c r="I73" s="45" t="s">
        <v>3</v>
      </c>
      <c r="J73" s="73">
        <v>1.3145</v>
      </c>
      <c r="K73" s="73"/>
      <c r="L73" s="66">
        <v>46</v>
      </c>
      <c r="M73" s="72">
        <f t="shared" ref="M73:M108" si="19">IF(F73="","",C73*$N$7)</f>
        <v>841.75262135196374</v>
      </c>
      <c r="N73" s="72"/>
      <c r="O73" s="5">
        <f t="shared" si="4"/>
        <v>1.8298970029390518</v>
      </c>
      <c r="P73" s="54">
        <v>2012</v>
      </c>
      <c r="Q73" s="34">
        <v>42417</v>
      </c>
      <c r="R73" s="39">
        <v>0.5</v>
      </c>
      <c r="S73" s="73">
        <v>1.3190999999999999</v>
      </c>
      <c r="T73" s="73"/>
      <c r="U73" s="55">
        <f t="shared" si="5"/>
        <v>2</v>
      </c>
      <c r="V73" s="74">
        <f t="shared" ref="V73:V108" si="20">IF(Q73="","",(IF(I73="売",J73-S73,S73-J73))*O73*100000)</f>
        <v>-841.75262135195226</v>
      </c>
      <c r="W73" s="74"/>
      <c r="X73" s="71">
        <f t="shared" si="17"/>
        <v>-45.999999999999375</v>
      </c>
      <c r="Y73" s="71"/>
      <c r="AA73" s="14"/>
      <c r="AE73" s="65">
        <f t="shared" si="10"/>
        <v>842</v>
      </c>
      <c r="AF73" s="65">
        <f t="shared" si="11"/>
        <v>842</v>
      </c>
      <c r="AG73" s="64">
        <f>IF(AE73=AF73,0,IF(AE73&gt;AF73,1,2))</f>
        <v>0</v>
      </c>
    </row>
    <row r="74" spans="2:33" x14ac:dyDescent="0.15">
      <c r="B74" s="32">
        <v>66</v>
      </c>
      <c r="C74" s="72">
        <f t="shared" ref="C74:C109" si="21">IF(V73="","",C73+V73)</f>
        <v>27216.668090380172</v>
      </c>
      <c r="D74" s="72"/>
      <c r="E74" s="54">
        <v>2012</v>
      </c>
      <c r="F74" s="34">
        <v>42422</v>
      </c>
      <c r="G74" s="39">
        <v>0.16666666666666666</v>
      </c>
      <c r="H74" s="39" t="s">
        <v>68</v>
      </c>
      <c r="I74" s="45" t="s">
        <v>4</v>
      </c>
      <c r="J74" s="73">
        <v>1.3245</v>
      </c>
      <c r="K74" s="73"/>
      <c r="L74" s="66">
        <v>33</v>
      </c>
      <c r="M74" s="72">
        <f t="shared" si="19"/>
        <v>816.50004271140517</v>
      </c>
      <c r="N74" s="72"/>
      <c r="O74" s="5">
        <f t="shared" ref="O74:O108" si="22">IF(L74="","",(M74/L74)*0.1)</f>
        <v>2.4742425536709249</v>
      </c>
      <c r="P74" s="54">
        <v>2012</v>
      </c>
      <c r="Q74" s="34">
        <v>42422</v>
      </c>
      <c r="R74" s="39">
        <v>0.66666666666666663</v>
      </c>
      <c r="S74" s="73">
        <v>1.3211999999999999</v>
      </c>
      <c r="T74" s="73"/>
      <c r="U74" s="55">
        <f t="shared" si="5"/>
        <v>0</v>
      </c>
      <c r="V74" s="74">
        <f t="shared" si="20"/>
        <v>-816.50004271142518</v>
      </c>
      <c r="W74" s="74"/>
      <c r="X74" s="71">
        <f t="shared" si="17"/>
        <v>-33.00000000000081</v>
      </c>
      <c r="Y74" s="71"/>
      <c r="AA74" s="14"/>
      <c r="AE74" s="65">
        <f t="shared" si="10"/>
        <v>817</v>
      </c>
      <c r="AF74" s="65">
        <f t="shared" si="11"/>
        <v>817</v>
      </c>
      <c r="AG74" s="64">
        <f>IF(AE74=AF74,0,IF(AE74&gt;AF74,1,2))</f>
        <v>0</v>
      </c>
    </row>
    <row r="75" spans="2:33" x14ac:dyDescent="0.15">
      <c r="B75" s="32">
        <v>67</v>
      </c>
      <c r="C75" s="72">
        <f t="shared" si="21"/>
        <v>26400.168047668747</v>
      </c>
      <c r="D75" s="72"/>
      <c r="E75" s="54">
        <v>2012</v>
      </c>
      <c r="F75" s="34">
        <v>42422</v>
      </c>
      <c r="G75" s="39">
        <v>0.66666666666666663</v>
      </c>
      <c r="H75" s="39" t="s">
        <v>68</v>
      </c>
      <c r="I75" s="45" t="s">
        <v>4</v>
      </c>
      <c r="J75" s="73">
        <v>1.3266</v>
      </c>
      <c r="K75" s="73"/>
      <c r="L75" s="66">
        <v>55</v>
      </c>
      <c r="M75" s="72">
        <f t="shared" si="19"/>
        <v>792.00504143006242</v>
      </c>
      <c r="N75" s="72"/>
      <c r="O75" s="5">
        <f t="shared" si="22"/>
        <v>1.4400091662364771</v>
      </c>
      <c r="P75" s="54">
        <v>2012</v>
      </c>
      <c r="Q75" s="34">
        <v>42429</v>
      </c>
      <c r="R75" s="39">
        <v>0.66666666666666663</v>
      </c>
      <c r="S75" s="73">
        <v>1.3388</v>
      </c>
      <c r="T75" s="73"/>
      <c r="U75" s="55">
        <f t="shared" ref="U75:U108" si="23">IF((Q75-F75)&gt;=0,Q75-F75,($U$2-F75)+(Q75-$V$2))</f>
        <v>7</v>
      </c>
      <c r="V75" s="74">
        <f t="shared" si="20"/>
        <v>1756.8111828085005</v>
      </c>
      <c r="W75" s="74"/>
      <c r="X75" s="71">
        <f t="shared" si="17"/>
        <v>121.99999999999989</v>
      </c>
      <c r="Y75" s="71"/>
      <c r="AA75" s="14"/>
      <c r="AE75" s="65"/>
      <c r="AF75" s="65"/>
      <c r="AG75" s="64"/>
    </row>
    <row r="76" spans="2:33" x14ac:dyDescent="0.15">
      <c r="B76" s="32">
        <v>68</v>
      </c>
      <c r="C76" s="72">
        <f t="shared" si="21"/>
        <v>28156.979230477249</v>
      </c>
      <c r="D76" s="72"/>
      <c r="E76" s="54">
        <v>2012</v>
      </c>
      <c r="F76" s="34">
        <v>42431</v>
      </c>
      <c r="G76" s="39">
        <v>0.16666666666666666</v>
      </c>
      <c r="H76" s="39" t="s">
        <v>68</v>
      </c>
      <c r="I76" s="45" t="s">
        <v>3</v>
      </c>
      <c r="J76" s="73">
        <v>1.3292999999999999</v>
      </c>
      <c r="K76" s="73"/>
      <c r="L76" s="66">
        <v>33</v>
      </c>
      <c r="M76" s="72">
        <f t="shared" si="19"/>
        <v>844.70937691431743</v>
      </c>
      <c r="N76" s="72"/>
      <c r="O76" s="5">
        <f t="shared" si="22"/>
        <v>2.559725384588841</v>
      </c>
      <c r="P76" s="54">
        <v>2012</v>
      </c>
      <c r="Q76" s="34">
        <v>42437</v>
      </c>
      <c r="R76" s="39">
        <v>0.5</v>
      </c>
      <c r="S76" s="73">
        <v>1.3240000000000001</v>
      </c>
      <c r="T76" s="73"/>
      <c r="U76" s="55">
        <f t="shared" si="23"/>
        <v>6</v>
      </c>
      <c r="V76" s="74">
        <f t="shared" si="20"/>
        <v>1356.6544538320502</v>
      </c>
      <c r="W76" s="74"/>
      <c r="X76" s="71">
        <f t="shared" si="17"/>
        <v>52.999999999998607</v>
      </c>
      <c r="Y76" s="71"/>
      <c r="AA76" s="14"/>
      <c r="AE76" s="65"/>
      <c r="AF76" s="65"/>
      <c r="AG76" s="64"/>
    </row>
    <row r="77" spans="2:33" x14ac:dyDescent="0.15">
      <c r="B77" s="32">
        <v>69</v>
      </c>
      <c r="C77" s="72">
        <f t="shared" si="21"/>
        <v>29513.633684309298</v>
      </c>
      <c r="D77" s="72"/>
      <c r="E77" s="54">
        <v>2012</v>
      </c>
      <c r="F77" s="34">
        <v>42444</v>
      </c>
      <c r="G77" s="39">
        <v>0.66666666666666663</v>
      </c>
      <c r="H77" s="39" t="s">
        <v>68</v>
      </c>
      <c r="I77" s="45" t="s">
        <v>4</v>
      </c>
      <c r="J77" s="73">
        <v>1.3119000000000001</v>
      </c>
      <c r="K77" s="73"/>
      <c r="L77" s="66">
        <v>77</v>
      </c>
      <c r="M77" s="72">
        <f t="shared" si="19"/>
        <v>885.40901052927893</v>
      </c>
      <c r="N77" s="72"/>
      <c r="O77" s="5">
        <f t="shared" si="22"/>
        <v>1.1498818318562065</v>
      </c>
      <c r="P77" s="54">
        <v>2012</v>
      </c>
      <c r="Q77" s="34">
        <v>42451</v>
      </c>
      <c r="R77" s="39">
        <v>0.33333333333333331</v>
      </c>
      <c r="S77" s="73">
        <v>1.3170999999999999</v>
      </c>
      <c r="T77" s="73"/>
      <c r="U77" s="55">
        <f t="shared" si="23"/>
        <v>7</v>
      </c>
      <c r="V77" s="74">
        <f t="shared" si="20"/>
        <v>597.9385525652126</v>
      </c>
      <c r="W77" s="74"/>
      <c r="X77" s="71">
        <f t="shared" si="17"/>
        <v>51.999999999998714</v>
      </c>
      <c r="Y77" s="71"/>
      <c r="AA77" s="14"/>
      <c r="AE77" s="65"/>
      <c r="AF77" s="65"/>
      <c r="AG77" s="64"/>
    </row>
    <row r="78" spans="2:33" x14ac:dyDescent="0.15">
      <c r="B78" s="32">
        <v>70</v>
      </c>
      <c r="C78" s="72">
        <f t="shared" si="21"/>
        <v>30111.572236874512</v>
      </c>
      <c r="D78" s="72"/>
      <c r="E78" s="54">
        <v>2012</v>
      </c>
      <c r="F78" s="34">
        <v>42455</v>
      </c>
      <c r="G78" s="39">
        <v>0.5</v>
      </c>
      <c r="H78" s="39" t="s">
        <v>68</v>
      </c>
      <c r="I78" s="45" t="s">
        <v>4</v>
      </c>
      <c r="J78" s="73">
        <v>1.3328</v>
      </c>
      <c r="K78" s="73"/>
      <c r="L78" s="66">
        <v>115</v>
      </c>
      <c r="M78" s="72">
        <f t="shared" si="19"/>
        <v>903.34716710623536</v>
      </c>
      <c r="N78" s="72"/>
      <c r="O78" s="5">
        <f t="shared" si="22"/>
        <v>0.78551927574455249</v>
      </c>
      <c r="P78" s="54">
        <v>2012</v>
      </c>
      <c r="Q78" s="34">
        <v>42456</v>
      </c>
      <c r="R78" s="39">
        <v>0.33333333333333331</v>
      </c>
      <c r="S78" s="73">
        <v>1.3342000000000001</v>
      </c>
      <c r="T78" s="73"/>
      <c r="U78" s="55">
        <f t="shared" si="23"/>
        <v>1</v>
      </c>
      <c r="V78" s="74">
        <f t="shared" si="20"/>
        <v>109.97269860424268</v>
      </c>
      <c r="W78" s="74"/>
      <c r="X78" s="71">
        <f t="shared" si="17"/>
        <v>14.000000000000679</v>
      </c>
      <c r="Y78" s="71"/>
      <c r="AA78" s="14"/>
      <c r="AE78" s="65"/>
      <c r="AF78" s="65"/>
      <c r="AG78" s="64"/>
    </row>
    <row r="79" spans="2:33" x14ac:dyDescent="0.15">
      <c r="B79" s="32">
        <v>71</v>
      </c>
      <c r="C79" s="72">
        <f t="shared" si="21"/>
        <v>30221.544935478756</v>
      </c>
      <c r="D79" s="72"/>
      <c r="E79" s="54">
        <v>2012</v>
      </c>
      <c r="F79" s="34">
        <v>42457</v>
      </c>
      <c r="G79" s="39">
        <v>0.5</v>
      </c>
      <c r="H79" s="39" t="s">
        <v>68</v>
      </c>
      <c r="I79" s="45" t="s">
        <v>3</v>
      </c>
      <c r="J79" s="73">
        <v>1.3297000000000001</v>
      </c>
      <c r="K79" s="73"/>
      <c r="L79" s="66">
        <v>62</v>
      </c>
      <c r="M79" s="72">
        <f t="shared" si="19"/>
        <v>906.64634806436266</v>
      </c>
      <c r="N79" s="72"/>
      <c r="O79" s="5">
        <f t="shared" si="22"/>
        <v>1.4623328194586496</v>
      </c>
      <c r="P79" s="54">
        <v>2012</v>
      </c>
      <c r="Q79" s="34">
        <v>42459</v>
      </c>
      <c r="R79" s="39">
        <v>0</v>
      </c>
      <c r="S79" s="73">
        <v>1.3344</v>
      </c>
      <c r="T79" s="73"/>
      <c r="U79" s="55">
        <f t="shared" si="23"/>
        <v>2</v>
      </c>
      <c r="V79" s="74">
        <f t="shared" si="20"/>
        <v>-687.29642514555451</v>
      </c>
      <c r="W79" s="74"/>
      <c r="X79" s="71">
        <f t="shared" si="17"/>
        <v>-46.999999999999261</v>
      </c>
      <c r="Y79" s="71"/>
      <c r="AA79" s="14"/>
      <c r="AB79" s="41">
        <f>SUM(V71:W79)</f>
        <v>-286.58336524562611</v>
      </c>
      <c r="AC79" s="41"/>
      <c r="AD79" s="42">
        <f>AB79/C71</f>
        <v>-9.6101733996333573E-3</v>
      </c>
      <c r="AE79" s="65">
        <f t="shared" si="10"/>
        <v>907</v>
      </c>
      <c r="AF79" s="65">
        <f t="shared" si="11"/>
        <v>688</v>
      </c>
      <c r="AG79" s="64">
        <f>IF(AE79=AF79,0,IF(AE79&gt;AF79,1,2))</f>
        <v>1</v>
      </c>
    </row>
    <row r="80" spans="2:33" x14ac:dyDescent="0.15">
      <c r="B80" s="32">
        <v>72</v>
      </c>
      <c r="C80" s="72">
        <f t="shared" si="21"/>
        <v>29534.2485103332</v>
      </c>
      <c r="D80" s="72"/>
      <c r="E80" s="54">
        <v>2012</v>
      </c>
      <c r="F80" s="34">
        <v>42462</v>
      </c>
      <c r="G80" s="39">
        <v>0.5</v>
      </c>
      <c r="H80" s="39" t="s">
        <v>68</v>
      </c>
      <c r="I80" s="45" t="s">
        <v>3</v>
      </c>
      <c r="J80" s="73">
        <v>1.3277000000000001</v>
      </c>
      <c r="K80" s="73"/>
      <c r="L80" s="66">
        <v>84</v>
      </c>
      <c r="M80" s="72">
        <f t="shared" si="19"/>
        <v>886.02745530999596</v>
      </c>
      <c r="N80" s="72"/>
      <c r="O80" s="5">
        <f t="shared" si="22"/>
        <v>1.054794589654757</v>
      </c>
      <c r="P80" s="54">
        <v>2012</v>
      </c>
      <c r="Q80" s="34">
        <v>42463</v>
      </c>
      <c r="R80" s="39">
        <v>0.33333333333333331</v>
      </c>
      <c r="S80" s="73">
        <v>1.3361000000000001</v>
      </c>
      <c r="T80" s="73"/>
      <c r="U80" s="55">
        <f t="shared" si="23"/>
        <v>1</v>
      </c>
      <c r="V80" s="74">
        <f t="shared" si="20"/>
        <v>-886.02745530999198</v>
      </c>
      <c r="W80" s="74"/>
      <c r="X80" s="71">
        <f t="shared" si="17"/>
        <v>-83.999999999999631</v>
      </c>
      <c r="Y80" s="71"/>
      <c r="AA80" s="14"/>
      <c r="AE80" s="65">
        <f t="shared" si="10"/>
        <v>887</v>
      </c>
      <c r="AF80" s="65">
        <f t="shared" si="11"/>
        <v>887</v>
      </c>
      <c r="AG80" s="64">
        <f>IF(AE80=AF80,0,IF(AE80&gt;AF80,1,2))</f>
        <v>0</v>
      </c>
    </row>
    <row r="81" spans="2:33" x14ac:dyDescent="0.15">
      <c r="B81" s="32">
        <v>73</v>
      </c>
      <c r="C81" s="72">
        <f t="shared" si="21"/>
        <v>28648.221055023208</v>
      </c>
      <c r="D81" s="72"/>
      <c r="E81" s="54">
        <v>2012</v>
      </c>
      <c r="F81" s="34">
        <v>42463</v>
      </c>
      <c r="G81" s="39">
        <v>0.5</v>
      </c>
      <c r="H81" s="39" t="s">
        <v>68</v>
      </c>
      <c r="I81" s="45" t="s">
        <v>3</v>
      </c>
      <c r="J81" s="73">
        <v>1.3299000000000001</v>
      </c>
      <c r="K81" s="73"/>
      <c r="L81" s="66">
        <v>47</v>
      </c>
      <c r="M81" s="72">
        <f t="shared" si="19"/>
        <v>859.44663165069619</v>
      </c>
      <c r="N81" s="72"/>
      <c r="O81" s="5">
        <f t="shared" si="22"/>
        <v>1.8286098545759495</v>
      </c>
      <c r="P81" s="54">
        <v>2012</v>
      </c>
      <c r="Q81" s="34">
        <v>42469</v>
      </c>
      <c r="R81" s="39">
        <v>0.66666666666666663</v>
      </c>
      <c r="S81" s="73">
        <v>1.3110999999999999</v>
      </c>
      <c r="T81" s="73"/>
      <c r="U81" s="55">
        <f t="shared" si="23"/>
        <v>6</v>
      </c>
      <c r="V81" s="74">
        <f t="shared" si="20"/>
        <v>3437.7865266028125</v>
      </c>
      <c r="W81" s="74"/>
      <c r="X81" s="71">
        <f t="shared" ref="X81:X108" si="24">IF(Q81="","",IF(I81="買",(S81-J81)*10000,(J81-S81)*10000))</f>
        <v>188.00000000000151</v>
      </c>
      <c r="Y81" s="71"/>
      <c r="AA81" s="14"/>
      <c r="AE81" s="65"/>
      <c r="AF81" s="65"/>
      <c r="AG81" s="64"/>
    </row>
    <row r="82" spans="2:33" x14ac:dyDescent="0.15">
      <c r="B82" s="32">
        <v>74</v>
      </c>
      <c r="C82" s="72">
        <f t="shared" si="21"/>
        <v>32086.007581626021</v>
      </c>
      <c r="D82" s="72"/>
      <c r="E82" s="54">
        <v>2012</v>
      </c>
      <c r="F82" s="34">
        <v>42471</v>
      </c>
      <c r="G82" s="39">
        <v>0.16666666666666666</v>
      </c>
      <c r="H82" s="39" t="s">
        <v>68</v>
      </c>
      <c r="I82" s="45" t="s">
        <v>4</v>
      </c>
      <c r="J82" s="73">
        <v>1.3108</v>
      </c>
      <c r="K82" s="73"/>
      <c r="L82" s="66">
        <v>33</v>
      </c>
      <c r="M82" s="72">
        <f t="shared" si="19"/>
        <v>962.58022744878065</v>
      </c>
      <c r="N82" s="72"/>
      <c r="O82" s="5">
        <f t="shared" si="22"/>
        <v>2.9169097801478205</v>
      </c>
      <c r="P82" s="54">
        <v>2012</v>
      </c>
      <c r="Q82" s="34">
        <v>42473</v>
      </c>
      <c r="R82" s="39">
        <v>0.5</v>
      </c>
      <c r="S82" s="73">
        <v>1.3110999999999999</v>
      </c>
      <c r="T82" s="73"/>
      <c r="U82" s="55">
        <f t="shared" si="23"/>
        <v>2</v>
      </c>
      <c r="V82" s="74">
        <f t="shared" si="20"/>
        <v>87.507293404424985</v>
      </c>
      <c r="W82" s="74"/>
      <c r="X82" s="71">
        <f t="shared" si="24"/>
        <v>2.9999999999996696</v>
      </c>
      <c r="Y82" s="71"/>
      <c r="AA82" s="14"/>
      <c r="AE82" s="65"/>
      <c r="AF82" s="65"/>
      <c r="AG82" s="64"/>
    </row>
    <row r="83" spans="2:33" x14ac:dyDescent="0.15">
      <c r="B83" s="32">
        <v>75</v>
      </c>
      <c r="C83" s="72">
        <f t="shared" si="21"/>
        <v>32173.514875030447</v>
      </c>
      <c r="D83" s="72"/>
      <c r="E83" s="54">
        <v>2012</v>
      </c>
      <c r="F83" s="34">
        <v>42478</v>
      </c>
      <c r="G83" s="39">
        <v>0.33333333333333331</v>
      </c>
      <c r="H83" s="39" t="s">
        <v>68</v>
      </c>
      <c r="I83" s="45" t="s">
        <v>3</v>
      </c>
      <c r="J83" s="73">
        <v>1.3075000000000001</v>
      </c>
      <c r="K83" s="73"/>
      <c r="L83" s="66">
        <v>51</v>
      </c>
      <c r="M83" s="72">
        <f t="shared" si="19"/>
        <v>965.20544625091338</v>
      </c>
      <c r="N83" s="72"/>
      <c r="O83" s="5">
        <f t="shared" si="22"/>
        <v>1.8925596985312028</v>
      </c>
      <c r="P83" s="54">
        <v>2012</v>
      </c>
      <c r="Q83" s="34">
        <v>42478</v>
      </c>
      <c r="R83" s="39">
        <v>0.66666666666666663</v>
      </c>
      <c r="S83" s="73">
        <v>1.3126</v>
      </c>
      <c r="T83" s="73"/>
      <c r="U83" s="55">
        <f t="shared" si="23"/>
        <v>0</v>
      </c>
      <c r="V83" s="74">
        <f t="shared" si="20"/>
        <v>-965.2054462508911</v>
      </c>
      <c r="W83" s="74"/>
      <c r="X83" s="71">
        <f t="shared" si="24"/>
        <v>-50.99999999999882</v>
      </c>
      <c r="Y83" s="71"/>
      <c r="AA83" s="14"/>
      <c r="AE83" s="65">
        <f t="shared" si="10"/>
        <v>966</v>
      </c>
      <c r="AF83" s="65">
        <f t="shared" si="11"/>
        <v>966</v>
      </c>
      <c r="AG83" s="64">
        <f>IF(AE83=AF83,0,IF(AE83&gt;AF83,1,2))</f>
        <v>0</v>
      </c>
    </row>
    <row r="84" spans="2:33" x14ac:dyDescent="0.15">
      <c r="B84" s="32">
        <v>76</v>
      </c>
      <c r="C84" s="72">
        <f t="shared" si="21"/>
        <v>31208.309428779557</v>
      </c>
      <c r="D84" s="72"/>
      <c r="E84" s="54">
        <v>2012</v>
      </c>
      <c r="F84" s="34">
        <v>42483</v>
      </c>
      <c r="G84" s="39">
        <v>0.33333333333333331</v>
      </c>
      <c r="H84" s="39" t="s">
        <v>68</v>
      </c>
      <c r="I84" s="45" t="s">
        <v>3</v>
      </c>
      <c r="J84" s="73">
        <v>1.3131999999999999</v>
      </c>
      <c r="K84" s="73"/>
      <c r="L84" s="66">
        <v>58</v>
      </c>
      <c r="M84" s="72">
        <f t="shared" si="19"/>
        <v>936.24928286338672</v>
      </c>
      <c r="N84" s="72"/>
      <c r="O84" s="5">
        <f t="shared" si="22"/>
        <v>1.6142229014885978</v>
      </c>
      <c r="P84" s="54">
        <v>2012</v>
      </c>
      <c r="Q84" s="34">
        <v>42484</v>
      </c>
      <c r="R84" s="39">
        <v>0.5</v>
      </c>
      <c r="S84" s="73">
        <v>1.319</v>
      </c>
      <c r="T84" s="73"/>
      <c r="U84" s="55">
        <f t="shared" si="23"/>
        <v>1</v>
      </c>
      <c r="V84" s="74">
        <f t="shared" si="20"/>
        <v>-936.24928286339116</v>
      </c>
      <c r="W84" s="74"/>
      <c r="X84" s="71">
        <f t="shared" si="24"/>
        <v>-58.00000000000027</v>
      </c>
      <c r="Y84" s="71"/>
      <c r="AA84" s="14"/>
      <c r="AE84" s="65">
        <f t="shared" si="10"/>
        <v>937</v>
      </c>
      <c r="AF84" s="65">
        <f t="shared" si="11"/>
        <v>937</v>
      </c>
      <c r="AG84" s="64">
        <f>IF(AE84=AF84,0,IF(AE84&gt;AF84,1,2))</f>
        <v>0</v>
      </c>
    </row>
    <row r="85" spans="2:33" x14ac:dyDescent="0.15">
      <c r="B85" s="32">
        <v>77</v>
      </c>
      <c r="C85" s="72">
        <f t="shared" si="21"/>
        <v>30272.060145916166</v>
      </c>
      <c r="D85" s="72"/>
      <c r="E85" s="54">
        <v>2012</v>
      </c>
      <c r="F85" s="34">
        <v>42485</v>
      </c>
      <c r="G85" s="39">
        <v>0.83333333333333337</v>
      </c>
      <c r="H85" s="39" t="s">
        <v>68</v>
      </c>
      <c r="I85" s="45" t="s">
        <v>4</v>
      </c>
      <c r="J85" s="73">
        <v>1.3231999999999999</v>
      </c>
      <c r="K85" s="73"/>
      <c r="L85" s="66">
        <v>60</v>
      </c>
      <c r="M85" s="72">
        <f t="shared" si="19"/>
        <v>908.16180437748494</v>
      </c>
      <c r="N85" s="72"/>
      <c r="O85" s="5">
        <f t="shared" si="22"/>
        <v>1.5136030072958082</v>
      </c>
      <c r="P85" s="54">
        <v>2012</v>
      </c>
      <c r="Q85" s="34">
        <v>42487</v>
      </c>
      <c r="R85" s="39">
        <v>0.33333333333333331</v>
      </c>
      <c r="S85" s="73">
        <v>1.3171999999999999</v>
      </c>
      <c r="T85" s="73"/>
      <c r="U85" s="55">
        <f t="shared" si="23"/>
        <v>2</v>
      </c>
      <c r="V85" s="74">
        <f t="shared" si="20"/>
        <v>-908.16180437748562</v>
      </c>
      <c r="W85" s="74"/>
      <c r="X85" s="71">
        <f t="shared" si="24"/>
        <v>-60.000000000000057</v>
      </c>
      <c r="Y85" s="71"/>
      <c r="AA85" s="14"/>
      <c r="AB85" s="41">
        <f>SUM(V80:W85)</f>
        <v>-170.35016879452235</v>
      </c>
      <c r="AC85" s="41"/>
      <c r="AD85" s="42">
        <f>AB85/C80</f>
        <v>-5.7678856712714945E-3</v>
      </c>
      <c r="AE85" s="65">
        <f t="shared" si="10"/>
        <v>909</v>
      </c>
      <c r="AF85" s="65">
        <f t="shared" si="11"/>
        <v>909</v>
      </c>
      <c r="AG85" s="64">
        <f>IF(AE85=AF85,0,IF(AE85&gt;AF85,1,2))</f>
        <v>0</v>
      </c>
    </row>
    <row r="86" spans="2:33" x14ac:dyDescent="0.15">
      <c r="B86" s="32">
        <v>78</v>
      </c>
      <c r="C86" s="72">
        <f t="shared" si="21"/>
        <v>29363.898341538679</v>
      </c>
      <c r="D86" s="72"/>
      <c r="E86" s="54">
        <v>2012</v>
      </c>
      <c r="F86" s="34">
        <v>42498</v>
      </c>
      <c r="G86" s="39">
        <v>0</v>
      </c>
      <c r="H86" s="39" t="s">
        <v>68</v>
      </c>
      <c r="I86" s="45" t="s">
        <v>3</v>
      </c>
      <c r="J86" s="73">
        <v>1.3028999999999999</v>
      </c>
      <c r="K86" s="73"/>
      <c r="L86" s="66">
        <v>24</v>
      </c>
      <c r="M86" s="72">
        <f t="shared" si="19"/>
        <v>880.91695024616035</v>
      </c>
      <c r="N86" s="72"/>
      <c r="O86" s="63">
        <f>IF(L86="","",(M86/L86)*0.1)</f>
        <v>3.6704872926923353</v>
      </c>
      <c r="P86" s="54">
        <v>2012</v>
      </c>
      <c r="Q86" s="34">
        <v>42508</v>
      </c>
      <c r="R86" s="39">
        <v>0.5</v>
      </c>
      <c r="S86" s="73">
        <v>1.2722</v>
      </c>
      <c r="T86" s="73"/>
      <c r="U86" s="55">
        <f t="shared" si="23"/>
        <v>10</v>
      </c>
      <c r="V86" s="75">
        <f t="shared" si="20"/>
        <v>11268.395988565451</v>
      </c>
      <c r="W86" s="75"/>
      <c r="X86" s="76">
        <f t="shared" ref="X86" si="25">IF(Q86="","",IF(I86="買",(S86-J86)*10000,(J86-S86)*10000))</f>
        <v>306.99999999999949</v>
      </c>
      <c r="Y86" s="76"/>
      <c r="AA86" s="14"/>
      <c r="AE86" s="65"/>
      <c r="AF86" s="65"/>
      <c r="AG86" s="64"/>
    </row>
    <row r="87" spans="2:33" x14ac:dyDescent="0.15">
      <c r="B87" s="32">
        <v>79</v>
      </c>
      <c r="C87" s="72">
        <f t="shared" si="21"/>
        <v>40632.29433010413</v>
      </c>
      <c r="D87" s="72"/>
      <c r="E87" s="54">
        <v>2012</v>
      </c>
      <c r="F87" s="34">
        <v>42511</v>
      </c>
      <c r="G87" s="39">
        <v>0.66666666666666663</v>
      </c>
      <c r="H87" s="39" t="s">
        <v>68</v>
      </c>
      <c r="I87" s="45" t="s">
        <v>4</v>
      </c>
      <c r="J87" s="73">
        <v>1.2791999999999999</v>
      </c>
      <c r="K87" s="73"/>
      <c r="L87" s="66">
        <v>55</v>
      </c>
      <c r="M87" s="72">
        <f t="shared" si="19"/>
        <v>1218.9688299031238</v>
      </c>
      <c r="N87" s="72"/>
      <c r="O87" s="5">
        <f t="shared" si="22"/>
        <v>2.2163069634602253</v>
      </c>
      <c r="P87" s="54">
        <v>2012</v>
      </c>
      <c r="Q87" s="34">
        <v>42512</v>
      </c>
      <c r="R87" s="39">
        <v>0.66666666666666663</v>
      </c>
      <c r="S87" s="73">
        <v>1.2737000000000001</v>
      </c>
      <c r="T87" s="73"/>
      <c r="U87" s="55">
        <f t="shared" si="23"/>
        <v>1</v>
      </c>
      <c r="V87" s="74">
        <f t="shared" si="20"/>
        <v>-1218.9688299030881</v>
      </c>
      <c r="W87" s="74"/>
      <c r="X87" s="71">
        <f t="shared" si="24"/>
        <v>-54.99999999999838</v>
      </c>
      <c r="Y87" s="71"/>
      <c r="AA87" s="14"/>
      <c r="AE87" s="65">
        <f t="shared" si="10"/>
        <v>1219</v>
      </c>
      <c r="AF87" s="65">
        <f t="shared" si="11"/>
        <v>1219</v>
      </c>
      <c r="AG87" s="64">
        <f>IF(AE87=AF87,0,IF(AE87&gt;AF87,1,2))</f>
        <v>0</v>
      </c>
    </row>
    <row r="88" spans="2:33" x14ac:dyDescent="0.15">
      <c r="B88" s="32">
        <v>80</v>
      </c>
      <c r="C88" s="72">
        <f t="shared" si="21"/>
        <v>39413.325500201041</v>
      </c>
      <c r="D88" s="72"/>
      <c r="E88" s="54">
        <v>2012</v>
      </c>
      <c r="F88" s="34">
        <v>42512</v>
      </c>
      <c r="G88" s="39">
        <v>0.33333333333333331</v>
      </c>
      <c r="H88" s="39" t="s">
        <v>68</v>
      </c>
      <c r="I88" s="45" t="s">
        <v>3</v>
      </c>
      <c r="J88" s="73">
        <v>1.2751999999999999</v>
      </c>
      <c r="K88" s="73"/>
      <c r="L88" s="66">
        <v>54</v>
      </c>
      <c r="M88" s="72">
        <f t="shared" si="19"/>
        <v>1182.3997650060312</v>
      </c>
      <c r="N88" s="72"/>
      <c r="O88" s="5">
        <f t="shared" si="22"/>
        <v>2.1896291944556134</v>
      </c>
      <c r="P88" s="54">
        <v>2012</v>
      </c>
      <c r="Q88" s="34">
        <v>42518</v>
      </c>
      <c r="R88" s="39">
        <v>0.33333333333333331</v>
      </c>
      <c r="S88" s="73">
        <v>1.2618</v>
      </c>
      <c r="T88" s="73"/>
      <c r="U88" s="55">
        <f t="shared" si="23"/>
        <v>6</v>
      </c>
      <c r="V88" s="74">
        <f t="shared" si="20"/>
        <v>2934.1031205704903</v>
      </c>
      <c r="W88" s="74"/>
      <c r="X88" s="71">
        <f t="shared" si="24"/>
        <v>133.99999999999858</v>
      </c>
      <c r="Y88" s="71"/>
      <c r="AA88" s="14"/>
      <c r="AB88" s="41">
        <f>SUM(V86:W88)</f>
        <v>12983.530279232855</v>
      </c>
      <c r="AC88" s="41"/>
      <c r="AD88" s="42">
        <f>AB88/C86</f>
        <v>0.44215962499999967</v>
      </c>
      <c r="AE88" s="65"/>
      <c r="AF88" s="65"/>
      <c r="AG88" s="64"/>
    </row>
    <row r="89" spans="2:33" x14ac:dyDescent="0.15">
      <c r="B89" s="32">
        <v>81</v>
      </c>
      <c r="C89" s="72">
        <f t="shared" si="21"/>
        <v>42347.428620771534</v>
      </c>
      <c r="D89" s="72"/>
      <c r="E89" s="54">
        <v>2012</v>
      </c>
      <c r="F89" s="34">
        <v>42521</v>
      </c>
      <c r="G89" s="39">
        <v>0.5</v>
      </c>
      <c r="H89" s="39" t="s">
        <v>68</v>
      </c>
      <c r="I89" s="45" t="s">
        <v>3</v>
      </c>
      <c r="J89" s="73">
        <v>1.2371000000000001</v>
      </c>
      <c r="K89" s="73"/>
      <c r="L89" s="66">
        <v>53</v>
      </c>
      <c r="M89" s="72">
        <f t="shared" si="19"/>
        <v>1270.4228586231459</v>
      </c>
      <c r="N89" s="72"/>
      <c r="O89" s="5">
        <f t="shared" si="22"/>
        <v>2.3970242615531059</v>
      </c>
      <c r="P89" s="54">
        <v>2012</v>
      </c>
      <c r="Q89" s="34">
        <v>42522</v>
      </c>
      <c r="R89" s="39">
        <v>0.5</v>
      </c>
      <c r="S89" s="73">
        <v>1.2423999999999999</v>
      </c>
      <c r="T89" s="73"/>
      <c r="U89" s="55">
        <f t="shared" si="23"/>
        <v>1</v>
      </c>
      <c r="V89" s="74">
        <f t="shared" si="20"/>
        <v>-1270.4228586231127</v>
      </c>
      <c r="W89" s="74"/>
      <c r="X89" s="71">
        <f t="shared" si="24"/>
        <v>-52.999999999998607</v>
      </c>
      <c r="Y89" s="71"/>
      <c r="AA89" s="14"/>
      <c r="AE89" s="65">
        <f t="shared" si="10"/>
        <v>1271</v>
      </c>
      <c r="AF89" s="65">
        <f t="shared" si="11"/>
        <v>1271</v>
      </c>
      <c r="AG89" s="64">
        <f>IF(AE89=AF89,0,IF(AE89&gt;AF89,1,2))</f>
        <v>0</v>
      </c>
    </row>
    <row r="90" spans="2:33" x14ac:dyDescent="0.15">
      <c r="B90" s="32">
        <v>82</v>
      </c>
      <c r="C90" s="72">
        <f t="shared" si="21"/>
        <v>41077.005762148423</v>
      </c>
      <c r="D90" s="72"/>
      <c r="E90" s="54">
        <v>2012</v>
      </c>
      <c r="F90" s="34">
        <v>42522</v>
      </c>
      <c r="G90" s="39">
        <v>0.5</v>
      </c>
      <c r="H90" s="39" t="s">
        <v>68</v>
      </c>
      <c r="I90" s="45" t="s">
        <v>4</v>
      </c>
      <c r="J90" s="73">
        <v>1.2454000000000001</v>
      </c>
      <c r="K90" s="73"/>
      <c r="L90" s="66">
        <v>168</v>
      </c>
      <c r="M90" s="72">
        <f t="shared" si="19"/>
        <v>1232.3101728644526</v>
      </c>
      <c r="N90" s="72"/>
      <c r="O90" s="5">
        <f t="shared" si="22"/>
        <v>0.73351796003836478</v>
      </c>
      <c r="P90" s="54">
        <v>2012</v>
      </c>
      <c r="Q90" s="34">
        <v>42529</v>
      </c>
      <c r="R90" s="39">
        <v>0</v>
      </c>
      <c r="S90" s="73">
        <v>1.2538</v>
      </c>
      <c r="T90" s="73"/>
      <c r="U90" s="55">
        <f t="shared" si="23"/>
        <v>7</v>
      </c>
      <c r="V90" s="74">
        <f t="shared" si="20"/>
        <v>616.1550864322237</v>
      </c>
      <c r="W90" s="74"/>
      <c r="X90" s="71">
        <f t="shared" si="24"/>
        <v>83.999999999999631</v>
      </c>
      <c r="Y90" s="71"/>
      <c r="AA90" s="14"/>
      <c r="AE90" s="65"/>
      <c r="AF90" s="65"/>
      <c r="AG90" s="64"/>
    </row>
    <row r="91" spans="2:33" x14ac:dyDescent="0.15">
      <c r="B91" s="32">
        <v>83</v>
      </c>
      <c r="C91" s="72">
        <f t="shared" si="21"/>
        <v>41693.16084858065</v>
      </c>
      <c r="D91" s="72"/>
      <c r="E91" s="54">
        <v>2012</v>
      </c>
      <c r="F91" s="34">
        <v>42534</v>
      </c>
      <c r="G91" s="39">
        <v>0</v>
      </c>
      <c r="H91" s="39" t="s">
        <v>68</v>
      </c>
      <c r="I91" s="45" t="s">
        <v>3</v>
      </c>
      <c r="J91" s="73">
        <v>1.2475000000000001</v>
      </c>
      <c r="K91" s="73"/>
      <c r="L91" s="66">
        <v>39</v>
      </c>
      <c r="M91" s="72">
        <f t="shared" si="19"/>
        <v>1250.7948254574194</v>
      </c>
      <c r="N91" s="72"/>
      <c r="O91" s="5">
        <f t="shared" si="22"/>
        <v>3.2071662191215879</v>
      </c>
      <c r="P91" s="54">
        <v>2012</v>
      </c>
      <c r="Q91" s="34">
        <v>42534</v>
      </c>
      <c r="R91" s="39">
        <v>0.33333333333333331</v>
      </c>
      <c r="S91" s="73">
        <v>1.2514000000000001</v>
      </c>
      <c r="T91" s="73"/>
      <c r="U91" s="55">
        <f t="shared" si="23"/>
        <v>0</v>
      </c>
      <c r="V91" s="74">
        <f t="shared" si="20"/>
        <v>-1250.7948254574239</v>
      </c>
      <c r="W91" s="74"/>
      <c r="X91" s="71">
        <f t="shared" si="24"/>
        <v>-39.000000000000142</v>
      </c>
      <c r="Y91" s="71"/>
      <c r="AA91" s="14"/>
      <c r="AE91" s="65">
        <f t="shared" si="10"/>
        <v>1251</v>
      </c>
      <c r="AF91" s="65">
        <f t="shared" si="11"/>
        <v>1251</v>
      </c>
      <c r="AG91" s="64">
        <f t="shared" ref="AG91:AG107" si="26">IF(AE91=AF91,0,IF(AE91&gt;AF91,1,2))</f>
        <v>0</v>
      </c>
    </row>
    <row r="92" spans="2:33" x14ac:dyDescent="0.15">
      <c r="B92" s="32">
        <v>84</v>
      </c>
      <c r="C92" s="72">
        <f t="shared" si="21"/>
        <v>40442.366023123228</v>
      </c>
      <c r="D92" s="72"/>
      <c r="E92" s="54">
        <v>2012</v>
      </c>
      <c r="F92" s="34">
        <v>42534</v>
      </c>
      <c r="G92" s="39">
        <v>0.66666666666666663</v>
      </c>
      <c r="H92" s="39" t="s">
        <v>68</v>
      </c>
      <c r="I92" s="45" t="s">
        <v>4</v>
      </c>
      <c r="J92" s="73">
        <v>1.2607999999999999</v>
      </c>
      <c r="K92" s="73"/>
      <c r="L92" s="66">
        <v>84</v>
      </c>
      <c r="M92" s="72">
        <f t="shared" si="19"/>
        <v>1213.2709806936969</v>
      </c>
      <c r="N92" s="72"/>
      <c r="O92" s="5">
        <f t="shared" si="22"/>
        <v>1.4443702151115438</v>
      </c>
      <c r="P92" s="54">
        <v>2012</v>
      </c>
      <c r="Q92" s="34">
        <v>42539</v>
      </c>
      <c r="R92" s="39">
        <v>0.5</v>
      </c>
      <c r="S92" s="73">
        <v>1.2589999999999999</v>
      </c>
      <c r="T92" s="73"/>
      <c r="U92" s="55">
        <f t="shared" si="23"/>
        <v>5</v>
      </c>
      <c r="V92" s="74">
        <f t="shared" si="20"/>
        <v>-259.98663872008132</v>
      </c>
      <c r="W92" s="74"/>
      <c r="X92" s="71">
        <f t="shared" si="24"/>
        <v>-18.000000000000238</v>
      </c>
      <c r="Y92" s="71"/>
      <c r="AA92" s="14"/>
      <c r="AE92" s="65">
        <f t="shared" si="10"/>
        <v>1214</v>
      </c>
      <c r="AF92" s="65">
        <f t="shared" si="11"/>
        <v>260</v>
      </c>
      <c r="AG92" s="64">
        <f t="shared" si="26"/>
        <v>1</v>
      </c>
    </row>
    <row r="93" spans="2:33" x14ac:dyDescent="0.15">
      <c r="B93" s="32">
        <v>85</v>
      </c>
      <c r="C93" s="72">
        <f t="shared" si="21"/>
        <v>40182.379384403146</v>
      </c>
      <c r="D93" s="72"/>
      <c r="E93" s="54">
        <v>2012</v>
      </c>
      <c r="F93" s="34">
        <v>42541</v>
      </c>
      <c r="G93" s="39">
        <v>0.83333333333333337</v>
      </c>
      <c r="H93" s="39" t="s">
        <v>68</v>
      </c>
      <c r="I93" s="45" t="s">
        <v>3</v>
      </c>
      <c r="J93" s="73">
        <v>1.2649999999999999</v>
      </c>
      <c r="K93" s="73"/>
      <c r="L93" s="66">
        <v>64</v>
      </c>
      <c r="M93" s="72">
        <f t="shared" si="19"/>
        <v>1205.4713815320943</v>
      </c>
      <c r="N93" s="72"/>
      <c r="O93" s="5">
        <f t="shared" si="22"/>
        <v>1.8835490336438974</v>
      </c>
      <c r="P93" s="54">
        <v>2012</v>
      </c>
      <c r="Q93" s="34">
        <v>42550</v>
      </c>
      <c r="R93" s="39">
        <v>0.16666666666666666</v>
      </c>
      <c r="S93" s="73">
        <v>1.2506999999999999</v>
      </c>
      <c r="T93" s="73"/>
      <c r="U93" s="55">
        <f t="shared" si="23"/>
        <v>9</v>
      </c>
      <c r="V93" s="74">
        <f t="shared" si="20"/>
        <v>2693.4751181107695</v>
      </c>
      <c r="W93" s="74"/>
      <c r="X93" s="71">
        <f t="shared" si="24"/>
        <v>142.9999999999998</v>
      </c>
      <c r="Y93" s="71"/>
      <c r="AA93" s="14"/>
      <c r="AB93" s="41">
        <f>SUM(V89:W93)</f>
        <v>528.42588174237517</v>
      </c>
      <c r="AC93" s="41"/>
      <c r="AD93" s="42">
        <f>AB93/C90</f>
        <v>1.2864274596891583E-2</v>
      </c>
      <c r="AE93" s="65"/>
      <c r="AF93" s="65"/>
      <c r="AG93" s="64"/>
    </row>
    <row r="94" spans="2:33" x14ac:dyDescent="0.15">
      <c r="B94" s="32">
        <v>86</v>
      </c>
      <c r="C94" s="72">
        <f t="shared" si="21"/>
        <v>42875.854502513917</v>
      </c>
      <c r="D94" s="72"/>
      <c r="E94" s="54">
        <v>2012</v>
      </c>
      <c r="F94" s="34">
        <v>42553</v>
      </c>
      <c r="G94" s="39">
        <v>0.5</v>
      </c>
      <c r="H94" s="39" t="s">
        <v>68</v>
      </c>
      <c r="I94" s="45" t="s">
        <v>3</v>
      </c>
      <c r="J94" s="73">
        <v>1.2585</v>
      </c>
      <c r="K94" s="73"/>
      <c r="L94" s="66">
        <v>47</v>
      </c>
      <c r="M94" s="72">
        <f t="shared" si="19"/>
        <v>1286.2756350754175</v>
      </c>
      <c r="N94" s="72"/>
      <c r="O94" s="63">
        <f t="shared" si="22"/>
        <v>2.7367566703732287</v>
      </c>
      <c r="P94" s="54">
        <v>2012</v>
      </c>
      <c r="Q94" s="34">
        <v>42567</v>
      </c>
      <c r="R94" s="39">
        <v>0.66666666666666663</v>
      </c>
      <c r="S94" s="73">
        <v>1.226</v>
      </c>
      <c r="T94" s="73"/>
      <c r="U94" s="55">
        <f t="shared" si="23"/>
        <v>14</v>
      </c>
      <c r="V94" s="75">
        <f t="shared" si="20"/>
        <v>8894.4591787129866</v>
      </c>
      <c r="W94" s="75"/>
      <c r="X94" s="76">
        <f t="shared" si="24"/>
        <v>324.99999999999972</v>
      </c>
      <c r="Y94" s="76"/>
      <c r="AA94" s="14"/>
      <c r="AE94" s="65"/>
      <c r="AF94" s="65"/>
      <c r="AG94" s="64"/>
    </row>
    <row r="95" spans="2:33" x14ac:dyDescent="0.15">
      <c r="B95" s="32">
        <v>87</v>
      </c>
      <c r="C95" s="72">
        <f t="shared" si="21"/>
        <v>51770.313681226908</v>
      </c>
      <c r="D95" s="72"/>
      <c r="E95" s="54">
        <v>2012</v>
      </c>
      <c r="F95" s="34">
        <v>42570</v>
      </c>
      <c r="G95" s="39">
        <v>0.5</v>
      </c>
      <c r="H95" s="39" t="s">
        <v>68</v>
      </c>
      <c r="I95" s="45" t="s">
        <v>3</v>
      </c>
      <c r="J95" s="73">
        <v>1.2228000000000001</v>
      </c>
      <c r="K95" s="73"/>
      <c r="L95" s="66">
        <v>92</v>
      </c>
      <c r="M95" s="72">
        <f t="shared" si="19"/>
        <v>1553.1094104368071</v>
      </c>
      <c r="N95" s="72"/>
      <c r="O95" s="5">
        <f t="shared" si="22"/>
        <v>1.6881624026487037</v>
      </c>
      <c r="P95" s="54">
        <v>2012</v>
      </c>
      <c r="Q95" s="34">
        <v>42576</v>
      </c>
      <c r="R95" s="39">
        <v>0.33333333333333331</v>
      </c>
      <c r="S95" s="73">
        <v>1.2143999999999999</v>
      </c>
      <c r="T95" s="73"/>
      <c r="U95" s="55">
        <f t="shared" si="23"/>
        <v>6</v>
      </c>
      <c r="V95" s="74">
        <f t="shared" si="20"/>
        <v>1418.0564182249423</v>
      </c>
      <c r="W95" s="74"/>
      <c r="X95" s="71">
        <f t="shared" si="24"/>
        <v>84.000000000001847</v>
      </c>
      <c r="Y95" s="71"/>
      <c r="AA95" s="14"/>
      <c r="AE95" s="65"/>
      <c r="AF95" s="65"/>
      <c r="AG95" s="64"/>
    </row>
    <row r="96" spans="2:33" x14ac:dyDescent="0.15">
      <c r="B96" s="32">
        <v>88</v>
      </c>
      <c r="C96" s="72">
        <f t="shared" si="21"/>
        <v>53188.370099451851</v>
      </c>
      <c r="D96" s="72"/>
      <c r="E96" s="54">
        <v>2012</v>
      </c>
      <c r="F96" s="34">
        <v>42577</v>
      </c>
      <c r="G96" s="39">
        <v>0.5</v>
      </c>
      <c r="H96" s="39" t="s">
        <v>68</v>
      </c>
      <c r="I96" s="45" t="s">
        <v>4</v>
      </c>
      <c r="J96" s="73">
        <v>1.2316</v>
      </c>
      <c r="K96" s="73"/>
      <c r="L96" s="66">
        <v>194</v>
      </c>
      <c r="M96" s="72">
        <f t="shared" si="19"/>
        <v>1595.6511029835556</v>
      </c>
      <c r="N96" s="72"/>
      <c r="O96" s="5">
        <f t="shared" si="22"/>
        <v>0.82250056854822451</v>
      </c>
      <c r="P96" s="54">
        <v>2012</v>
      </c>
      <c r="Q96" s="34">
        <v>42581</v>
      </c>
      <c r="R96" s="39">
        <v>0.5</v>
      </c>
      <c r="S96" s="73">
        <v>1.2241</v>
      </c>
      <c r="T96" s="73"/>
      <c r="U96" s="55">
        <f t="shared" si="23"/>
        <v>4</v>
      </c>
      <c r="V96" s="74">
        <f t="shared" si="20"/>
        <v>-616.87542641117352</v>
      </c>
      <c r="W96" s="74"/>
      <c r="X96" s="71">
        <f t="shared" si="24"/>
        <v>-75.000000000000625</v>
      </c>
      <c r="Y96" s="71"/>
      <c r="AA96" s="14"/>
      <c r="AB96" s="41">
        <f>SUM(V94:W96)</f>
        <v>9695.6401705267544</v>
      </c>
      <c r="AC96" s="41"/>
      <c r="AD96" s="42">
        <f>AB96/C94</f>
        <v>0.22613287322257974</v>
      </c>
      <c r="AE96" s="65">
        <f t="shared" si="10"/>
        <v>1596</v>
      </c>
      <c r="AF96" s="65">
        <f t="shared" si="11"/>
        <v>617</v>
      </c>
      <c r="AG96" s="64">
        <f t="shared" si="26"/>
        <v>1</v>
      </c>
    </row>
    <row r="97" spans="2:33" x14ac:dyDescent="0.15">
      <c r="B97" s="32">
        <v>89</v>
      </c>
      <c r="C97" s="72">
        <f t="shared" si="21"/>
        <v>52571.494673040681</v>
      </c>
      <c r="D97" s="72"/>
      <c r="E97" s="54">
        <v>2012</v>
      </c>
      <c r="F97" s="34">
        <v>42583</v>
      </c>
      <c r="G97" s="39">
        <v>0.16666666666666666</v>
      </c>
      <c r="H97" s="39" t="s">
        <v>68</v>
      </c>
      <c r="I97" s="45" t="s">
        <v>4</v>
      </c>
      <c r="J97" s="73">
        <v>1.2319</v>
      </c>
      <c r="K97" s="73"/>
      <c r="L97" s="66">
        <v>34</v>
      </c>
      <c r="M97" s="72">
        <f t="shared" si="19"/>
        <v>1577.1448401912203</v>
      </c>
      <c r="N97" s="72"/>
      <c r="O97" s="5">
        <f t="shared" si="22"/>
        <v>4.6386612946800598</v>
      </c>
      <c r="P97" s="54">
        <v>2012</v>
      </c>
      <c r="Q97" s="34">
        <v>42583</v>
      </c>
      <c r="R97" s="39">
        <v>0.83333333333333337</v>
      </c>
      <c r="S97" s="73">
        <v>1.2284999999999999</v>
      </c>
      <c r="T97" s="73"/>
      <c r="U97" s="55">
        <f t="shared" si="23"/>
        <v>0</v>
      </c>
      <c r="V97" s="74">
        <f t="shared" si="20"/>
        <v>-1577.1448401912528</v>
      </c>
      <c r="W97" s="74"/>
      <c r="X97" s="71">
        <f t="shared" si="24"/>
        <v>-34.000000000000696</v>
      </c>
      <c r="Y97" s="71"/>
      <c r="AA97" s="14"/>
      <c r="AE97" s="65">
        <f t="shared" si="10"/>
        <v>1578</v>
      </c>
      <c r="AF97" s="65">
        <f t="shared" si="11"/>
        <v>1578</v>
      </c>
      <c r="AG97" s="64">
        <f t="shared" si="26"/>
        <v>0</v>
      </c>
    </row>
    <row r="98" spans="2:33" x14ac:dyDescent="0.15">
      <c r="B98" s="32">
        <v>90</v>
      </c>
      <c r="C98" s="72">
        <f t="shared" si="21"/>
        <v>50994.349832849432</v>
      </c>
      <c r="D98" s="72"/>
      <c r="E98" s="54">
        <v>2012</v>
      </c>
      <c r="F98" s="34">
        <v>42584</v>
      </c>
      <c r="G98" s="39">
        <v>0.5</v>
      </c>
      <c r="H98" s="39" t="s">
        <v>68</v>
      </c>
      <c r="I98" s="45" t="s">
        <v>3</v>
      </c>
      <c r="J98" s="73">
        <v>1.2172000000000001</v>
      </c>
      <c r="K98" s="73"/>
      <c r="L98" s="66">
        <v>232</v>
      </c>
      <c r="M98" s="72">
        <f t="shared" si="19"/>
        <v>1529.8304949854828</v>
      </c>
      <c r="N98" s="72"/>
      <c r="O98" s="5">
        <f t="shared" si="22"/>
        <v>0.65940969611443234</v>
      </c>
      <c r="P98" s="54">
        <v>2012</v>
      </c>
      <c r="Q98" s="34">
        <v>42588</v>
      </c>
      <c r="R98" s="39">
        <v>0</v>
      </c>
      <c r="S98" s="73">
        <v>1.2403999999999999</v>
      </c>
      <c r="T98" s="73"/>
      <c r="U98" s="55">
        <f t="shared" si="23"/>
        <v>4</v>
      </c>
      <c r="V98" s="74">
        <f t="shared" si="20"/>
        <v>-1529.8304949854755</v>
      </c>
      <c r="W98" s="74"/>
      <c r="X98" s="71">
        <f t="shared" si="24"/>
        <v>-231.99999999999886</v>
      </c>
      <c r="Y98" s="71"/>
      <c r="AA98" s="14"/>
      <c r="AB98" s="41">
        <f>SUM(V72:W98)</f>
        <v>20538.312418552461</v>
      </c>
      <c r="AC98" s="41"/>
      <c r="AD98" s="42">
        <f>AB98/C71</f>
        <v>0.68872365815428183</v>
      </c>
      <c r="AE98" s="65">
        <f t="shared" si="10"/>
        <v>1530</v>
      </c>
      <c r="AF98" s="65">
        <f t="shared" si="11"/>
        <v>1530</v>
      </c>
      <c r="AG98" s="64">
        <f t="shared" si="26"/>
        <v>0</v>
      </c>
    </row>
    <row r="99" spans="2:33" x14ac:dyDescent="0.15">
      <c r="B99" s="32">
        <v>91</v>
      </c>
      <c r="C99" s="72">
        <f t="shared" si="21"/>
        <v>49464.519337863952</v>
      </c>
      <c r="D99" s="72"/>
      <c r="E99" s="54">
        <v>2012</v>
      </c>
      <c r="F99" s="34">
        <v>42588</v>
      </c>
      <c r="G99" s="39">
        <v>0.16666666666666666</v>
      </c>
      <c r="H99" s="39" t="s">
        <v>68</v>
      </c>
      <c r="I99" s="45" t="s">
        <v>3</v>
      </c>
      <c r="J99" s="73">
        <v>1.2375</v>
      </c>
      <c r="K99" s="73"/>
      <c r="L99" s="66">
        <v>30</v>
      </c>
      <c r="M99" s="72">
        <f t="shared" si="19"/>
        <v>1483.9355801359186</v>
      </c>
      <c r="N99" s="72"/>
      <c r="O99" s="5">
        <f t="shared" si="22"/>
        <v>4.9464519337863955</v>
      </c>
      <c r="P99" s="54">
        <v>2012</v>
      </c>
      <c r="Q99" s="34">
        <v>42588</v>
      </c>
      <c r="R99" s="39">
        <v>0.66666666666666663</v>
      </c>
      <c r="S99" s="73">
        <v>1.2404999999999999</v>
      </c>
      <c r="T99" s="73"/>
      <c r="U99" s="55">
        <f t="shared" si="23"/>
        <v>0</v>
      </c>
      <c r="V99" s="74">
        <f t="shared" si="20"/>
        <v>-1483.9355801358649</v>
      </c>
      <c r="W99" s="74"/>
      <c r="X99" s="71">
        <f t="shared" si="24"/>
        <v>-29.999999999998916</v>
      </c>
      <c r="Y99" s="71"/>
      <c r="AA99" s="14"/>
      <c r="AE99" s="65">
        <f t="shared" si="10"/>
        <v>1484</v>
      </c>
      <c r="AF99" s="65">
        <f t="shared" si="11"/>
        <v>1484</v>
      </c>
      <c r="AG99" s="64">
        <f t="shared" si="26"/>
        <v>0</v>
      </c>
    </row>
    <row r="100" spans="2:33" x14ac:dyDescent="0.15">
      <c r="B100" s="32">
        <v>92</v>
      </c>
      <c r="C100" s="72">
        <f t="shared" si="21"/>
        <v>47980.583757728091</v>
      </c>
      <c r="D100" s="72"/>
      <c r="E100" s="54">
        <v>2012</v>
      </c>
      <c r="F100" s="34">
        <v>42589</v>
      </c>
      <c r="G100" s="39">
        <v>0.33333333333333331</v>
      </c>
      <c r="H100" s="39" t="s">
        <v>68</v>
      </c>
      <c r="I100" s="45" t="s">
        <v>4</v>
      </c>
      <c r="J100" s="73">
        <v>1.2433000000000001</v>
      </c>
      <c r="K100" s="73"/>
      <c r="L100" s="66">
        <v>58</v>
      </c>
      <c r="M100" s="72">
        <f t="shared" si="19"/>
        <v>1439.4175127318426</v>
      </c>
      <c r="N100" s="72"/>
      <c r="O100" s="5">
        <f t="shared" si="22"/>
        <v>2.4817543322962807</v>
      </c>
      <c r="P100" s="54">
        <v>2012</v>
      </c>
      <c r="Q100" s="34">
        <v>42590</v>
      </c>
      <c r="R100" s="39">
        <v>0.33333333333333331</v>
      </c>
      <c r="S100" s="73">
        <v>1.2375</v>
      </c>
      <c r="T100" s="73"/>
      <c r="U100" s="55">
        <f t="shared" si="23"/>
        <v>1</v>
      </c>
      <c r="V100" s="74">
        <f t="shared" si="20"/>
        <v>-1439.4175127318497</v>
      </c>
      <c r="W100" s="74"/>
      <c r="X100" s="71">
        <f t="shared" si="24"/>
        <v>-58.00000000000027</v>
      </c>
      <c r="Y100" s="71"/>
      <c r="AA100" s="14"/>
      <c r="AE100" s="65">
        <f t="shared" si="10"/>
        <v>1440</v>
      </c>
      <c r="AF100" s="65">
        <f t="shared" si="11"/>
        <v>1440</v>
      </c>
      <c r="AG100" s="64">
        <f t="shared" si="26"/>
        <v>0</v>
      </c>
    </row>
    <row r="101" spans="2:33" x14ac:dyDescent="0.15">
      <c r="B101" s="32">
        <v>93</v>
      </c>
      <c r="C101" s="72">
        <f t="shared" si="21"/>
        <v>46541.166244996239</v>
      </c>
      <c r="D101" s="72"/>
      <c r="E101" s="54">
        <v>2012</v>
      </c>
      <c r="F101" s="34">
        <v>42595</v>
      </c>
      <c r="G101" s="39">
        <v>0.33333333333333331</v>
      </c>
      <c r="H101" s="39" t="s">
        <v>68</v>
      </c>
      <c r="I101" s="45" t="s">
        <v>4</v>
      </c>
      <c r="J101" s="73">
        <v>1.2322</v>
      </c>
      <c r="K101" s="73"/>
      <c r="L101" s="66">
        <v>51</v>
      </c>
      <c r="M101" s="72">
        <f t="shared" si="19"/>
        <v>1396.2349873498872</v>
      </c>
      <c r="N101" s="72"/>
      <c r="O101" s="5">
        <f t="shared" si="22"/>
        <v>2.7377156614703675</v>
      </c>
      <c r="P101" s="54">
        <v>2012</v>
      </c>
      <c r="Q101" s="34">
        <v>42596</v>
      </c>
      <c r="R101" s="39">
        <v>0.66666666666666663</v>
      </c>
      <c r="S101" s="73">
        <v>1.2323999999999999</v>
      </c>
      <c r="T101" s="73"/>
      <c r="U101" s="55">
        <f t="shared" si="23"/>
        <v>1</v>
      </c>
      <c r="V101" s="74">
        <f t="shared" si="20"/>
        <v>54.754313229401312</v>
      </c>
      <c r="W101" s="74"/>
      <c r="X101" s="71">
        <f t="shared" si="24"/>
        <v>1.9999999999997797</v>
      </c>
      <c r="Y101" s="71"/>
      <c r="AA101" s="14"/>
      <c r="AE101" s="65"/>
      <c r="AF101" s="65"/>
      <c r="AG101" s="64"/>
    </row>
    <row r="102" spans="2:33" x14ac:dyDescent="0.15">
      <c r="B102" s="32">
        <v>94</v>
      </c>
      <c r="C102" s="72">
        <f t="shared" si="21"/>
        <v>46595.92055822564</v>
      </c>
      <c r="D102" s="72"/>
      <c r="E102" s="54">
        <v>2012</v>
      </c>
      <c r="F102" s="34">
        <v>42598</v>
      </c>
      <c r="G102" s="39">
        <v>0.5</v>
      </c>
      <c r="H102" s="39" t="s">
        <v>68</v>
      </c>
      <c r="I102" s="45" t="s">
        <v>4</v>
      </c>
      <c r="J102" s="73">
        <v>1.2342</v>
      </c>
      <c r="K102" s="73"/>
      <c r="L102" s="66">
        <v>79</v>
      </c>
      <c r="M102" s="72">
        <f t="shared" si="19"/>
        <v>1397.877616746769</v>
      </c>
      <c r="N102" s="72"/>
      <c r="O102" s="5">
        <f t="shared" si="22"/>
        <v>1.7694653376541383</v>
      </c>
      <c r="P102" s="54">
        <v>2012</v>
      </c>
      <c r="Q102" s="34">
        <v>42599</v>
      </c>
      <c r="R102" s="39">
        <v>0.5</v>
      </c>
      <c r="S102" s="73">
        <v>1.2337</v>
      </c>
      <c r="T102" s="73"/>
      <c r="U102" s="55">
        <f t="shared" si="23"/>
        <v>1</v>
      </c>
      <c r="V102" s="74">
        <f t="shared" si="20"/>
        <v>-88.473266882697175</v>
      </c>
      <c r="W102" s="74"/>
      <c r="X102" s="71">
        <f t="shared" si="24"/>
        <v>-4.9999999999994493</v>
      </c>
      <c r="Y102" s="71"/>
      <c r="AA102" s="14"/>
      <c r="AE102" s="65">
        <f t="shared" si="10"/>
        <v>1398</v>
      </c>
      <c r="AF102" s="65">
        <f t="shared" si="11"/>
        <v>89</v>
      </c>
      <c r="AG102" s="64">
        <f t="shared" si="26"/>
        <v>1</v>
      </c>
    </row>
    <row r="103" spans="2:33" x14ac:dyDescent="0.15">
      <c r="B103" s="32">
        <v>95</v>
      </c>
      <c r="C103" s="72">
        <f t="shared" si="21"/>
        <v>46507.447291342942</v>
      </c>
      <c r="D103" s="72"/>
      <c r="E103" s="54">
        <v>2012</v>
      </c>
      <c r="F103" s="34">
        <v>42599</v>
      </c>
      <c r="G103" s="39">
        <v>0.83333333333333337</v>
      </c>
      <c r="H103" s="39" t="s">
        <v>68</v>
      </c>
      <c r="I103" s="45" t="s">
        <v>4</v>
      </c>
      <c r="J103" s="73">
        <v>1.2346999999999999</v>
      </c>
      <c r="K103" s="73"/>
      <c r="L103" s="66">
        <v>32</v>
      </c>
      <c r="M103" s="72">
        <f t="shared" si="19"/>
        <v>1395.2234187402883</v>
      </c>
      <c r="N103" s="72"/>
      <c r="O103" s="5">
        <f t="shared" si="22"/>
        <v>4.3600731835634008</v>
      </c>
      <c r="P103" s="54">
        <v>2012</v>
      </c>
      <c r="Q103" s="34">
        <v>42602</v>
      </c>
      <c r="R103" s="39">
        <v>0.5</v>
      </c>
      <c r="S103" s="73">
        <v>1.2315</v>
      </c>
      <c r="T103" s="73"/>
      <c r="U103" s="55">
        <f t="shared" si="23"/>
        <v>3</v>
      </c>
      <c r="V103" s="74">
        <f t="shared" si="20"/>
        <v>-1395.2234187402314</v>
      </c>
      <c r="W103" s="74"/>
      <c r="X103" s="71">
        <f t="shared" si="24"/>
        <v>-31.999999999998696</v>
      </c>
      <c r="Y103" s="71"/>
      <c r="AA103" s="14"/>
      <c r="AB103" s="41"/>
      <c r="AC103" s="41"/>
      <c r="AE103" s="65">
        <f t="shared" ref="AE103:AE107" si="27">ROUNDUP(M103,0)</f>
        <v>1396</v>
      </c>
      <c r="AF103" s="65">
        <f t="shared" ref="AF103:AF107" si="28">ROUNDUP(V103,0)*(-1)</f>
        <v>1396</v>
      </c>
      <c r="AG103" s="64">
        <f t="shared" si="26"/>
        <v>0</v>
      </c>
    </row>
    <row r="104" spans="2:33" x14ac:dyDescent="0.15">
      <c r="B104" s="32">
        <v>96</v>
      </c>
      <c r="C104" s="72">
        <f t="shared" si="21"/>
        <v>45112.223872602714</v>
      </c>
      <c r="D104" s="72"/>
      <c r="E104" s="54">
        <v>2012</v>
      </c>
      <c r="F104" s="34">
        <v>42604</v>
      </c>
      <c r="G104" s="39">
        <v>0.66666666666666663</v>
      </c>
      <c r="H104" s="39" t="s">
        <v>68</v>
      </c>
      <c r="I104" s="45" t="s">
        <v>4</v>
      </c>
      <c r="J104" s="73">
        <v>1.2537</v>
      </c>
      <c r="K104" s="73"/>
      <c r="L104" s="66">
        <v>66</v>
      </c>
      <c r="M104" s="72">
        <f t="shared" si="19"/>
        <v>1353.3667161780813</v>
      </c>
      <c r="N104" s="72"/>
      <c r="O104" s="5">
        <f t="shared" si="22"/>
        <v>2.0505556305728505</v>
      </c>
      <c r="P104" s="54">
        <v>2012</v>
      </c>
      <c r="Q104" s="34">
        <v>42610</v>
      </c>
      <c r="R104" s="39">
        <v>0</v>
      </c>
      <c r="S104" s="73">
        <v>1.2471000000000001</v>
      </c>
      <c r="T104" s="73"/>
      <c r="U104" s="55">
        <f t="shared" si="23"/>
        <v>6</v>
      </c>
      <c r="V104" s="74">
        <f t="shared" si="20"/>
        <v>-1353.3667161780688</v>
      </c>
      <c r="W104" s="74"/>
      <c r="X104" s="71">
        <f t="shared" si="24"/>
        <v>-65.999999999999389</v>
      </c>
      <c r="Y104" s="71"/>
      <c r="AA104" s="14"/>
      <c r="AB104" s="41">
        <f>SUM(V99:W104)</f>
        <v>-5705.6621814393111</v>
      </c>
      <c r="AC104" s="41"/>
      <c r="AD104" s="42">
        <f>AB104/C97</f>
        <v>-0.10853148111775573</v>
      </c>
      <c r="AE104" s="65">
        <f t="shared" si="27"/>
        <v>1354</v>
      </c>
      <c r="AF104" s="65">
        <f t="shared" si="28"/>
        <v>1354</v>
      </c>
      <c r="AG104" s="64">
        <f t="shared" si="26"/>
        <v>0</v>
      </c>
    </row>
    <row r="105" spans="2:33" x14ac:dyDescent="0.15">
      <c r="B105" s="32">
        <v>97</v>
      </c>
      <c r="C105" s="72">
        <f t="shared" si="21"/>
        <v>43758.857156424645</v>
      </c>
      <c r="D105" s="72"/>
      <c r="E105" s="54">
        <v>2012</v>
      </c>
      <c r="F105" s="34">
        <v>42626</v>
      </c>
      <c r="G105" s="39">
        <v>0.66666666666666663</v>
      </c>
      <c r="H105" s="39" t="s">
        <v>68</v>
      </c>
      <c r="I105" s="45" t="s">
        <v>4</v>
      </c>
      <c r="J105" s="73">
        <v>1.2968999999999999</v>
      </c>
      <c r="K105" s="73"/>
      <c r="L105" s="66">
        <v>113</v>
      </c>
      <c r="M105" s="72">
        <f t="shared" si="19"/>
        <v>1312.7657146927393</v>
      </c>
      <c r="N105" s="72"/>
      <c r="O105" s="5">
        <f t="shared" si="22"/>
        <v>1.1617395705245481</v>
      </c>
      <c r="P105" s="54">
        <v>2012</v>
      </c>
      <c r="Q105" s="34">
        <v>42631</v>
      </c>
      <c r="R105" s="39">
        <v>0.33333333333333331</v>
      </c>
      <c r="S105" s="73">
        <v>1.3082</v>
      </c>
      <c r="T105" s="73"/>
      <c r="U105" s="55">
        <f t="shared" si="23"/>
        <v>5</v>
      </c>
      <c r="V105" s="74">
        <f t="shared" si="20"/>
        <v>1312.7657146927495</v>
      </c>
      <c r="W105" s="74"/>
      <c r="X105" s="71">
        <f t="shared" si="24"/>
        <v>113.00000000000088</v>
      </c>
      <c r="Y105" s="71"/>
      <c r="AA105" s="14"/>
      <c r="AE105" s="65"/>
      <c r="AF105" s="65"/>
      <c r="AG105" s="64"/>
    </row>
    <row r="106" spans="2:33" x14ac:dyDescent="0.15">
      <c r="B106" s="32">
        <v>98</v>
      </c>
      <c r="C106" s="72">
        <f t="shared" si="21"/>
        <v>45071.622871117397</v>
      </c>
      <c r="D106" s="72"/>
      <c r="E106" s="54">
        <v>2012</v>
      </c>
      <c r="F106" s="34">
        <v>42632</v>
      </c>
      <c r="G106" s="39">
        <v>0.33333333333333331</v>
      </c>
      <c r="H106" s="39" t="s">
        <v>68</v>
      </c>
      <c r="I106" s="45" t="s">
        <v>3</v>
      </c>
      <c r="J106" s="73">
        <v>1.3008</v>
      </c>
      <c r="K106" s="73"/>
      <c r="L106" s="66">
        <v>73</v>
      </c>
      <c r="M106" s="72">
        <f t="shared" si="19"/>
        <v>1352.1486861335218</v>
      </c>
      <c r="N106" s="72"/>
      <c r="O106" s="5">
        <f t="shared" si="22"/>
        <v>1.8522584741555095</v>
      </c>
      <c r="P106" s="54">
        <v>2012</v>
      </c>
      <c r="Q106" s="34">
        <v>42640</v>
      </c>
      <c r="R106" s="39">
        <v>0.66666666666666663</v>
      </c>
      <c r="S106" s="73">
        <v>1.29</v>
      </c>
      <c r="T106" s="73"/>
      <c r="U106" s="55">
        <f t="shared" si="23"/>
        <v>8</v>
      </c>
      <c r="V106" s="74">
        <f t="shared" si="20"/>
        <v>2000.4391520879358</v>
      </c>
      <c r="W106" s="74"/>
      <c r="X106" s="71">
        <f t="shared" si="24"/>
        <v>107.9999999999992</v>
      </c>
      <c r="Y106" s="71"/>
      <c r="AA106" s="14"/>
      <c r="AE106" s="65"/>
      <c r="AF106" s="65"/>
      <c r="AG106" s="64"/>
    </row>
    <row r="107" spans="2:33" x14ac:dyDescent="0.15">
      <c r="B107" s="32">
        <v>99</v>
      </c>
      <c r="C107" s="72">
        <f t="shared" si="21"/>
        <v>47072.062023205333</v>
      </c>
      <c r="D107" s="72"/>
      <c r="E107" s="54">
        <v>2012</v>
      </c>
      <c r="F107" s="34">
        <v>42641</v>
      </c>
      <c r="G107" s="39">
        <v>0.5</v>
      </c>
      <c r="H107" s="39" t="s">
        <v>68</v>
      </c>
      <c r="I107" s="45" t="s">
        <v>3</v>
      </c>
      <c r="J107" s="73">
        <v>1.2890999999999999</v>
      </c>
      <c r="K107" s="73"/>
      <c r="L107" s="66">
        <v>57</v>
      </c>
      <c r="M107" s="72">
        <f t="shared" si="19"/>
        <v>1412.1618606961599</v>
      </c>
      <c r="N107" s="72"/>
      <c r="O107" s="5">
        <f t="shared" si="22"/>
        <v>2.4774769485897545</v>
      </c>
      <c r="P107" s="54">
        <v>2012</v>
      </c>
      <c r="Q107" s="34">
        <v>42645</v>
      </c>
      <c r="R107" s="39">
        <v>0.5</v>
      </c>
      <c r="S107" s="73">
        <v>1.2948</v>
      </c>
      <c r="T107" s="73"/>
      <c r="U107" s="55">
        <f t="shared" si="23"/>
        <v>4</v>
      </c>
      <c r="V107" s="74">
        <f t="shared" si="20"/>
        <v>-1412.1618606961695</v>
      </c>
      <c r="W107" s="74"/>
      <c r="X107" s="71">
        <f t="shared" si="24"/>
        <v>-57.000000000000384</v>
      </c>
      <c r="Y107" s="71"/>
      <c r="AA107" s="14"/>
      <c r="AE107" s="65">
        <f t="shared" si="27"/>
        <v>1413</v>
      </c>
      <c r="AF107" s="65">
        <f t="shared" si="28"/>
        <v>1413</v>
      </c>
      <c r="AG107" s="64">
        <f t="shared" si="26"/>
        <v>0</v>
      </c>
    </row>
    <row r="108" spans="2:33" x14ac:dyDescent="0.15">
      <c r="B108" s="32">
        <v>100</v>
      </c>
      <c r="C108" s="72">
        <f t="shared" si="21"/>
        <v>45659.900162509162</v>
      </c>
      <c r="D108" s="72"/>
      <c r="E108" s="54">
        <v>2012</v>
      </c>
      <c r="F108" s="34">
        <v>42646</v>
      </c>
      <c r="G108" s="39">
        <v>0.33333333333333331</v>
      </c>
      <c r="H108" s="39" t="s">
        <v>68</v>
      </c>
      <c r="I108" s="32" t="s">
        <v>4</v>
      </c>
      <c r="J108" s="73">
        <v>1.2937000000000001</v>
      </c>
      <c r="K108" s="73"/>
      <c r="L108" s="66">
        <v>61</v>
      </c>
      <c r="M108" s="72">
        <f t="shared" si="19"/>
        <v>1369.7970048752748</v>
      </c>
      <c r="N108" s="72"/>
      <c r="O108" s="5">
        <f t="shared" si="22"/>
        <v>2.2455688604512702</v>
      </c>
      <c r="P108" s="54">
        <v>2012</v>
      </c>
      <c r="Q108" s="34">
        <v>42651</v>
      </c>
      <c r="R108" s="39">
        <v>0.16666666666666666</v>
      </c>
      <c r="S108" s="73">
        <v>1.2992999999999999</v>
      </c>
      <c r="T108" s="73"/>
      <c r="U108" s="55">
        <f t="shared" si="23"/>
        <v>5</v>
      </c>
      <c r="V108" s="74">
        <f t="shared" si="20"/>
        <v>1257.5185618526725</v>
      </c>
      <c r="W108" s="74"/>
      <c r="X108" s="71">
        <f t="shared" si="24"/>
        <v>55.999999999998273</v>
      </c>
      <c r="Y108" s="71"/>
      <c r="AA108" s="14"/>
      <c r="AB108" s="41">
        <f>SUM(V105:W108)</f>
        <v>3158.5615679371886</v>
      </c>
      <c r="AC108" s="41"/>
      <c r="AD108" s="42">
        <f>AB108/C105</f>
        <v>7.2181079973050691E-2</v>
      </c>
      <c r="AE108" s="65"/>
      <c r="AF108" s="65"/>
      <c r="AG108" s="64"/>
    </row>
    <row r="109" spans="2:33" x14ac:dyDescent="0.15">
      <c r="B109" s="55" t="s">
        <v>79</v>
      </c>
      <c r="C109" s="72">
        <f t="shared" si="21"/>
        <v>46917.418724361836</v>
      </c>
      <c r="D109" s="7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61"/>
      <c r="V109" s="1"/>
      <c r="AC109" s="67">
        <f>SUM(V64:W108)</f>
        <v>21193.844727662523</v>
      </c>
      <c r="AD109" s="68">
        <f>AC109/C54</f>
        <v>0.94514809215013618</v>
      </c>
    </row>
  </sheetData>
  <mergeCells count="639">
    <mergeCell ref="C109:D109"/>
    <mergeCell ref="S2:T2"/>
    <mergeCell ref="B3:C3"/>
    <mergeCell ref="D3:K3"/>
    <mergeCell ref="L3:M3"/>
    <mergeCell ref="N3:T3"/>
    <mergeCell ref="B2:C2"/>
    <mergeCell ref="D2:E2"/>
    <mergeCell ref="F2:I2"/>
    <mergeCell ref="J2:K2"/>
    <mergeCell ref="L2:M2"/>
    <mergeCell ref="N2:O2"/>
    <mergeCell ref="P2:R2"/>
    <mergeCell ref="B7:B8"/>
    <mergeCell ref="C7:D8"/>
    <mergeCell ref="E7:K7"/>
    <mergeCell ref="L7:M7"/>
    <mergeCell ref="O7:O8"/>
    <mergeCell ref="B4:C4"/>
    <mergeCell ref="D4:E4"/>
    <mergeCell ref="F4:I4"/>
    <mergeCell ref="J4:K4"/>
    <mergeCell ref="L4:M4"/>
    <mergeCell ref="N4:O4"/>
    <mergeCell ref="F5:H5"/>
    <mergeCell ref="P7:T7"/>
    <mergeCell ref="V7:Y7"/>
    <mergeCell ref="J8:K8"/>
    <mergeCell ref="M8:N8"/>
    <mergeCell ref="S8:T8"/>
    <mergeCell ref="V8:W8"/>
    <mergeCell ref="X8:Y8"/>
    <mergeCell ref="S4:T4"/>
    <mergeCell ref="L5:M5"/>
    <mergeCell ref="N5:O5"/>
    <mergeCell ref="S5:T5"/>
    <mergeCell ref="P4:R4"/>
    <mergeCell ref="P5:R5"/>
    <mergeCell ref="U7:U8"/>
    <mergeCell ref="C10:D10"/>
    <mergeCell ref="J10:K10"/>
    <mergeCell ref="M10:N10"/>
    <mergeCell ref="S10:T10"/>
    <mergeCell ref="V10:W10"/>
    <mergeCell ref="X10:Y10"/>
    <mergeCell ref="C9:D9"/>
    <mergeCell ref="J9:K9"/>
    <mergeCell ref="M9:N9"/>
    <mergeCell ref="S9:T9"/>
    <mergeCell ref="V9:W9"/>
    <mergeCell ref="X9:Y9"/>
    <mergeCell ref="C12:D12"/>
    <mergeCell ref="J12:K12"/>
    <mergeCell ref="M12:N12"/>
    <mergeCell ref="S12:T12"/>
    <mergeCell ref="V12:W12"/>
    <mergeCell ref="X12:Y12"/>
    <mergeCell ref="C11:D11"/>
    <mergeCell ref="J11:K11"/>
    <mergeCell ref="M11:N11"/>
    <mergeCell ref="S11:T11"/>
    <mergeCell ref="V11:W11"/>
    <mergeCell ref="X11:Y11"/>
    <mergeCell ref="C14:D14"/>
    <mergeCell ref="J14:K14"/>
    <mergeCell ref="M14:N14"/>
    <mergeCell ref="S14:T14"/>
    <mergeCell ref="V14:W14"/>
    <mergeCell ref="X14:Y14"/>
    <mergeCell ref="C13:D13"/>
    <mergeCell ref="J13:K13"/>
    <mergeCell ref="M13:N13"/>
    <mergeCell ref="S13:T13"/>
    <mergeCell ref="V13:W13"/>
    <mergeCell ref="X13:Y13"/>
    <mergeCell ref="C16:D16"/>
    <mergeCell ref="J16:K16"/>
    <mergeCell ref="M16:N16"/>
    <mergeCell ref="S16:T16"/>
    <mergeCell ref="V16:W16"/>
    <mergeCell ref="X16:Y16"/>
    <mergeCell ref="C15:D15"/>
    <mergeCell ref="J15:K15"/>
    <mergeCell ref="M15:N15"/>
    <mergeCell ref="S15:T15"/>
    <mergeCell ref="V15:W15"/>
    <mergeCell ref="X15:Y15"/>
    <mergeCell ref="C18:D18"/>
    <mergeCell ref="J18:K18"/>
    <mergeCell ref="M18:N18"/>
    <mergeCell ref="S18:T18"/>
    <mergeCell ref="V18:W18"/>
    <mergeCell ref="X18:Y18"/>
    <mergeCell ref="C17:D17"/>
    <mergeCell ref="J17:K17"/>
    <mergeCell ref="M17:N17"/>
    <mergeCell ref="S17:T17"/>
    <mergeCell ref="V17:W17"/>
    <mergeCell ref="X17:Y17"/>
    <mergeCell ref="C20:D20"/>
    <mergeCell ref="J20:K20"/>
    <mergeCell ref="M20:N20"/>
    <mergeCell ref="S20:T20"/>
    <mergeCell ref="V20:W20"/>
    <mergeCell ref="X20:Y20"/>
    <mergeCell ref="C19:D19"/>
    <mergeCell ref="J19:K19"/>
    <mergeCell ref="M19:N19"/>
    <mergeCell ref="S19:T19"/>
    <mergeCell ref="V19:W19"/>
    <mergeCell ref="X19:Y19"/>
    <mergeCell ref="C22:D22"/>
    <mergeCell ref="J22:K22"/>
    <mergeCell ref="M22:N22"/>
    <mergeCell ref="S22:T22"/>
    <mergeCell ref="V22:W22"/>
    <mergeCell ref="X22:Y22"/>
    <mergeCell ref="C21:D21"/>
    <mergeCell ref="J21:K21"/>
    <mergeCell ref="M21:N21"/>
    <mergeCell ref="S21:T21"/>
    <mergeCell ref="V21:W21"/>
    <mergeCell ref="X21:Y21"/>
    <mergeCell ref="C24:D24"/>
    <mergeCell ref="J24:K24"/>
    <mergeCell ref="M24:N24"/>
    <mergeCell ref="S24:T24"/>
    <mergeCell ref="V24:W24"/>
    <mergeCell ref="X24:Y24"/>
    <mergeCell ref="C23:D23"/>
    <mergeCell ref="J23:K23"/>
    <mergeCell ref="M23:N23"/>
    <mergeCell ref="S23:T23"/>
    <mergeCell ref="V23:W23"/>
    <mergeCell ref="X23:Y23"/>
    <mergeCell ref="C26:D26"/>
    <mergeCell ref="J26:K26"/>
    <mergeCell ref="M26:N26"/>
    <mergeCell ref="S26:T26"/>
    <mergeCell ref="V26:W26"/>
    <mergeCell ref="X26:Y26"/>
    <mergeCell ref="C25:D25"/>
    <mergeCell ref="J25:K25"/>
    <mergeCell ref="M25:N25"/>
    <mergeCell ref="S25:T25"/>
    <mergeCell ref="V25:W25"/>
    <mergeCell ref="X25:Y25"/>
    <mergeCell ref="C28:D28"/>
    <mergeCell ref="J28:K28"/>
    <mergeCell ref="M28:N28"/>
    <mergeCell ref="S28:T28"/>
    <mergeCell ref="V28:W28"/>
    <mergeCell ref="X28:Y28"/>
    <mergeCell ref="C27:D27"/>
    <mergeCell ref="J27:K27"/>
    <mergeCell ref="M27:N27"/>
    <mergeCell ref="S27:T27"/>
    <mergeCell ref="V27:W27"/>
    <mergeCell ref="X27:Y27"/>
    <mergeCell ref="C30:D30"/>
    <mergeCell ref="J30:K30"/>
    <mergeCell ref="M30:N30"/>
    <mergeCell ref="S30:T30"/>
    <mergeCell ref="V30:W30"/>
    <mergeCell ref="X30:Y30"/>
    <mergeCell ref="C29:D29"/>
    <mergeCell ref="J29:K29"/>
    <mergeCell ref="M29:N29"/>
    <mergeCell ref="S29:T29"/>
    <mergeCell ref="V29:W29"/>
    <mergeCell ref="X29:Y29"/>
    <mergeCell ref="C32:D32"/>
    <mergeCell ref="J32:K32"/>
    <mergeCell ref="M32:N32"/>
    <mergeCell ref="S32:T32"/>
    <mergeCell ref="V32:W32"/>
    <mergeCell ref="X32:Y32"/>
    <mergeCell ref="C31:D31"/>
    <mergeCell ref="J31:K31"/>
    <mergeCell ref="M31:N31"/>
    <mergeCell ref="S31:T31"/>
    <mergeCell ref="V31:W31"/>
    <mergeCell ref="X31:Y31"/>
    <mergeCell ref="C34:D34"/>
    <mergeCell ref="J34:K34"/>
    <mergeCell ref="M34:N34"/>
    <mergeCell ref="S34:T34"/>
    <mergeCell ref="V34:W34"/>
    <mergeCell ref="X34:Y34"/>
    <mergeCell ref="C33:D33"/>
    <mergeCell ref="J33:K33"/>
    <mergeCell ref="M33:N33"/>
    <mergeCell ref="S33:T33"/>
    <mergeCell ref="V33:W33"/>
    <mergeCell ref="X33:Y33"/>
    <mergeCell ref="C36:D36"/>
    <mergeCell ref="J36:K36"/>
    <mergeCell ref="M36:N36"/>
    <mergeCell ref="S36:T36"/>
    <mergeCell ref="V36:W36"/>
    <mergeCell ref="X36:Y36"/>
    <mergeCell ref="C35:D35"/>
    <mergeCell ref="J35:K35"/>
    <mergeCell ref="M35:N35"/>
    <mergeCell ref="S35:T35"/>
    <mergeCell ref="V35:W35"/>
    <mergeCell ref="X35:Y35"/>
    <mergeCell ref="C38:D38"/>
    <mergeCell ref="J38:K38"/>
    <mergeCell ref="M38:N38"/>
    <mergeCell ref="S38:T38"/>
    <mergeCell ref="V38:W38"/>
    <mergeCell ref="X38:Y38"/>
    <mergeCell ref="C37:D37"/>
    <mergeCell ref="J37:K37"/>
    <mergeCell ref="M37:N37"/>
    <mergeCell ref="S37:T37"/>
    <mergeCell ref="V37:W37"/>
    <mergeCell ref="X37:Y37"/>
    <mergeCell ref="C40:D40"/>
    <mergeCell ref="J40:K40"/>
    <mergeCell ref="M40:N40"/>
    <mergeCell ref="S40:T40"/>
    <mergeCell ref="V40:W40"/>
    <mergeCell ref="X40:Y40"/>
    <mergeCell ref="C39:D39"/>
    <mergeCell ref="J39:K39"/>
    <mergeCell ref="M39:N39"/>
    <mergeCell ref="S39:T39"/>
    <mergeCell ref="V39:W39"/>
    <mergeCell ref="X39:Y39"/>
    <mergeCell ref="C42:D42"/>
    <mergeCell ref="J42:K42"/>
    <mergeCell ref="M42:N42"/>
    <mergeCell ref="S42:T42"/>
    <mergeCell ref="V42:W42"/>
    <mergeCell ref="X42:Y42"/>
    <mergeCell ref="C41:D41"/>
    <mergeCell ref="J41:K41"/>
    <mergeCell ref="M41:N41"/>
    <mergeCell ref="S41:T41"/>
    <mergeCell ref="V41:W41"/>
    <mergeCell ref="X41:Y41"/>
    <mergeCell ref="C44:D44"/>
    <mergeCell ref="J44:K44"/>
    <mergeCell ref="M44:N44"/>
    <mergeCell ref="S44:T44"/>
    <mergeCell ref="V44:W44"/>
    <mergeCell ref="X44:Y44"/>
    <mergeCell ref="C43:D43"/>
    <mergeCell ref="J43:K43"/>
    <mergeCell ref="M43:N43"/>
    <mergeCell ref="S43:T43"/>
    <mergeCell ref="V43:W43"/>
    <mergeCell ref="X43:Y43"/>
    <mergeCell ref="C46:D46"/>
    <mergeCell ref="J46:K46"/>
    <mergeCell ref="M46:N46"/>
    <mergeCell ref="S46:T46"/>
    <mergeCell ref="V46:W46"/>
    <mergeCell ref="X46:Y46"/>
    <mergeCell ref="C45:D45"/>
    <mergeCell ref="J45:K45"/>
    <mergeCell ref="M45:N45"/>
    <mergeCell ref="S45:T45"/>
    <mergeCell ref="V45:W45"/>
    <mergeCell ref="X45:Y45"/>
    <mergeCell ref="C48:D48"/>
    <mergeCell ref="J48:K48"/>
    <mergeCell ref="M48:N48"/>
    <mergeCell ref="S48:T48"/>
    <mergeCell ref="V48:W48"/>
    <mergeCell ref="X48:Y48"/>
    <mergeCell ref="C47:D47"/>
    <mergeCell ref="J47:K47"/>
    <mergeCell ref="M47:N47"/>
    <mergeCell ref="S47:T47"/>
    <mergeCell ref="V47:W47"/>
    <mergeCell ref="X47:Y47"/>
    <mergeCell ref="C50:D50"/>
    <mergeCell ref="J50:K50"/>
    <mergeCell ref="M50:N50"/>
    <mergeCell ref="S50:T50"/>
    <mergeCell ref="V50:W50"/>
    <mergeCell ref="X50:Y50"/>
    <mergeCell ref="C49:D49"/>
    <mergeCell ref="J49:K49"/>
    <mergeCell ref="M49:N49"/>
    <mergeCell ref="S49:T49"/>
    <mergeCell ref="V49:W49"/>
    <mergeCell ref="X49:Y49"/>
    <mergeCell ref="C52:D52"/>
    <mergeCell ref="J52:K52"/>
    <mergeCell ref="M52:N52"/>
    <mergeCell ref="S52:T52"/>
    <mergeCell ref="V52:W52"/>
    <mergeCell ref="X52:Y52"/>
    <mergeCell ref="C51:D51"/>
    <mergeCell ref="J51:K51"/>
    <mergeCell ref="M51:N51"/>
    <mergeCell ref="S51:T51"/>
    <mergeCell ref="V51:W51"/>
    <mergeCell ref="X51:Y51"/>
    <mergeCell ref="C54:D54"/>
    <mergeCell ref="J54:K54"/>
    <mergeCell ref="M54:N54"/>
    <mergeCell ref="S54:T54"/>
    <mergeCell ref="V54:W54"/>
    <mergeCell ref="X54:Y54"/>
    <mergeCell ref="C53:D53"/>
    <mergeCell ref="J53:K53"/>
    <mergeCell ref="M53:N53"/>
    <mergeCell ref="S53:T53"/>
    <mergeCell ref="V53:W53"/>
    <mergeCell ref="X53:Y53"/>
    <mergeCell ref="C56:D56"/>
    <mergeCell ref="J56:K56"/>
    <mergeCell ref="M56:N56"/>
    <mergeCell ref="S56:T56"/>
    <mergeCell ref="V56:W56"/>
    <mergeCell ref="X56:Y56"/>
    <mergeCell ref="C55:D55"/>
    <mergeCell ref="J55:K55"/>
    <mergeCell ref="M55:N55"/>
    <mergeCell ref="S55:T55"/>
    <mergeCell ref="V55:W55"/>
    <mergeCell ref="X55:Y55"/>
    <mergeCell ref="C58:D58"/>
    <mergeCell ref="J58:K58"/>
    <mergeCell ref="M58:N58"/>
    <mergeCell ref="S58:T58"/>
    <mergeCell ref="V58:W58"/>
    <mergeCell ref="X58:Y58"/>
    <mergeCell ref="C57:D57"/>
    <mergeCell ref="J57:K57"/>
    <mergeCell ref="M57:N57"/>
    <mergeCell ref="S57:T57"/>
    <mergeCell ref="V57:W57"/>
    <mergeCell ref="X57:Y57"/>
    <mergeCell ref="C60:D60"/>
    <mergeCell ref="J60:K60"/>
    <mergeCell ref="M60:N60"/>
    <mergeCell ref="S60:T60"/>
    <mergeCell ref="V60:W60"/>
    <mergeCell ref="X60:Y60"/>
    <mergeCell ref="C59:D59"/>
    <mergeCell ref="J59:K59"/>
    <mergeCell ref="M59:N59"/>
    <mergeCell ref="S59:T59"/>
    <mergeCell ref="V59:W59"/>
    <mergeCell ref="X59:Y59"/>
    <mergeCell ref="C62:D62"/>
    <mergeCell ref="J62:K62"/>
    <mergeCell ref="M62:N62"/>
    <mergeCell ref="S62:T62"/>
    <mergeCell ref="V62:W62"/>
    <mergeCell ref="X62:Y62"/>
    <mergeCell ref="C61:D61"/>
    <mergeCell ref="J61:K61"/>
    <mergeCell ref="M61:N61"/>
    <mergeCell ref="S61:T61"/>
    <mergeCell ref="V61:W61"/>
    <mergeCell ref="X61:Y61"/>
    <mergeCell ref="C64:D64"/>
    <mergeCell ref="J64:K64"/>
    <mergeCell ref="M64:N64"/>
    <mergeCell ref="S64:T64"/>
    <mergeCell ref="V64:W64"/>
    <mergeCell ref="X64:Y64"/>
    <mergeCell ref="C63:D63"/>
    <mergeCell ref="J63:K63"/>
    <mergeCell ref="M63:N63"/>
    <mergeCell ref="S63:T63"/>
    <mergeCell ref="V63:W63"/>
    <mergeCell ref="X63:Y63"/>
    <mergeCell ref="C66:D66"/>
    <mergeCell ref="J66:K66"/>
    <mergeCell ref="M66:N66"/>
    <mergeCell ref="S66:T66"/>
    <mergeCell ref="V66:W66"/>
    <mergeCell ref="X66:Y66"/>
    <mergeCell ref="C65:D65"/>
    <mergeCell ref="J65:K65"/>
    <mergeCell ref="M65:N65"/>
    <mergeCell ref="S65:T65"/>
    <mergeCell ref="V65:W65"/>
    <mergeCell ref="X65:Y65"/>
    <mergeCell ref="C68:D68"/>
    <mergeCell ref="J68:K68"/>
    <mergeCell ref="M68:N68"/>
    <mergeCell ref="S68:T68"/>
    <mergeCell ref="V68:W68"/>
    <mergeCell ref="X68:Y68"/>
    <mergeCell ref="C67:D67"/>
    <mergeCell ref="J67:K67"/>
    <mergeCell ref="M67:N67"/>
    <mergeCell ref="S67:T67"/>
    <mergeCell ref="V67:W67"/>
    <mergeCell ref="X67:Y67"/>
    <mergeCell ref="C70:D70"/>
    <mergeCell ref="J70:K70"/>
    <mergeCell ref="M70:N70"/>
    <mergeCell ref="S70:T70"/>
    <mergeCell ref="V70:W70"/>
    <mergeCell ref="X70:Y70"/>
    <mergeCell ref="C69:D69"/>
    <mergeCell ref="J69:K69"/>
    <mergeCell ref="M69:N69"/>
    <mergeCell ref="S69:T69"/>
    <mergeCell ref="V69:W69"/>
    <mergeCell ref="X69:Y69"/>
    <mergeCell ref="C72:D72"/>
    <mergeCell ref="J72:K72"/>
    <mergeCell ref="M72:N72"/>
    <mergeCell ref="S72:T72"/>
    <mergeCell ref="V72:W72"/>
    <mergeCell ref="X72:Y72"/>
    <mergeCell ref="C71:D71"/>
    <mergeCell ref="J71:K71"/>
    <mergeCell ref="M71:N71"/>
    <mergeCell ref="S71:T71"/>
    <mergeCell ref="V71:W71"/>
    <mergeCell ref="X71:Y71"/>
    <mergeCell ref="C74:D74"/>
    <mergeCell ref="J74:K74"/>
    <mergeCell ref="M74:N74"/>
    <mergeCell ref="S74:T74"/>
    <mergeCell ref="V74:W74"/>
    <mergeCell ref="X74:Y74"/>
    <mergeCell ref="C73:D73"/>
    <mergeCell ref="J73:K73"/>
    <mergeCell ref="M73:N73"/>
    <mergeCell ref="S73:T73"/>
    <mergeCell ref="V73:W73"/>
    <mergeCell ref="X73:Y73"/>
    <mergeCell ref="C76:D76"/>
    <mergeCell ref="J76:K76"/>
    <mergeCell ref="M76:N76"/>
    <mergeCell ref="S76:T76"/>
    <mergeCell ref="V76:W76"/>
    <mergeCell ref="X76:Y76"/>
    <mergeCell ref="C75:D75"/>
    <mergeCell ref="J75:K75"/>
    <mergeCell ref="M75:N75"/>
    <mergeCell ref="S75:T75"/>
    <mergeCell ref="V75:W75"/>
    <mergeCell ref="X75:Y75"/>
    <mergeCell ref="C78:D78"/>
    <mergeCell ref="J78:K78"/>
    <mergeCell ref="M78:N78"/>
    <mergeCell ref="S78:T78"/>
    <mergeCell ref="V78:W78"/>
    <mergeCell ref="X78:Y78"/>
    <mergeCell ref="C77:D77"/>
    <mergeCell ref="J77:K77"/>
    <mergeCell ref="M77:N77"/>
    <mergeCell ref="S77:T77"/>
    <mergeCell ref="V77:W77"/>
    <mergeCell ref="X77:Y77"/>
    <mergeCell ref="C80:D80"/>
    <mergeCell ref="J80:K80"/>
    <mergeCell ref="M80:N80"/>
    <mergeCell ref="S80:T80"/>
    <mergeCell ref="V80:W80"/>
    <mergeCell ref="X80:Y80"/>
    <mergeCell ref="C79:D79"/>
    <mergeCell ref="J79:K79"/>
    <mergeCell ref="M79:N79"/>
    <mergeCell ref="S79:T79"/>
    <mergeCell ref="V79:W79"/>
    <mergeCell ref="X79:Y79"/>
    <mergeCell ref="C82:D82"/>
    <mergeCell ref="J82:K82"/>
    <mergeCell ref="M82:N82"/>
    <mergeCell ref="S82:T82"/>
    <mergeCell ref="V82:W82"/>
    <mergeCell ref="X82:Y82"/>
    <mergeCell ref="C81:D81"/>
    <mergeCell ref="J81:K81"/>
    <mergeCell ref="M81:N81"/>
    <mergeCell ref="S81:T81"/>
    <mergeCell ref="V81:W81"/>
    <mergeCell ref="X81:Y81"/>
    <mergeCell ref="C84:D84"/>
    <mergeCell ref="J84:K84"/>
    <mergeCell ref="M84:N84"/>
    <mergeCell ref="S84:T84"/>
    <mergeCell ref="V84:W84"/>
    <mergeCell ref="X84:Y84"/>
    <mergeCell ref="C83:D83"/>
    <mergeCell ref="J83:K83"/>
    <mergeCell ref="M83:N83"/>
    <mergeCell ref="S83:T83"/>
    <mergeCell ref="V83:W83"/>
    <mergeCell ref="X83:Y83"/>
    <mergeCell ref="C86:D86"/>
    <mergeCell ref="J86:K86"/>
    <mergeCell ref="M86:N86"/>
    <mergeCell ref="S86:T86"/>
    <mergeCell ref="V86:W86"/>
    <mergeCell ref="X86:Y86"/>
    <mergeCell ref="C85:D85"/>
    <mergeCell ref="J85:K85"/>
    <mergeCell ref="M85:N85"/>
    <mergeCell ref="S85:T85"/>
    <mergeCell ref="V85:W85"/>
    <mergeCell ref="X85:Y85"/>
    <mergeCell ref="C88:D88"/>
    <mergeCell ref="J88:K88"/>
    <mergeCell ref="M88:N88"/>
    <mergeCell ref="S88:T88"/>
    <mergeCell ref="V88:W88"/>
    <mergeCell ref="X88:Y88"/>
    <mergeCell ref="C87:D87"/>
    <mergeCell ref="J87:K87"/>
    <mergeCell ref="M87:N87"/>
    <mergeCell ref="S87:T87"/>
    <mergeCell ref="V87:W87"/>
    <mergeCell ref="X87:Y87"/>
    <mergeCell ref="C90:D90"/>
    <mergeCell ref="J90:K90"/>
    <mergeCell ref="M90:N90"/>
    <mergeCell ref="S90:T90"/>
    <mergeCell ref="V90:W90"/>
    <mergeCell ref="X90:Y90"/>
    <mergeCell ref="C89:D89"/>
    <mergeCell ref="J89:K89"/>
    <mergeCell ref="M89:N89"/>
    <mergeCell ref="S89:T89"/>
    <mergeCell ref="V89:W89"/>
    <mergeCell ref="X89:Y89"/>
    <mergeCell ref="C92:D92"/>
    <mergeCell ref="J92:K92"/>
    <mergeCell ref="M92:N92"/>
    <mergeCell ref="S92:T92"/>
    <mergeCell ref="V92:W92"/>
    <mergeCell ref="X92:Y92"/>
    <mergeCell ref="C91:D91"/>
    <mergeCell ref="J91:K91"/>
    <mergeCell ref="M91:N91"/>
    <mergeCell ref="S91:T91"/>
    <mergeCell ref="V91:W91"/>
    <mergeCell ref="X91:Y91"/>
    <mergeCell ref="C94:D94"/>
    <mergeCell ref="J94:K94"/>
    <mergeCell ref="M94:N94"/>
    <mergeCell ref="S94:T94"/>
    <mergeCell ref="V94:W94"/>
    <mergeCell ref="X94:Y94"/>
    <mergeCell ref="C93:D93"/>
    <mergeCell ref="J93:K93"/>
    <mergeCell ref="M93:N93"/>
    <mergeCell ref="S93:T93"/>
    <mergeCell ref="V93:W93"/>
    <mergeCell ref="X93:Y93"/>
    <mergeCell ref="C96:D96"/>
    <mergeCell ref="J96:K96"/>
    <mergeCell ref="M96:N96"/>
    <mergeCell ref="S96:T96"/>
    <mergeCell ref="V96:W96"/>
    <mergeCell ref="X96:Y96"/>
    <mergeCell ref="C95:D95"/>
    <mergeCell ref="J95:K95"/>
    <mergeCell ref="M95:N95"/>
    <mergeCell ref="S95:T95"/>
    <mergeCell ref="V95:W95"/>
    <mergeCell ref="X95:Y95"/>
    <mergeCell ref="X99:Y99"/>
    <mergeCell ref="C98:D98"/>
    <mergeCell ref="J98:K98"/>
    <mergeCell ref="M98:N98"/>
    <mergeCell ref="S98:T98"/>
    <mergeCell ref="V98:W98"/>
    <mergeCell ref="X98:Y98"/>
    <mergeCell ref="C97:D97"/>
    <mergeCell ref="J97:K97"/>
    <mergeCell ref="M97:N97"/>
    <mergeCell ref="S97:T97"/>
    <mergeCell ref="V97:W97"/>
    <mergeCell ref="X97:Y97"/>
    <mergeCell ref="C99:D99"/>
    <mergeCell ref="J99:K99"/>
    <mergeCell ref="M99:N99"/>
    <mergeCell ref="S99:T99"/>
    <mergeCell ref="V99:W99"/>
    <mergeCell ref="X102:Y102"/>
    <mergeCell ref="C101:D101"/>
    <mergeCell ref="J101:K101"/>
    <mergeCell ref="M101:N101"/>
    <mergeCell ref="S101:T101"/>
    <mergeCell ref="V101:W101"/>
    <mergeCell ref="X101:Y101"/>
    <mergeCell ref="C100:D100"/>
    <mergeCell ref="J100:K100"/>
    <mergeCell ref="M100:N100"/>
    <mergeCell ref="S100:T100"/>
    <mergeCell ref="V100:W100"/>
    <mergeCell ref="X100:Y100"/>
    <mergeCell ref="C102:D102"/>
    <mergeCell ref="J102:K102"/>
    <mergeCell ref="M102:N102"/>
    <mergeCell ref="S102:T102"/>
    <mergeCell ref="V102:W102"/>
    <mergeCell ref="X105:Y105"/>
    <mergeCell ref="C104:D104"/>
    <mergeCell ref="J104:K104"/>
    <mergeCell ref="M104:N104"/>
    <mergeCell ref="S104:T104"/>
    <mergeCell ref="V104:W104"/>
    <mergeCell ref="X104:Y104"/>
    <mergeCell ref="C103:D103"/>
    <mergeCell ref="J103:K103"/>
    <mergeCell ref="M103:N103"/>
    <mergeCell ref="S103:T103"/>
    <mergeCell ref="V103:W103"/>
    <mergeCell ref="X103:Y103"/>
    <mergeCell ref="C105:D105"/>
    <mergeCell ref="J105:K105"/>
    <mergeCell ref="M105:N105"/>
    <mergeCell ref="S105:T105"/>
    <mergeCell ref="V105:W105"/>
    <mergeCell ref="X108:Y108"/>
    <mergeCell ref="C107:D107"/>
    <mergeCell ref="J107:K107"/>
    <mergeCell ref="M107:N107"/>
    <mergeCell ref="S107:T107"/>
    <mergeCell ref="V107:W107"/>
    <mergeCell ref="X107:Y107"/>
    <mergeCell ref="C106:D106"/>
    <mergeCell ref="J106:K106"/>
    <mergeCell ref="M106:N106"/>
    <mergeCell ref="S106:T106"/>
    <mergeCell ref="V106:W106"/>
    <mergeCell ref="X106:Y106"/>
    <mergeCell ref="C108:D108"/>
    <mergeCell ref="J108:K108"/>
    <mergeCell ref="M108:N108"/>
    <mergeCell ref="S108:T108"/>
    <mergeCell ref="V108:W108"/>
  </mergeCells>
  <phoneticPr fontId="2"/>
  <conditionalFormatting sqref="I9:I108">
    <cfRule type="cellIs" dxfId="3" priority="9" stopIfTrue="1" operator="equal">
      <formula>"買"</formula>
    </cfRule>
    <cfRule type="cellIs" dxfId="2" priority="10" stopIfTrue="1" operator="equal">
      <formula>"売"</formula>
    </cfRule>
  </conditionalFormatting>
  <dataValidations count="1">
    <dataValidation type="list" allowBlank="1" showInputMessage="1" showErrorMessage="1" sqref="I9:I108">
      <formula1>"買,売"</formula1>
    </dataValidation>
  </dataValidations>
  <pageMargins left="0.7" right="0.7" top="0.75" bottom="0.75" header="0.3" footer="0.3"/>
  <pageSetup paperSize="9" scale="70" orientation="landscape" horizontalDpi="4294967293" r:id="rId1"/>
  <rowBreaks count="1" manualBreakCount="1">
    <brk id="52" max="2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1"/>
  <sheetViews>
    <sheetView view="pageBreakPreview" zoomScaleNormal="100" zoomScaleSheetLayoutView="100" workbookViewId="0">
      <selection activeCell="C26" sqref="C26"/>
    </sheetView>
  </sheetViews>
  <sheetFormatPr defaultRowHeight="14.25" x14ac:dyDescent="0.15"/>
  <cols>
    <col min="1" max="1" width="1.5" style="25" customWidth="1"/>
    <col min="2" max="2" width="6.5" customWidth="1"/>
    <col min="3" max="3" width="104.75" customWidth="1"/>
  </cols>
  <sheetData>
    <row r="2" spans="2:2" x14ac:dyDescent="0.15">
      <c r="B2" s="33" t="s">
        <v>77</v>
      </c>
    </row>
    <row r="3" spans="2:2" x14ac:dyDescent="0.15">
      <c r="B3" t="s">
        <v>43</v>
      </c>
    </row>
    <row r="4" spans="2:2" x14ac:dyDescent="0.15">
      <c r="B4" t="s">
        <v>44</v>
      </c>
    </row>
    <row r="5" spans="2:2" x14ac:dyDescent="0.15">
      <c r="B5" t="s">
        <v>45</v>
      </c>
    </row>
    <row r="6" spans="2:2" x14ac:dyDescent="0.15">
      <c r="B6" t="s">
        <v>46</v>
      </c>
    </row>
    <row r="7" spans="2:2" x14ac:dyDescent="0.15">
      <c r="B7" t="s">
        <v>47</v>
      </c>
    </row>
    <row r="8" spans="2:2" x14ac:dyDescent="0.15">
      <c r="B8" t="s">
        <v>53</v>
      </c>
    </row>
    <row r="9" spans="2:2" x14ac:dyDescent="0.15">
      <c r="B9" t="s">
        <v>54</v>
      </c>
    </row>
    <row r="10" spans="2:2" x14ac:dyDescent="0.15">
      <c r="B10" t="s">
        <v>48</v>
      </c>
    </row>
    <row r="11" spans="2:2" ht="27" x14ac:dyDescent="0.15">
      <c r="B11" s="40" t="s">
        <v>58</v>
      </c>
    </row>
  </sheetData>
  <phoneticPr fontId="2"/>
  <pageMargins left="0.7" right="0.7" top="0.75" bottom="0.75" header="0.3" footer="0.3"/>
  <pageSetup paperSize="9" fitToHeight="0" orientation="landscape" horizontalDpi="4294967293" r:id="rId1"/>
  <colBreaks count="1" manualBreakCount="1">
    <brk id="3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15" zoomScaleNormal="115" zoomScaleSheetLayoutView="100" workbookViewId="0">
      <selection activeCell="A30" sqref="A30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119" t="s">
        <v>81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</row>
    <row r="4" spans="1:10" x14ac:dyDescent="0.15">
      <c r="A4" s="120"/>
      <c r="B4" s="120"/>
      <c r="C4" s="120"/>
      <c r="D4" s="120"/>
      <c r="E4" s="120"/>
      <c r="F4" s="120"/>
      <c r="G4" s="120"/>
      <c r="H4" s="120"/>
      <c r="I4" s="120"/>
      <c r="J4" s="120"/>
    </row>
    <row r="5" spans="1:10" x14ac:dyDescent="0.15">
      <c r="A5" s="120"/>
      <c r="B5" s="120"/>
      <c r="C5" s="120"/>
      <c r="D5" s="120"/>
      <c r="E5" s="120"/>
      <c r="F5" s="120"/>
      <c r="G5" s="120"/>
      <c r="H5" s="120"/>
      <c r="I5" s="120"/>
      <c r="J5" s="120"/>
    </row>
    <row r="6" spans="1:10" x14ac:dyDescent="0.15">
      <c r="A6" s="120"/>
      <c r="B6" s="120"/>
      <c r="C6" s="120"/>
      <c r="D6" s="120"/>
      <c r="E6" s="120"/>
      <c r="F6" s="120"/>
      <c r="G6" s="120"/>
      <c r="H6" s="120"/>
      <c r="I6" s="120"/>
      <c r="J6" s="120"/>
    </row>
    <row r="7" spans="1:10" x14ac:dyDescent="0.15">
      <c r="A7" s="120"/>
      <c r="B7" s="120"/>
      <c r="C7" s="120"/>
      <c r="D7" s="120"/>
      <c r="E7" s="120"/>
      <c r="F7" s="120"/>
      <c r="G7" s="120"/>
      <c r="H7" s="120"/>
      <c r="I7" s="120"/>
      <c r="J7" s="120"/>
    </row>
    <row r="8" spans="1:10" x14ac:dyDescent="0.15">
      <c r="A8" s="120"/>
      <c r="B8" s="120"/>
      <c r="C8" s="120"/>
      <c r="D8" s="120"/>
      <c r="E8" s="120"/>
      <c r="F8" s="120"/>
      <c r="G8" s="120"/>
      <c r="H8" s="120"/>
      <c r="I8" s="120"/>
      <c r="J8" s="120"/>
    </row>
    <row r="9" spans="1:10" ht="16.5" customHeight="1" x14ac:dyDescent="0.15">
      <c r="A9" s="120"/>
      <c r="B9" s="120"/>
      <c r="C9" s="120"/>
      <c r="D9" s="120"/>
      <c r="E9" s="120"/>
      <c r="F9" s="120"/>
      <c r="G9" s="120"/>
      <c r="H9" s="120"/>
      <c r="I9" s="120"/>
      <c r="J9" s="120"/>
    </row>
    <row r="11" spans="1:10" x14ac:dyDescent="0.15">
      <c r="A11" t="s">
        <v>1</v>
      </c>
    </row>
    <row r="12" spans="1:10" x14ac:dyDescent="0.15">
      <c r="A12" s="121" t="s">
        <v>80</v>
      </c>
      <c r="B12" s="122"/>
      <c r="C12" s="122"/>
      <c r="D12" s="122"/>
      <c r="E12" s="122"/>
      <c r="F12" s="122"/>
      <c r="G12" s="122"/>
      <c r="H12" s="122"/>
      <c r="I12" s="122"/>
      <c r="J12" s="122"/>
    </row>
    <row r="13" spans="1:10" x14ac:dyDescent="0.15">
      <c r="A13" s="122"/>
      <c r="B13" s="122"/>
      <c r="C13" s="122"/>
      <c r="D13" s="122"/>
      <c r="E13" s="122"/>
      <c r="F13" s="122"/>
      <c r="G13" s="122"/>
      <c r="H13" s="122"/>
      <c r="I13" s="122"/>
      <c r="J13" s="122"/>
    </row>
    <row r="14" spans="1:10" x14ac:dyDescent="0.15">
      <c r="A14" s="122"/>
      <c r="B14" s="122"/>
      <c r="C14" s="122"/>
      <c r="D14" s="122"/>
      <c r="E14" s="122"/>
      <c r="F14" s="122"/>
      <c r="G14" s="122"/>
      <c r="H14" s="122"/>
      <c r="I14" s="122"/>
      <c r="J14" s="122"/>
    </row>
    <row r="15" spans="1:10" x14ac:dyDescent="0.15">
      <c r="A15" s="122"/>
      <c r="B15" s="122"/>
      <c r="C15" s="122"/>
      <c r="D15" s="122"/>
      <c r="E15" s="122"/>
      <c r="F15" s="122"/>
      <c r="G15" s="122"/>
      <c r="H15" s="122"/>
      <c r="I15" s="122"/>
      <c r="J15" s="122"/>
    </row>
    <row r="16" spans="1:10" x14ac:dyDescent="0.15">
      <c r="A16" s="122"/>
      <c r="B16" s="122"/>
      <c r="C16" s="122"/>
      <c r="D16" s="122"/>
      <c r="E16" s="122"/>
      <c r="F16" s="122"/>
      <c r="G16" s="122"/>
      <c r="H16" s="122"/>
      <c r="I16" s="122"/>
      <c r="J16" s="122"/>
    </row>
    <row r="17" spans="1:10" x14ac:dyDescent="0.15">
      <c r="A17" s="122"/>
      <c r="B17" s="122"/>
      <c r="C17" s="122"/>
      <c r="D17" s="122"/>
      <c r="E17" s="122"/>
      <c r="F17" s="122"/>
      <c r="G17" s="122"/>
      <c r="H17" s="122"/>
      <c r="I17" s="122"/>
      <c r="J17" s="122"/>
    </row>
    <row r="18" spans="1:10" x14ac:dyDescent="0.15">
      <c r="A18" s="122"/>
      <c r="B18" s="122"/>
      <c r="C18" s="122"/>
      <c r="D18" s="122"/>
      <c r="E18" s="122"/>
      <c r="F18" s="122"/>
      <c r="G18" s="122"/>
      <c r="H18" s="122"/>
      <c r="I18" s="122"/>
      <c r="J18" s="122"/>
    </row>
    <row r="19" spans="1:10" x14ac:dyDescent="0.15">
      <c r="A19" s="122"/>
      <c r="B19" s="122"/>
      <c r="C19" s="122"/>
      <c r="D19" s="122"/>
      <c r="E19" s="122"/>
      <c r="F19" s="122"/>
      <c r="G19" s="122"/>
      <c r="H19" s="122"/>
      <c r="I19" s="122"/>
      <c r="J19" s="122"/>
    </row>
    <row r="21" spans="1:10" x14ac:dyDescent="0.15">
      <c r="A21" t="s">
        <v>2</v>
      </c>
    </row>
    <row r="22" spans="1:10" x14ac:dyDescent="0.15">
      <c r="A22" s="123" t="s">
        <v>83</v>
      </c>
      <c r="B22" s="123"/>
      <c r="C22" s="123"/>
      <c r="D22" s="123"/>
      <c r="E22" s="123"/>
      <c r="F22" s="123"/>
      <c r="G22" s="123"/>
      <c r="H22" s="123"/>
      <c r="I22" s="123"/>
      <c r="J22" s="123"/>
    </row>
    <row r="23" spans="1:10" x14ac:dyDescent="0.15">
      <c r="A23" s="123"/>
      <c r="B23" s="123"/>
      <c r="C23" s="123"/>
      <c r="D23" s="123"/>
      <c r="E23" s="123"/>
      <c r="F23" s="123"/>
      <c r="G23" s="123"/>
      <c r="H23" s="123"/>
      <c r="I23" s="123"/>
      <c r="J23" s="123"/>
    </row>
    <row r="24" spans="1:10" x14ac:dyDescent="0.15">
      <c r="A24" s="123"/>
      <c r="B24" s="123"/>
      <c r="C24" s="123"/>
      <c r="D24" s="123"/>
      <c r="E24" s="123"/>
      <c r="F24" s="123"/>
      <c r="G24" s="123"/>
      <c r="H24" s="123"/>
      <c r="I24" s="123"/>
      <c r="J24" s="123"/>
    </row>
    <row r="25" spans="1:10" x14ac:dyDescent="0.15">
      <c r="A25" s="123"/>
      <c r="B25" s="123"/>
      <c r="C25" s="123"/>
      <c r="D25" s="123"/>
      <c r="E25" s="123"/>
      <c r="F25" s="123"/>
      <c r="G25" s="123"/>
      <c r="H25" s="123"/>
      <c r="I25" s="123"/>
      <c r="J25" s="123"/>
    </row>
    <row r="26" spans="1:10" x14ac:dyDescent="0.15">
      <c r="A26" s="123"/>
      <c r="B26" s="123"/>
      <c r="C26" s="123"/>
      <c r="D26" s="123"/>
      <c r="E26" s="123"/>
      <c r="F26" s="123"/>
      <c r="G26" s="123"/>
      <c r="H26" s="123"/>
      <c r="I26" s="123"/>
      <c r="J26" s="123"/>
    </row>
    <row r="27" spans="1:10" x14ac:dyDescent="0.15">
      <c r="A27" s="123"/>
      <c r="B27" s="123"/>
      <c r="C27" s="123"/>
      <c r="D27" s="123"/>
      <c r="E27" s="123"/>
      <c r="F27" s="123"/>
      <c r="G27" s="123"/>
      <c r="H27" s="123"/>
      <c r="I27" s="123"/>
      <c r="J27" s="123"/>
    </row>
    <row r="28" spans="1:10" x14ac:dyDescent="0.15">
      <c r="A28" s="123"/>
      <c r="B28" s="123"/>
      <c r="C28" s="123"/>
      <c r="D28" s="123"/>
      <c r="E28" s="123"/>
      <c r="F28" s="123"/>
      <c r="G28" s="123"/>
      <c r="H28" s="123"/>
      <c r="I28" s="123"/>
      <c r="J28" s="123"/>
    </row>
    <row r="29" spans="1:10" x14ac:dyDescent="0.15">
      <c r="A29" s="123"/>
      <c r="B29" s="123"/>
      <c r="C29" s="123"/>
      <c r="D29" s="123"/>
      <c r="E29" s="123"/>
      <c r="F29" s="123"/>
      <c r="G29" s="123"/>
      <c r="H29" s="123"/>
      <c r="I29" s="123"/>
      <c r="J29" s="123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C16" sqref="C16"/>
    </sheetView>
  </sheetViews>
  <sheetFormatPr defaultColWidth="8.875" defaultRowHeight="17.25" x14ac:dyDescent="0.15"/>
  <cols>
    <col min="1" max="1" width="3.125" style="18" customWidth="1"/>
    <col min="2" max="2" width="13.25" style="15" customWidth="1"/>
    <col min="3" max="3" width="15.75" style="17" customWidth="1"/>
    <col min="4" max="4" width="13" style="17" customWidth="1"/>
    <col min="5" max="5" width="15.875" style="23" customWidth="1"/>
    <col min="6" max="6" width="15.875" style="17" customWidth="1"/>
    <col min="7" max="7" width="15.875" style="23" customWidth="1"/>
    <col min="8" max="8" width="15.875" style="17" customWidth="1"/>
    <col min="9" max="9" width="15.875" style="23" customWidth="1"/>
    <col min="10" max="16384" width="8.875" style="18"/>
  </cols>
  <sheetData>
    <row r="2" spans="2:9" x14ac:dyDescent="0.15">
      <c r="B2" s="16" t="s">
        <v>34</v>
      </c>
      <c r="C2" s="18"/>
    </row>
    <row r="3" spans="2:9" x14ac:dyDescent="0.15">
      <c r="E3" s="23" t="s">
        <v>59</v>
      </c>
    </row>
    <row r="4" spans="2:9" x14ac:dyDescent="0.15">
      <c r="B4" s="21" t="s">
        <v>37</v>
      </c>
      <c r="C4" s="21" t="s">
        <v>35</v>
      </c>
      <c r="D4" s="21" t="s">
        <v>39</v>
      </c>
      <c r="E4" s="22" t="s">
        <v>36</v>
      </c>
      <c r="F4" s="21" t="s">
        <v>40</v>
      </c>
      <c r="G4" s="22" t="s">
        <v>36</v>
      </c>
      <c r="H4" s="21" t="s">
        <v>41</v>
      </c>
      <c r="I4" s="22" t="s">
        <v>36</v>
      </c>
    </row>
    <row r="5" spans="2:9" ht="34.5" x14ac:dyDescent="0.15">
      <c r="B5" s="38" t="s">
        <v>52</v>
      </c>
      <c r="C5" s="20" t="s">
        <v>42</v>
      </c>
      <c r="D5" s="20">
        <v>16</v>
      </c>
      <c r="E5" s="24">
        <v>42534</v>
      </c>
      <c r="F5" s="20">
        <v>100</v>
      </c>
      <c r="G5" s="24">
        <v>42544</v>
      </c>
      <c r="H5" s="20">
        <v>83</v>
      </c>
      <c r="I5" s="24">
        <v>42547</v>
      </c>
    </row>
    <row r="6" spans="2:9" ht="34.5" x14ac:dyDescent="0.15">
      <c r="B6" s="38" t="s">
        <v>63</v>
      </c>
      <c r="C6" s="20" t="s">
        <v>64</v>
      </c>
      <c r="D6" s="20"/>
      <c r="E6" s="24"/>
      <c r="F6" s="20">
        <v>100</v>
      </c>
      <c r="G6" s="24">
        <v>42554</v>
      </c>
      <c r="H6" s="20"/>
      <c r="I6" s="24"/>
    </row>
    <row r="7" spans="2:9" x14ac:dyDescent="0.15">
      <c r="B7" s="19" t="s">
        <v>38</v>
      </c>
      <c r="C7" s="20"/>
      <c r="D7" s="20"/>
      <c r="E7" s="24"/>
      <c r="F7" s="20"/>
      <c r="G7" s="24"/>
      <c r="H7" s="20"/>
      <c r="I7" s="24"/>
    </row>
    <row r="8" spans="2:9" x14ac:dyDescent="0.15">
      <c r="B8" s="19" t="s">
        <v>38</v>
      </c>
      <c r="C8" s="20"/>
      <c r="D8" s="20"/>
      <c r="E8" s="24"/>
      <c r="F8" s="20"/>
      <c r="G8" s="24"/>
      <c r="H8" s="20"/>
      <c r="I8" s="24"/>
    </row>
    <row r="9" spans="2:9" x14ac:dyDescent="0.15">
      <c r="B9" s="19" t="s">
        <v>38</v>
      </c>
      <c r="C9" s="20"/>
      <c r="D9" s="20"/>
      <c r="E9" s="24"/>
      <c r="F9" s="20"/>
      <c r="G9" s="24"/>
      <c r="H9" s="20"/>
      <c r="I9" s="24"/>
    </row>
    <row r="10" spans="2:9" x14ac:dyDescent="0.15">
      <c r="B10" s="19" t="s">
        <v>38</v>
      </c>
      <c r="C10" s="20"/>
      <c r="D10" s="20"/>
      <c r="E10" s="24"/>
      <c r="F10" s="20"/>
      <c r="G10" s="24"/>
      <c r="H10" s="20"/>
      <c r="I10" s="24"/>
    </row>
    <row r="11" spans="2:9" x14ac:dyDescent="0.15">
      <c r="B11" s="19" t="s">
        <v>38</v>
      </c>
      <c r="C11" s="20"/>
      <c r="D11" s="20"/>
      <c r="E11" s="24"/>
      <c r="F11" s="20"/>
      <c r="G11" s="24"/>
      <c r="H11" s="20"/>
      <c r="I11" s="24"/>
    </row>
    <row r="12" spans="2:9" x14ac:dyDescent="0.15">
      <c r="B12" s="19" t="s">
        <v>38</v>
      </c>
      <c r="C12" s="20"/>
      <c r="D12" s="20"/>
      <c r="E12" s="24"/>
      <c r="F12" s="20"/>
      <c r="G12" s="24"/>
      <c r="H12" s="20"/>
      <c r="I12" s="24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109"/>
  <sheetViews>
    <sheetView view="pageBreakPreview" zoomScale="85" zoomScaleNormal="100" zoomScaleSheetLayoutView="85" workbookViewId="0">
      <pane ySplit="8" topLeftCell="A9" activePane="bottomLeft" state="frozen"/>
      <selection pane="bottomLeft" activeCell="H120" sqref="H120"/>
    </sheetView>
  </sheetViews>
  <sheetFormatPr defaultRowHeight="13.5" x14ac:dyDescent="0.15"/>
  <cols>
    <col min="1" max="1" width="2.875" customWidth="1"/>
    <col min="2" max="11" width="6.625" customWidth="1"/>
    <col min="12" max="12" width="9.5" bestFit="1" customWidth="1"/>
    <col min="13" max="20" width="6.625" customWidth="1"/>
    <col min="21" max="21" width="6.5" style="62" bestFit="1" customWidth="1"/>
    <col min="22" max="22" width="4" customWidth="1"/>
    <col min="23" max="23" width="4.875" customWidth="1"/>
    <col min="24" max="24" width="4.125" customWidth="1"/>
    <col min="25" max="25" width="4.25" customWidth="1"/>
    <col min="26" max="26" width="10.875" style="14" hidden="1" customWidth="1"/>
    <col min="27" max="27" width="0" hidden="1" customWidth="1"/>
    <col min="28" max="28" width="9.875" style="1" bestFit="1" customWidth="1"/>
    <col min="29" max="29" width="9.875" style="1" customWidth="1"/>
    <col min="30" max="30" width="9.375" style="42" customWidth="1"/>
  </cols>
  <sheetData>
    <row r="2" spans="2:33" x14ac:dyDescent="0.15">
      <c r="B2" s="95" t="s">
        <v>5</v>
      </c>
      <c r="C2" s="95"/>
      <c r="D2" s="104" t="s">
        <v>64</v>
      </c>
      <c r="E2" s="104"/>
      <c r="F2" s="95" t="s">
        <v>6</v>
      </c>
      <c r="G2" s="95"/>
      <c r="H2" s="95"/>
      <c r="I2" s="95"/>
      <c r="J2" s="104" t="s">
        <v>55</v>
      </c>
      <c r="K2" s="104"/>
      <c r="L2" s="95" t="s">
        <v>7</v>
      </c>
      <c r="M2" s="95"/>
      <c r="N2" s="105">
        <f>C9</f>
        <v>10000</v>
      </c>
      <c r="O2" s="106"/>
      <c r="P2" s="80" t="s">
        <v>8</v>
      </c>
      <c r="Q2" s="97"/>
      <c r="R2" s="82"/>
      <c r="S2" s="100" t="e">
        <f>C108+V108</f>
        <v>#VALUE!</v>
      </c>
      <c r="T2" s="101"/>
      <c r="U2" s="58">
        <v>42735</v>
      </c>
      <c r="V2" s="58">
        <v>42370</v>
      </c>
      <c r="W2" s="1"/>
      <c r="X2" s="1"/>
    </row>
    <row r="3" spans="2:33" ht="57" customHeight="1" x14ac:dyDescent="0.15">
      <c r="B3" s="95" t="s">
        <v>9</v>
      </c>
      <c r="C3" s="95"/>
      <c r="D3" s="102" t="s">
        <v>74</v>
      </c>
      <c r="E3" s="102"/>
      <c r="F3" s="102"/>
      <c r="G3" s="102"/>
      <c r="H3" s="102"/>
      <c r="I3" s="102"/>
      <c r="J3" s="102"/>
      <c r="K3" s="102"/>
      <c r="L3" s="95" t="s">
        <v>10</v>
      </c>
      <c r="M3" s="95"/>
      <c r="N3" s="102" t="s">
        <v>76</v>
      </c>
      <c r="O3" s="103"/>
      <c r="P3" s="103"/>
      <c r="Q3" s="103"/>
      <c r="R3" s="103"/>
      <c r="S3" s="103"/>
      <c r="T3" s="103"/>
      <c r="U3" s="57"/>
      <c r="V3" s="1"/>
      <c r="W3" s="1"/>
    </row>
    <row r="4" spans="2:33" x14ac:dyDescent="0.15">
      <c r="B4" s="95" t="s">
        <v>11</v>
      </c>
      <c r="C4" s="95"/>
      <c r="D4" s="93">
        <f>SUM($V$9:$V$108)</f>
        <v>27299.999999999658</v>
      </c>
      <c r="E4" s="93"/>
      <c r="F4" s="95" t="s">
        <v>12</v>
      </c>
      <c r="G4" s="95"/>
      <c r="H4" s="95"/>
      <c r="I4" s="95"/>
      <c r="J4" s="117">
        <f>SUM($X$9:$Y$108)</f>
        <v>90.999999999998863</v>
      </c>
      <c r="K4" s="106"/>
      <c r="L4" s="118" t="s">
        <v>13</v>
      </c>
      <c r="M4" s="118"/>
      <c r="N4" s="105">
        <f>MAX($C$9:$D$990)-C9</f>
        <v>27299.999999999658</v>
      </c>
      <c r="O4" s="105"/>
      <c r="P4" s="80" t="s">
        <v>14</v>
      </c>
      <c r="Q4" s="97"/>
      <c r="R4" s="82"/>
      <c r="S4" s="93">
        <f>MIN($C$9:$D$990)-C9</f>
        <v>0</v>
      </c>
      <c r="T4" s="93"/>
      <c r="U4" s="59"/>
      <c r="V4" s="1"/>
      <c r="W4" s="1"/>
      <c r="X4" s="1"/>
    </row>
    <row r="5" spans="2:33" x14ac:dyDescent="0.15">
      <c r="B5" s="52" t="s">
        <v>15</v>
      </c>
      <c r="C5" s="48">
        <f>COUNTIF($V$9:$V$990,"&gt;0")</f>
        <v>1</v>
      </c>
      <c r="D5" s="47" t="s">
        <v>16</v>
      </c>
      <c r="E5" s="11">
        <f>COUNTIF($V$9:$V$990,"&lt;0")</f>
        <v>0</v>
      </c>
      <c r="F5" s="80" t="s">
        <v>17</v>
      </c>
      <c r="G5" s="81"/>
      <c r="H5" s="82"/>
      <c r="I5" s="48">
        <f>COUNTIF($V$9:$V$990,"=0")</f>
        <v>0</v>
      </c>
      <c r="J5" s="47" t="s">
        <v>18</v>
      </c>
      <c r="K5" s="2">
        <f>C5/SUM(C5,E5,I5)</f>
        <v>1</v>
      </c>
      <c r="L5" s="94" t="s">
        <v>19</v>
      </c>
      <c r="M5" s="95"/>
      <c r="N5" s="96">
        <v>6</v>
      </c>
      <c r="O5" s="82"/>
      <c r="P5" s="80" t="s">
        <v>20</v>
      </c>
      <c r="Q5" s="81"/>
      <c r="R5" s="82"/>
      <c r="S5" s="96">
        <v>8</v>
      </c>
      <c r="T5" s="82"/>
      <c r="U5" s="60"/>
      <c r="V5" s="1"/>
      <c r="W5" s="1"/>
      <c r="X5" s="1"/>
    </row>
    <row r="6" spans="2:33" x14ac:dyDescent="0.15">
      <c r="B6" s="7"/>
      <c r="C6" s="46" t="s">
        <v>66</v>
      </c>
      <c r="D6" s="10"/>
      <c r="E6" s="8"/>
      <c r="F6" s="7"/>
      <c r="G6" s="7"/>
      <c r="H6" s="7"/>
      <c r="I6" s="8"/>
      <c r="J6" s="7"/>
      <c r="K6" s="12"/>
      <c r="L6" s="7"/>
      <c r="M6" s="7"/>
      <c r="N6" s="8"/>
      <c r="O6" s="8"/>
      <c r="P6" s="9"/>
      <c r="Q6" s="9"/>
      <c r="R6" s="9"/>
      <c r="S6" s="53"/>
      <c r="T6" s="49"/>
      <c r="U6" s="60"/>
      <c r="V6" s="1"/>
      <c r="W6" s="1"/>
      <c r="X6" s="1"/>
    </row>
    <row r="7" spans="2:33" x14ac:dyDescent="0.15">
      <c r="B7" s="107" t="s">
        <v>21</v>
      </c>
      <c r="C7" s="109" t="s">
        <v>22</v>
      </c>
      <c r="D7" s="110"/>
      <c r="E7" s="113" t="s">
        <v>23</v>
      </c>
      <c r="F7" s="114"/>
      <c r="G7" s="114"/>
      <c r="H7" s="114"/>
      <c r="I7" s="114"/>
      <c r="J7" s="114"/>
      <c r="K7" s="89"/>
      <c r="L7" s="90" t="s">
        <v>57</v>
      </c>
      <c r="M7" s="115"/>
      <c r="N7" s="50">
        <v>0.03</v>
      </c>
      <c r="O7" s="116" t="s">
        <v>24</v>
      </c>
      <c r="P7" s="83" t="s">
        <v>25</v>
      </c>
      <c r="Q7" s="84"/>
      <c r="R7" s="84"/>
      <c r="S7" s="84"/>
      <c r="T7" s="85"/>
      <c r="U7" s="98" t="s">
        <v>72</v>
      </c>
      <c r="V7" s="86" t="s">
        <v>26</v>
      </c>
      <c r="W7" s="86"/>
      <c r="X7" s="86"/>
      <c r="Y7" s="87"/>
      <c r="Z7" s="36" t="s">
        <v>49</v>
      </c>
      <c r="AA7" s="37"/>
      <c r="AB7" s="14" t="s">
        <v>62</v>
      </c>
      <c r="AC7" s="14" t="s">
        <v>60</v>
      </c>
      <c r="AD7" s="43" t="s">
        <v>61</v>
      </c>
      <c r="AG7" t="s">
        <v>73</v>
      </c>
    </row>
    <row r="8" spans="2:33" x14ac:dyDescent="0.15">
      <c r="B8" s="108"/>
      <c r="C8" s="111"/>
      <c r="D8" s="112"/>
      <c r="E8" s="13" t="s">
        <v>27</v>
      </c>
      <c r="F8" s="13" t="s">
        <v>28</v>
      </c>
      <c r="G8" s="13" t="s">
        <v>56</v>
      </c>
      <c r="H8" s="13" t="s">
        <v>67</v>
      </c>
      <c r="I8" s="13" t="s">
        <v>29</v>
      </c>
      <c r="J8" s="88" t="s">
        <v>30</v>
      </c>
      <c r="K8" s="89"/>
      <c r="L8" s="3" t="s">
        <v>31</v>
      </c>
      <c r="M8" s="90" t="s">
        <v>32</v>
      </c>
      <c r="N8" s="91"/>
      <c r="O8" s="116"/>
      <c r="P8" s="4" t="s">
        <v>27</v>
      </c>
      <c r="Q8" s="4" t="s">
        <v>28</v>
      </c>
      <c r="R8" s="51" t="s">
        <v>56</v>
      </c>
      <c r="S8" s="92" t="s">
        <v>30</v>
      </c>
      <c r="T8" s="85"/>
      <c r="U8" s="99"/>
      <c r="V8" s="86" t="s">
        <v>33</v>
      </c>
      <c r="W8" s="86"/>
      <c r="X8" s="86" t="s">
        <v>31</v>
      </c>
      <c r="Y8" s="87"/>
      <c r="Z8" s="14" t="s">
        <v>50</v>
      </c>
      <c r="AA8" s="14" t="s">
        <v>51</v>
      </c>
      <c r="AG8" t="s">
        <v>75</v>
      </c>
    </row>
    <row r="9" spans="2:33" x14ac:dyDescent="0.15">
      <c r="B9" s="55">
        <v>1</v>
      </c>
      <c r="C9" s="79">
        <v>10000</v>
      </c>
      <c r="D9" s="79"/>
      <c r="E9" s="54">
        <v>2011</v>
      </c>
      <c r="F9" s="34">
        <v>42380</v>
      </c>
      <c r="G9" s="39">
        <v>0.45833333333333331</v>
      </c>
      <c r="H9" s="39" t="s">
        <v>78</v>
      </c>
      <c r="I9" s="55" t="s">
        <v>3</v>
      </c>
      <c r="J9" s="73">
        <v>1.2991999999999999</v>
      </c>
      <c r="K9" s="73"/>
      <c r="L9" s="56">
        <v>1</v>
      </c>
      <c r="M9" s="72">
        <f t="shared" ref="M9:M72" si="0">IF(F9="","",C9*$N$7)</f>
        <v>300</v>
      </c>
      <c r="N9" s="72"/>
      <c r="O9" s="5">
        <f>IF(L9="","",(M9/L9)*0.1)</f>
        <v>30</v>
      </c>
      <c r="P9" s="54">
        <v>2011</v>
      </c>
      <c r="Q9" s="34">
        <v>42383</v>
      </c>
      <c r="R9" s="39">
        <v>0.16666666666666666</v>
      </c>
      <c r="S9" s="73">
        <v>1.2901</v>
      </c>
      <c r="T9" s="73"/>
      <c r="U9" s="55">
        <f>IF((Q9-F9)&gt;=0,Q9-F9,($U$2-F9)+(Q9-$V$2))</f>
        <v>3</v>
      </c>
      <c r="V9" s="74">
        <f t="shared" ref="V9:V40" si="1">IF(Q9="","",(IF(I9="売",J9-S9,S9-J9))*O9*100000)</f>
        <v>27299.999999999658</v>
      </c>
      <c r="W9" s="74"/>
      <c r="X9" s="71">
        <f t="shared" ref="X9:X16" si="2">IF(Q9="","",IF(I9="買",(S9-J9)*10000,(J9-S9)*10000))</f>
        <v>90.999999999998863</v>
      </c>
      <c r="Y9" s="71"/>
      <c r="Z9" s="14">
        <v>0</v>
      </c>
      <c r="AA9" s="14">
        <v>1</v>
      </c>
      <c r="AE9" s="65"/>
      <c r="AF9" s="65"/>
      <c r="AG9" s="64"/>
    </row>
    <row r="10" spans="2:33" x14ac:dyDescent="0.15">
      <c r="B10" s="55">
        <v>2</v>
      </c>
      <c r="C10" s="72">
        <f t="shared" ref="C10:C41" si="3">IF(V9="","",C9+V9)</f>
        <v>37299.999999999658</v>
      </c>
      <c r="D10" s="72"/>
      <c r="E10" s="54"/>
      <c r="F10" s="34"/>
      <c r="G10" s="39"/>
      <c r="H10" s="39" t="s">
        <v>38</v>
      </c>
      <c r="I10" s="55" t="s">
        <v>3</v>
      </c>
      <c r="J10" s="73">
        <v>1.2990999999999999</v>
      </c>
      <c r="K10" s="73"/>
      <c r="L10" s="56">
        <f>J10-J11</f>
        <v>1.2990999999999999</v>
      </c>
      <c r="M10" s="72" t="str">
        <f t="shared" si="0"/>
        <v/>
      </c>
      <c r="N10" s="72"/>
      <c r="O10" s="5" t="e">
        <f t="shared" ref="O10:O73" si="4">IF(L10="","",(M10/L10)*0.1)</f>
        <v>#VALUE!</v>
      </c>
      <c r="P10" s="54"/>
      <c r="Q10" s="34"/>
      <c r="R10" s="39"/>
      <c r="S10" s="73"/>
      <c r="T10" s="73"/>
      <c r="U10" s="55">
        <f>IF((Q10-F10)&gt;=0,Q10-F10,($U$2-F10)+(Q10-$V$2))</f>
        <v>0</v>
      </c>
      <c r="V10" s="74" t="str">
        <f t="shared" si="1"/>
        <v/>
      </c>
      <c r="W10" s="74"/>
      <c r="X10" s="71" t="str">
        <f t="shared" si="2"/>
        <v/>
      </c>
      <c r="Y10" s="71"/>
      <c r="Z10" s="14">
        <v>1</v>
      </c>
      <c r="AA10" s="14">
        <v>1</v>
      </c>
      <c r="AB10" s="41">
        <f>SUM(V9:W10)</f>
        <v>27299.999999999658</v>
      </c>
      <c r="AC10" s="41"/>
      <c r="AD10" s="42">
        <f>AB10/C9</f>
        <v>2.7299999999999658</v>
      </c>
      <c r="AE10" s="65"/>
      <c r="AF10" s="65"/>
      <c r="AG10" s="64"/>
    </row>
    <row r="11" spans="2:33" x14ac:dyDescent="0.15">
      <c r="B11" s="55">
        <v>3</v>
      </c>
      <c r="C11" s="72" t="str">
        <f t="shared" si="3"/>
        <v/>
      </c>
      <c r="D11" s="72"/>
      <c r="E11" s="54"/>
      <c r="F11" s="34"/>
      <c r="G11" s="39"/>
      <c r="H11" s="39" t="s">
        <v>70</v>
      </c>
      <c r="I11" s="55" t="s">
        <v>3</v>
      </c>
      <c r="J11" s="73"/>
      <c r="K11" s="73"/>
      <c r="L11" s="56">
        <f t="shared" ref="L11:L74" si="5">J11-J12</f>
        <v>0</v>
      </c>
      <c r="M11" s="72" t="str">
        <f t="shared" si="0"/>
        <v/>
      </c>
      <c r="N11" s="72"/>
      <c r="O11" s="5" t="e">
        <f t="shared" si="4"/>
        <v>#VALUE!</v>
      </c>
      <c r="P11" s="54"/>
      <c r="Q11" s="34"/>
      <c r="R11" s="39"/>
      <c r="S11" s="73"/>
      <c r="T11" s="73"/>
      <c r="U11" s="55">
        <f t="shared" ref="U11:U74" si="6">IF((Q11-F11)&gt;=0,Q11-F11,($U$2-F11)+(Q11-$V$2))</f>
        <v>0</v>
      </c>
      <c r="V11" s="74" t="str">
        <f t="shared" si="1"/>
        <v/>
      </c>
      <c r="W11" s="74"/>
      <c r="X11" s="71" t="str">
        <f t="shared" si="2"/>
        <v/>
      </c>
      <c r="Y11" s="71"/>
      <c r="Z11" s="14">
        <v>0</v>
      </c>
      <c r="AA11" s="14">
        <v>1</v>
      </c>
      <c r="AE11" s="65" t="e">
        <f>ROUNDUP(M11,0)</f>
        <v>#VALUE!</v>
      </c>
      <c r="AF11" s="65" t="e">
        <f>ROUNDUP(V11,0)*(-1)</f>
        <v>#VALUE!</v>
      </c>
      <c r="AG11" s="64" t="e">
        <f t="shared" ref="AG11:AG13" si="7">IF(AE11=AF11,0,IF(AE11&gt;AF11,1,2))</f>
        <v>#VALUE!</v>
      </c>
    </row>
    <row r="12" spans="2:33" x14ac:dyDescent="0.15">
      <c r="B12" s="55">
        <v>4</v>
      </c>
      <c r="C12" s="72" t="str">
        <f t="shared" si="3"/>
        <v/>
      </c>
      <c r="D12" s="72"/>
      <c r="E12" s="54"/>
      <c r="F12" s="34"/>
      <c r="G12" s="39"/>
      <c r="H12" s="39"/>
      <c r="I12" s="55" t="s">
        <v>3</v>
      </c>
      <c r="J12" s="77"/>
      <c r="K12" s="78"/>
      <c r="L12" s="56">
        <f t="shared" si="5"/>
        <v>0</v>
      </c>
      <c r="M12" s="72" t="str">
        <f t="shared" si="0"/>
        <v/>
      </c>
      <c r="N12" s="72"/>
      <c r="O12" s="5" t="e">
        <f t="shared" si="4"/>
        <v>#VALUE!</v>
      </c>
      <c r="P12" s="54"/>
      <c r="Q12" s="34"/>
      <c r="R12" s="39"/>
      <c r="S12" s="73"/>
      <c r="T12" s="73"/>
      <c r="U12" s="55">
        <f t="shared" si="6"/>
        <v>0</v>
      </c>
      <c r="V12" s="74" t="str">
        <f t="shared" si="1"/>
        <v/>
      </c>
      <c r="W12" s="74"/>
      <c r="X12" s="71" t="str">
        <f t="shared" si="2"/>
        <v/>
      </c>
      <c r="Y12" s="71"/>
      <c r="Z12" s="14">
        <v>1</v>
      </c>
      <c r="AA12" s="14">
        <v>1</v>
      </c>
      <c r="AE12" s="65" t="e">
        <f t="shared" ref="AE12:AE15" si="8">ROUNDUP(M12,0)</f>
        <v>#VALUE!</v>
      </c>
      <c r="AF12" s="65" t="e">
        <f t="shared" ref="AF12:AF15" si="9">ROUNDUP(V12,0)*(-1)</f>
        <v>#VALUE!</v>
      </c>
      <c r="AG12" s="64" t="e">
        <f t="shared" si="7"/>
        <v>#VALUE!</v>
      </c>
    </row>
    <row r="13" spans="2:33" x14ac:dyDescent="0.15">
      <c r="B13" s="55">
        <v>5</v>
      </c>
      <c r="C13" s="72" t="str">
        <f t="shared" si="3"/>
        <v/>
      </c>
      <c r="D13" s="72"/>
      <c r="E13" s="54"/>
      <c r="F13" s="34"/>
      <c r="G13" s="39"/>
      <c r="H13" s="39"/>
      <c r="I13" s="55" t="s">
        <v>3</v>
      </c>
      <c r="J13" s="73"/>
      <c r="K13" s="73"/>
      <c r="L13" s="56">
        <f t="shared" si="5"/>
        <v>0</v>
      </c>
      <c r="M13" s="72" t="str">
        <f t="shared" si="0"/>
        <v/>
      </c>
      <c r="N13" s="72"/>
      <c r="O13" s="5" t="e">
        <f t="shared" si="4"/>
        <v>#VALUE!</v>
      </c>
      <c r="P13" s="54"/>
      <c r="Q13" s="34"/>
      <c r="R13" s="39"/>
      <c r="S13" s="73"/>
      <c r="T13" s="73"/>
      <c r="U13" s="55">
        <f t="shared" si="6"/>
        <v>0</v>
      </c>
      <c r="V13" s="74" t="str">
        <f t="shared" si="1"/>
        <v/>
      </c>
      <c r="W13" s="74"/>
      <c r="X13" s="71" t="str">
        <f t="shared" si="2"/>
        <v/>
      </c>
      <c r="Y13" s="71"/>
      <c r="Z13" s="14">
        <v>0</v>
      </c>
      <c r="AA13" s="14">
        <v>1</v>
      </c>
      <c r="AE13" s="65" t="e">
        <f t="shared" si="8"/>
        <v>#VALUE!</v>
      </c>
      <c r="AF13" s="65" t="e">
        <f t="shared" si="9"/>
        <v>#VALUE!</v>
      </c>
      <c r="AG13" s="64" t="e">
        <f t="shared" si="7"/>
        <v>#VALUE!</v>
      </c>
    </row>
    <row r="14" spans="2:33" x14ac:dyDescent="0.15">
      <c r="B14" s="55">
        <v>6</v>
      </c>
      <c r="C14" s="72" t="str">
        <f t="shared" si="3"/>
        <v/>
      </c>
      <c r="D14" s="72"/>
      <c r="E14" s="54"/>
      <c r="F14" s="34"/>
      <c r="G14" s="39"/>
      <c r="H14" s="39"/>
      <c r="I14" s="55" t="s">
        <v>3</v>
      </c>
      <c r="J14" s="73"/>
      <c r="K14" s="73"/>
      <c r="L14" s="56">
        <f t="shared" si="5"/>
        <v>0</v>
      </c>
      <c r="M14" s="72" t="str">
        <f t="shared" si="0"/>
        <v/>
      </c>
      <c r="N14" s="72"/>
      <c r="O14" s="5" t="e">
        <f t="shared" si="4"/>
        <v>#VALUE!</v>
      </c>
      <c r="P14" s="54"/>
      <c r="Q14" s="34"/>
      <c r="R14" s="39"/>
      <c r="S14" s="73"/>
      <c r="T14" s="73"/>
      <c r="U14" s="55">
        <f t="shared" si="6"/>
        <v>0</v>
      </c>
      <c r="V14" s="74" t="str">
        <f t="shared" si="1"/>
        <v/>
      </c>
      <c r="W14" s="74"/>
      <c r="X14" s="71" t="str">
        <f t="shared" si="2"/>
        <v/>
      </c>
      <c r="Y14" s="71"/>
      <c r="Z14" s="14">
        <v>0.1</v>
      </c>
      <c r="AA14" s="14">
        <v>0</v>
      </c>
      <c r="AE14" s="65" t="e">
        <f t="shared" si="8"/>
        <v>#VALUE!</v>
      </c>
      <c r="AF14" s="65" t="e">
        <f t="shared" si="9"/>
        <v>#VALUE!</v>
      </c>
      <c r="AG14" s="64" t="e">
        <f>IF(AE14=AF14,0,IF(AE14&gt;AF14,1,2))</f>
        <v>#VALUE!</v>
      </c>
    </row>
    <row r="15" spans="2:33" x14ac:dyDescent="0.15">
      <c r="B15" s="55">
        <v>7</v>
      </c>
      <c r="C15" s="72" t="str">
        <f t="shared" si="3"/>
        <v/>
      </c>
      <c r="D15" s="72"/>
      <c r="E15" s="54"/>
      <c r="F15" s="34"/>
      <c r="G15" s="39"/>
      <c r="H15" s="39"/>
      <c r="I15" s="55" t="s">
        <v>3</v>
      </c>
      <c r="J15" s="73"/>
      <c r="K15" s="73"/>
      <c r="L15" s="56">
        <f t="shared" si="5"/>
        <v>0</v>
      </c>
      <c r="M15" s="72" t="str">
        <f t="shared" si="0"/>
        <v/>
      </c>
      <c r="N15" s="72"/>
      <c r="O15" s="5" t="e">
        <f t="shared" si="4"/>
        <v>#VALUE!</v>
      </c>
      <c r="P15" s="54"/>
      <c r="Q15" s="34"/>
      <c r="R15" s="39"/>
      <c r="S15" s="73"/>
      <c r="T15" s="73"/>
      <c r="U15" s="55">
        <f t="shared" si="6"/>
        <v>0</v>
      </c>
      <c r="V15" s="74" t="str">
        <f t="shared" si="1"/>
        <v/>
      </c>
      <c r="W15" s="74"/>
      <c r="X15" s="71" t="str">
        <f t="shared" si="2"/>
        <v/>
      </c>
      <c r="Y15" s="71"/>
      <c r="Z15" s="14">
        <v>0.1</v>
      </c>
      <c r="AA15" s="14">
        <v>0</v>
      </c>
      <c r="AE15" s="65" t="e">
        <f t="shared" si="8"/>
        <v>#VALUE!</v>
      </c>
      <c r="AF15" s="65" t="e">
        <f t="shared" si="9"/>
        <v>#VALUE!</v>
      </c>
      <c r="AG15" s="64" t="e">
        <f>IF(AE15=AF15,0,IF(AE15&gt;AF15,1,2))</f>
        <v>#VALUE!</v>
      </c>
    </row>
    <row r="16" spans="2:33" x14ac:dyDescent="0.15">
      <c r="B16" s="55">
        <v>8</v>
      </c>
      <c r="C16" s="72" t="str">
        <f t="shared" si="3"/>
        <v/>
      </c>
      <c r="D16" s="72"/>
      <c r="E16" s="54"/>
      <c r="F16" s="34"/>
      <c r="G16" s="39"/>
      <c r="H16" s="39"/>
      <c r="I16" s="55" t="s">
        <v>3</v>
      </c>
      <c r="J16" s="73"/>
      <c r="K16" s="73"/>
      <c r="L16" s="56">
        <f t="shared" si="5"/>
        <v>0</v>
      </c>
      <c r="M16" s="72" t="str">
        <f t="shared" si="0"/>
        <v/>
      </c>
      <c r="N16" s="72"/>
      <c r="O16" s="5" t="e">
        <f t="shared" si="4"/>
        <v>#VALUE!</v>
      </c>
      <c r="P16" s="54"/>
      <c r="Q16" s="34"/>
      <c r="R16" s="39"/>
      <c r="S16" s="73"/>
      <c r="T16" s="73"/>
      <c r="U16" s="55">
        <f t="shared" si="6"/>
        <v>0</v>
      </c>
      <c r="V16" s="74" t="str">
        <f t="shared" si="1"/>
        <v/>
      </c>
      <c r="W16" s="74"/>
      <c r="X16" s="71" t="str">
        <f t="shared" si="2"/>
        <v/>
      </c>
      <c r="Y16" s="71"/>
      <c r="Z16" s="14">
        <v>1</v>
      </c>
      <c r="AA16" s="14">
        <v>1</v>
      </c>
      <c r="AB16" s="41">
        <f>SUM(V11:W16)</f>
        <v>0</v>
      </c>
      <c r="AC16" s="41"/>
      <c r="AD16" s="42" t="e">
        <f>AB16/C11</f>
        <v>#VALUE!</v>
      </c>
    </row>
    <row r="17" spans="2:33" x14ac:dyDescent="0.15">
      <c r="B17" s="55">
        <v>9</v>
      </c>
      <c r="C17" s="72" t="str">
        <f t="shared" si="3"/>
        <v/>
      </c>
      <c r="D17" s="72"/>
      <c r="E17" s="54"/>
      <c r="F17" s="34"/>
      <c r="G17" s="39"/>
      <c r="H17" s="39"/>
      <c r="I17" s="55" t="s">
        <v>3</v>
      </c>
      <c r="J17" s="73"/>
      <c r="K17" s="73"/>
      <c r="L17" s="56">
        <f t="shared" si="5"/>
        <v>0</v>
      </c>
      <c r="M17" s="72" t="str">
        <f t="shared" si="0"/>
        <v/>
      </c>
      <c r="N17" s="72"/>
      <c r="O17" s="5" t="e">
        <f t="shared" si="4"/>
        <v>#VALUE!</v>
      </c>
      <c r="P17" s="54"/>
      <c r="Q17" s="34"/>
      <c r="R17" s="39"/>
      <c r="S17" s="73"/>
      <c r="T17" s="73"/>
      <c r="U17" s="55">
        <f t="shared" si="6"/>
        <v>0</v>
      </c>
      <c r="V17" s="74" t="str">
        <f t="shared" si="1"/>
        <v/>
      </c>
      <c r="W17" s="74"/>
      <c r="X17" s="71" t="str">
        <f t="shared" ref="X17:X48" si="10">IF(Q17="","",IF(I17="買",(S17-J17)*10000,(J17-S17)*10000))</f>
        <v/>
      </c>
      <c r="Y17" s="71"/>
      <c r="Z17" s="14">
        <v>0.1</v>
      </c>
      <c r="AA17" s="14">
        <v>0</v>
      </c>
    </row>
    <row r="18" spans="2:33" x14ac:dyDescent="0.15">
      <c r="B18" s="55">
        <v>10</v>
      </c>
      <c r="C18" s="72" t="str">
        <f t="shared" si="3"/>
        <v/>
      </c>
      <c r="D18" s="72"/>
      <c r="E18" s="54"/>
      <c r="F18" s="34"/>
      <c r="G18" s="39"/>
      <c r="H18" s="39"/>
      <c r="I18" s="55" t="s">
        <v>3</v>
      </c>
      <c r="J18" s="73"/>
      <c r="K18" s="73"/>
      <c r="L18" s="56">
        <f t="shared" si="5"/>
        <v>0</v>
      </c>
      <c r="M18" s="72" t="str">
        <f t="shared" si="0"/>
        <v/>
      </c>
      <c r="N18" s="72"/>
      <c r="O18" s="5" t="e">
        <f t="shared" si="4"/>
        <v>#VALUE!</v>
      </c>
      <c r="P18" s="54"/>
      <c r="Q18" s="34"/>
      <c r="R18" s="39"/>
      <c r="S18" s="73"/>
      <c r="T18" s="73"/>
      <c r="U18" s="55">
        <f t="shared" si="6"/>
        <v>0</v>
      </c>
      <c r="V18" s="74" t="str">
        <f t="shared" si="1"/>
        <v/>
      </c>
      <c r="W18" s="74"/>
      <c r="X18" s="71" t="str">
        <f t="shared" si="10"/>
        <v/>
      </c>
      <c r="Y18" s="71"/>
      <c r="Z18" s="14">
        <v>1</v>
      </c>
      <c r="AA18" s="14">
        <v>1</v>
      </c>
    </row>
    <row r="19" spans="2:33" x14ac:dyDescent="0.15">
      <c r="B19" s="55">
        <v>11</v>
      </c>
      <c r="C19" s="72" t="str">
        <f t="shared" si="3"/>
        <v/>
      </c>
      <c r="D19" s="72"/>
      <c r="E19" s="54"/>
      <c r="F19" s="34"/>
      <c r="G19" s="39"/>
      <c r="H19" s="39"/>
      <c r="I19" s="55" t="s">
        <v>3</v>
      </c>
      <c r="J19" s="73"/>
      <c r="K19" s="73"/>
      <c r="L19" s="56">
        <f t="shared" si="5"/>
        <v>0</v>
      </c>
      <c r="M19" s="72" t="str">
        <f t="shared" si="0"/>
        <v/>
      </c>
      <c r="N19" s="72"/>
      <c r="O19" s="5" t="e">
        <f t="shared" si="4"/>
        <v>#VALUE!</v>
      </c>
      <c r="P19" s="54"/>
      <c r="Q19" s="34"/>
      <c r="R19" s="39"/>
      <c r="S19" s="73"/>
      <c r="T19" s="73"/>
      <c r="U19" s="55">
        <f t="shared" si="6"/>
        <v>0</v>
      </c>
      <c r="V19" s="74" t="str">
        <f t="shared" si="1"/>
        <v/>
      </c>
      <c r="W19" s="74"/>
      <c r="X19" s="71" t="str">
        <f t="shared" si="10"/>
        <v/>
      </c>
      <c r="Y19" s="71"/>
      <c r="AA19" s="14"/>
      <c r="AB19" s="41"/>
      <c r="AC19" s="41"/>
      <c r="AE19" s="65" t="e">
        <f>ROUNDUP(M19,0)</f>
        <v>#VALUE!</v>
      </c>
      <c r="AF19" s="65" t="e">
        <f>ROUNDUP(V19,0)*(-1)</f>
        <v>#VALUE!</v>
      </c>
      <c r="AG19" s="64" t="e">
        <f>IF(AE19=AF19,0,IF(AE19&gt;AF19,1,2))</f>
        <v>#VALUE!</v>
      </c>
    </row>
    <row r="20" spans="2:33" x14ac:dyDescent="0.15">
      <c r="B20" s="55">
        <v>12</v>
      </c>
      <c r="C20" s="72" t="str">
        <f t="shared" si="3"/>
        <v/>
      </c>
      <c r="D20" s="72"/>
      <c r="E20" s="54"/>
      <c r="F20" s="34"/>
      <c r="G20" s="39"/>
      <c r="H20" s="39"/>
      <c r="I20" s="55" t="s">
        <v>3</v>
      </c>
      <c r="J20" s="73"/>
      <c r="K20" s="73"/>
      <c r="L20" s="56">
        <f t="shared" si="5"/>
        <v>0</v>
      </c>
      <c r="M20" s="72" t="str">
        <f t="shared" si="0"/>
        <v/>
      </c>
      <c r="N20" s="72"/>
      <c r="O20" s="5" t="e">
        <f t="shared" si="4"/>
        <v>#VALUE!</v>
      </c>
      <c r="P20" s="54"/>
      <c r="Q20" s="34"/>
      <c r="R20" s="39"/>
      <c r="S20" s="73"/>
      <c r="T20" s="73"/>
      <c r="U20" s="55">
        <f t="shared" si="6"/>
        <v>0</v>
      </c>
      <c r="V20" s="74" t="str">
        <f t="shared" si="1"/>
        <v/>
      </c>
      <c r="W20" s="74"/>
      <c r="X20" s="71" t="str">
        <f t="shared" si="10"/>
        <v/>
      </c>
      <c r="Y20" s="71"/>
      <c r="AA20" s="14"/>
    </row>
    <row r="21" spans="2:33" x14ac:dyDescent="0.15">
      <c r="B21" s="55">
        <v>13</v>
      </c>
      <c r="C21" s="72" t="str">
        <f t="shared" si="3"/>
        <v/>
      </c>
      <c r="D21" s="72"/>
      <c r="E21" s="54"/>
      <c r="F21" s="34"/>
      <c r="G21" s="39"/>
      <c r="H21" s="39"/>
      <c r="I21" s="55" t="s">
        <v>3</v>
      </c>
      <c r="J21" s="73"/>
      <c r="K21" s="73"/>
      <c r="L21" s="56">
        <f t="shared" si="5"/>
        <v>0</v>
      </c>
      <c r="M21" s="72" t="str">
        <f t="shared" si="0"/>
        <v/>
      </c>
      <c r="N21" s="72"/>
      <c r="O21" s="5" t="e">
        <f t="shared" si="4"/>
        <v>#VALUE!</v>
      </c>
      <c r="P21" s="54"/>
      <c r="Q21" s="34"/>
      <c r="R21" s="39"/>
      <c r="S21" s="73"/>
      <c r="T21" s="73"/>
      <c r="U21" s="55">
        <f t="shared" si="6"/>
        <v>0</v>
      </c>
      <c r="V21" s="74" t="str">
        <f t="shared" si="1"/>
        <v/>
      </c>
      <c r="W21" s="74"/>
      <c r="X21" s="71" t="str">
        <f t="shared" si="10"/>
        <v/>
      </c>
      <c r="Y21" s="71"/>
      <c r="AA21" s="14"/>
      <c r="AB21" s="41">
        <f>SUM(V17:W21)</f>
        <v>0</v>
      </c>
      <c r="AC21" s="41"/>
      <c r="AD21" s="42" t="e">
        <f>AB21/C17</f>
        <v>#VALUE!</v>
      </c>
    </row>
    <row r="22" spans="2:33" x14ac:dyDescent="0.15">
      <c r="B22" s="55">
        <v>14</v>
      </c>
      <c r="C22" s="72" t="str">
        <f t="shared" si="3"/>
        <v/>
      </c>
      <c r="D22" s="72"/>
      <c r="E22" s="54"/>
      <c r="F22" s="34"/>
      <c r="G22" s="39"/>
      <c r="H22" s="39"/>
      <c r="I22" s="55" t="s">
        <v>3</v>
      </c>
      <c r="J22" s="73"/>
      <c r="K22" s="73"/>
      <c r="L22" s="56">
        <f t="shared" si="5"/>
        <v>0</v>
      </c>
      <c r="M22" s="72" t="str">
        <f t="shared" si="0"/>
        <v/>
      </c>
      <c r="N22" s="72"/>
      <c r="O22" s="5" t="e">
        <f t="shared" si="4"/>
        <v>#VALUE!</v>
      </c>
      <c r="P22" s="54"/>
      <c r="Q22" s="34"/>
      <c r="R22" s="39"/>
      <c r="S22" s="73"/>
      <c r="T22" s="73"/>
      <c r="U22" s="55">
        <f t="shared" si="6"/>
        <v>0</v>
      </c>
      <c r="V22" s="74" t="str">
        <f t="shared" si="1"/>
        <v/>
      </c>
      <c r="W22" s="74"/>
      <c r="X22" s="71" t="str">
        <f t="shared" si="10"/>
        <v/>
      </c>
      <c r="Y22" s="71"/>
      <c r="AA22" s="14"/>
    </row>
    <row r="23" spans="2:33" x14ac:dyDescent="0.15">
      <c r="B23" s="55">
        <v>15</v>
      </c>
      <c r="C23" s="72" t="str">
        <f t="shared" si="3"/>
        <v/>
      </c>
      <c r="D23" s="72"/>
      <c r="E23" s="54"/>
      <c r="F23" s="34"/>
      <c r="G23" s="39"/>
      <c r="H23" s="39"/>
      <c r="I23" s="55" t="s">
        <v>3</v>
      </c>
      <c r="J23" s="73"/>
      <c r="K23" s="73"/>
      <c r="L23" s="56">
        <f t="shared" si="5"/>
        <v>0</v>
      </c>
      <c r="M23" s="72" t="str">
        <f t="shared" si="0"/>
        <v/>
      </c>
      <c r="N23" s="72"/>
      <c r="O23" s="5" t="e">
        <f t="shared" si="4"/>
        <v>#VALUE!</v>
      </c>
      <c r="P23" s="54"/>
      <c r="Q23" s="34"/>
      <c r="R23" s="39"/>
      <c r="S23" s="73"/>
      <c r="T23" s="73"/>
      <c r="U23" s="55">
        <f t="shared" si="6"/>
        <v>0</v>
      </c>
      <c r="V23" s="74" t="str">
        <f t="shared" si="1"/>
        <v/>
      </c>
      <c r="W23" s="74"/>
      <c r="X23" s="71" t="str">
        <f t="shared" si="10"/>
        <v/>
      </c>
      <c r="Y23" s="71"/>
      <c r="AA23" s="14"/>
    </row>
    <row r="24" spans="2:33" x14ac:dyDescent="0.15">
      <c r="B24" s="55">
        <v>16</v>
      </c>
      <c r="C24" s="72" t="str">
        <f t="shared" si="3"/>
        <v/>
      </c>
      <c r="D24" s="72"/>
      <c r="E24" s="54"/>
      <c r="F24" s="34"/>
      <c r="G24" s="39"/>
      <c r="H24" s="39"/>
      <c r="I24" s="55" t="s">
        <v>3</v>
      </c>
      <c r="J24" s="73"/>
      <c r="K24" s="73"/>
      <c r="L24" s="56">
        <f t="shared" si="5"/>
        <v>0</v>
      </c>
      <c r="M24" s="72" t="str">
        <f t="shared" si="0"/>
        <v/>
      </c>
      <c r="N24" s="72"/>
      <c r="O24" s="5" t="e">
        <f t="shared" si="4"/>
        <v>#VALUE!</v>
      </c>
      <c r="P24" s="54"/>
      <c r="Q24" s="34"/>
      <c r="R24" s="39"/>
      <c r="S24" s="73"/>
      <c r="T24" s="73"/>
      <c r="U24" s="55">
        <f t="shared" si="6"/>
        <v>0</v>
      </c>
      <c r="V24" s="74" t="str">
        <f t="shared" si="1"/>
        <v/>
      </c>
      <c r="W24" s="74"/>
      <c r="X24" s="71" t="str">
        <f t="shared" si="10"/>
        <v/>
      </c>
      <c r="Y24" s="71"/>
      <c r="AA24" s="14"/>
      <c r="AB24" s="41">
        <f>SUM(V22:W24)</f>
        <v>0</v>
      </c>
      <c r="AC24" s="41"/>
      <c r="AD24" s="42" t="e">
        <f>AB24/C22</f>
        <v>#VALUE!</v>
      </c>
    </row>
    <row r="25" spans="2:33" x14ac:dyDescent="0.15">
      <c r="B25" s="55">
        <v>17</v>
      </c>
      <c r="C25" s="72" t="str">
        <f t="shared" si="3"/>
        <v/>
      </c>
      <c r="D25" s="72"/>
      <c r="E25" s="54"/>
      <c r="F25" s="34"/>
      <c r="G25" s="39"/>
      <c r="H25" s="39"/>
      <c r="I25" s="55" t="s">
        <v>3</v>
      </c>
      <c r="J25" s="73"/>
      <c r="K25" s="73"/>
      <c r="L25" s="56">
        <f t="shared" si="5"/>
        <v>0</v>
      </c>
      <c r="M25" s="72" t="str">
        <f t="shared" si="0"/>
        <v/>
      </c>
      <c r="N25" s="72"/>
      <c r="O25" s="5" t="e">
        <f t="shared" si="4"/>
        <v>#VALUE!</v>
      </c>
      <c r="P25" s="54"/>
      <c r="Q25" s="34"/>
      <c r="R25" s="39"/>
      <c r="S25" s="73"/>
      <c r="T25" s="73"/>
      <c r="U25" s="55">
        <f t="shared" si="6"/>
        <v>0</v>
      </c>
      <c r="V25" s="74" t="str">
        <f t="shared" si="1"/>
        <v/>
      </c>
      <c r="W25" s="74"/>
      <c r="X25" s="71" t="str">
        <f t="shared" si="10"/>
        <v/>
      </c>
      <c r="Y25" s="71"/>
      <c r="AA25" s="14"/>
    </row>
    <row r="26" spans="2:33" x14ac:dyDescent="0.15">
      <c r="B26" s="55">
        <v>18</v>
      </c>
      <c r="C26" s="72" t="str">
        <f t="shared" si="3"/>
        <v/>
      </c>
      <c r="D26" s="72"/>
      <c r="E26" s="54"/>
      <c r="F26" s="34"/>
      <c r="G26" s="39"/>
      <c r="H26" s="39"/>
      <c r="I26" s="55" t="s">
        <v>3</v>
      </c>
      <c r="J26" s="73"/>
      <c r="K26" s="73"/>
      <c r="L26" s="56">
        <f t="shared" si="5"/>
        <v>0</v>
      </c>
      <c r="M26" s="72" t="str">
        <f t="shared" si="0"/>
        <v/>
      </c>
      <c r="N26" s="72"/>
      <c r="O26" s="5" t="e">
        <f t="shared" si="4"/>
        <v>#VALUE!</v>
      </c>
      <c r="P26" s="54"/>
      <c r="Q26" s="34"/>
      <c r="R26" s="39"/>
      <c r="S26" s="73"/>
      <c r="T26" s="73"/>
      <c r="U26" s="55">
        <f t="shared" si="6"/>
        <v>0</v>
      </c>
      <c r="V26" s="74" t="str">
        <f t="shared" si="1"/>
        <v/>
      </c>
      <c r="W26" s="74"/>
      <c r="X26" s="71" t="str">
        <f t="shared" si="10"/>
        <v/>
      </c>
      <c r="Y26" s="71"/>
      <c r="AA26" s="14"/>
      <c r="AE26" s="65" t="e">
        <f>ROUNDUP(M26,0)</f>
        <v>#VALUE!</v>
      </c>
      <c r="AF26" s="65" t="e">
        <f>ROUNDUP(V26,0)*(-1)</f>
        <v>#VALUE!</v>
      </c>
      <c r="AG26" s="64" t="e">
        <f>IF(AE26=AF26,0,IF(AE26&gt;AF26,1,2))</f>
        <v>#VALUE!</v>
      </c>
    </row>
    <row r="27" spans="2:33" x14ac:dyDescent="0.15">
      <c r="B27" s="55">
        <v>19</v>
      </c>
      <c r="C27" s="72" t="str">
        <f t="shared" si="3"/>
        <v/>
      </c>
      <c r="D27" s="72"/>
      <c r="E27" s="54"/>
      <c r="F27" s="34"/>
      <c r="G27" s="39"/>
      <c r="H27" s="39"/>
      <c r="I27" s="55" t="s">
        <v>3</v>
      </c>
      <c r="J27" s="73"/>
      <c r="K27" s="73"/>
      <c r="L27" s="56">
        <f t="shared" si="5"/>
        <v>0</v>
      </c>
      <c r="M27" s="72" t="str">
        <f t="shared" si="0"/>
        <v/>
      </c>
      <c r="N27" s="72"/>
      <c r="O27" s="5" t="e">
        <f t="shared" si="4"/>
        <v>#VALUE!</v>
      </c>
      <c r="P27" s="54"/>
      <c r="Q27" s="34"/>
      <c r="R27" s="39"/>
      <c r="S27" s="73"/>
      <c r="T27" s="73"/>
      <c r="U27" s="55">
        <f t="shared" si="6"/>
        <v>0</v>
      </c>
      <c r="V27" s="74" t="str">
        <f t="shared" si="1"/>
        <v/>
      </c>
      <c r="W27" s="74"/>
      <c r="X27" s="71" t="str">
        <f t="shared" si="10"/>
        <v/>
      </c>
      <c r="Y27" s="71"/>
      <c r="AA27" s="14"/>
      <c r="AB27" s="41">
        <f>SUM(V25:W27)</f>
        <v>0</v>
      </c>
      <c r="AC27" s="41"/>
      <c r="AD27" s="42" t="e">
        <f>AB27/C25</f>
        <v>#VALUE!</v>
      </c>
    </row>
    <row r="28" spans="2:33" x14ac:dyDescent="0.15">
      <c r="B28" s="55">
        <v>20</v>
      </c>
      <c r="C28" s="72" t="str">
        <f t="shared" si="3"/>
        <v/>
      </c>
      <c r="D28" s="72"/>
      <c r="E28" s="54"/>
      <c r="F28" s="34"/>
      <c r="G28" s="39"/>
      <c r="H28" s="39"/>
      <c r="I28" s="55" t="s">
        <v>3</v>
      </c>
      <c r="J28" s="73"/>
      <c r="K28" s="73"/>
      <c r="L28" s="56">
        <f t="shared" si="5"/>
        <v>0</v>
      </c>
      <c r="M28" s="72" t="str">
        <f t="shared" si="0"/>
        <v/>
      </c>
      <c r="N28" s="72"/>
      <c r="O28" s="5" t="e">
        <f t="shared" si="4"/>
        <v>#VALUE!</v>
      </c>
      <c r="P28" s="54"/>
      <c r="Q28" s="34"/>
      <c r="R28" s="39"/>
      <c r="S28" s="73"/>
      <c r="T28" s="73"/>
      <c r="U28" s="55">
        <f t="shared" si="6"/>
        <v>0</v>
      </c>
      <c r="V28" s="74" t="str">
        <f t="shared" si="1"/>
        <v/>
      </c>
      <c r="W28" s="74"/>
      <c r="X28" s="71" t="str">
        <f t="shared" si="10"/>
        <v/>
      </c>
      <c r="Y28" s="71"/>
      <c r="AA28" s="14"/>
    </row>
    <row r="29" spans="2:33" x14ac:dyDescent="0.15">
      <c r="B29" s="55">
        <v>21</v>
      </c>
      <c r="C29" s="72" t="str">
        <f t="shared" si="3"/>
        <v/>
      </c>
      <c r="D29" s="72"/>
      <c r="E29" s="54"/>
      <c r="F29" s="34"/>
      <c r="G29" s="39"/>
      <c r="H29" s="39"/>
      <c r="I29" s="55" t="s">
        <v>3</v>
      </c>
      <c r="J29" s="73"/>
      <c r="K29" s="73"/>
      <c r="L29" s="56">
        <f t="shared" si="5"/>
        <v>0</v>
      </c>
      <c r="M29" s="72" t="str">
        <f t="shared" si="0"/>
        <v/>
      </c>
      <c r="N29" s="72"/>
      <c r="O29" s="5" t="e">
        <f t="shared" si="4"/>
        <v>#VALUE!</v>
      </c>
      <c r="P29" s="54"/>
      <c r="Q29" s="34"/>
      <c r="R29" s="39"/>
      <c r="S29" s="73"/>
      <c r="T29" s="73"/>
      <c r="U29" s="55">
        <f t="shared" si="6"/>
        <v>0</v>
      </c>
      <c r="V29" s="74" t="str">
        <f t="shared" si="1"/>
        <v/>
      </c>
      <c r="W29" s="74"/>
      <c r="X29" s="71" t="str">
        <f t="shared" si="10"/>
        <v/>
      </c>
      <c r="Y29" s="71"/>
      <c r="AA29" s="14"/>
    </row>
    <row r="30" spans="2:33" x14ac:dyDescent="0.15">
      <c r="B30" s="55">
        <v>22</v>
      </c>
      <c r="C30" s="72" t="str">
        <f t="shared" si="3"/>
        <v/>
      </c>
      <c r="D30" s="72"/>
      <c r="E30" s="54"/>
      <c r="F30" s="34"/>
      <c r="G30" s="39"/>
      <c r="H30" s="39"/>
      <c r="I30" s="55" t="s">
        <v>3</v>
      </c>
      <c r="J30" s="73"/>
      <c r="K30" s="73"/>
      <c r="L30" s="56">
        <f t="shared" si="5"/>
        <v>0</v>
      </c>
      <c r="M30" s="72" t="str">
        <f t="shared" si="0"/>
        <v/>
      </c>
      <c r="N30" s="72"/>
      <c r="O30" s="5" t="e">
        <f t="shared" si="4"/>
        <v>#VALUE!</v>
      </c>
      <c r="P30" s="54"/>
      <c r="Q30" s="34"/>
      <c r="R30" s="39"/>
      <c r="S30" s="73"/>
      <c r="T30" s="73"/>
      <c r="U30" s="55">
        <f t="shared" si="6"/>
        <v>0</v>
      </c>
      <c r="V30" s="74" t="str">
        <f t="shared" si="1"/>
        <v/>
      </c>
      <c r="W30" s="74"/>
      <c r="X30" s="71" t="str">
        <f t="shared" si="10"/>
        <v/>
      </c>
      <c r="Y30" s="71"/>
      <c r="AA30" s="14"/>
      <c r="AE30" s="65" t="e">
        <f>ROUNDUP(M30,0)</f>
        <v>#VALUE!</v>
      </c>
      <c r="AF30" s="65" t="e">
        <f>ROUNDUP(V30,0)*(-1)</f>
        <v>#VALUE!</v>
      </c>
      <c r="AG30" s="64" t="e">
        <f>IF(AE30=AF30,0,IF(AE30&gt;AF30,1,2))</f>
        <v>#VALUE!</v>
      </c>
    </row>
    <row r="31" spans="2:33" x14ac:dyDescent="0.15">
      <c r="B31" s="55">
        <v>23</v>
      </c>
      <c r="C31" s="72" t="str">
        <f t="shared" si="3"/>
        <v/>
      </c>
      <c r="D31" s="72"/>
      <c r="E31" s="54"/>
      <c r="F31" s="34"/>
      <c r="G31" s="39"/>
      <c r="H31" s="39"/>
      <c r="I31" s="55" t="s">
        <v>3</v>
      </c>
      <c r="J31" s="73"/>
      <c r="K31" s="73"/>
      <c r="L31" s="56">
        <f t="shared" si="5"/>
        <v>0</v>
      </c>
      <c r="M31" s="72" t="str">
        <f t="shared" si="0"/>
        <v/>
      </c>
      <c r="N31" s="72"/>
      <c r="O31" s="5" t="e">
        <f t="shared" si="4"/>
        <v>#VALUE!</v>
      </c>
      <c r="P31" s="54"/>
      <c r="Q31" s="34"/>
      <c r="R31" s="39"/>
      <c r="S31" s="73"/>
      <c r="T31" s="73"/>
      <c r="U31" s="55">
        <f t="shared" si="6"/>
        <v>0</v>
      </c>
      <c r="V31" s="74" t="str">
        <f t="shared" si="1"/>
        <v/>
      </c>
      <c r="W31" s="74"/>
      <c r="X31" s="71" t="str">
        <f t="shared" si="10"/>
        <v/>
      </c>
      <c r="Y31" s="71"/>
      <c r="AA31" s="14"/>
      <c r="AB31" s="41">
        <f>SUM(V28:W31)</f>
        <v>0</v>
      </c>
      <c r="AC31" s="41"/>
      <c r="AD31" s="42" t="e">
        <f>AB31/C28</f>
        <v>#VALUE!</v>
      </c>
    </row>
    <row r="32" spans="2:33" x14ac:dyDescent="0.15">
      <c r="B32" s="55">
        <v>24</v>
      </c>
      <c r="C32" s="72" t="str">
        <f t="shared" si="3"/>
        <v/>
      </c>
      <c r="D32" s="72"/>
      <c r="E32" s="54"/>
      <c r="F32" s="34"/>
      <c r="G32" s="39"/>
      <c r="H32" s="39"/>
      <c r="I32" s="55" t="s">
        <v>3</v>
      </c>
      <c r="J32" s="73"/>
      <c r="K32" s="73"/>
      <c r="L32" s="56">
        <f t="shared" si="5"/>
        <v>0</v>
      </c>
      <c r="M32" s="72" t="str">
        <f t="shared" si="0"/>
        <v/>
      </c>
      <c r="N32" s="72"/>
      <c r="O32" s="5" t="e">
        <f t="shared" si="4"/>
        <v>#VALUE!</v>
      </c>
      <c r="P32" s="54"/>
      <c r="Q32" s="34"/>
      <c r="R32" s="39"/>
      <c r="S32" s="73"/>
      <c r="T32" s="73"/>
      <c r="U32" s="55">
        <f t="shared" si="6"/>
        <v>0</v>
      </c>
      <c r="V32" s="74" t="str">
        <f t="shared" si="1"/>
        <v/>
      </c>
      <c r="W32" s="74"/>
      <c r="X32" s="71" t="str">
        <f t="shared" si="10"/>
        <v/>
      </c>
      <c r="Y32" s="71"/>
      <c r="AA32" s="14"/>
      <c r="AE32" s="65" t="e">
        <f>ROUNDUP(M32,0)</f>
        <v>#VALUE!</v>
      </c>
      <c r="AF32" s="65" t="e">
        <f>ROUNDUP(V32,0)*(-1)</f>
        <v>#VALUE!</v>
      </c>
      <c r="AG32" s="64" t="e">
        <f>IF(AE32=AF32,0,IF(AE32&gt;AF32,1,2))</f>
        <v>#VALUE!</v>
      </c>
    </row>
    <row r="33" spans="2:33" x14ac:dyDescent="0.15">
      <c r="B33" s="55">
        <v>25</v>
      </c>
      <c r="C33" s="72" t="str">
        <f t="shared" si="3"/>
        <v/>
      </c>
      <c r="D33" s="72"/>
      <c r="E33" s="54"/>
      <c r="F33" s="34"/>
      <c r="G33" s="39"/>
      <c r="H33" s="39"/>
      <c r="I33" s="55" t="s">
        <v>3</v>
      </c>
      <c r="J33" s="73"/>
      <c r="K33" s="73"/>
      <c r="L33" s="56">
        <f t="shared" si="5"/>
        <v>0</v>
      </c>
      <c r="M33" s="72" t="str">
        <f t="shared" si="0"/>
        <v/>
      </c>
      <c r="N33" s="72"/>
      <c r="O33" s="5" t="e">
        <f t="shared" si="4"/>
        <v>#VALUE!</v>
      </c>
      <c r="P33" s="54"/>
      <c r="Q33" s="34"/>
      <c r="R33" s="39"/>
      <c r="S33" s="73"/>
      <c r="T33" s="73"/>
      <c r="U33" s="55">
        <f t="shared" si="6"/>
        <v>0</v>
      </c>
      <c r="V33" s="74" t="str">
        <f t="shared" si="1"/>
        <v/>
      </c>
      <c r="W33" s="74"/>
      <c r="X33" s="71" t="str">
        <f t="shared" si="10"/>
        <v/>
      </c>
      <c r="Y33" s="71"/>
      <c r="AA33" s="14"/>
    </row>
    <row r="34" spans="2:33" x14ac:dyDescent="0.15">
      <c r="B34" s="55">
        <v>26</v>
      </c>
      <c r="C34" s="72" t="str">
        <f t="shared" si="3"/>
        <v/>
      </c>
      <c r="D34" s="72"/>
      <c r="E34" s="54"/>
      <c r="F34" s="34"/>
      <c r="G34" s="39"/>
      <c r="H34" s="39"/>
      <c r="I34" s="55" t="s">
        <v>3</v>
      </c>
      <c r="J34" s="73"/>
      <c r="K34" s="73"/>
      <c r="L34" s="56">
        <f t="shared" si="5"/>
        <v>0</v>
      </c>
      <c r="M34" s="72" t="str">
        <f t="shared" si="0"/>
        <v/>
      </c>
      <c r="N34" s="72"/>
      <c r="O34" s="5" t="e">
        <f t="shared" si="4"/>
        <v>#VALUE!</v>
      </c>
      <c r="P34" s="54"/>
      <c r="Q34" s="34"/>
      <c r="R34" s="39"/>
      <c r="S34" s="73"/>
      <c r="T34" s="73"/>
      <c r="U34" s="55">
        <f t="shared" si="6"/>
        <v>0</v>
      </c>
      <c r="V34" s="74" t="str">
        <f t="shared" si="1"/>
        <v/>
      </c>
      <c r="W34" s="74"/>
      <c r="X34" s="71" t="str">
        <f t="shared" si="10"/>
        <v/>
      </c>
      <c r="Y34" s="71"/>
      <c r="AA34" s="14"/>
      <c r="AB34" s="41"/>
      <c r="AC34" s="41"/>
      <c r="AE34" s="65" t="e">
        <f>ROUNDUP(M34,0)</f>
        <v>#VALUE!</v>
      </c>
      <c r="AF34" s="65" t="e">
        <f>ROUNDUP(V34,0)*(-1)</f>
        <v>#VALUE!</v>
      </c>
      <c r="AG34" s="64" t="e">
        <f>IF(AE34=AF34,0,IF(AE34&gt;AF34,1,2))</f>
        <v>#VALUE!</v>
      </c>
    </row>
    <row r="35" spans="2:33" x14ac:dyDescent="0.15">
      <c r="B35" s="55">
        <v>27</v>
      </c>
      <c r="C35" s="72" t="str">
        <f t="shared" si="3"/>
        <v/>
      </c>
      <c r="D35" s="72"/>
      <c r="E35" s="54"/>
      <c r="F35" s="34"/>
      <c r="G35" s="39"/>
      <c r="H35" s="39"/>
      <c r="I35" s="55" t="s">
        <v>3</v>
      </c>
      <c r="J35" s="73"/>
      <c r="K35" s="73"/>
      <c r="L35" s="56">
        <f t="shared" si="5"/>
        <v>0</v>
      </c>
      <c r="M35" s="72" t="str">
        <f t="shared" si="0"/>
        <v/>
      </c>
      <c r="N35" s="72"/>
      <c r="O35" s="5" t="e">
        <f t="shared" si="4"/>
        <v>#VALUE!</v>
      </c>
      <c r="P35" s="54"/>
      <c r="Q35" s="34"/>
      <c r="R35" s="39"/>
      <c r="S35" s="73"/>
      <c r="T35" s="73"/>
      <c r="U35" s="55">
        <f t="shared" si="6"/>
        <v>0</v>
      </c>
      <c r="V35" s="74" t="str">
        <f t="shared" si="1"/>
        <v/>
      </c>
      <c r="W35" s="74"/>
      <c r="X35" s="71" t="str">
        <f t="shared" si="10"/>
        <v/>
      </c>
      <c r="Y35" s="71"/>
      <c r="AA35" s="14"/>
    </row>
    <row r="36" spans="2:33" x14ac:dyDescent="0.15">
      <c r="B36" s="55">
        <v>28</v>
      </c>
      <c r="C36" s="72" t="str">
        <f t="shared" si="3"/>
        <v/>
      </c>
      <c r="D36" s="72"/>
      <c r="E36" s="54"/>
      <c r="F36" s="34"/>
      <c r="G36" s="39"/>
      <c r="H36" s="39"/>
      <c r="I36" s="55" t="s">
        <v>3</v>
      </c>
      <c r="J36" s="73"/>
      <c r="K36" s="73"/>
      <c r="L36" s="56">
        <f t="shared" si="5"/>
        <v>0</v>
      </c>
      <c r="M36" s="72" t="str">
        <f t="shared" si="0"/>
        <v/>
      </c>
      <c r="N36" s="72"/>
      <c r="O36" s="5" t="e">
        <f t="shared" si="4"/>
        <v>#VALUE!</v>
      </c>
      <c r="P36" s="54"/>
      <c r="Q36" s="34"/>
      <c r="R36" s="39"/>
      <c r="S36" s="73"/>
      <c r="T36" s="73"/>
      <c r="U36" s="55">
        <f t="shared" si="6"/>
        <v>0</v>
      </c>
      <c r="V36" s="74" t="str">
        <f t="shared" si="1"/>
        <v/>
      </c>
      <c r="W36" s="74"/>
      <c r="X36" s="71" t="str">
        <f t="shared" si="10"/>
        <v/>
      </c>
      <c r="Y36" s="71"/>
      <c r="AA36" s="14"/>
      <c r="AB36" s="41">
        <f>SUM(V32:W36)</f>
        <v>0</v>
      </c>
      <c r="AC36" s="41"/>
      <c r="AD36" s="42" t="e">
        <f>AB36/C32</f>
        <v>#VALUE!</v>
      </c>
      <c r="AE36" s="65" t="e">
        <f>ROUNDUP(M36,0)</f>
        <v>#VALUE!</v>
      </c>
      <c r="AF36" s="65" t="e">
        <f>ROUNDUP(V36,0)*(-1)</f>
        <v>#VALUE!</v>
      </c>
      <c r="AG36" s="64" t="e">
        <f>IF(AE36=AF36,0,IF(AE36&gt;AF36,1,2))</f>
        <v>#VALUE!</v>
      </c>
    </row>
    <row r="37" spans="2:33" x14ac:dyDescent="0.15">
      <c r="B37" s="55">
        <v>29</v>
      </c>
      <c r="C37" s="72" t="str">
        <f t="shared" si="3"/>
        <v/>
      </c>
      <c r="D37" s="72"/>
      <c r="E37" s="54"/>
      <c r="F37" s="34"/>
      <c r="G37" s="39"/>
      <c r="H37" s="39"/>
      <c r="I37" s="55" t="s">
        <v>3</v>
      </c>
      <c r="J37" s="73"/>
      <c r="K37" s="73"/>
      <c r="L37" s="56">
        <f t="shared" si="5"/>
        <v>0</v>
      </c>
      <c r="M37" s="72" t="str">
        <f t="shared" si="0"/>
        <v/>
      </c>
      <c r="N37" s="72"/>
      <c r="O37" s="5" t="e">
        <f t="shared" si="4"/>
        <v>#VALUE!</v>
      </c>
      <c r="P37" s="54"/>
      <c r="Q37" s="34"/>
      <c r="R37" s="39"/>
      <c r="S37" s="73"/>
      <c r="T37" s="73"/>
      <c r="U37" s="55">
        <f t="shared" si="6"/>
        <v>0</v>
      </c>
      <c r="V37" s="74" t="str">
        <f t="shared" si="1"/>
        <v/>
      </c>
      <c r="W37" s="74"/>
      <c r="X37" s="71" t="str">
        <f t="shared" si="10"/>
        <v/>
      </c>
      <c r="Y37" s="71"/>
      <c r="AA37" s="14"/>
    </row>
    <row r="38" spans="2:33" x14ac:dyDescent="0.15">
      <c r="B38" s="55">
        <v>30</v>
      </c>
      <c r="C38" s="72" t="str">
        <f t="shared" si="3"/>
        <v/>
      </c>
      <c r="D38" s="72"/>
      <c r="E38" s="54"/>
      <c r="F38" s="34"/>
      <c r="G38" s="39"/>
      <c r="H38" s="39"/>
      <c r="I38" s="55" t="s">
        <v>3</v>
      </c>
      <c r="J38" s="73"/>
      <c r="K38" s="73"/>
      <c r="L38" s="56">
        <f t="shared" si="5"/>
        <v>0</v>
      </c>
      <c r="M38" s="72" t="str">
        <f t="shared" si="0"/>
        <v/>
      </c>
      <c r="N38" s="72"/>
      <c r="O38" s="5" t="e">
        <f t="shared" si="4"/>
        <v>#VALUE!</v>
      </c>
      <c r="P38" s="54"/>
      <c r="Q38" s="34"/>
      <c r="R38" s="39"/>
      <c r="S38" s="73"/>
      <c r="T38" s="73"/>
      <c r="U38" s="55">
        <f t="shared" si="6"/>
        <v>0</v>
      </c>
      <c r="V38" s="74" t="str">
        <f t="shared" si="1"/>
        <v/>
      </c>
      <c r="W38" s="74"/>
      <c r="X38" s="71" t="str">
        <f t="shared" si="10"/>
        <v/>
      </c>
      <c r="Y38" s="71"/>
      <c r="AA38" s="14"/>
    </row>
    <row r="39" spans="2:33" x14ac:dyDescent="0.15">
      <c r="B39" s="55">
        <v>31</v>
      </c>
      <c r="C39" s="72" t="str">
        <f t="shared" si="3"/>
        <v/>
      </c>
      <c r="D39" s="72"/>
      <c r="E39" s="54"/>
      <c r="F39" s="34"/>
      <c r="G39" s="39"/>
      <c r="H39" s="39"/>
      <c r="I39" s="55" t="s">
        <v>3</v>
      </c>
      <c r="J39" s="73"/>
      <c r="K39" s="73"/>
      <c r="L39" s="56">
        <f t="shared" si="5"/>
        <v>0</v>
      </c>
      <c r="M39" s="72" t="str">
        <f t="shared" si="0"/>
        <v/>
      </c>
      <c r="N39" s="72"/>
      <c r="O39" s="5" t="e">
        <f t="shared" si="4"/>
        <v>#VALUE!</v>
      </c>
      <c r="P39" s="54"/>
      <c r="Q39" s="34"/>
      <c r="R39" s="39"/>
      <c r="S39" s="73"/>
      <c r="T39" s="73"/>
      <c r="U39" s="55">
        <f t="shared" si="6"/>
        <v>0</v>
      </c>
      <c r="V39" s="74" t="str">
        <f t="shared" si="1"/>
        <v/>
      </c>
      <c r="W39" s="74"/>
      <c r="X39" s="71" t="str">
        <f t="shared" si="10"/>
        <v/>
      </c>
      <c r="Y39" s="71"/>
      <c r="AA39" s="14"/>
      <c r="AE39" s="65" t="e">
        <f t="shared" ref="AE39:AE102" si="11">ROUNDUP(M39,0)</f>
        <v>#VALUE!</v>
      </c>
      <c r="AF39" s="65" t="e">
        <f t="shared" ref="AF39:AF102" si="12">ROUNDUP(V39,0)*(-1)</f>
        <v>#VALUE!</v>
      </c>
      <c r="AG39" s="64" t="e">
        <f t="shared" ref="AG39:AG45" si="13">IF(AE39=AF39,0,IF(AE39&gt;AF39,1,2))</f>
        <v>#VALUE!</v>
      </c>
    </row>
    <row r="40" spans="2:33" x14ac:dyDescent="0.15">
      <c r="B40" s="55">
        <v>32</v>
      </c>
      <c r="C40" s="72" t="str">
        <f t="shared" si="3"/>
        <v/>
      </c>
      <c r="D40" s="72"/>
      <c r="E40" s="54"/>
      <c r="F40" s="34"/>
      <c r="G40" s="39"/>
      <c r="H40" s="39"/>
      <c r="I40" s="55" t="s">
        <v>3</v>
      </c>
      <c r="J40" s="73"/>
      <c r="K40" s="73"/>
      <c r="L40" s="56">
        <f t="shared" si="5"/>
        <v>0</v>
      </c>
      <c r="M40" s="72" t="str">
        <f t="shared" si="0"/>
        <v/>
      </c>
      <c r="N40" s="72"/>
      <c r="O40" s="5" t="e">
        <f t="shared" si="4"/>
        <v>#VALUE!</v>
      </c>
      <c r="P40" s="54"/>
      <c r="Q40" s="34"/>
      <c r="R40" s="39"/>
      <c r="S40" s="73"/>
      <c r="T40" s="73"/>
      <c r="U40" s="55">
        <f t="shared" si="6"/>
        <v>0</v>
      </c>
      <c r="V40" s="74" t="str">
        <f t="shared" si="1"/>
        <v/>
      </c>
      <c r="W40" s="74"/>
      <c r="X40" s="71" t="str">
        <f t="shared" si="10"/>
        <v/>
      </c>
      <c r="Y40" s="71"/>
      <c r="AA40" s="14"/>
      <c r="AE40" s="65" t="e">
        <f t="shared" si="11"/>
        <v>#VALUE!</v>
      </c>
      <c r="AF40" s="65" t="e">
        <f t="shared" si="12"/>
        <v>#VALUE!</v>
      </c>
      <c r="AG40" s="64" t="e">
        <f t="shared" si="13"/>
        <v>#VALUE!</v>
      </c>
    </row>
    <row r="41" spans="2:33" x14ac:dyDescent="0.15">
      <c r="B41" s="55">
        <v>33</v>
      </c>
      <c r="C41" s="72" t="str">
        <f t="shared" si="3"/>
        <v/>
      </c>
      <c r="D41" s="72"/>
      <c r="E41" s="54"/>
      <c r="F41" s="34"/>
      <c r="G41" s="39"/>
      <c r="H41" s="39"/>
      <c r="I41" s="55" t="s">
        <v>3</v>
      </c>
      <c r="J41" s="73"/>
      <c r="K41" s="73"/>
      <c r="L41" s="56">
        <f t="shared" si="5"/>
        <v>0</v>
      </c>
      <c r="M41" s="72" t="str">
        <f t="shared" si="0"/>
        <v/>
      </c>
      <c r="N41" s="72"/>
      <c r="O41" s="5" t="e">
        <f t="shared" si="4"/>
        <v>#VALUE!</v>
      </c>
      <c r="P41" s="54"/>
      <c r="Q41" s="34"/>
      <c r="R41" s="39"/>
      <c r="S41" s="73"/>
      <c r="T41" s="73"/>
      <c r="U41" s="55">
        <f t="shared" si="6"/>
        <v>0</v>
      </c>
      <c r="V41" s="74" t="str">
        <f t="shared" ref="V41:V72" si="14">IF(Q41="","",(IF(I41="売",J41-S41,S41-J41))*O41*100000)</f>
        <v/>
      </c>
      <c r="W41" s="74"/>
      <c r="X41" s="71" t="str">
        <f t="shared" si="10"/>
        <v/>
      </c>
      <c r="Y41" s="71"/>
      <c r="AA41" s="14"/>
      <c r="AE41" s="65" t="e">
        <f t="shared" si="11"/>
        <v>#VALUE!</v>
      </c>
      <c r="AF41" s="65" t="e">
        <f t="shared" si="12"/>
        <v>#VALUE!</v>
      </c>
      <c r="AG41" s="64" t="e">
        <f t="shared" si="13"/>
        <v>#VALUE!</v>
      </c>
    </row>
    <row r="42" spans="2:33" x14ac:dyDescent="0.15">
      <c r="B42" s="55">
        <v>34</v>
      </c>
      <c r="C42" s="72" t="str">
        <f t="shared" ref="C42:C73" si="15">IF(V41="","",C41+V41)</f>
        <v/>
      </c>
      <c r="D42" s="72"/>
      <c r="E42" s="54"/>
      <c r="F42" s="34"/>
      <c r="G42" s="39"/>
      <c r="H42" s="39"/>
      <c r="I42" s="55" t="s">
        <v>3</v>
      </c>
      <c r="J42" s="73"/>
      <c r="K42" s="73"/>
      <c r="L42" s="56">
        <f t="shared" si="5"/>
        <v>0</v>
      </c>
      <c r="M42" s="72" t="str">
        <f t="shared" si="0"/>
        <v/>
      </c>
      <c r="N42" s="72"/>
      <c r="O42" s="5" t="e">
        <f t="shared" si="4"/>
        <v>#VALUE!</v>
      </c>
      <c r="P42" s="54"/>
      <c r="Q42" s="34"/>
      <c r="R42" s="39"/>
      <c r="S42" s="73"/>
      <c r="T42" s="73"/>
      <c r="U42" s="55">
        <f t="shared" si="6"/>
        <v>0</v>
      </c>
      <c r="V42" s="74" t="str">
        <f t="shared" si="14"/>
        <v/>
      </c>
      <c r="W42" s="74"/>
      <c r="X42" s="71" t="str">
        <f t="shared" si="10"/>
        <v/>
      </c>
      <c r="Y42" s="71"/>
      <c r="AA42" s="14"/>
      <c r="AE42" s="65" t="e">
        <f t="shared" si="11"/>
        <v>#VALUE!</v>
      </c>
      <c r="AF42" s="65" t="e">
        <f t="shared" si="12"/>
        <v>#VALUE!</v>
      </c>
      <c r="AG42" s="64" t="e">
        <f t="shared" si="13"/>
        <v>#VALUE!</v>
      </c>
    </row>
    <row r="43" spans="2:33" x14ac:dyDescent="0.15">
      <c r="B43" s="55">
        <v>35</v>
      </c>
      <c r="C43" s="72" t="str">
        <f t="shared" si="15"/>
        <v/>
      </c>
      <c r="D43" s="72"/>
      <c r="E43" s="54"/>
      <c r="F43" s="34"/>
      <c r="G43" s="39"/>
      <c r="H43" s="39"/>
      <c r="I43" s="55" t="s">
        <v>3</v>
      </c>
      <c r="J43" s="73"/>
      <c r="K43" s="73"/>
      <c r="L43" s="56">
        <f t="shared" si="5"/>
        <v>0</v>
      </c>
      <c r="M43" s="72" t="str">
        <f t="shared" si="0"/>
        <v/>
      </c>
      <c r="N43" s="72"/>
      <c r="O43" s="5" t="e">
        <f t="shared" si="4"/>
        <v>#VALUE!</v>
      </c>
      <c r="P43" s="54"/>
      <c r="Q43" s="34"/>
      <c r="R43" s="39"/>
      <c r="S43" s="73"/>
      <c r="T43" s="73"/>
      <c r="U43" s="55">
        <f t="shared" si="6"/>
        <v>0</v>
      </c>
      <c r="V43" s="74" t="str">
        <f t="shared" si="14"/>
        <v/>
      </c>
      <c r="W43" s="74"/>
      <c r="X43" s="71" t="str">
        <f t="shared" si="10"/>
        <v/>
      </c>
      <c r="Y43" s="71"/>
      <c r="AA43" s="14"/>
      <c r="AE43" s="65" t="e">
        <f t="shared" si="11"/>
        <v>#VALUE!</v>
      </c>
      <c r="AF43" s="65" t="e">
        <f t="shared" si="12"/>
        <v>#VALUE!</v>
      </c>
      <c r="AG43" s="64" t="e">
        <f t="shared" si="13"/>
        <v>#VALUE!</v>
      </c>
    </row>
    <row r="44" spans="2:33" x14ac:dyDescent="0.15">
      <c r="B44" s="55">
        <v>36</v>
      </c>
      <c r="C44" s="72" t="str">
        <f t="shared" si="15"/>
        <v/>
      </c>
      <c r="D44" s="72"/>
      <c r="E44" s="54"/>
      <c r="F44" s="34"/>
      <c r="G44" s="39"/>
      <c r="H44" s="39"/>
      <c r="I44" s="55" t="s">
        <v>3</v>
      </c>
      <c r="J44" s="73"/>
      <c r="K44" s="73"/>
      <c r="L44" s="56">
        <f t="shared" si="5"/>
        <v>0</v>
      </c>
      <c r="M44" s="72" t="str">
        <f t="shared" si="0"/>
        <v/>
      </c>
      <c r="N44" s="72"/>
      <c r="O44" s="5" t="e">
        <f t="shared" si="4"/>
        <v>#VALUE!</v>
      </c>
      <c r="P44" s="54"/>
      <c r="Q44" s="34"/>
      <c r="R44" s="39"/>
      <c r="S44" s="73"/>
      <c r="T44" s="73"/>
      <c r="U44" s="55">
        <f t="shared" si="6"/>
        <v>0</v>
      </c>
      <c r="V44" s="74" t="str">
        <f t="shared" si="14"/>
        <v/>
      </c>
      <c r="W44" s="74"/>
      <c r="X44" s="71" t="str">
        <f t="shared" si="10"/>
        <v/>
      </c>
      <c r="Y44" s="71"/>
      <c r="AA44" s="14"/>
      <c r="AE44" s="65" t="e">
        <f t="shared" si="11"/>
        <v>#VALUE!</v>
      </c>
      <c r="AF44" s="65" t="e">
        <f t="shared" si="12"/>
        <v>#VALUE!</v>
      </c>
      <c r="AG44" s="64" t="e">
        <f t="shared" si="13"/>
        <v>#VALUE!</v>
      </c>
    </row>
    <row r="45" spans="2:33" x14ac:dyDescent="0.15">
      <c r="B45" s="55">
        <v>37</v>
      </c>
      <c r="C45" s="72" t="str">
        <f t="shared" si="15"/>
        <v/>
      </c>
      <c r="D45" s="72"/>
      <c r="E45" s="54"/>
      <c r="F45" s="34"/>
      <c r="G45" s="39"/>
      <c r="H45" s="39"/>
      <c r="I45" s="55" t="s">
        <v>3</v>
      </c>
      <c r="J45" s="73"/>
      <c r="K45" s="73"/>
      <c r="L45" s="56">
        <f t="shared" si="5"/>
        <v>0</v>
      </c>
      <c r="M45" s="72" t="str">
        <f t="shared" si="0"/>
        <v/>
      </c>
      <c r="N45" s="72"/>
      <c r="O45" s="5" t="e">
        <f t="shared" si="4"/>
        <v>#VALUE!</v>
      </c>
      <c r="P45" s="54"/>
      <c r="Q45" s="34"/>
      <c r="R45" s="39"/>
      <c r="S45" s="73"/>
      <c r="T45" s="73"/>
      <c r="U45" s="55">
        <f t="shared" si="6"/>
        <v>0</v>
      </c>
      <c r="V45" s="74" t="str">
        <f t="shared" si="14"/>
        <v/>
      </c>
      <c r="W45" s="74"/>
      <c r="X45" s="71" t="str">
        <f t="shared" si="10"/>
        <v/>
      </c>
      <c r="Y45" s="71"/>
      <c r="AA45" s="14"/>
      <c r="AE45" s="65" t="e">
        <f t="shared" si="11"/>
        <v>#VALUE!</v>
      </c>
      <c r="AF45" s="65" t="e">
        <f t="shared" si="12"/>
        <v>#VALUE!</v>
      </c>
      <c r="AG45" s="64" t="e">
        <f t="shared" si="13"/>
        <v>#VALUE!</v>
      </c>
    </row>
    <row r="46" spans="2:33" x14ac:dyDescent="0.15">
      <c r="B46" s="55">
        <v>38</v>
      </c>
      <c r="C46" s="72" t="str">
        <f t="shared" si="15"/>
        <v/>
      </c>
      <c r="D46" s="72"/>
      <c r="E46" s="54"/>
      <c r="F46" s="34"/>
      <c r="G46" s="39"/>
      <c r="H46" s="39"/>
      <c r="I46" s="55" t="s">
        <v>3</v>
      </c>
      <c r="J46" s="73"/>
      <c r="K46" s="73"/>
      <c r="L46" s="56">
        <f t="shared" si="5"/>
        <v>0</v>
      </c>
      <c r="M46" s="72" t="str">
        <f t="shared" si="0"/>
        <v/>
      </c>
      <c r="N46" s="72"/>
      <c r="O46" s="5" t="e">
        <f t="shared" si="4"/>
        <v>#VALUE!</v>
      </c>
      <c r="P46" s="54"/>
      <c r="Q46" s="34"/>
      <c r="R46" s="39"/>
      <c r="S46" s="73"/>
      <c r="T46" s="73"/>
      <c r="U46" s="55">
        <f t="shared" si="6"/>
        <v>0</v>
      </c>
      <c r="V46" s="74" t="str">
        <f t="shared" si="14"/>
        <v/>
      </c>
      <c r="W46" s="74"/>
      <c r="X46" s="71" t="str">
        <f t="shared" si="10"/>
        <v/>
      </c>
      <c r="Y46" s="71"/>
      <c r="AA46" s="14"/>
      <c r="AB46" s="41">
        <f>SUM(V37:W46)</f>
        <v>0</v>
      </c>
      <c r="AC46" s="41"/>
      <c r="AD46" s="42" t="e">
        <f>AB46/C37</f>
        <v>#VALUE!</v>
      </c>
      <c r="AE46" s="65"/>
      <c r="AF46" s="65"/>
      <c r="AG46" s="64"/>
    </row>
    <row r="47" spans="2:33" x14ac:dyDescent="0.15">
      <c r="B47" s="55">
        <v>39</v>
      </c>
      <c r="C47" s="72" t="str">
        <f t="shared" si="15"/>
        <v/>
      </c>
      <c r="D47" s="72"/>
      <c r="E47" s="54"/>
      <c r="F47" s="34"/>
      <c r="G47" s="39"/>
      <c r="H47" s="39"/>
      <c r="I47" s="55" t="s">
        <v>3</v>
      </c>
      <c r="J47" s="73"/>
      <c r="K47" s="73"/>
      <c r="L47" s="56">
        <f t="shared" si="5"/>
        <v>0</v>
      </c>
      <c r="M47" s="72" t="str">
        <f t="shared" si="0"/>
        <v/>
      </c>
      <c r="N47" s="72"/>
      <c r="O47" s="5" t="e">
        <f t="shared" si="4"/>
        <v>#VALUE!</v>
      </c>
      <c r="P47" s="54"/>
      <c r="Q47" s="34"/>
      <c r="R47" s="39"/>
      <c r="S47" s="73"/>
      <c r="T47" s="73"/>
      <c r="U47" s="55">
        <f t="shared" si="6"/>
        <v>0</v>
      </c>
      <c r="V47" s="74" t="str">
        <f t="shared" si="14"/>
        <v/>
      </c>
      <c r="W47" s="74"/>
      <c r="X47" s="71" t="str">
        <f t="shared" si="10"/>
        <v/>
      </c>
      <c r="Y47" s="71"/>
      <c r="AA47" s="14"/>
      <c r="AE47" s="65"/>
      <c r="AF47" s="65"/>
      <c r="AG47" s="64"/>
    </row>
    <row r="48" spans="2:33" x14ac:dyDescent="0.15">
      <c r="B48" s="55">
        <v>40</v>
      </c>
      <c r="C48" s="72" t="str">
        <f t="shared" si="15"/>
        <v/>
      </c>
      <c r="D48" s="72"/>
      <c r="E48" s="54"/>
      <c r="F48" s="34"/>
      <c r="G48" s="39"/>
      <c r="H48" s="39"/>
      <c r="I48" s="55" t="s">
        <v>3</v>
      </c>
      <c r="J48" s="73"/>
      <c r="K48" s="73"/>
      <c r="L48" s="56">
        <f t="shared" si="5"/>
        <v>0</v>
      </c>
      <c r="M48" s="72" t="str">
        <f t="shared" si="0"/>
        <v/>
      </c>
      <c r="N48" s="72"/>
      <c r="O48" s="5" t="e">
        <f t="shared" si="4"/>
        <v>#VALUE!</v>
      </c>
      <c r="P48" s="54"/>
      <c r="Q48" s="34"/>
      <c r="R48" s="39"/>
      <c r="S48" s="73"/>
      <c r="T48" s="73"/>
      <c r="U48" s="55">
        <f t="shared" si="6"/>
        <v>0</v>
      </c>
      <c r="V48" s="74" t="str">
        <f t="shared" si="14"/>
        <v/>
      </c>
      <c r="W48" s="74"/>
      <c r="X48" s="71" t="str">
        <f t="shared" si="10"/>
        <v/>
      </c>
      <c r="Y48" s="71"/>
      <c r="AA48" s="14"/>
      <c r="AE48" s="65" t="e">
        <f t="shared" si="11"/>
        <v>#VALUE!</v>
      </c>
      <c r="AF48" s="65" t="e">
        <f t="shared" si="12"/>
        <v>#VALUE!</v>
      </c>
      <c r="AG48" s="64" t="e">
        <f t="shared" ref="AG48:AG50" si="16">IF(AE48=AF48,0,IF(AE48&gt;AF48,1,2))</f>
        <v>#VALUE!</v>
      </c>
    </row>
    <row r="49" spans="2:33" x14ac:dyDescent="0.15">
      <c r="B49" s="55">
        <v>41</v>
      </c>
      <c r="C49" s="72" t="str">
        <f t="shared" si="15"/>
        <v/>
      </c>
      <c r="D49" s="72"/>
      <c r="E49" s="54"/>
      <c r="F49" s="34"/>
      <c r="G49" s="39"/>
      <c r="H49" s="39"/>
      <c r="I49" s="55" t="s">
        <v>3</v>
      </c>
      <c r="J49" s="73"/>
      <c r="K49" s="73"/>
      <c r="L49" s="56">
        <f t="shared" si="5"/>
        <v>0</v>
      </c>
      <c r="M49" s="72" t="str">
        <f t="shared" si="0"/>
        <v/>
      </c>
      <c r="N49" s="72"/>
      <c r="O49" s="5" t="e">
        <f t="shared" si="4"/>
        <v>#VALUE!</v>
      </c>
      <c r="P49" s="54"/>
      <c r="Q49" s="34"/>
      <c r="R49" s="39"/>
      <c r="S49" s="73"/>
      <c r="T49" s="73"/>
      <c r="U49" s="55">
        <f t="shared" si="6"/>
        <v>0</v>
      </c>
      <c r="V49" s="74" t="str">
        <f t="shared" si="14"/>
        <v/>
      </c>
      <c r="W49" s="74"/>
      <c r="X49" s="71" t="str">
        <f t="shared" ref="X49:X80" si="17">IF(Q49="","",IF(I49="買",(S49-J49)*10000,(J49-S49)*10000))</f>
        <v/>
      </c>
      <c r="Y49" s="71"/>
      <c r="AA49" s="14"/>
      <c r="AE49" s="65" t="e">
        <f t="shared" si="11"/>
        <v>#VALUE!</v>
      </c>
      <c r="AF49" s="65" t="e">
        <f t="shared" si="12"/>
        <v>#VALUE!</v>
      </c>
      <c r="AG49" s="64" t="e">
        <f t="shared" si="16"/>
        <v>#VALUE!</v>
      </c>
    </row>
    <row r="50" spans="2:33" x14ac:dyDescent="0.15">
      <c r="B50" s="55">
        <v>42</v>
      </c>
      <c r="C50" s="72" t="str">
        <f t="shared" si="15"/>
        <v/>
      </c>
      <c r="D50" s="72"/>
      <c r="E50" s="54"/>
      <c r="F50" s="34"/>
      <c r="G50" s="39"/>
      <c r="H50" s="39"/>
      <c r="I50" s="55" t="s">
        <v>3</v>
      </c>
      <c r="J50" s="73"/>
      <c r="K50" s="73"/>
      <c r="L50" s="56">
        <f t="shared" si="5"/>
        <v>0</v>
      </c>
      <c r="M50" s="72" t="str">
        <f t="shared" si="0"/>
        <v/>
      </c>
      <c r="N50" s="72"/>
      <c r="O50" s="5" t="e">
        <f t="shared" si="4"/>
        <v>#VALUE!</v>
      </c>
      <c r="P50" s="54"/>
      <c r="Q50" s="34"/>
      <c r="R50" s="39"/>
      <c r="S50" s="73"/>
      <c r="T50" s="73"/>
      <c r="U50" s="55">
        <f t="shared" si="6"/>
        <v>0</v>
      </c>
      <c r="V50" s="74" t="str">
        <f t="shared" si="14"/>
        <v/>
      </c>
      <c r="W50" s="74"/>
      <c r="X50" s="71" t="str">
        <f t="shared" si="17"/>
        <v/>
      </c>
      <c r="Y50" s="71"/>
      <c r="AA50" s="14"/>
      <c r="AE50" s="65" t="e">
        <f t="shared" si="11"/>
        <v>#VALUE!</v>
      </c>
      <c r="AF50" s="65" t="e">
        <f t="shared" si="12"/>
        <v>#VALUE!</v>
      </c>
      <c r="AG50" s="64" t="e">
        <f t="shared" si="16"/>
        <v>#VALUE!</v>
      </c>
    </row>
    <row r="51" spans="2:33" x14ac:dyDescent="0.15">
      <c r="B51" s="55">
        <v>43</v>
      </c>
      <c r="C51" s="72" t="str">
        <f t="shared" si="15"/>
        <v/>
      </c>
      <c r="D51" s="72"/>
      <c r="E51" s="54"/>
      <c r="F51" s="34"/>
      <c r="G51" s="39"/>
      <c r="H51" s="39"/>
      <c r="I51" s="55" t="s">
        <v>3</v>
      </c>
      <c r="J51" s="73"/>
      <c r="K51" s="73"/>
      <c r="L51" s="56">
        <f t="shared" si="5"/>
        <v>0</v>
      </c>
      <c r="M51" s="72" t="str">
        <f t="shared" si="0"/>
        <v/>
      </c>
      <c r="N51" s="72"/>
      <c r="O51" s="5" t="e">
        <f t="shared" si="4"/>
        <v>#VALUE!</v>
      </c>
      <c r="P51" s="54"/>
      <c r="Q51" s="34"/>
      <c r="R51" s="39"/>
      <c r="S51" s="73"/>
      <c r="T51" s="73"/>
      <c r="U51" s="55">
        <f t="shared" si="6"/>
        <v>0</v>
      </c>
      <c r="V51" s="74" t="str">
        <f t="shared" si="14"/>
        <v/>
      </c>
      <c r="W51" s="74"/>
      <c r="X51" s="71" t="str">
        <f t="shared" si="17"/>
        <v/>
      </c>
      <c r="Y51" s="71"/>
      <c r="AA51" s="14"/>
      <c r="AB51" s="41">
        <f>SUM(V47:W51)</f>
        <v>0</v>
      </c>
      <c r="AC51" s="41"/>
      <c r="AD51" s="42" t="e">
        <f>AB51/C47</f>
        <v>#VALUE!</v>
      </c>
      <c r="AE51" s="65"/>
      <c r="AF51" s="65"/>
      <c r="AG51" s="64"/>
    </row>
    <row r="52" spans="2:33" x14ac:dyDescent="0.15">
      <c r="B52" s="55">
        <v>44</v>
      </c>
      <c r="C52" s="72" t="str">
        <f t="shared" si="15"/>
        <v/>
      </c>
      <c r="D52" s="72"/>
      <c r="E52" s="54"/>
      <c r="F52" s="34"/>
      <c r="G52" s="39"/>
      <c r="H52" s="39"/>
      <c r="I52" s="55" t="s">
        <v>3</v>
      </c>
      <c r="J52" s="73"/>
      <c r="K52" s="73"/>
      <c r="L52" s="56">
        <f t="shared" si="5"/>
        <v>0</v>
      </c>
      <c r="M52" s="72" t="str">
        <f t="shared" si="0"/>
        <v/>
      </c>
      <c r="N52" s="72"/>
      <c r="O52" s="5" t="e">
        <f t="shared" si="4"/>
        <v>#VALUE!</v>
      </c>
      <c r="P52" s="54"/>
      <c r="Q52" s="34"/>
      <c r="R52" s="39"/>
      <c r="S52" s="73"/>
      <c r="T52" s="73"/>
      <c r="U52" s="55">
        <f t="shared" si="6"/>
        <v>0</v>
      </c>
      <c r="V52" s="74" t="str">
        <f t="shared" si="14"/>
        <v/>
      </c>
      <c r="W52" s="74"/>
      <c r="X52" s="71" t="str">
        <f t="shared" si="17"/>
        <v/>
      </c>
      <c r="Y52" s="71"/>
      <c r="AA52" s="14"/>
      <c r="AE52" s="65"/>
      <c r="AF52" s="65"/>
      <c r="AG52" s="64"/>
    </row>
    <row r="53" spans="2:33" x14ac:dyDescent="0.15">
      <c r="B53" s="55">
        <v>45</v>
      </c>
      <c r="C53" s="72" t="str">
        <f t="shared" si="15"/>
        <v/>
      </c>
      <c r="D53" s="72"/>
      <c r="E53" s="54"/>
      <c r="F53" s="34"/>
      <c r="G53" s="39"/>
      <c r="H53" s="39"/>
      <c r="I53" s="55" t="s">
        <v>3</v>
      </c>
      <c r="J53" s="73"/>
      <c r="K53" s="73"/>
      <c r="L53" s="56">
        <f t="shared" si="5"/>
        <v>0</v>
      </c>
      <c r="M53" s="72" t="str">
        <f t="shared" si="0"/>
        <v/>
      </c>
      <c r="N53" s="72"/>
      <c r="O53" s="5" t="e">
        <f t="shared" si="4"/>
        <v>#VALUE!</v>
      </c>
      <c r="P53" s="54"/>
      <c r="Q53" s="34"/>
      <c r="R53" s="39"/>
      <c r="S53" s="73"/>
      <c r="T53" s="73"/>
      <c r="U53" s="55">
        <f t="shared" si="6"/>
        <v>0</v>
      </c>
      <c r="V53" s="74" t="str">
        <f t="shared" si="14"/>
        <v/>
      </c>
      <c r="W53" s="74"/>
      <c r="X53" s="71" t="str">
        <f t="shared" si="17"/>
        <v/>
      </c>
      <c r="Y53" s="71"/>
      <c r="AA53" s="14"/>
      <c r="AE53" s="65" t="e">
        <f t="shared" si="11"/>
        <v>#VALUE!</v>
      </c>
      <c r="AF53" s="65" t="e">
        <f t="shared" si="12"/>
        <v>#VALUE!</v>
      </c>
      <c r="AG53" s="64" t="e">
        <f>IF(AE53=AF53,0,IF(AE53&gt;AF53,1,2))</f>
        <v>#VALUE!</v>
      </c>
    </row>
    <row r="54" spans="2:33" x14ac:dyDescent="0.15">
      <c r="B54" s="55">
        <v>46</v>
      </c>
      <c r="C54" s="72" t="str">
        <f t="shared" si="15"/>
        <v/>
      </c>
      <c r="D54" s="72"/>
      <c r="E54" s="54"/>
      <c r="F54" s="34"/>
      <c r="G54" s="39"/>
      <c r="H54" s="39"/>
      <c r="I54" s="55" t="s">
        <v>3</v>
      </c>
      <c r="J54" s="73"/>
      <c r="K54" s="73"/>
      <c r="L54" s="56">
        <f t="shared" si="5"/>
        <v>0</v>
      </c>
      <c r="M54" s="72" t="str">
        <f t="shared" si="0"/>
        <v/>
      </c>
      <c r="N54" s="72"/>
      <c r="O54" s="5" t="e">
        <f t="shared" si="4"/>
        <v>#VALUE!</v>
      </c>
      <c r="P54" s="54"/>
      <c r="Q54" s="34"/>
      <c r="R54" s="39"/>
      <c r="S54" s="73"/>
      <c r="T54" s="73"/>
      <c r="U54" s="55">
        <f t="shared" si="6"/>
        <v>0</v>
      </c>
      <c r="V54" s="74" t="str">
        <f t="shared" si="14"/>
        <v/>
      </c>
      <c r="W54" s="74"/>
      <c r="X54" s="71" t="str">
        <f t="shared" si="17"/>
        <v/>
      </c>
      <c r="Y54" s="71"/>
      <c r="AA54" s="14"/>
      <c r="AB54" s="41">
        <f>SUM(V52:W54)</f>
        <v>0</v>
      </c>
      <c r="AC54" s="41"/>
      <c r="AD54" s="42" t="e">
        <f>AB54/C52</f>
        <v>#VALUE!</v>
      </c>
      <c r="AE54" s="65"/>
      <c r="AF54" s="65"/>
      <c r="AG54" s="64"/>
    </row>
    <row r="55" spans="2:33" x14ac:dyDescent="0.15">
      <c r="B55" s="55">
        <v>47</v>
      </c>
      <c r="C55" s="72" t="str">
        <f t="shared" si="15"/>
        <v/>
      </c>
      <c r="D55" s="72"/>
      <c r="E55" s="54"/>
      <c r="F55" s="34"/>
      <c r="G55" s="39"/>
      <c r="H55" s="39"/>
      <c r="I55" s="55" t="s">
        <v>3</v>
      </c>
      <c r="J55" s="73"/>
      <c r="K55" s="73"/>
      <c r="L55" s="56">
        <f t="shared" si="5"/>
        <v>0</v>
      </c>
      <c r="M55" s="72" t="str">
        <f t="shared" si="0"/>
        <v/>
      </c>
      <c r="N55" s="72"/>
      <c r="O55" s="5" t="e">
        <f t="shared" si="4"/>
        <v>#VALUE!</v>
      </c>
      <c r="P55" s="54"/>
      <c r="Q55" s="34"/>
      <c r="R55" s="39"/>
      <c r="S55" s="73"/>
      <c r="T55" s="73"/>
      <c r="U55" s="55">
        <f t="shared" si="6"/>
        <v>0</v>
      </c>
      <c r="V55" s="74" t="str">
        <f t="shared" si="14"/>
        <v/>
      </c>
      <c r="W55" s="74"/>
      <c r="X55" s="71" t="str">
        <f t="shared" si="17"/>
        <v/>
      </c>
      <c r="Y55" s="71"/>
      <c r="AA55" s="14"/>
      <c r="AE55" s="65" t="e">
        <f t="shared" si="11"/>
        <v>#VALUE!</v>
      </c>
      <c r="AF55" s="65" t="e">
        <f t="shared" si="12"/>
        <v>#VALUE!</v>
      </c>
      <c r="AG55" s="64" t="e">
        <f t="shared" ref="AG55:AG62" si="18">IF(AE55=AF55,0,IF(AE55&gt;AF55,1,2))</f>
        <v>#VALUE!</v>
      </c>
    </row>
    <row r="56" spans="2:33" x14ac:dyDescent="0.15">
      <c r="B56" s="55">
        <v>48</v>
      </c>
      <c r="C56" s="72" t="str">
        <f t="shared" si="15"/>
        <v/>
      </c>
      <c r="D56" s="72"/>
      <c r="E56" s="54"/>
      <c r="F56" s="34"/>
      <c r="G56" s="39"/>
      <c r="H56" s="39"/>
      <c r="I56" s="55" t="s">
        <v>3</v>
      </c>
      <c r="J56" s="73"/>
      <c r="K56" s="73"/>
      <c r="L56" s="56">
        <f t="shared" si="5"/>
        <v>0</v>
      </c>
      <c r="M56" s="72" t="str">
        <f t="shared" si="0"/>
        <v/>
      </c>
      <c r="N56" s="72"/>
      <c r="O56" s="5" t="e">
        <f t="shared" si="4"/>
        <v>#VALUE!</v>
      </c>
      <c r="P56" s="54"/>
      <c r="Q56" s="34"/>
      <c r="R56" s="39"/>
      <c r="S56" s="73"/>
      <c r="T56" s="73"/>
      <c r="U56" s="55">
        <f t="shared" si="6"/>
        <v>0</v>
      </c>
      <c r="V56" s="74" t="str">
        <f t="shared" si="14"/>
        <v/>
      </c>
      <c r="W56" s="74"/>
      <c r="X56" s="71" t="str">
        <f t="shared" si="17"/>
        <v/>
      </c>
      <c r="Y56" s="71"/>
      <c r="AA56" s="14"/>
      <c r="AB56" s="41"/>
      <c r="AC56" s="41"/>
      <c r="AE56" s="65" t="e">
        <f t="shared" si="11"/>
        <v>#VALUE!</v>
      </c>
      <c r="AF56" s="65" t="e">
        <f t="shared" si="12"/>
        <v>#VALUE!</v>
      </c>
      <c r="AG56" s="64" t="e">
        <f t="shared" si="18"/>
        <v>#VALUE!</v>
      </c>
    </row>
    <row r="57" spans="2:33" x14ac:dyDescent="0.15">
      <c r="B57" s="55">
        <v>49</v>
      </c>
      <c r="C57" s="72" t="str">
        <f t="shared" si="15"/>
        <v/>
      </c>
      <c r="D57" s="72"/>
      <c r="E57" s="54"/>
      <c r="F57" s="34"/>
      <c r="G57" s="39"/>
      <c r="H57" s="39"/>
      <c r="I57" s="55" t="s">
        <v>3</v>
      </c>
      <c r="J57" s="73"/>
      <c r="K57" s="73"/>
      <c r="L57" s="56">
        <f t="shared" si="5"/>
        <v>0</v>
      </c>
      <c r="M57" s="72" t="str">
        <f t="shared" si="0"/>
        <v/>
      </c>
      <c r="N57" s="72"/>
      <c r="O57" s="5" t="e">
        <f t="shared" si="4"/>
        <v>#VALUE!</v>
      </c>
      <c r="P57" s="54"/>
      <c r="Q57" s="34"/>
      <c r="R57" s="39"/>
      <c r="S57" s="73"/>
      <c r="T57" s="73"/>
      <c r="U57" s="55">
        <f t="shared" si="6"/>
        <v>0</v>
      </c>
      <c r="V57" s="74" t="str">
        <f t="shared" si="14"/>
        <v/>
      </c>
      <c r="W57" s="74"/>
      <c r="X57" s="71" t="str">
        <f t="shared" si="17"/>
        <v/>
      </c>
      <c r="Y57" s="71"/>
      <c r="AA57" s="14"/>
      <c r="AE57" s="65" t="e">
        <f t="shared" si="11"/>
        <v>#VALUE!</v>
      </c>
      <c r="AF57" s="65" t="e">
        <f t="shared" si="12"/>
        <v>#VALUE!</v>
      </c>
      <c r="AG57" s="64" t="e">
        <f t="shared" si="18"/>
        <v>#VALUE!</v>
      </c>
    </row>
    <row r="58" spans="2:33" x14ac:dyDescent="0.15">
      <c r="B58" s="55">
        <v>50</v>
      </c>
      <c r="C58" s="72" t="str">
        <f t="shared" si="15"/>
        <v/>
      </c>
      <c r="D58" s="72"/>
      <c r="E58" s="54"/>
      <c r="F58" s="34"/>
      <c r="G58" s="39"/>
      <c r="H58" s="39"/>
      <c r="I58" s="55" t="s">
        <v>3</v>
      </c>
      <c r="J58" s="73"/>
      <c r="K58" s="73"/>
      <c r="L58" s="56">
        <f t="shared" si="5"/>
        <v>0</v>
      </c>
      <c r="M58" s="72" t="str">
        <f t="shared" si="0"/>
        <v/>
      </c>
      <c r="N58" s="72"/>
      <c r="O58" s="5" t="e">
        <f t="shared" si="4"/>
        <v>#VALUE!</v>
      </c>
      <c r="P58" s="54"/>
      <c r="Q58" s="34"/>
      <c r="R58" s="39"/>
      <c r="S58" s="73"/>
      <c r="T58" s="73"/>
      <c r="U58" s="55">
        <f t="shared" si="6"/>
        <v>0</v>
      </c>
      <c r="V58" s="74" t="str">
        <f t="shared" si="14"/>
        <v/>
      </c>
      <c r="W58" s="74"/>
      <c r="X58" s="71" t="str">
        <f t="shared" si="17"/>
        <v/>
      </c>
      <c r="Y58" s="71"/>
      <c r="AA58" s="14"/>
      <c r="AE58" s="65" t="e">
        <f t="shared" si="11"/>
        <v>#VALUE!</v>
      </c>
      <c r="AF58" s="65" t="e">
        <f t="shared" si="12"/>
        <v>#VALUE!</v>
      </c>
      <c r="AG58" s="64" t="e">
        <f t="shared" si="18"/>
        <v>#VALUE!</v>
      </c>
    </row>
    <row r="59" spans="2:33" x14ac:dyDescent="0.15">
      <c r="B59" s="55">
        <v>51</v>
      </c>
      <c r="C59" s="72" t="str">
        <f t="shared" si="15"/>
        <v/>
      </c>
      <c r="D59" s="72"/>
      <c r="E59" s="54"/>
      <c r="F59" s="34"/>
      <c r="G59" s="39"/>
      <c r="H59" s="39"/>
      <c r="I59" s="55" t="s">
        <v>3</v>
      </c>
      <c r="J59" s="73"/>
      <c r="K59" s="73"/>
      <c r="L59" s="56">
        <f t="shared" si="5"/>
        <v>0</v>
      </c>
      <c r="M59" s="72" t="str">
        <f t="shared" si="0"/>
        <v/>
      </c>
      <c r="N59" s="72"/>
      <c r="O59" s="5" t="e">
        <f t="shared" si="4"/>
        <v>#VALUE!</v>
      </c>
      <c r="P59" s="54"/>
      <c r="Q59" s="34"/>
      <c r="R59" s="39"/>
      <c r="S59" s="73"/>
      <c r="T59" s="73"/>
      <c r="U59" s="55">
        <f t="shared" si="6"/>
        <v>0</v>
      </c>
      <c r="V59" s="74" t="str">
        <f t="shared" si="14"/>
        <v/>
      </c>
      <c r="W59" s="74"/>
      <c r="X59" s="71" t="str">
        <f t="shared" si="17"/>
        <v/>
      </c>
      <c r="Y59" s="71"/>
      <c r="AA59" s="14"/>
      <c r="AE59" s="65" t="e">
        <f t="shared" si="11"/>
        <v>#VALUE!</v>
      </c>
      <c r="AF59" s="65" t="e">
        <f t="shared" si="12"/>
        <v>#VALUE!</v>
      </c>
      <c r="AG59" s="64" t="e">
        <f t="shared" si="18"/>
        <v>#VALUE!</v>
      </c>
    </row>
    <row r="60" spans="2:33" x14ac:dyDescent="0.15">
      <c r="B60" s="55">
        <v>52</v>
      </c>
      <c r="C60" s="72" t="str">
        <f t="shared" si="15"/>
        <v/>
      </c>
      <c r="D60" s="72"/>
      <c r="E60" s="54"/>
      <c r="F60" s="34"/>
      <c r="G60" s="39"/>
      <c r="H60" s="39"/>
      <c r="I60" s="55" t="s">
        <v>3</v>
      </c>
      <c r="J60" s="73"/>
      <c r="K60" s="73"/>
      <c r="L60" s="56">
        <f t="shared" si="5"/>
        <v>0</v>
      </c>
      <c r="M60" s="72" t="str">
        <f t="shared" si="0"/>
        <v/>
      </c>
      <c r="N60" s="72"/>
      <c r="O60" s="5" t="e">
        <f t="shared" si="4"/>
        <v>#VALUE!</v>
      </c>
      <c r="P60" s="54"/>
      <c r="Q60" s="34"/>
      <c r="R60" s="39"/>
      <c r="S60" s="73"/>
      <c r="T60" s="73"/>
      <c r="U60" s="55">
        <f t="shared" si="6"/>
        <v>0</v>
      </c>
      <c r="V60" s="74" t="str">
        <f t="shared" si="14"/>
        <v/>
      </c>
      <c r="W60" s="74"/>
      <c r="X60" s="71" t="str">
        <f t="shared" si="17"/>
        <v/>
      </c>
      <c r="Y60" s="71"/>
      <c r="AA60" s="14"/>
      <c r="AB60" s="41">
        <f>SUM(V55:W60)</f>
        <v>0</v>
      </c>
      <c r="AC60" s="41"/>
      <c r="AD60" s="42" t="e">
        <f>AB60/C55</f>
        <v>#VALUE!</v>
      </c>
      <c r="AE60" s="65" t="e">
        <f t="shared" si="11"/>
        <v>#VALUE!</v>
      </c>
      <c r="AF60" s="65" t="e">
        <f t="shared" si="12"/>
        <v>#VALUE!</v>
      </c>
      <c r="AG60" s="64" t="e">
        <f t="shared" si="18"/>
        <v>#VALUE!</v>
      </c>
    </row>
    <row r="61" spans="2:33" x14ac:dyDescent="0.15">
      <c r="B61" s="55">
        <v>53</v>
      </c>
      <c r="C61" s="72" t="str">
        <f t="shared" si="15"/>
        <v/>
      </c>
      <c r="D61" s="72"/>
      <c r="E61" s="54"/>
      <c r="F61" s="34"/>
      <c r="G61" s="39"/>
      <c r="H61" s="39"/>
      <c r="I61" s="55" t="s">
        <v>3</v>
      </c>
      <c r="J61" s="73"/>
      <c r="K61" s="73"/>
      <c r="L61" s="56">
        <f t="shared" si="5"/>
        <v>0</v>
      </c>
      <c r="M61" s="72" t="str">
        <f t="shared" si="0"/>
        <v/>
      </c>
      <c r="N61" s="72"/>
      <c r="O61" s="5" t="e">
        <f t="shared" si="4"/>
        <v>#VALUE!</v>
      </c>
      <c r="P61" s="54"/>
      <c r="Q61" s="34"/>
      <c r="R61" s="39"/>
      <c r="S61" s="73"/>
      <c r="T61" s="73"/>
      <c r="U61" s="55">
        <f t="shared" si="6"/>
        <v>0</v>
      </c>
      <c r="V61" s="74" t="str">
        <f t="shared" si="14"/>
        <v/>
      </c>
      <c r="W61" s="74"/>
      <c r="X61" s="71" t="str">
        <f t="shared" si="17"/>
        <v/>
      </c>
      <c r="Y61" s="71"/>
      <c r="AA61" s="14"/>
      <c r="AE61" s="65" t="e">
        <f t="shared" si="11"/>
        <v>#VALUE!</v>
      </c>
      <c r="AF61" s="65" t="e">
        <f t="shared" si="12"/>
        <v>#VALUE!</v>
      </c>
      <c r="AG61" s="64" t="e">
        <f t="shared" si="18"/>
        <v>#VALUE!</v>
      </c>
    </row>
    <row r="62" spans="2:33" x14ac:dyDescent="0.15">
      <c r="B62" s="55">
        <v>54</v>
      </c>
      <c r="C62" s="72" t="str">
        <f t="shared" si="15"/>
        <v/>
      </c>
      <c r="D62" s="72"/>
      <c r="E62" s="54"/>
      <c r="F62" s="34"/>
      <c r="G62" s="39"/>
      <c r="H62" s="39"/>
      <c r="I62" s="55" t="s">
        <v>3</v>
      </c>
      <c r="J62" s="73"/>
      <c r="K62" s="73"/>
      <c r="L62" s="56">
        <f t="shared" si="5"/>
        <v>0</v>
      </c>
      <c r="M62" s="72" t="str">
        <f t="shared" si="0"/>
        <v/>
      </c>
      <c r="N62" s="72"/>
      <c r="O62" s="5" t="e">
        <f t="shared" si="4"/>
        <v>#VALUE!</v>
      </c>
      <c r="P62" s="54"/>
      <c r="Q62" s="34"/>
      <c r="R62" s="39"/>
      <c r="S62" s="73"/>
      <c r="T62" s="73"/>
      <c r="U62" s="55">
        <f t="shared" si="6"/>
        <v>0</v>
      </c>
      <c r="V62" s="74" t="str">
        <f t="shared" si="14"/>
        <v/>
      </c>
      <c r="W62" s="74"/>
      <c r="X62" s="71" t="str">
        <f t="shared" si="17"/>
        <v/>
      </c>
      <c r="Y62" s="71"/>
      <c r="AA62" s="14"/>
      <c r="AE62" s="65" t="e">
        <f t="shared" si="11"/>
        <v>#VALUE!</v>
      </c>
      <c r="AF62" s="65" t="e">
        <f t="shared" si="12"/>
        <v>#VALUE!</v>
      </c>
      <c r="AG62" s="64" t="e">
        <f t="shared" si="18"/>
        <v>#VALUE!</v>
      </c>
    </row>
    <row r="63" spans="2:33" x14ac:dyDescent="0.15">
      <c r="B63" s="55">
        <v>55</v>
      </c>
      <c r="C63" s="72" t="str">
        <f t="shared" si="15"/>
        <v/>
      </c>
      <c r="D63" s="72"/>
      <c r="E63" s="54"/>
      <c r="F63" s="34"/>
      <c r="G63" s="39"/>
      <c r="H63" s="39"/>
      <c r="I63" s="55" t="s">
        <v>3</v>
      </c>
      <c r="J63" s="73"/>
      <c r="K63" s="73"/>
      <c r="L63" s="56">
        <f t="shared" si="5"/>
        <v>0</v>
      </c>
      <c r="M63" s="72" t="str">
        <f t="shared" si="0"/>
        <v/>
      </c>
      <c r="N63" s="72"/>
      <c r="O63" s="5" t="e">
        <f t="shared" si="4"/>
        <v>#VALUE!</v>
      </c>
      <c r="P63" s="54"/>
      <c r="Q63" s="34"/>
      <c r="R63" s="39"/>
      <c r="S63" s="73"/>
      <c r="T63" s="73"/>
      <c r="U63" s="55">
        <f t="shared" si="6"/>
        <v>0</v>
      </c>
      <c r="V63" s="74" t="str">
        <f t="shared" si="14"/>
        <v/>
      </c>
      <c r="W63" s="74"/>
      <c r="X63" s="71" t="str">
        <f t="shared" si="17"/>
        <v/>
      </c>
      <c r="Y63" s="71"/>
      <c r="AA63" s="14"/>
      <c r="AB63" s="41">
        <f>SUM(V61:W63)</f>
        <v>0</v>
      </c>
      <c r="AC63" s="41"/>
      <c r="AD63" s="42" t="e">
        <f>AB63/C61</f>
        <v>#VALUE!</v>
      </c>
      <c r="AE63" s="65"/>
      <c r="AF63" s="65"/>
      <c r="AG63" s="64"/>
    </row>
    <row r="64" spans="2:33" x14ac:dyDescent="0.15">
      <c r="B64" s="55">
        <v>56</v>
      </c>
      <c r="C64" s="72" t="str">
        <f t="shared" si="15"/>
        <v/>
      </c>
      <c r="D64" s="72"/>
      <c r="E64" s="54"/>
      <c r="F64" s="34"/>
      <c r="G64" s="39"/>
      <c r="H64" s="39"/>
      <c r="I64" s="55" t="s">
        <v>3</v>
      </c>
      <c r="J64" s="73"/>
      <c r="K64" s="73"/>
      <c r="L64" s="56">
        <f t="shared" si="5"/>
        <v>0</v>
      </c>
      <c r="M64" s="72" t="str">
        <f t="shared" si="0"/>
        <v/>
      </c>
      <c r="N64" s="72"/>
      <c r="O64" s="5" t="e">
        <f t="shared" si="4"/>
        <v>#VALUE!</v>
      </c>
      <c r="P64" s="54"/>
      <c r="Q64" s="34"/>
      <c r="R64" s="39"/>
      <c r="S64" s="73"/>
      <c r="T64" s="73"/>
      <c r="U64" s="55">
        <f t="shared" si="6"/>
        <v>0</v>
      </c>
      <c r="V64" s="74" t="str">
        <f t="shared" si="14"/>
        <v/>
      </c>
      <c r="W64" s="74"/>
      <c r="X64" s="71" t="str">
        <f t="shared" si="17"/>
        <v/>
      </c>
      <c r="Y64" s="71"/>
      <c r="AA64" s="14"/>
      <c r="AC64" s="69">
        <f>SUM(V9:W63)</f>
        <v>27299.999999999658</v>
      </c>
      <c r="AD64" s="70">
        <f>AC64/C9</f>
        <v>2.7299999999999658</v>
      </c>
      <c r="AE64" s="65"/>
      <c r="AF64" s="65"/>
      <c r="AG64" s="64"/>
    </row>
    <row r="65" spans="2:33" x14ac:dyDescent="0.15">
      <c r="B65" s="55">
        <v>57</v>
      </c>
      <c r="C65" s="72" t="str">
        <f t="shared" si="15"/>
        <v/>
      </c>
      <c r="D65" s="72"/>
      <c r="E65" s="54"/>
      <c r="F65" s="34"/>
      <c r="G65" s="39"/>
      <c r="H65" s="39"/>
      <c r="I65" s="55" t="s">
        <v>3</v>
      </c>
      <c r="J65" s="73"/>
      <c r="K65" s="73"/>
      <c r="L65" s="56">
        <f t="shared" si="5"/>
        <v>0</v>
      </c>
      <c r="M65" s="72" t="str">
        <f t="shared" si="0"/>
        <v/>
      </c>
      <c r="N65" s="72"/>
      <c r="O65" s="5" t="e">
        <f t="shared" si="4"/>
        <v>#VALUE!</v>
      </c>
      <c r="P65" s="54"/>
      <c r="Q65" s="34"/>
      <c r="R65" s="39"/>
      <c r="S65" s="73"/>
      <c r="T65" s="73"/>
      <c r="U65" s="55">
        <f t="shared" si="6"/>
        <v>0</v>
      </c>
      <c r="V65" s="74" t="str">
        <f t="shared" si="14"/>
        <v/>
      </c>
      <c r="W65" s="74"/>
      <c r="X65" s="71" t="str">
        <f t="shared" si="17"/>
        <v/>
      </c>
      <c r="Y65" s="71"/>
      <c r="AA65" s="14"/>
      <c r="AE65" s="65" t="e">
        <f t="shared" si="11"/>
        <v>#VALUE!</v>
      </c>
      <c r="AF65" s="65" t="e">
        <f t="shared" si="12"/>
        <v>#VALUE!</v>
      </c>
      <c r="AG65" s="64" t="e">
        <f>IF(AE65=AF65,0,IF(AE65&gt;AF65,1,2))</f>
        <v>#VALUE!</v>
      </c>
    </row>
    <row r="66" spans="2:33" x14ac:dyDescent="0.15">
      <c r="B66" s="55">
        <v>58</v>
      </c>
      <c r="C66" s="72" t="str">
        <f t="shared" si="15"/>
        <v/>
      </c>
      <c r="D66" s="72"/>
      <c r="E66" s="54"/>
      <c r="F66" s="34"/>
      <c r="G66" s="39"/>
      <c r="H66" s="39"/>
      <c r="I66" s="55" t="s">
        <v>3</v>
      </c>
      <c r="J66" s="73"/>
      <c r="K66" s="73"/>
      <c r="L66" s="56">
        <f t="shared" si="5"/>
        <v>0</v>
      </c>
      <c r="M66" s="72" t="str">
        <f t="shared" si="0"/>
        <v/>
      </c>
      <c r="N66" s="72"/>
      <c r="O66" s="5" t="e">
        <f t="shared" si="4"/>
        <v>#VALUE!</v>
      </c>
      <c r="P66" s="54"/>
      <c r="Q66" s="34"/>
      <c r="R66" s="39"/>
      <c r="S66" s="73"/>
      <c r="T66" s="73"/>
      <c r="U66" s="55">
        <f t="shared" si="6"/>
        <v>0</v>
      </c>
      <c r="V66" s="74" t="str">
        <f t="shared" si="14"/>
        <v/>
      </c>
      <c r="W66" s="74"/>
      <c r="X66" s="71" t="str">
        <f t="shared" si="17"/>
        <v/>
      </c>
      <c r="Y66" s="71"/>
      <c r="AA66" s="14"/>
      <c r="AE66" s="65"/>
      <c r="AF66" s="65"/>
      <c r="AG66" s="64"/>
    </row>
    <row r="67" spans="2:33" x14ac:dyDescent="0.15">
      <c r="B67" s="55">
        <v>59</v>
      </c>
      <c r="C67" s="72" t="str">
        <f t="shared" si="15"/>
        <v/>
      </c>
      <c r="D67" s="72"/>
      <c r="E67" s="54"/>
      <c r="F67" s="34"/>
      <c r="G67" s="39"/>
      <c r="H67" s="39"/>
      <c r="I67" s="55" t="s">
        <v>3</v>
      </c>
      <c r="J67" s="73"/>
      <c r="K67" s="73"/>
      <c r="L67" s="56">
        <f t="shared" si="5"/>
        <v>0</v>
      </c>
      <c r="M67" s="72" t="str">
        <f t="shared" si="0"/>
        <v/>
      </c>
      <c r="N67" s="72"/>
      <c r="O67" s="5" t="e">
        <f t="shared" si="4"/>
        <v>#VALUE!</v>
      </c>
      <c r="P67" s="54"/>
      <c r="Q67" s="34"/>
      <c r="R67" s="39"/>
      <c r="S67" s="73"/>
      <c r="T67" s="73"/>
      <c r="U67" s="55">
        <f t="shared" si="6"/>
        <v>0</v>
      </c>
      <c r="V67" s="74" t="str">
        <f t="shared" si="14"/>
        <v/>
      </c>
      <c r="W67" s="74"/>
      <c r="X67" s="71" t="str">
        <f t="shared" si="17"/>
        <v/>
      </c>
      <c r="Y67" s="71"/>
      <c r="AA67" s="14"/>
      <c r="AE67" s="65"/>
      <c r="AF67" s="65"/>
      <c r="AG67" s="64"/>
    </row>
    <row r="68" spans="2:33" x14ac:dyDescent="0.15">
      <c r="B68" s="55">
        <v>60</v>
      </c>
      <c r="C68" s="72" t="str">
        <f t="shared" si="15"/>
        <v/>
      </c>
      <c r="D68" s="72"/>
      <c r="E68" s="54"/>
      <c r="F68" s="34"/>
      <c r="G68" s="39"/>
      <c r="H68" s="39"/>
      <c r="I68" s="55" t="s">
        <v>3</v>
      </c>
      <c r="J68" s="73"/>
      <c r="K68" s="73"/>
      <c r="L68" s="56">
        <f t="shared" si="5"/>
        <v>0</v>
      </c>
      <c r="M68" s="72" t="str">
        <f t="shared" si="0"/>
        <v/>
      </c>
      <c r="N68" s="72"/>
      <c r="O68" s="5" t="e">
        <f t="shared" si="4"/>
        <v>#VALUE!</v>
      </c>
      <c r="P68" s="54"/>
      <c r="Q68" s="34"/>
      <c r="R68" s="39"/>
      <c r="S68" s="73"/>
      <c r="T68" s="73"/>
      <c r="U68" s="55">
        <f t="shared" si="6"/>
        <v>0</v>
      </c>
      <c r="V68" s="74" t="str">
        <f t="shared" si="14"/>
        <v/>
      </c>
      <c r="W68" s="74"/>
      <c r="X68" s="71" t="str">
        <f t="shared" si="17"/>
        <v/>
      </c>
      <c r="Y68" s="71"/>
      <c r="AA68" s="14"/>
      <c r="AE68" s="65" t="e">
        <f t="shared" si="11"/>
        <v>#VALUE!</v>
      </c>
      <c r="AF68" s="65" t="e">
        <f t="shared" si="12"/>
        <v>#VALUE!</v>
      </c>
      <c r="AG68" s="64" t="e">
        <f>IF(AE68=AF68,0,IF(AE68&gt;AF68,1,2))</f>
        <v>#VALUE!</v>
      </c>
    </row>
    <row r="69" spans="2:33" x14ac:dyDescent="0.15">
      <c r="B69" s="55">
        <v>61</v>
      </c>
      <c r="C69" s="72" t="str">
        <f t="shared" si="15"/>
        <v/>
      </c>
      <c r="D69" s="72"/>
      <c r="E69" s="54"/>
      <c r="F69" s="34"/>
      <c r="G69" s="39"/>
      <c r="H69" s="39"/>
      <c r="I69" s="55" t="s">
        <v>3</v>
      </c>
      <c r="J69" s="73"/>
      <c r="K69" s="73"/>
      <c r="L69" s="56">
        <f t="shared" si="5"/>
        <v>0</v>
      </c>
      <c r="M69" s="72" t="str">
        <f t="shared" si="0"/>
        <v/>
      </c>
      <c r="N69" s="72"/>
      <c r="O69" s="5" t="e">
        <f t="shared" si="4"/>
        <v>#VALUE!</v>
      </c>
      <c r="P69" s="54"/>
      <c r="Q69" s="34"/>
      <c r="R69" s="39"/>
      <c r="S69" s="73"/>
      <c r="T69" s="73"/>
      <c r="U69" s="55">
        <f t="shared" si="6"/>
        <v>0</v>
      </c>
      <c r="V69" s="74" t="str">
        <f t="shared" si="14"/>
        <v/>
      </c>
      <c r="W69" s="74"/>
      <c r="X69" s="71" t="str">
        <f t="shared" si="17"/>
        <v/>
      </c>
      <c r="Y69" s="71"/>
      <c r="AA69" s="14"/>
      <c r="AE69" s="65" t="e">
        <f t="shared" si="11"/>
        <v>#VALUE!</v>
      </c>
      <c r="AF69" s="65" t="e">
        <f t="shared" si="12"/>
        <v>#VALUE!</v>
      </c>
      <c r="AG69" s="64" t="e">
        <f>IF(AE69=AF69,0,IF(AE69&gt;AF69,1,2))</f>
        <v>#VALUE!</v>
      </c>
    </row>
    <row r="70" spans="2:33" x14ac:dyDescent="0.15">
      <c r="B70" s="55">
        <v>62</v>
      </c>
      <c r="C70" s="72" t="str">
        <f t="shared" si="15"/>
        <v/>
      </c>
      <c r="D70" s="72"/>
      <c r="E70" s="54"/>
      <c r="F70" s="34"/>
      <c r="G70" s="39"/>
      <c r="H70" s="39"/>
      <c r="I70" s="55" t="s">
        <v>3</v>
      </c>
      <c r="J70" s="73"/>
      <c r="K70" s="73"/>
      <c r="L70" s="56">
        <f t="shared" si="5"/>
        <v>0</v>
      </c>
      <c r="M70" s="72" t="str">
        <f t="shared" si="0"/>
        <v/>
      </c>
      <c r="N70" s="72"/>
      <c r="O70" s="5" t="e">
        <f t="shared" si="4"/>
        <v>#VALUE!</v>
      </c>
      <c r="P70" s="54"/>
      <c r="Q70" s="34"/>
      <c r="R70" s="39"/>
      <c r="S70" s="73"/>
      <c r="T70" s="73"/>
      <c r="U70" s="55">
        <f t="shared" si="6"/>
        <v>0</v>
      </c>
      <c r="V70" s="74" t="str">
        <f t="shared" si="14"/>
        <v/>
      </c>
      <c r="W70" s="74"/>
      <c r="X70" s="71" t="str">
        <f t="shared" si="17"/>
        <v/>
      </c>
      <c r="Y70" s="71"/>
      <c r="AA70" s="14"/>
      <c r="AB70" s="41">
        <f>SUM(V64:W70)</f>
        <v>0</v>
      </c>
      <c r="AC70" s="41"/>
      <c r="AD70" s="42" t="e">
        <f>AB70/C64</f>
        <v>#VALUE!</v>
      </c>
      <c r="AE70" s="65"/>
      <c r="AF70" s="65"/>
      <c r="AG70" s="64"/>
    </row>
    <row r="71" spans="2:33" x14ac:dyDescent="0.15">
      <c r="B71" s="55">
        <v>63</v>
      </c>
      <c r="C71" s="72" t="str">
        <f t="shared" si="15"/>
        <v/>
      </c>
      <c r="D71" s="72"/>
      <c r="E71" s="54"/>
      <c r="F71" s="34"/>
      <c r="G71" s="39"/>
      <c r="H71" s="39"/>
      <c r="I71" s="55" t="s">
        <v>3</v>
      </c>
      <c r="J71" s="73"/>
      <c r="K71" s="73"/>
      <c r="L71" s="56">
        <f t="shared" si="5"/>
        <v>0</v>
      </c>
      <c r="M71" s="72" t="str">
        <f t="shared" si="0"/>
        <v/>
      </c>
      <c r="N71" s="72"/>
      <c r="O71" s="5" t="e">
        <f t="shared" si="4"/>
        <v>#VALUE!</v>
      </c>
      <c r="P71" s="54"/>
      <c r="Q71" s="34"/>
      <c r="R71" s="39"/>
      <c r="S71" s="73"/>
      <c r="T71" s="73"/>
      <c r="U71" s="55">
        <f t="shared" si="6"/>
        <v>0</v>
      </c>
      <c r="V71" s="74" t="str">
        <f t="shared" si="14"/>
        <v/>
      </c>
      <c r="W71" s="74"/>
      <c r="X71" s="71" t="str">
        <f t="shared" si="17"/>
        <v/>
      </c>
      <c r="Y71" s="71"/>
      <c r="AA71" s="14"/>
      <c r="AE71" s="65" t="e">
        <f t="shared" si="11"/>
        <v>#VALUE!</v>
      </c>
      <c r="AF71" s="65" t="e">
        <f t="shared" si="12"/>
        <v>#VALUE!</v>
      </c>
      <c r="AG71" s="64" t="e">
        <f>IF(AE71=AF71,0,IF(AE71&gt;AF71,1,2))</f>
        <v>#VALUE!</v>
      </c>
    </row>
    <row r="72" spans="2:33" x14ac:dyDescent="0.15">
      <c r="B72" s="55">
        <v>64</v>
      </c>
      <c r="C72" s="72" t="str">
        <f t="shared" si="15"/>
        <v/>
      </c>
      <c r="D72" s="72"/>
      <c r="E72" s="54"/>
      <c r="F72" s="34"/>
      <c r="G72" s="39"/>
      <c r="H72" s="39"/>
      <c r="I72" s="55" t="s">
        <v>3</v>
      </c>
      <c r="J72" s="73"/>
      <c r="K72" s="73"/>
      <c r="L72" s="56">
        <f t="shared" si="5"/>
        <v>0</v>
      </c>
      <c r="M72" s="72" t="str">
        <f t="shared" si="0"/>
        <v/>
      </c>
      <c r="N72" s="72"/>
      <c r="O72" s="5" t="e">
        <f t="shared" si="4"/>
        <v>#VALUE!</v>
      </c>
      <c r="P72" s="54"/>
      <c r="Q72" s="34"/>
      <c r="R72" s="39"/>
      <c r="S72" s="73"/>
      <c r="T72" s="73"/>
      <c r="U72" s="55">
        <f t="shared" si="6"/>
        <v>0</v>
      </c>
      <c r="V72" s="74" t="str">
        <f t="shared" si="14"/>
        <v/>
      </c>
      <c r="W72" s="74"/>
      <c r="X72" s="71" t="str">
        <f t="shared" si="17"/>
        <v/>
      </c>
      <c r="Y72" s="71"/>
      <c r="AA72" s="14"/>
      <c r="AE72" s="65" t="e">
        <f t="shared" si="11"/>
        <v>#VALUE!</v>
      </c>
      <c r="AF72" s="65" t="e">
        <f t="shared" si="12"/>
        <v>#VALUE!</v>
      </c>
      <c r="AG72" s="64" t="e">
        <f>IF(AE72=AF72,0,IF(AE72&gt;AF72,1,2))</f>
        <v>#VALUE!</v>
      </c>
    </row>
    <row r="73" spans="2:33" x14ac:dyDescent="0.15">
      <c r="B73" s="55">
        <v>65</v>
      </c>
      <c r="C73" s="72" t="str">
        <f t="shared" si="15"/>
        <v/>
      </c>
      <c r="D73" s="72"/>
      <c r="E73" s="54"/>
      <c r="F73" s="34"/>
      <c r="G73" s="39"/>
      <c r="H73" s="39"/>
      <c r="I73" s="55" t="s">
        <v>3</v>
      </c>
      <c r="J73" s="73"/>
      <c r="K73" s="73"/>
      <c r="L73" s="56">
        <f t="shared" si="5"/>
        <v>0</v>
      </c>
      <c r="M73" s="72" t="str">
        <f t="shared" ref="M73:M108" si="19">IF(F73="","",C73*$N$7)</f>
        <v/>
      </c>
      <c r="N73" s="72"/>
      <c r="O73" s="5" t="e">
        <f t="shared" si="4"/>
        <v>#VALUE!</v>
      </c>
      <c r="P73" s="54"/>
      <c r="Q73" s="34"/>
      <c r="R73" s="39"/>
      <c r="S73" s="73"/>
      <c r="T73" s="73"/>
      <c r="U73" s="55">
        <f t="shared" si="6"/>
        <v>0</v>
      </c>
      <c r="V73" s="74" t="str">
        <f t="shared" ref="V73:V108" si="20">IF(Q73="","",(IF(I73="売",J73-S73,S73-J73))*O73*100000)</f>
        <v/>
      </c>
      <c r="W73" s="74"/>
      <c r="X73" s="71" t="str">
        <f t="shared" si="17"/>
        <v/>
      </c>
      <c r="Y73" s="71"/>
      <c r="AA73" s="14"/>
      <c r="AE73" s="65" t="e">
        <f t="shared" si="11"/>
        <v>#VALUE!</v>
      </c>
      <c r="AF73" s="65" t="e">
        <f t="shared" si="12"/>
        <v>#VALUE!</v>
      </c>
      <c r="AG73" s="64" t="e">
        <f>IF(AE73=AF73,0,IF(AE73&gt;AF73,1,2))</f>
        <v>#VALUE!</v>
      </c>
    </row>
    <row r="74" spans="2:33" x14ac:dyDescent="0.15">
      <c r="B74" s="55">
        <v>66</v>
      </c>
      <c r="C74" s="72" t="str">
        <f t="shared" ref="C74:C109" si="21">IF(V73="","",C73+V73)</f>
        <v/>
      </c>
      <c r="D74" s="72"/>
      <c r="E74" s="54"/>
      <c r="F74" s="34"/>
      <c r="G74" s="39"/>
      <c r="H74" s="39"/>
      <c r="I74" s="55" t="s">
        <v>3</v>
      </c>
      <c r="J74" s="73"/>
      <c r="K74" s="73"/>
      <c r="L74" s="56">
        <f t="shared" si="5"/>
        <v>0</v>
      </c>
      <c r="M74" s="72" t="str">
        <f t="shared" si="19"/>
        <v/>
      </c>
      <c r="N74" s="72"/>
      <c r="O74" s="5" t="e">
        <f t="shared" ref="O74:O108" si="22">IF(L74="","",(M74/L74)*0.1)</f>
        <v>#VALUE!</v>
      </c>
      <c r="P74" s="54"/>
      <c r="Q74" s="34"/>
      <c r="R74" s="39"/>
      <c r="S74" s="73"/>
      <c r="T74" s="73"/>
      <c r="U74" s="55">
        <f t="shared" si="6"/>
        <v>0</v>
      </c>
      <c r="V74" s="74" t="str">
        <f t="shared" si="20"/>
        <v/>
      </c>
      <c r="W74" s="74"/>
      <c r="X74" s="71" t="str">
        <f t="shared" si="17"/>
        <v/>
      </c>
      <c r="Y74" s="71"/>
      <c r="AA74" s="14"/>
      <c r="AE74" s="65" t="e">
        <f t="shared" si="11"/>
        <v>#VALUE!</v>
      </c>
      <c r="AF74" s="65" t="e">
        <f t="shared" si="12"/>
        <v>#VALUE!</v>
      </c>
      <c r="AG74" s="64" t="e">
        <f>IF(AE74=AF74,0,IF(AE74&gt;AF74,1,2))</f>
        <v>#VALUE!</v>
      </c>
    </row>
    <row r="75" spans="2:33" x14ac:dyDescent="0.15">
      <c r="B75" s="55">
        <v>67</v>
      </c>
      <c r="C75" s="72" t="str">
        <f t="shared" si="21"/>
        <v/>
      </c>
      <c r="D75" s="72"/>
      <c r="E75" s="54"/>
      <c r="F75" s="34"/>
      <c r="G75" s="39"/>
      <c r="H75" s="39"/>
      <c r="I75" s="55" t="s">
        <v>3</v>
      </c>
      <c r="J75" s="73"/>
      <c r="K75" s="73"/>
      <c r="L75" s="56">
        <f t="shared" ref="L75:L108" si="23">J75-J76</f>
        <v>0</v>
      </c>
      <c r="M75" s="72" t="str">
        <f t="shared" si="19"/>
        <v/>
      </c>
      <c r="N75" s="72"/>
      <c r="O75" s="5" t="e">
        <f t="shared" si="22"/>
        <v>#VALUE!</v>
      </c>
      <c r="P75" s="54"/>
      <c r="Q75" s="34"/>
      <c r="R75" s="39"/>
      <c r="S75" s="73"/>
      <c r="T75" s="73"/>
      <c r="U75" s="55">
        <f t="shared" ref="U75:U108" si="24">IF((Q75-F75)&gt;=0,Q75-F75,($U$2-F75)+(Q75-$V$2))</f>
        <v>0</v>
      </c>
      <c r="V75" s="74" t="str">
        <f t="shared" si="20"/>
        <v/>
      </c>
      <c r="W75" s="74"/>
      <c r="X75" s="71" t="str">
        <f t="shared" si="17"/>
        <v/>
      </c>
      <c r="Y75" s="71"/>
      <c r="AA75" s="14"/>
      <c r="AE75" s="65"/>
      <c r="AF75" s="65"/>
      <c r="AG75" s="64"/>
    </row>
    <row r="76" spans="2:33" x14ac:dyDescent="0.15">
      <c r="B76" s="55">
        <v>68</v>
      </c>
      <c r="C76" s="72" t="str">
        <f t="shared" si="21"/>
        <v/>
      </c>
      <c r="D76" s="72"/>
      <c r="E76" s="54"/>
      <c r="F76" s="34"/>
      <c r="G76" s="39"/>
      <c r="H76" s="39"/>
      <c r="I76" s="55" t="s">
        <v>3</v>
      </c>
      <c r="J76" s="73"/>
      <c r="K76" s="73"/>
      <c r="L76" s="56">
        <f t="shared" si="23"/>
        <v>0</v>
      </c>
      <c r="M76" s="72" t="str">
        <f t="shared" si="19"/>
        <v/>
      </c>
      <c r="N76" s="72"/>
      <c r="O76" s="5" t="e">
        <f t="shared" si="22"/>
        <v>#VALUE!</v>
      </c>
      <c r="P76" s="54"/>
      <c r="Q76" s="34"/>
      <c r="R76" s="39"/>
      <c r="S76" s="73"/>
      <c r="T76" s="73"/>
      <c r="U76" s="55">
        <f t="shared" si="24"/>
        <v>0</v>
      </c>
      <c r="V76" s="74" t="str">
        <f t="shared" si="20"/>
        <v/>
      </c>
      <c r="W76" s="74"/>
      <c r="X76" s="71" t="str">
        <f t="shared" si="17"/>
        <v/>
      </c>
      <c r="Y76" s="71"/>
      <c r="AA76" s="14"/>
      <c r="AE76" s="65"/>
      <c r="AF76" s="65"/>
      <c r="AG76" s="64"/>
    </row>
    <row r="77" spans="2:33" x14ac:dyDescent="0.15">
      <c r="B77" s="55">
        <v>69</v>
      </c>
      <c r="C77" s="72" t="str">
        <f t="shared" si="21"/>
        <v/>
      </c>
      <c r="D77" s="72"/>
      <c r="E77" s="54"/>
      <c r="F77" s="34"/>
      <c r="G77" s="39"/>
      <c r="H77" s="39"/>
      <c r="I77" s="55" t="s">
        <v>3</v>
      </c>
      <c r="J77" s="73"/>
      <c r="K77" s="73"/>
      <c r="L77" s="56">
        <f t="shared" si="23"/>
        <v>0</v>
      </c>
      <c r="M77" s="72" t="str">
        <f t="shared" si="19"/>
        <v/>
      </c>
      <c r="N77" s="72"/>
      <c r="O77" s="5" t="e">
        <f t="shared" si="22"/>
        <v>#VALUE!</v>
      </c>
      <c r="P77" s="54"/>
      <c r="Q77" s="34"/>
      <c r="R77" s="39"/>
      <c r="S77" s="73"/>
      <c r="T77" s="73"/>
      <c r="U77" s="55">
        <f t="shared" si="24"/>
        <v>0</v>
      </c>
      <c r="V77" s="74" t="str">
        <f t="shared" si="20"/>
        <v/>
      </c>
      <c r="W77" s="74"/>
      <c r="X77" s="71" t="str">
        <f t="shared" si="17"/>
        <v/>
      </c>
      <c r="Y77" s="71"/>
      <c r="AA77" s="14"/>
      <c r="AE77" s="65"/>
      <c r="AF77" s="65"/>
      <c r="AG77" s="64"/>
    </row>
    <row r="78" spans="2:33" x14ac:dyDescent="0.15">
      <c r="B78" s="55">
        <v>70</v>
      </c>
      <c r="C78" s="72" t="str">
        <f t="shared" si="21"/>
        <v/>
      </c>
      <c r="D78" s="72"/>
      <c r="E78" s="54"/>
      <c r="F78" s="34"/>
      <c r="G78" s="39"/>
      <c r="H78" s="39"/>
      <c r="I78" s="55" t="s">
        <v>3</v>
      </c>
      <c r="J78" s="73"/>
      <c r="K78" s="73"/>
      <c r="L78" s="56">
        <f t="shared" si="23"/>
        <v>0</v>
      </c>
      <c r="M78" s="72" t="str">
        <f t="shared" si="19"/>
        <v/>
      </c>
      <c r="N78" s="72"/>
      <c r="O78" s="5" t="e">
        <f t="shared" si="22"/>
        <v>#VALUE!</v>
      </c>
      <c r="P78" s="54"/>
      <c r="Q78" s="34"/>
      <c r="R78" s="39"/>
      <c r="S78" s="73"/>
      <c r="T78" s="73"/>
      <c r="U78" s="55">
        <f t="shared" si="24"/>
        <v>0</v>
      </c>
      <c r="V78" s="74" t="str">
        <f t="shared" si="20"/>
        <v/>
      </c>
      <c r="W78" s="74"/>
      <c r="X78" s="71" t="str">
        <f t="shared" si="17"/>
        <v/>
      </c>
      <c r="Y78" s="71"/>
      <c r="AA78" s="14"/>
      <c r="AE78" s="65"/>
      <c r="AF78" s="65"/>
      <c r="AG78" s="64"/>
    </row>
    <row r="79" spans="2:33" x14ac:dyDescent="0.15">
      <c r="B79" s="55">
        <v>71</v>
      </c>
      <c r="C79" s="72" t="str">
        <f t="shared" si="21"/>
        <v/>
      </c>
      <c r="D79" s="72"/>
      <c r="E79" s="54"/>
      <c r="F79" s="34"/>
      <c r="G79" s="39"/>
      <c r="H79" s="39"/>
      <c r="I79" s="55" t="s">
        <v>3</v>
      </c>
      <c r="J79" s="73"/>
      <c r="K79" s="73"/>
      <c r="L79" s="56">
        <f t="shared" si="23"/>
        <v>0</v>
      </c>
      <c r="M79" s="72" t="str">
        <f t="shared" si="19"/>
        <v/>
      </c>
      <c r="N79" s="72"/>
      <c r="O79" s="5" t="e">
        <f t="shared" si="22"/>
        <v>#VALUE!</v>
      </c>
      <c r="P79" s="54"/>
      <c r="Q79" s="34"/>
      <c r="R79" s="39"/>
      <c r="S79" s="73"/>
      <c r="T79" s="73"/>
      <c r="U79" s="55">
        <f t="shared" si="24"/>
        <v>0</v>
      </c>
      <c r="V79" s="74" t="str">
        <f t="shared" si="20"/>
        <v/>
      </c>
      <c r="W79" s="74"/>
      <c r="X79" s="71" t="str">
        <f t="shared" si="17"/>
        <v/>
      </c>
      <c r="Y79" s="71"/>
      <c r="AA79" s="14"/>
      <c r="AB79" s="41">
        <f>SUM(V71:W79)</f>
        <v>0</v>
      </c>
      <c r="AC79" s="41"/>
      <c r="AD79" s="42" t="e">
        <f>AB79/C71</f>
        <v>#VALUE!</v>
      </c>
      <c r="AE79" s="65" t="e">
        <f t="shared" si="11"/>
        <v>#VALUE!</v>
      </c>
      <c r="AF79" s="65" t="e">
        <f t="shared" si="12"/>
        <v>#VALUE!</v>
      </c>
      <c r="AG79" s="64" t="e">
        <f>IF(AE79=AF79,0,IF(AE79&gt;AF79,1,2))</f>
        <v>#VALUE!</v>
      </c>
    </row>
    <row r="80" spans="2:33" x14ac:dyDescent="0.15">
      <c r="B80" s="55">
        <v>72</v>
      </c>
      <c r="C80" s="72" t="str">
        <f t="shared" si="21"/>
        <v/>
      </c>
      <c r="D80" s="72"/>
      <c r="E80" s="54"/>
      <c r="F80" s="34"/>
      <c r="G80" s="39"/>
      <c r="H80" s="39"/>
      <c r="I80" s="55" t="s">
        <v>3</v>
      </c>
      <c r="J80" s="73"/>
      <c r="K80" s="73"/>
      <c r="L80" s="56">
        <f t="shared" si="23"/>
        <v>0</v>
      </c>
      <c r="M80" s="72" t="str">
        <f t="shared" si="19"/>
        <v/>
      </c>
      <c r="N80" s="72"/>
      <c r="O80" s="5" t="e">
        <f t="shared" si="22"/>
        <v>#VALUE!</v>
      </c>
      <c r="P80" s="54"/>
      <c r="Q80" s="34"/>
      <c r="R80" s="39"/>
      <c r="S80" s="73"/>
      <c r="T80" s="73"/>
      <c r="U80" s="55">
        <f t="shared" si="24"/>
        <v>0</v>
      </c>
      <c r="V80" s="74" t="str">
        <f t="shared" si="20"/>
        <v/>
      </c>
      <c r="W80" s="74"/>
      <c r="X80" s="71" t="str">
        <f t="shared" si="17"/>
        <v/>
      </c>
      <c r="Y80" s="71"/>
      <c r="AA80" s="14"/>
      <c r="AE80" s="65" t="e">
        <f t="shared" si="11"/>
        <v>#VALUE!</v>
      </c>
      <c r="AF80" s="65" t="e">
        <f t="shared" si="12"/>
        <v>#VALUE!</v>
      </c>
      <c r="AG80" s="64" t="e">
        <f>IF(AE80=AF80,0,IF(AE80&gt;AF80,1,2))</f>
        <v>#VALUE!</v>
      </c>
    </row>
    <row r="81" spans="2:33" x14ac:dyDescent="0.15">
      <c r="B81" s="55">
        <v>73</v>
      </c>
      <c r="C81" s="72" t="str">
        <f t="shared" si="21"/>
        <v/>
      </c>
      <c r="D81" s="72"/>
      <c r="E81" s="54"/>
      <c r="F81" s="34"/>
      <c r="G81" s="39"/>
      <c r="H81" s="39"/>
      <c r="I81" s="55" t="s">
        <v>3</v>
      </c>
      <c r="J81" s="73"/>
      <c r="K81" s="73"/>
      <c r="L81" s="56">
        <f t="shared" si="23"/>
        <v>0</v>
      </c>
      <c r="M81" s="72" t="str">
        <f t="shared" si="19"/>
        <v/>
      </c>
      <c r="N81" s="72"/>
      <c r="O81" s="5" t="e">
        <f t="shared" si="22"/>
        <v>#VALUE!</v>
      </c>
      <c r="P81" s="54"/>
      <c r="Q81" s="34"/>
      <c r="R81" s="39"/>
      <c r="S81" s="73"/>
      <c r="T81" s="73"/>
      <c r="U81" s="55">
        <f t="shared" si="24"/>
        <v>0</v>
      </c>
      <c r="V81" s="74" t="str">
        <f t="shared" si="20"/>
        <v/>
      </c>
      <c r="W81" s="74"/>
      <c r="X81" s="71" t="str">
        <f t="shared" ref="X81:X108" si="25">IF(Q81="","",IF(I81="買",(S81-J81)*10000,(J81-S81)*10000))</f>
        <v/>
      </c>
      <c r="Y81" s="71"/>
      <c r="AA81" s="14"/>
      <c r="AE81" s="65"/>
      <c r="AF81" s="65"/>
      <c r="AG81" s="64"/>
    </row>
    <row r="82" spans="2:33" x14ac:dyDescent="0.15">
      <c r="B82" s="55">
        <v>74</v>
      </c>
      <c r="C82" s="72" t="str">
        <f t="shared" si="21"/>
        <v/>
      </c>
      <c r="D82" s="72"/>
      <c r="E82" s="54"/>
      <c r="F82" s="34"/>
      <c r="G82" s="39"/>
      <c r="H82" s="39"/>
      <c r="I82" s="55" t="s">
        <v>3</v>
      </c>
      <c r="J82" s="73"/>
      <c r="K82" s="73"/>
      <c r="L82" s="56">
        <f t="shared" si="23"/>
        <v>0</v>
      </c>
      <c r="M82" s="72" t="str">
        <f t="shared" si="19"/>
        <v/>
      </c>
      <c r="N82" s="72"/>
      <c r="O82" s="5" t="e">
        <f t="shared" si="22"/>
        <v>#VALUE!</v>
      </c>
      <c r="P82" s="54"/>
      <c r="Q82" s="34"/>
      <c r="R82" s="39"/>
      <c r="S82" s="73"/>
      <c r="T82" s="73"/>
      <c r="U82" s="55">
        <f t="shared" si="24"/>
        <v>0</v>
      </c>
      <c r="V82" s="74" t="str">
        <f t="shared" si="20"/>
        <v/>
      </c>
      <c r="W82" s="74"/>
      <c r="X82" s="71" t="str">
        <f t="shared" si="25"/>
        <v/>
      </c>
      <c r="Y82" s="71"/>
      <c r="AA82" s="14"/>
      <c r="AE82" s="65"/>
      <c r="AF82" s="65"/>
      <c r="AG82" s="64"/>
    </row>
    <row r="83" spans="2:33" x14ac:dyDescent="0.15">
      <c r="B83" s="55">
        <v>75</v>
      </c>
      <c r="C83" s="72" t="str">
        <f t="shared" si="21"/>
        <v/>
      </c>
      <c r="D83" s="72"/>
      <c r="E83" s="54"/>
      <c r="F83" s="34"/>
      <c r="G83" s="39"/>
      <c r="H83" s="39"/>
      <c r="I83" s="55" t="s">
        <v>3</v>
      </c>
      <c r="J83" s="73"/>
      <c r="K83" s="73"/>
      <c r="L83" s="56">
        <f t="shared" si="23"/>
        <v>0</v>
      </c>
      <c r="M83" s="72" t="str">
        <f t="shared" si="19"/>
        <v/>
      </c>
      <c r="N83" s="72"/>
      <c r="O83" s="5" t="e">
        <f t="shared" si="22"/>
        <v>#VALUE!</v>
      </c>
      <c r="P83" s="54"/>
      <c r="Q83" s="34"/>
      <c r="R83" s="39"/>
      <c r="S83" s="73"/>
      <c r="T83" s="73"/>
      <c r="U83" s="55">
        <f t="shared" si="24"/>
        <v>0</v>
      </c>
      <c r="V83" s="74" t="str">
        <f t="shared" si="20"/>
        <v/>
      </c>
      <c r="W83" s="74"/>
      <c r="X83" s="71" t="str">
        <f t="shared" si="25"/>
        <v/>
      </c>
      <c r="Y83" s="71"/>
      <c r="AA83" s="14"/>
      <c r="AE83" s="65" t="e">
        <f t="shared" si="11"/>
        <v>#VALUE!</v>
      </c>
      <c r="AF83" s="65" t="e">
        <f t="shared" si="12"/>
        <v>#VALUE!</v>
      </c>
      <c r="AG83" s="64" t="e">
        <f>IF(AE83=AF83,0,IF(AE83&gt;AF83,1,2))</f>
        <v>#VALUE!</v>
      </c>
    </row>
    <row r="84" spans="2:33" x14ac:dyDescent="0.15">
      <c r="B84" s="55">
        <v>76</v>
      </c>
      <c r="C84" s="72" t="str">
        <f t="shared" si="21"/>
        <v/>
      </c>
      <c r="D84" s="72"/>
      <c r="E84" s="54"/>
      <c r="F84" s="34"/>
      <c r="G84" s="39"/>
      <c r="H84" s="39"/>
      <c r="I84" s="55" t="s">
        <v>3</v>
      </c>
      <c r="J84" s="73"/>
      <c r="K84" s="73"/>
      <c r="L84" s="56">
        <f t="shared" si="23"/>
        <v>0</v>
      </c>
      <c r="M84" s="72" t="str">
        <f t="shared" si="19"/>
        <v/>
      </c>
      <c r="N84" s="72"/>
      <c r="O84" s="5" t="e">
        <f t="shared" si="22"/>
        <v>#VALUE!</v>
      </c>
      <c r="P84" s="54"/>
      <c r="Q84" s="34"/>
      <c r="R84" s="39"/>
      <c r="S84" s="73"/>
      <c r="T84" s="73"/>
      <c r="U84" s="55">
        <f t="shared" si="24"/>
        <v>0</v>
      </c>
      <c r="V84" s="74" t="str">
        <f t="shared" si="20"/>
        <v/>
      </c>
      <c r="W84" s="74"/>
      <c r="X84" s="71" t="str">
        <f t="shared" si="25"/>
        <v/>
      </c>
      <c r="Y84" s="71"/>
      <c r="AA84" s="14"/>
      <c r="AE84" s="65" t="e">
        <f t="shared" si="11"/>
        <v>#VALUE!</v>
      </c>
      <c r="AF84" s="65" t="e">
        <f t="shared" si="12"/>
        <v>#VALUE!</v>
      </c>
      <c r="AG84" s="64" t="e">
        <f>IF(AE84=AF84,0,IF(AE84&gt;AF84,1,2))</f>
        <v>#VALUE!</v>
      </c>
    </row>
    <row r="85" spans="2:33" x14ac:dyDescent="0.15">
      <c r="B85" s="55">
        <v>77</v>
      </c>
      <c r="C85" s="72" t="str">
        <f t="shared" si="21"/>
        <v/>
      </c>
      <c r="D85" s="72"/>
      <c r="E85" s="54"/>
      <c r="F85" s="34"/>
      <c r="G85" s="39"/>
      <c r="H85" s="39"/>
      <c r="I85" s="55" t="s">
        <v>3</v>
      </c>
      <c r="J85" s="73"/>
      <c r="K85" s="73"/>
      <c r="L85" s="56">
        <f t="shared" si="23"/>
        <v>0</v>
      </c>
      <c r="M85" s="72" t="str">
        <f t="shared" si="19"/>
        <v/>
      </c>
      <c r="N85" s="72"/>
      <c r="O85" s="5" t="e">
        <f t="shared" si="22"/>
        <v>#VALUE!</v>
      </c>
      <c r="P85" s="54"/>
      <c r="Q85" s="34"/>
      <c r="R85" s="39"/>
      <c r="S85" s="73"/>
      <c r="T85" s="73"/>
      <c r="U85" s="55">
        <f t="shared" si="24"/>
        <v>0</v>
      </c>
      <c r="V85" s="74" t="str">
        <f t="shared" si="20"/>
        <v/>
      </c>
      <c r="W85" s="74"/>
      <c r="X85" s="71" t="str">
        <f t="shared" si="25"/>
        <v/>
      </c>
      <c r="Y85" s="71"/>
      <c r="AA85" s="14"/>
      <c r="AB85" s="41">
        <f>SUM(V80:W85)</f>
        <v>0</v>
      </c>
      <c r="AC85" s="41"/>
      <c r="AD85" s="42" t="e">
        <f>AB85/C80</f>
        <v>#VALUE!</v>
      </c>
      <c r="AE85" s="65" t="e">
        <f t="shared" si="11"/>
        <v>#VALUE!</v>
      </c>
      <c r="AF85" s="65" t="e">
        <f t="shared" si="12"/>
        <v>#VALUE!</v>
      </c>
      <c r="AG85" s="64" t="e">
        <f>IF(AE85=AF85,0,IF(AE85&gt;AF85,1,2))</f>
        <v>#VALUE!</v>
      </c>
    </row>
    <row r="86" spans="2:33" x14ac:dyDescent="0.15">
      <c r="B86" s="55">
        <v>78</v>
      </c>
      <c r="C86" s="72" t="str">
        <f t="shared" si="21"/>
        <v/>
      </c>
      <c r="D86" s="72"/>
      <c r="E86" s="54"/>
      <c r="F86" s="34"/>
      <c r="G86" s="39"/>
      <c r="H86" s="39"/>
      <c r="I86" s="55" t="s">
        <v>3</v>
      </c>
      <c r="J86" s="73"/>
      <c r="K86" s="73"/>
      <c r="L86" s="56">
        <f t="shared" si="23"/>
        <v>0</v>
      </c>
      <c r="M86" s="72" t="str">
        <f t="shared" si="19"/>
        <v/>
      </c>
      <c r="N86" s="72"/>
      <c r="O86" s="5" t="e">
        <f>IF(L86="","",(M86/L86)*0.1)</f>
        <v>#VALUE!</v>
      </c>
      <c r="P86" s="54"/>
      <c r="Q86" s="34"/>
      <c r="R86" s="39"/>
      <c r="S86" s="73"/>
      <c r="T86" s="73"/>
      <c r="U86" s="55">
        <f t="shared" si="24"/>
        <v>0</v>
      </c>
      <c r="V86" s="74" t="str">
        <f t="shared" si="20"/>
        <v/>
      </c>
      <c r="W86" s="74"/>
      <c r="X86" s="71" t="str">
        <f t="shared" si="25"/>
        <v/>
      </c>
      <c r="Y86" s="71"/>
      <c r="AA86" s="14"/>
      <c r="AE86" s="65"/>
      <c r="AF86" s="65"/>
      <c r="AG86" s="64"/>
    </row>
    <row r="87" spans="2:33" x14ac:dyDescent="0.15">
      <c r="B87" s="55">
        <v>79</v>
      </c>
      <c r="C87" s="72" t="str">
        <f t="shared" si="21"/>
        <v/>
      </c>
      <c r="D87" s="72"/>
      <c r="E87" s="54"/>
      <c r="F87" s="34"/>
      <c r="G87" s="39"/>
      <c r="H87" s="39"/>
      <c r="I87" s="55" t="s">
        <v>3</v>
      </c>
      <c r="J87" s="73"/>
      <c r="K87" s="73"/>
      <c r="L87" s="56">
        <f t="shared" si="23"/>
        <v>0</v>
      </c>
      <c r="M87" s="72" t="str">
        <f t="shared" si="19"/>
        <v/>
      </c>
      <c r="N87" s="72"/>
      <c r="O87" s="5" t="e">
        <f t="shared" si="22"/>
        <v>#VALUE!</v>
      </c>
      <c r="P87" s="54"/>
      <c r="Q87" s="34"/>
      <c r="R87" s="39"/>
      <c r="S87" s="73"/>
      <c r="T87" s="73"/>
      <c r="U87" s="55">
        <f t="shared" si="24"/>
        <v>0</v>
      </c>
      <c r="V87" s="74" t="str">
        <f t="shared" si="20"/>
        <v/>
      </c>
      <c r="W87" s="74"/>
      <c r="X87" s="71" t="str">
        <f t="shared" si="25"/>
        <v/>
      </c>
      <c r="Y87" s="71"/>
      <c r="AA87" s="14"/>
      <c r="AE87" s="65" t="e">
        <f t="shared" si="11"/>
        <v>#VALUE!</v>
      </c>
      <c r="AF87" s="65" t="e">
        <f t="shared" si="12"/>
        <v>#VALUE!</v>
      </c>
      <c r="AG87" s="64" t="e">
        <f>IF(AE87=AF87,0,IF(AE87&gt;AF87,1,2))</f>
        <v>#VALUE!</v>
      </c>
    </row>
    <row r="88" spans="2:33" x14ac:dyDescent="0.15">
      <c r="B88" s="55">
        <v>80</v>
      </c>
      <c r="C88" s="72" t="str">
        <f t="shared" si="21"/>
        <v/>
      </c>
      <c r="D88" s="72"/>
      <c r="E88" s="54"/>
      <c r="F88" s="34"/>
      <c r="G88" s="39"/>
      <c r="H88" s="39"/>
      <c r="I88" s="55" t="s">
        <v>3</v>
      </c>
      <c r="J88" s="73"/>
      <c r="K88" s="73"/>
      <c r="L88" s="56">
        <f t="shared" si="23"/>
        <v>0</v>
      </c>
      <c r="M88" s="72" t="str">
        <f t="shared" si="19"/>
        <v/>
      </c>
      <c r="N88" s="72"/>
      <c r="O88" s="5" t="e">
        <f t="shared" si="22"/>
        <v>#VALUE!</v>
      </c>
      <c r="P88" s="54"/>
      <c r="Q88" s="34"/>
      <c r="R88" s="39"/>
      <c r="S88" s="73"/>
      <c r="T88" s="73"/>
      <c r="U88" s="55">
        <f t="shared" si="24"/>
        <v>0</v>
      </c>
      <c r="V88" s="74" t="str">
        <f t="shared" si="20"/>
        <v/>
      </c>
      <c r="W88" s="74"/>
      <c r="X88" s="71" t="str">
        <f t="shared" si="25"/>
        <v/>
      </c>
      <c r="Y88" s="71"/>
      <c r="AA88" s="14"/>
      <c r="AB88" s="41">
        <f>SUM(V86:W88)</f>
        <v>0</v>
      </c>
      <c r="AC88" s="41"/>
      <c r="AD88" s="42" t="e">
        <f>AB88/C86</f>
        <v>#VALUE!</v>
      </c>
      <c r="AE88" s="65"/>
      <c r="AF88" s="65"/>
      <c r="AG88" s="64"/>
    </row>
    <row r="89" spans="2:33" x14ac:dyDescent="0.15">
      <c r="B89" s="55">
        <v>81</v>
      </c>
      <c r="C89" s="72" t="str">
        <f t="shared" si="21"/>
        <v/>
      </c>
      <c r="D89" s="72"/>
      <c r="E89" s="54"/>
      <c r="F89" s="34"/>
      <c r="G89" s="39"/>
      <c r="H89" s="39"/>
      <c r="I89" s="55" t="s">
        <v>3</v>
      </c>
      <c r="J89" s="73"/>
      <c r="K89" s="73"/>
      <c r="L89" s="56">
        <f t="shared" si="23"/>
        <v>0</v>
      </c>
      <c r="M89" s="72" t="str">
        <f t="shared" si="19"/>
        <v/>
      </c>
      <c r="N89" s="72"/>
      <c r="O89" s="5" t="e">
        <f t="shared" si="22"/>
        <v>#VALUE!</v>
      </c>
      <c r="P89" s="54"/>
      <c r="Q89" s="34"/>
      <c r="R89" s="39"/>
      <c r="S89" s="73"/>
      <c r="T89" s="73"/>
      <c r="U89" s="55">
        <f t="shared" si="24"/>
        <v>0</v>
      </c>
      <c r="V89" s="74" t="str">
        <f t="shared" si="20"/>
        <v/>
      </c>
      <c r="W89" s="74"/>
      <c r="X89" s="71" t="str">
        <f t="shared" si="25"/>
        <v/>
      </c>
      <c r="Y89" s="71"/>
      <c r="AA89" s="14"/>
      <c r="AE89" s="65" t="e">
        <f t="shared" si="11"/>
        <v>#VALUE!</v>
      </c>
      <c r="AF89" s="65" t="e">
        <f t="shared" si="12"/>
        <v>#VALUE!</v>
      </c>
      <c r="AG89" s="64" t="e">
        <f>IF(AE89=AF89,0,IF(AE89&gt;AF89,1,2))</f>
        <v>#VALUE!</v>
      </c>
    </row>
    <row r="90" spans="2:33" x14ac:dyDescent="0.15">
      <c r="B90" s="55">
        <v>82</v>
      </c>
      <c r="C90" s="72" t="str">
        <f t="shared" si="21"/>
        <v/>
      </c>
      <c r="D90" s="72"/>
      <c r="E90" s="54"/>
      <c r="F90" s="34"/>
      <c r="G90" s="39"/>
      <c r="H90" s="39"/>
      <c r="I90" s="55" t="s">
        <v>3</v>
      </c>
      <c r="J90" s="73"/>
      <c r="K90" s="73"/>
      <c r="L90" s="56">
        <f t="shared" si="23"/>
        <v>0</v>
      </c>
      <c r="M90" s="72" t="str">
        <f t="shared" si="19"/>
        <v/>
      </c>
      <c r="N90" s="72"/>
      <c r="O90" s="5" t="e">
        <f t="shared" si="22"/>
        <v>#VALUE!</v>
      </c>
      <c r="P90" s="54"/>
      <c r="Q90" s="34"/>
      <c r="R90" s="39"/>
      <c r="S90" s="73"/>
      <c r="T90" s="73"/>
      <c r="U90" s="55">
        <f t="shared" si="24"/>
        <v>0</v>
      </c>
      <c r="V90" s="74" t="str">
        <f t="shared" si="20"/>
        <v/>
      </c>
      <c r="W90" s="74"/>
      <c r="X90" s="71" t="str">
        <f t="shared" si="25"/>
        <v/>
      </c>
      <c r="Y90" s="71"/>
      <c r="AA90" s="14"/>
      <c r="AE90" s="65"/>
      <c r="AF90" s="65"/>
      <c r="AG90" s="64"/>
    </row>
    <row r="91" spans="2:33" x14ac:dyDescent="0.15">
      <c r="B91" s="55">
        <v>83</v>
      </c>
      <c r="C91" s="72" t="str">
        <f t="shared" si="21"/>
        <v/>
      </c>
      <c r="D91" s="72"/>
      <c r="E91" s="54"/>
      <c r="F91" s="34"/>
      <c r="G91" s="39"/>
      <c r="H91" s="39"/>
      <c r="I91" s="55" t="s">
        <v>3</v>
      </c>
      <c r="J91" s="73"/>
      <c r="K91" s="73"/>
      <c r="L91" s="56">
        <f t="shared" si="23"/>
        <v>0</v>
      </c>
      <c r="M91" s="72" t="str">
        <f t="shared" si="19"/>
        <v/>
      </c>
      <c r="N91" s="72"/>
      <c r="O91" s="5" t="e">
        <f t="shared" si="22"/>
        <v>#VALUE!</v>
      </c>
      <c r="P91" s="54"/>
      <c r="Q91" s="34"/>
      <c r="R91" s="39"/>
      <c r="S91" s="73"/>
      <c r="T91" s="73"/>
      <c r="U91" s="55">
        <f t="shared" si="24"/>
        <v>0</v>
      </c>
      <c r="V91" s="74" t="str">
        <f t="shared" si="20"/>
        <v/>
      </c>
      <c r="W91" s="74"/>
      <c r="X91" s="71" t="str">
        <f t="shared" si="25"/>
        <v/>
      </c>
      <c r="Y91" s="71"/>
      <c r="AA91" s="14"/>
      <c r="AE91" s="65" t="e">
        <f t="shared" si="11"/>
        <v>#VALUE!</v>
      </c>
      <c r="AF91" s="65" t="e">
        <f t="shared" si="12"/>
        <v>#VALUE!</v>
      </c>
      <c r="AG91" s="64" t="e">
        <f t="shared" ref="AG91:AG107" si="26">IF(AE91=AF91,0,IF(AE91&gt;AF91,1,2))</f>
        <v>#VALUE!</v>
      </c>
    </row>
    <row r="92" spans="2:33" x14ac:dyDescent="0.15">
      <c r="B92" s="55">
        <v>84</v>
      </c>
      <c r="C92" s="72" t="str">
        <f t="shared" si="21"/>
        <v/>
      </c>
      <c r="D92" s="72"/>
      <c r="E92" s="54"/>
      <c r="F92" s="34"/>
      <c r="G92" s="39"/>
      <c r="H92" s="39"/>
      <c r="I92" s="55" t="s">
        <v>3</v>
      </c>
      <c r="J92" s="73"/>
      <c r="K92" s="73"/>
      <c r="L92" s="56">
        <f t="shared" si="23"/>
        <v>0</v>
      </c>
      <c r="M92" s="72" t="str">
        <f t="shared" si="19"/>
        <v/>
      </c>
      <c r="N92" s="72"/>
      <c r="O92" s="5" t="e">
        <f t="shared" si="22"/>
        <v>#VALUE!</v>
      </c>
      <c r="P92" s="54"/>
      <c r="Q92" s="34"/>
      <c r="R92" s="39"/>
      <c r="S92" s="73"/>
      <c r="T92" s="73"/>
      <c r="U92" s="55">
        <f t="shared" si="24"/>
        <v>0</v>
      </c>
      <c r="V92" s="74" t="str">
        <f t="shared" si="20"/>
        <v/>
      </c>
      <c r="W92" s="74"/>
      <c r="X92" s="71" t="str">
        <f t="shared" si="25"/>
        <v/>
      </c>
      <c r="Y92" s="71"/>
      <c r="AA92" s="14"/>
      <c r="AE92" s="65" t="e">
        <f t="shared" si="11"/>
        <v>#VALUE!</v>
      </c>
      <c r="AF92" s="65" t="e">
        <f t="shared" si="12"/>
        <v>#VALUE!</v>
      </c>
      <c r="AG92" s="64" t="e">
        <f t="shared" si="26"/>
        <v>#VALUE!</v>
      </c>
    </row>
    <row r="93" spans="2:33" x14ac:dyDescent="0.15">
      <c r="B93" s="55">
        <v>85</v>
      </c>
      <c r="C93" s="72" t="str">
        <f t="shared" si="21"/>
        <v/>
      </c>
      <c r="D93" s="72"/>
      <c r="E93" s="54"/>
      <c r="F93" s="34"/>
      <c r="G93" s="39"/>
      <c r="H93" s="39"/>
      <c r="I93" s="55" t="s">
        <v>3</v>
      </c>
      <c r="J93" s="73"/>
      <c r="K93" s="73"/>
      <c r="L93" s="56">
        <f t="shared" si="23"/>
        <v>0</v>
      </c>
      <c r="M93" s="72" t="str">
        <f t="shared" si="19"/>
        <v/>
      </c>
      <c r="N93" s="72"/>
      <c r="O93" s="5" t="e">
        <f t="shared" si="22"/>
        <v>#VALUE!</v>
      </c>
      <c r="P93" s="54"/>
      <c r="Q93" s="34"/>
      <c r="R93" s="39"/>
      <c r="S93" s="73"/>
      <c r="T93" s="73"/>
      <c r="U93" s="55">
        <f t="shared" si="24"/>
        <v>0</v>
      </c>
      <c r="V93" s="74" t="str">
        <f t="shared" si="20"/>
        <v/>
      </c>
      <c r="W93" s="74"/>
      <c r="X93" s="71" t="str">
        <f t="shared" si="25"/>
        <v/>
      </c>
      <c r="Y93" s="71"/>
      <c r="AA93" s="14"/>
      <c r="AB93" s="41">
        <f>SUM(V89:W93)</f>
        <v>0</v>
      </c>
      <c r="AC93" s="41"/>
      <c r="AD93" s="42" t="e">
        <f>AB93/C90</f>
        <v>#VALUE!</v>
      </c>
      <c r="AE93" s="65"/>
      <c r="AF93" s="65"/>
      <c r="AG93" s="64"/>
    </row>
    <row r="94" spans="2:33" x14ac:dyDescent="0.15">
      <c r="B94" s="55">
        <v>86</v>
      </c>
      <c r="C94" s="72" t="str">
        <f t="shared" si="21"/>
        <v/>
      </c>
      <c r="D94" s="72"/>
      <c r="E94" s="54"/>
      <c r="F94" s="34"/>
      <c r="G94" s="39"/>
      <c r="H94" s="39"/>
      <c r="I94" s="55" t="s">
        <v>3</v>
      </c>
      <c r="J94" s="73"/>
      <c r="K94" s="73"/>
      <c r="L94" s="56">
        <f t="shared" si="23"/>
        <v>0</v>
      </c>
      <c r="M94" s="72" t="str">
        <f t="shared" si="19"/>
        <v/>
      </c>
      <c r="N94" s="72"/>
      <c r="O94" s="5" t="e">
        <f t="shared" si="22"/>
        <v>#VALUE!</v>
      </c>
      <c r="P94" s="54"/>
      <c r="Q94" s="34"/>
      <c r="R94" s="39"/>
      <c r="S94" s="73"/>
      <c r="T94" s="73"/>
      <c r="U94" s="55">
        <f t="shared" si="24"/>
        <v>0</v>
      </c>
      <c r="V94" s="74" t="str">
        <f t="shared" si="20"/>
        <v/>
      </c>
      <c r="W94" s="74"/>
      <c r="X94" s="71" t="str">
        <f t="shared" si="25"/>
        <v/>
      </c>
      <c r="Y94" s="71"/>
      <c r="AA94" s="14"/>
      <c r="AE94" s="65"/>
      <c r="AF94" s="65"/>
      <c r="AG94" s="64"/>
    </row>
    <row r="95" spans="2:33" x14ac:dyDescent="0.15">
      <c r="B95" s="55">
        <v>87</v>
      </c>
      <c r="C95" s="72" t="str">
        <f t="shared" si="21"/>
        <v/>
      </c>
      <c r="D95" s="72"/>
      <c r="E95" s="54"/>
      <c r="F95" s="34"/>
      <c r="G95" s="39"/>
      <c r="H95" s="39"/>
      <c r="I95" s="55" t="s">
        <v>3</v>
      </c>
      <c r="J95" s="73"/>
      <c r="K95" s="73"/>
      <c r="L95" s="56">
        <f t="shared" si="23"/>
        <v>0</v>
      </c>
      <c r="M95" s="72" t="str">
        <f t="shared" si="19"/>
        <v/>
      </c>
      <c r="N95" s="72"/>
      <c r="O95" s="5" t="e">
        <f t="shared" si="22"/>
        <v>#VALUE!</v>
      </c>
      <c r="P95" s="54"/>
      <c r="Q95" s="34"/>
      <c r="R95" s="39"/>
      <c r="S95" s="73"/>
      <c r="T95" s="73"/>
      <c r="U95" s="55">
        <f t="shared" si="24"/>
        <v>0</v>
      </c>
      <c r="V95" s="74" t="str">
        <f t="shared" si="20"/>
        <v/>
      </c>
      <c r="W95" s="74"/>
      <c r="X95" s="71" t="str">
        <f t="shared" si="25"/>
        <v/>
      </c>
      <c r="Y95" s="71"/>
      <c r="AA95" s="14"/>
      <c r="AE95" s="65"/>
      <c r="AF95" s="65"/>
      <c r="AG95" s="64"/>
    </row>
    <row r="96" spans="2:33" x14ac:dyDescent="0.15">
      <c r="B96" s="55">
        <v>88</v>
      </c>
      <c r="C96" s="72" t="str">
        <f t="shared" si="21"/>
        <v/>
      </c>
      <c r="D96" s="72"/>
      <c r="E96" s="54"/>
      <c r="F96" s="34"/>
      <c r="G96" s="39"/>
      <c r="H96" s="39"/>
      <c r="I96" s="55" t="s">
        <v>3</v>
      </c>
      <c r="J96" s="73"/>
      <c r="K96" s="73"/>
      <c r="L96" s="56">
        <f t="shared" si="23"/>
        <v>0</v>
      </c>
      <c r="M96" s="72" t="str">
        <f t="shared" si="19"/>
        <v/>
      </c>
      <c r="N96" s="72"/>
      <c r="O96" s="5" t="e">
        <f t="shared" si="22"/>
        <v>#VALUE!</v>
      </c>
      <c r="P96" s="54"/>
      <c r="Q96" s="34"/>
      <c r="R96" s="39"/>
      <c r="S96" s="73"/>
      <c r="T96" s="73"/>
      <c r="U96" s="55">
        <f t="shared" si="24"/>
        <v>0</v>
      </c>
      <c r="V96" s="74" t="str">
        <f t="shared" si="20"/>
        <v/>
      </c>
      <c r="W96" s="74"/>
      <c r="X96" s="71" t="str">
        <f t="shared" si="25"/>
        <v/>
      </c>
      <c r="Y96" s="71"/>
      <c r="AA96" s="14"/>
      <c r="AB96" s="41">
        <f>SUM(V94:W96)</f>
        <v>0</v>
      </c>
      <c r="AC96" s="41"/>
      <c r="AD96" s="42" t="e">
        <f>AB96/C94</f>
        <v>#VALUE!</v>
      </c>
      <c r="AE96" s="65" t="e">
        <f t="shared" si="11"/>
        <v>#VALUE!</v>
      </c>
      <c r="AF96" s="65" t="e">
        <f t="shared" si="12"/>
        <v>#VALUE!</v>
      </c>
      <c r="AG96" s="64" t="e">
        <f t="shared" si="26"/>
        <v>#VALUE!</v>
      </c>
    </row>
    <row r="97" spans="2:33" x14ac:dyDescent="0.15">
      <c r="B97" s="55">
        <v>89</v>
      </c>
      <c r="C97" s="72" t="str">
        <f t="shared" si="21"/>
        <v/>
      </c>
      <c r="D97" s="72"/>
      <c r="E97" s="54"/>
      <c r="F97" s="34"/>
      <c r="G97" s="39"/>
      <c r="H97" s="39"/>
      <c r="I97" s="55" t="s">
        <v>3</v>
      </c>
      <c r="J97" s="73"/>
      <c r="K97" s="73"/>
      <c r="L97" s="56">
        <f t="shared" si="23"/>
        <v>0</v>
      </c>
      <c r="M97" s="72" t="str">
        <f t="shared" si="19"/>
        <v/>
      </c>
      <c r="N97" s="72"/>
      <c r="O97" s="5" t="e">
        <f t="shared" si="22"/>
        <v>#VALUE!</v>
      </c>
      <c r="P97" s="54"/>
      <c r="Q97" s="34"/>
      <c r="R97" s="39"/>
      <c r="S97" s="73"/>
      <c r="T97" s="73"/>
      <c r="U97" s="55">
        <f t="shared" si="24"/>
        <v>0</v>
      </c>
      <c r="V97" s="74" t="str">
        <f t="shared" si="20"/>
        <v/>
      </c>
      <c r="W97" s="74"/>
      <c r="X97" s="71" t="str">
        <f t="shared" si="25"/>
        <v/>
      </c>
      <c r="Y97" s="71"/>
      <c r="AA97" s="14"/>
      <c r="AE97" s="65" t="e">
        <f t="shared" si="11"/>
        <v>#VALUE!</v>
      </c>
      <c r="AF97" s="65" t="e">
        <f t="shared" si="12"/>
        <v>#VALUE!</v>
      </c>
      <c r="AG97" s="64" t="e">
        <f t="shared" si="26"/>
        <v>#VALUE!</v>
      </c>
    </row>
    <row r="98" spans="2:33" x14ac:dyDescent="0.15">
      <c r="B98" s="55">
        <v>90</v>
      </c>
      <c r="C98" s="72" t="str">
        <f t="shared" si="21"/>
        <v/>
      </c>
      <c r="D98" s="72"/>
      <c r="E98" s="54"/>
      <c r="F98" s="34"/>
      <c r="G98" s="39"/>
      <c r="H98" s="39"/>
      <c r="I98" s="55" t="s">
        <v>3</v>
      </c>
      <c r="J98" s="73"/>
      <c r="K98" s="73"/>
      <c r="L98" s="56">
        <f t="shared" si="23"/>
        <v>0</v>
      </c>
      <c r="M98" s="72" t="str">
        <f t="shared" si="19"/>
        <v/>
      </c>
      <c r="N98" s="72"/>
      <c r="O98" s="5" t="e">
        <f t="shared" si="22"/>
        <v>#VALUE!</v>
      </c>
      <c r="P98" s="54"/>
      <c r="Q98" s="34"/>
      <c r="R98" s="39"/>
      <c r="S98" s="73"/>
      <c r="T98" s="73"/>
      <c r="U98" s="55">
        <f t="shared" si="24"/>
        <v>0</v>
      </c>
      <c r="V98" s="74" t="str">
        <f t="shared" si="20"/>
        <v/>
      </c>
      <c r="W98" s="74"/>
      <c r="X98" s="71" t="str">
        <f t="shared" si="25"/>
        <v/>
      </c>
      <c r="Y98" s="71"/>
      <c r="AA98" s="14"/>
      <c r="AB98" s="41">
        <f>SUM(V72:W98)</f>
        <v>0</v>
      </c>
      <c r="AC98" s="41"/>
      <c r="AD98" s="42" t="e">
        <f>AB98/C71</f>
        <v>#VALUE!</v>
      </c>
      <c r="AE98" s="65" t="e">
        <f t="shared" si="11"/>
        <v>#VALUE!</v>
      </c>
      <c r="AF98" s="65" t="e">
        <f t="shared" si="12"/>
        <v>#VALUE!</v>
      </c>
      <c r="AG98" s="64" t="e">
        <f t="shared" si="26"/>
        <v>#VALUE!</v>
      </c>
    </row>
    <row r="99" spans="2:33" x14ac:dyDescent="0.15">
      <c r="B99" s="55">
        <v>91</v>
      </c>
      <c r="C99" s="72" t="str">
        <f t="shared" si="21"/>
        <v/>
      </c>
      <c r="D99" s="72"/>
      <c r="E99" s="54"/>
      <c r="F99" s="34"/>
      <c r="G99" s="39"/>
      <c r="H99" s="39"/>
      <c r="I99" s="55" t="s">
        <v>3</v>
      </c>
      <c r="J99" s="73"/>
      <c r="K99" s="73"/>
      <c r="L99" s="56">
        <f t="shared" si="23"/>
        <v>0</v>
      </c>
      <c r="M99" s="72" t="str">
        <f t="shared" si="19"/>
        <v/>
      </c>
      <c r="N99" s="72"/>
      <c r="O99" s="5" t="e">
        <f t="shared" si="22"/>
        <v>#VALUE!</v>
      </c>
      <c r="P99" s="54"/>
      <c r="Q99" s="34"/>
      <c r="R99" s="39"/>
      <c r="S99" s="73"/>
      <c r="T99" s="73"/>
      <c r="U99" s="55">
        <f t="shared" si="24"/>
        <v>0</v>
      </c>
      <c r="V99" s="74" t="str">
        <f t="shared" si="20"/>
        <v/>
      </c>
      <c r="W99" s="74"/>
      <c r="X99" s="71" t="str">
        <f t="shared" si="25"/>
        <v/>
      </c>
      <c r="Y99" s="71"/>
      <c r="AA99" s="14"/>
      <c r="AE99" s="65" t="e">
        <f t="shared" si="11"/>
        <v>#VALUE!</v>
      </c>
      <c r="AF99" s="65" t="e">
        <f t="shared" si="12"/>
        <v>#VALUE!</v>
      </c>
      <c r="AG99" s="64" t="e">
        <f t="shared" si="26"/>
        <v>#VALUE!</v>
      </c>
    </row>
    <row r="100" spans="2:33" x14ac:dyDescent="0.15">
      <c r="B100" s="55">
        <v>92</v>
      </c>
      <c r="C100" s="72" t="str">
        <f t="shared" si="21"/>
        <v/>
      </c>
      <c r="D100" s="72"/>
      <c r="E100" s="54"/>
      <c r="F100" s="34"/>
      <c r="G100" s="39"/>
      <c r="H100" s="39"/>
      <c r="I100" s="55" t="s">
        <v>3</v>
      </c>
      <c r="J100" s="73"/>
      <c r="K100" s="73"/>
      <c r="L100" s="56">
        <f t="shared" si="23"/>
        <v>0</v>
      </c>
      <c r="M100" s="72" t="str">
        <f t="shared" si="19"/>
        <v/>
      </c>
      <c r="N100" s="72"/>
      <c r="O100" s="5" t="e">
        <f t="shared" si="22"/>
        <v>#VALUE!</v>
      </c>
      <c r="P100" s="54"/>
      <c r="Q100" s="34"/>
      <c r="R100" s="39"/>
      <c r="S100" s="73"/>
      <c r="T100" s="73"/>
      <c r="U100" s="55">
        <f t="shared" si="24"/>
        <v>0</v>
      </c>
      <c r="V100" s="74" t="str">
        <f t="shared" si="20"/>
        <v/>
      </c>
      <c r="W100" s="74"/>
      <c r="X100" s="71" t="str">
        <f t="shared" si="25"/>
        <v/>
      </c>
      <c r="Y100" s="71"/>
      <c r="AA100" s="14"/>
      <c r="AE100" s="65" t="e">
        <f t="shared" si="11"/>
        <v>#VALUE!</v>
      </c>
      <c r="AF100" s="65" t="e">
        <f t="shared" si="12"/>
        <v>#VALUE!</v>
      </c>
      <c r="AG100" s="64" t="e">
        <f t="shared" si="26"/>
        <v>#VALUE!</v>
      </c>
    </row>
    <row r="101" spans="2:33" x14ac:dyDescent="0.15">
      <c r="B101" s="55">
        <v>93</v>
      </c>
      <c r="C101" s="72" t="str">
        <f t="shared" si="21"/>
        <v/>
      </c>
      <c r="D101" s="72"/>
      <c r="E101" s="54"/>
      <c r="F101" s="34"/>
      <c r="G101" s="39"/>
      <c r="H101" s="39"/>
      <c r="I101" s="55" t="s">
        <v>3</v>
      </c>
      <c r="J101" s="73"/>
      <c r="K101" s="73"/>
      <c r="L101" s="56">
        <f t="shared" si="23"/>
        <v>0</v>
      </c>
      <c r="M101" s="72" t="str">
        <f t="shared" si="19"/>
        <v/>
      </c>
      <c r="N101" s="72"/>
      <c r="O101" s="5" t="e">
        <f t="shared" si="22"/>
        <v>#VALUE!</v>
      </c>
      <c r="P101" s="54"/>
      <c r="Q101" s="34"/>
      <c r="R101" s="39"/>
      <c r="S101" s="73"/>
      <c r="T101" s="73"/>
      <c r="U101" s="55">
        <f t="shared" si="24"/>
        <v>0</v>
      </c>
      <c r="V101" s="74" t="str">
        <f t="shared" si="20"/>
        <v/>
      </c>
      <c r="W101" s="74"/>
      <c r="X101" s="71" t="str">
        <f t="shared" si="25"/>
        <v/>
      </c>
      <c r="Y101" s="71"/>
      <c r="AA101" s="14"/>
      <c r="AE101" s="65"/>
      <c r="AF101" s="65"/>
      <c r="AG101" s="64"/>
    </row>
    <row r="102" spans="2:33" x14ac:dyDescent="0.15">
      <c r="B102" s="55">
        <v>94</v>
      </c>
      <c r="C102" s="72" t="str">
        <f t="shared" si="21"/>
        <v/>
      </c>
      <c r="D102" s="72"/>
      <c r="E102" s="54"/>
      <c r="F102" s="34"/>
      <c r="G102" s="39"/>
      <c r="H102" s="39"/>
      <c r="I102" s="55" t="s">
        <v>3</v>
      </c>
      <c r="J102" s="73"/>
      <c r="K102" s="73"/>
      <c r="L102" s="56">
        <f t="shared" si="23"/>
        <v>0</v>
      </c>
      <c r="M102" s="72" t="str">
        <f t="shared" si="19"/>
        <v/>
      </c>
      <c r="N102" s="72"/>
      <c r="O102" s="5" t="e">
        <f t="shared" si="22"/>
        <v>#VALUE!</v>
      </c>
      <c r="P102" s="54"/>
      <c r="Q102" s="34"/>
      <c r="R102" s="39"/>
      <c r="S102" s="73"/>
      <c r="T102" s="73"/>
      <c r="U102" s="55">
        <f t="shared" si="24"/>
        <v>0</v>
      </c>
      <c r="V102" s="74" t="str">
        <f t="shared" si="20"/>
        <v/>
      </c>
      <c r="W102" s="74"/>
      <c r="X102" s="71" t="str">
        <f t="shared" si="25"/>
        <v/>
      </c>
      <c r="Y102" s="71"/>
      <c r="AA102" s="14"/>
      <c r="AE102" s="65" t="e">
        <f t="shared" si="11"/>
        <v>#VALUE!</v>
      </c>
      <c r="AF102" s="65" t="e">
        <f t="shared" si="12"/>
        <v>#VALUE!</v>
      </c>
      <c r="AG102" s="64" t="e">
        <f t="shared" si="26"/>
        <v>#VALUE!</v>
      </c>
    </row>
    <row r="103" spans="2:33" x14ac:dyDescent="0.15">
      <c r="B103" s="55">
        <v>95</v>
      </c>
      <c r="C103" s="72" t="str">
        <f t="shared" si="21"/>
        <v/>
      </c>
      <c r="D103" s="72"/>
      <c r="E103" s="54"/>
      <c r="F103" s="34"/>
      <c r="G103" s="39"/>
      <c r="H103" s="39"/>
      <c r="I103" s="55" t="s">
        <v>3</v>
      </c>
      <c r="J103" s="73"/>
      <c r="K103" s="73"/>
      <c r="L103" s="56">
        <f t="shared" si="23"/>
        <v>0</v>
      </c>
      <c r="M103" s="72" t="str">
        <f t="shared" si="19"/>
        <v/>
      </c>
      <c r="N103" s="72"/>
      <c r="O103" s="5" t="e">
        <f t="shared" si="22"/>
        <v>#VALUE!</v>
      </c>
      <c r="P103" s="54"/>
      <c r="Q103" s="34"/>
      <c r="R103" s="39"/>
      <c r="S103" s="73"/>
      <c r="T103" s="73"/>
      <c r="U103" s="55">
        <f t="shared" si="24"/>
        <v>0</v>
      </c>
      <c r="V103" s="74" t="str">
        <f t="shared" si="20"/>
        <v/>
      </c>
      <c r="W103" s="74"/>
      <c r="X103" s="71" t="str">
        <f t="shared" si="25"/>
        <v/>
      </c>
      <c r="Y103" s="71"/>
      <c r="AA103" s="14"/>
      <c r="AB103" s="41"/>
      <c r="AC103" s="41"/>
      <c r="AE103" s="65" t="e">
        <f t="shared" ref="AE103:AE107" si="27">ROUNDUP(M103,0)</f>
        <v>#VALUE!</v>
      </c>
      <c r="AF103" s="65" t="e">
        <f t="shared" ref="AF103:AF107" si="28">ROUNDUP(V103,0)*(-1)</f>
        <v>#VALUE!</v>
      </c>
      <c r="AG103" s="64" t="e">
        <f t="shared" si="26"/>
        <v>#VALUE!</v>
      </c>
    </row>
    <row r="104" spans="2:33" x14ac:dyDescent="0.15">
      <c r="B104" s="55">
        <v>96</v>
      </c>
      <c r="C104" s="72" t="str">
        <f t="shared" si="21"/>
        <v/>
      </c>
      <c r="D104" s="72"/>
      <c r="E104" s="54"/>
      <c r="F104" s="34"/>
      <c r="G104" s="39"/>
      <c r="H104" s="39"/>
      <c r="I104" s="55" t="s">
        <v>3</v>
      </c>
      <c r="J104" s="73"/>
      <c r="K104" s="73"/>
      <c r="L104" s="56">
        <f t="shared" si="23"/>
        <v>0</v>
      </c>
      <c r="M104" s="72" t="str">
        <f t="shared" si="19"/>
        <v/>
      </c>
      <c r="N104" s="72"/>
      <c r="O104" s="5" t="e">
        <f t="shared" si="22"/>
        <v>#VALUE!</v>
      </c>
      <c r="P104" s="54"/>
      <c r="Q104" s="34"/>
      <c r="R104" s="39"/>
      <c r="S104" s="73"/>
      <c r="T104" s="73"/>
      <c r="U104" s="55">
        <f t="shared" si="24"/>
        <v>0</v>
      </c>
      <c r="V104" s="74" t="str">
        <f t="shared" si="20"/>
        <v/>
      </c>
      <c r="W104" s="74"/>
      <c r="X104" s="71" t="str">
        <f t="shared" si="25"/>
        <v/>
      </c>
      <c r="Y104" s="71"/>
      <c r="AA104" s="14"/>
      <c r="AB104" s="41">
        <f>SUM(V99:W104)</f>
        <v>0</v>
      </c>
      <c r="AC104" s="41"/>
      <c r="AD104" s="42" t="e">
        <f>AB104/C97</f>
        <v>#VALUE!</v>
      </c>
      <c r="AE104" s="65" t="e">
        <f t="shared" si="27"/>
        <v>#VALUE!</v>
      </c>
      <c r="AF104" s="65" t="e">
        <f t="shared" si="28"/>
        <v>#VALUE!</v>
      </c>
      <c r="AG104" s="64" t="e">
        <f t="shared" si="26"/>
        <v>#VALUE!</v>
      </c>
    </row>
    <row r="105" spans="2:33" x14ac:dyDescent="0.15">
      <c r="B105" s="55">
        <v>97</v>
      </c>
      <c r="C105" s="72" t="str">
        <f t="shared" si="21"/>
        <v/>
      </c>
      <c r="D105" s="72"/>
      <c r="E105" s="54"/>
      <c r="F105" s="34"/>
      <c r="G105" s="39"/>
      <c r="H105" s="39"/>
      <c r="I105" s="55" t="s">
        <v>3</v>
      </c>
      <c r="J105" s="73"/>
      <c r="K105" s="73"/>
      <c r="L105" s="56">
        <f t="shared" si="23"/>
        <v>0</v>
      </c>
      <c r="M105" s="72" t="str">
        <f t="shared" si="19"/>
        <v/>
      </c>
      <c r="N105" s="72"/>
      <c r="O105" s="5" t="e">
        <f t="shared" si="22"/>
        <v>#VALUE!</v>
      </c>
      <c r="P105" s="54"/>
      <c r="Q105" s="34"/>
      <c r="R105" s="39"/>
      <c r="S105" s="73"/>
      <c r="T105" s="73"/>
      <c r="U105" s="55">
        <f t="shared" si="24"/>
        <v>0</v>
      </c>
      <c r="V105" s="74" t="str">
        <f t="shared" si="20"/>
        <v/>
      </c>
      <c r="W105" s="74"/>
      <c r="X105" s="71" t="str">
        <f t="shared" si="25"/>
        <v/>
      </c>
      <c r="Y105" s="71"/>
      <c r="AA105" s="14"/>
      <c r="AE105" s="65"/>
      <c r="AF105" s="65"/>
      <c r="AG105" s="64"/>
    </row>
    <row r="106" spans="2:33" x14ac:dyDescent="0.15">
      <c r="B106" s="55">
        <v>98</v>
      </c>
      <c r="C106" s="72" t="str">
        <f t="shared" si="21"/>
        <v/>
      </c>
      <c r="D106" s="72"/>
      <c r="E106" s="54"/>
      <c r="F106" s="34"/>
      <c r="G106" s="39"/>
      <c r="H106" s="39"/>
      <c r="I106" s="55" t="s">
        <v>3</v>
      </c>
      <c r="J106" s="73"/>
      <c r="K106" s="73"/>
      <c r="L106" s="56">
        <f t="shared" si="23"/>
        <v>0</v>
      </c>
      <c r="M106" s="72" t="str">
        <f t="shared" si="19"/>
        <v/>
      </c>
      <c r="N106" s="72"/>
      <c r="O106" s="5" t="e">
        <f t="shared" si="22"/>
        <v>#VALUE!</v>
      </c>
      <c r="P106" s="54"/>
      <c r="Q106" s="34"/>
      <c r="R106" s="39"/>
      <c r="S106" s="73"/>
      <c r="T106" s="73"/>
      <c r="U106" s="55">
        <f t="shared" si="24"/>
        <v>0</v>
      </c>
      <c r="V106" s="74" t="str">
        <f t="shared" si="20"/>
        <v/>
      </c>
      <c r="W106" s="74"/>
      <c r="X106" s="71" t="str">
        <f t="shared" si="25"/>
        <v/>
      </c>
      <c r="Y106" s="71"/>
      <c r="AA106" s="14"/>
      <c r="AE106" s="65"/>
      <c r="AF106" s="65"/>
      <c r="AG106" s="64"/>
    </row>
    <row r="107" spans="2:33" x14ac:dyDescent="0.15">
      <c r="B107" s="55">
        <v>99</v>
      </c>
      <c r="C107" s="72" t="str">
        <f t="shared" si="21"/>
        <v/>
      </c>
      <c r="D107" s="72"/>
      <c r="E107" s="54"/>
      <c r="F107" s="34"/>
      <c r="G107" s="39"/>
      <c r="H107" s="39"/>
      <c r="I107" s="55" t="s">
        <v>3</v>
      </c>
      <c r="J107" s="73"/>
      <c r="K107" s="73"/>
      <c r="L107" s="56">
        <f t="shared" si="23"/>
        <v>0</v>
      </c>
      <c r="M107" s="72" t="str">
        <f t="shared" si="19"/>
        <v/>
      </c>
      <c r="N107" s="72"/>
      <c r="O107" s="5" t="e">
        <f t="shared" si="22"/>
        <v>#VALUE!</v>
      </c>
      <c r="P107" s="54"/>
      <c r="Q107" s="34"/>
      <c r="R107" s="39"/>
      <c r="S107" s="73"/>
      <c r="T107" s="73"/>
      <c r="U107" s="55">
        <f t="shared" si="24"/>
        <v>0</v>
      </c>
      <c r="V107" s="74" t="str">
        <f t="shared" si="20"/>
        <v/>
      </c>
      <c r="W107" s="74"/>
      <c r="X107" s="71" t="str">
        <f t="shared" si="25"/>
        <v/>
      </c>
      <c r="Y107" s="71"/>
      <c r="AA107" s="14"/>
      <c r="AE107" s="65" t="e">
        <f t="shared" si="27"/>
        <v>#VALUE!</v>
      </c>
      <c r="AF107" s="65" t="e">
        <f t="shared" si="28"/>
        <v>#VALUE!</v>
      </c>
      <c r="AG107" s="64" t="e">
        <f t="shared" si="26"/>
        <v>#VALUE!</v>
      </c>
    </row>
    <row r="108" spans="2:33" x14ac:dyDescent="0.15">
      <c r="B108" s="55">
        <v>100</v>
      </c>
      <c r="C108" s="72" t="str">
        <f t="shared" si="21"/>
        <v/>
      </c>
      <c r="D108" s="72"/>
      <c r="E108" s="54"/>
      <c r="F108" s="34"/>
      <c r="G108" s="39"/>
      <c r="H108" s="39"/>
      <c r="I108" s="55" t="s">
        <v>3</v>
      </c>
      <c r="J108" s="73"/>
      <c r="K108" s="73"/>
      <c r="L108" s="56">
        <f t="shared" si="23"/>
        <v>0</v>
      </c>
      <c r="M108" s="72" t="str">
        <f t="shared" si="19"/>
        <v/>
      </c>
      <c r="N108" s="72"/>
      <c r="O108" s="5" t="e">
        <f t="shared" si="22"/>
        <v>#VALUE!</v>
      </c>
      <c r="P108" s="54"/>
      <c r="Q108" s="34"/>
      <c r="R108" s="39"/>
      <c r="S108" s="73"/>
      <c r="T108" s="73"/>
      <c r="U108" s="55">
        <f t="shared" si="24"/>
        <v>0</v>
      </c>
      <c r="V108" s="74" t="str">
        <f t="shared" si="20"/>
        <v/>
      </c>
      <c r="W108" s="74"/>
      <c r="X108" s="71" t="str">
        <f t="shared" si="25"/>
        <v/>
      </c>
      <c r="Y108" s="71"/>
      <c r="AA108" s="14"/>
      <c r="AB108" s="41">
        <f>SUM(V105:W108)</f>
        <v>0</v>
      </c>
      <c r="AC108" s="41"/>
      <c r="AD108" s="42" t="e">
        <f>AB108/C105</f>
        <v>#VALUE!</v>
      </c>
      <c r="AE108" s="65"/>
      <c r="AF108" s="65"/>
      <c r="AG108" s="64"/>
    </row>
    <row r="109" spans="2:33" x14ac:dyDescent="0.15">
      <c r="B109" s="55" t="s">
        <v>79</v>
      </c>
      <c r="C109" s="72" t="str">
        <f t="shared" si="21"/>
        <v/>
      </c>
      <c r="D109" s="7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61"/>
      <c r="V109" s="1"/>
      <c r="AC109" s="69">
        <f>SUM(V64:W108)</f>
        <v>0</v>
      </c>
      <c r="AD109" s="70" t="e">
        <f>AC109/C54</f>
        <v>#VALUE!</v>
      </c>
    </row>
  </sheetData>
  <mergeCells count="639">
    <mergeCell ref="C109:D109"/>
    <mergeCell ref="C108:D108"/>
    <mergeCell ref="J108:K108"/>
    <mergeCell ref="M108:N108"/>
    <mergeCell ref="S108:T108"/>
    <mergeCell ref="V108:W108"/>
    <mergeCell ref="X108:Y108"/>
    <mergeCell ref="C107:D107"/>
    <mergeCell ref="J107:K107"/>
    <mergeCell ref="M107:N107"/>
    <mergeCell ref="S107:T107"/>
    <mergeCell ref="V107:W107"/>
    <mergeCell ref="X107:Y107"/>
    <mergeCell ref="C106:D106"/>
    <mergeCell ref="J106:K106"/>
    <mergeCell ref="M106:N106"/>
    <mergeCell ref="S106:T106"/>
    <mergeCell ref="V106:W106"/>
    <mergeCell ref="X106:Y106"/>
    <mergeCell ref="C105:D105"/>
    <mergeCell ref="J105:K105"/>
    <mergeCell ref="M105:N105"/>
    <mergeCell ref="S105:T105"/>
    <mergeCell ref="V105:W105"/>
    <mergeCell ref="X105:Y105"/>
    <mergeCell ref="C104:D104"/>
    <mergeCell ref="J104:K104"/>
    <mergeCell ref="M104:N104"/>
    <mergeCell ref="S104:T104"/>
    <mergeCell ref="V104:W104"/>
    <mergeCell ref="X104:Y104"/>
    <mergeCell ref="C103:D103"/>
    <mergeCell ref="J103:K103"/>
    <mergeCell ref="M103:N103"/>
    <mergeCell ref="S103:T103"/>
    <mergeCell ref="V103:W103"/>
    <mergeCell ref="X103:Y103"/>
    <mergeCell ref="C102:D102"/>
    <mergeCell ref="J102:K102"/>
    <mergeCell ref="M102:N102"/>
    <mergeCell ref="S102:T102"/>
    <mergeCell ref="V102:W102"/>
    <mergeCell ref="X102:Y102"/>
    <mergeCell ref="C101:D101"/>
    <mergeCell ref="J101:K101"/>
    <mergeCell ref="M101:N101"/>
    <mergeCell ref="S101:T101"/>
    <mergeCell ref="V101:W101"/>
    <mergeCell ref="X101:Y101"/>
    <mergeCell ref="C100:D100"/>
    <mergeCell ref="J100:K100"/>
    <mergeCell ref="M100:N100"/>
    <mergeCell ref="S100:T100"/>
    <mergeCell ref="V100:W100"/>
    <mergeCell ref="X100:Y100"/>
    <mergeCell ref="C99:D99"/>
    <mergeCell ref="J99:K99"/>
    <mergeCell ref="M99:N99"/>
    <mergeCell ref="S99:T99"/>
    <mergeCell ref="V99:W99"/>
    <mergeCell ref="X99:Y99"/>
    <mergeCell ref="C98:D98"/>
    <mergeCell ref="J98:K98"/>
    <mergeCell ref="M98:N98"/>
    <mergeCell ref="S98:T98"/>
    <mergeCell ref="V98:W98"/>
    <mergeCell ref="X98:Y98"/>
    <mergeCell ref="C97:D97"/>
    <mergeCell ref="J97:K97"/>
    <mergeCell ref="M97:N97"/>
    <mergeCell ref="S97:T97"/>
    <mergeCell ref="V97:W97"/>
    <mergeCell ref="X97:Y97"/>
    <mergeCell ref="C96:D96"/>
    <mergeCell ref="J96:K96"/>
    <mergeCell ref="M96:N96"/>
    <mergeCell ref="S96:T96"/>
    <mergeCell ref="V96:W96"/>
    <mergeCell ref="X96:Y96"/>
    <mergeCell ref="C95:D95"/>
    <mergeCell ref="J95:K95"/>
    <mergeCell ref="M95:N95"/>
    <mergeCell ref="S95:T95"/>
    <mergeCell ref="V95:W95"/>
    <mergeCell ref="X95:Y95"/>
    <mergeCell ref="C94:D94"/>
    <mergeCell ref="J94:K94"/>
    <mergeCell ref="M94:N94"/>
    <mergeCell ref="S94:T94"/>
    <mergeCell ref="V94:W94"/>
    <mergeCell ref="X94:Y94"/>
    <mergeCell ref="C93:D93"/>
    <mergeCell ref="J93:K93"/>
    <mergeCell ref="M93:N93"/>
    <mergeCell ref="S93:T93"/>
    <mergeCell ref="V93:W93"/>
    <mergeCell ref="X93:Y93"/>
    <mergeCell ref="C92:D92"/>
    <mergeCell ref="J92:K92"/>
    <mergeCell ref="M92:N92"/>
    <mergeCell ref="S92:T92"/>
    <mergeCell ref="V92:W92"/>
    <mergeCell ref="X92:Y92"/>
    <mergeCell ref="C91:D91"/>
    <mergeCell ref="J91:K91"/>
    <mergeCell ref="M91:N91"/>
    <mergeCell ref="S91:T91"/>
    <mergeCell ref="V91:W91"/>
    <mergeCell ref="X91:Y91"/>
    <mergeCell ref="C90:D90"/>
    <mergeCell ref="J90:K90"/>
    <mergeCell ref="M90:N90"/>
    <mergeCell ref="S90:T90"/>
    <mergeCell ref="V90:W90"/>
    <mergeCell ref="X90:Y90"/>
    <mergeCell ref="C89:D89"/>
    <mergeCell ref="J89:K89"/>
    <mergeCell ref="M89:N89"/>
    <mergeCell ref="S89:T89"/>
    <mergeCell ref="V89:W89"/>
    <mergeCell ref="X89:Y89"/>
    <mergeCell ref="C88:D88"/>
    <mergeCell ref="J88:K88"/>
    <mergeCell ref="M88:N88"/>
    <mergeCell ref="S88:T88"/>
    <mergeCell ref="V88:W88"/>
    <mergeCell ref="X88:Y88"/>
    <mergeCell ref="C87:D87"/>
    <mergeCell ref="J87:K87"/>
    <mergeCell ref="M87:N87"/>
    <mergeCell ref="S87:T87"/>
    <mergeCell ref="V87:W87"/>
    <mergeCell ref="X87:Y87"/>
    <mergeCell ref="C86:D86"/>
    <mergeCell ref="J86:K86"/>
    <mergeCell ref="M86:N86"/>
    <mergeCell ref="S86:T86"/>
    <mergeCell ref="V86:W86"/>
    <mergeCell ref="X86:Y86"/>
    <mergeCell ref="C85:D85"/>
    <mergeCell ref="J85:K85"/>
    <mergeCell ref="M85:N85"/>
    <mergeCell ref="S85:T85"/>
    <mergeCell ref="V85:W85"/>
    <mergeCell ref="X85:Y85"/>
    <mergeCell ref="C84:D84"/>
    <mergeCell ref="J84:K84"/>
    <mergeCell ref="M84:N84"/>
    <mergeCell ref="S84:T84"/>
    <mergeCell ref="V84:W84"/>
    <mergeCell ref="X84:Y84"/>
    <mergeCell ref="C83:D83"/>
    <mergeCell ref="J83:K83"/>
    <mergeCell ref="M83:N83"/>
    <mergeCell ref="S83:T83"/>
    <mergeCell ref="V83:W83"/>
    <mergeCell ref="X83:Y83"/>
    <mergeCell ref="C82:D82"/>
    <mergeCell ref="J82:K82"/>
    <mergeCell ref="M82:N82"/>
    <mergeCell ref="S82:T82"/>
    <mergeCell ref="V82:W82"/>
    <mergeCell ref="X82:Y82"/>
    <mergeCell ref="C81:D81"/>
    <mergeCell ref="J81:K81"/>
    <mergeCell ref="M81:N81"/>
    <mergeCell ref="S81:T81"/>
    <mergeCell ref="V81:W81"/>
    <mergeCell ref="X81:Y81"/>
    <mergeCell ref="C80:D80"/>
    <mergeCell ref="J80:K80"/>
    <mergeCell ref="M80:N80"/>
    <mergeCell ref="S80:T80"/>
    <mergeCell ref="V80:W80"/>
    <mergeCell ref="X80:Y80"/>
    <mergeCell ref="C79:D79"/>
    <mergeCell ref="J79:K79"/>
    <mergeCell ref="M79:N79"/>
    <mergeCell ref="S79:T79"/>
    <mergeCell ref="V79:W79"/>
    <mergeCell ref="X79:Y79"/>
    <mergeCell ref="C78:D78"/>
    <mergeCell ref="J78:K78"/>
    <mergeCell ref="M78:N78"/>
    <mergeCell ref="S78:T78"/>
    <mergeCell ref="V78:W78"/>
    <mergeCell ref="X78:Y78"/>
    <mergeCell ref="C77:D77"/>
    <mergeCell ref="J77:K77"/>
    <mergeCell ref="M77:N77"/>
    <mergeCell ref="S77:T77"/>
    <mergeCell ref="V77:W77"/>
    <mergeCell ref="X77:Y77"/>
    <mergeCell ref="C76:D76"/>
    <mergeCell ref="J76:K76"/>
    <mergeCell ref="M76:N76"/>
    <mergeCell ref="S76:T76"/>
    <mergeCell ref="V76:W76"/>
    <mergeCell ref="X76:Y76"/>
    <mergeCell ref="C75:D75"/>
    <mergeCell ref="J75:K75"/>
    <mergeCell ref="M75:N75"/>
    <mergeCell ref="S75:T75"/>
    <mergeCell ref="V75:W75"/>
    <mergeCell ref="X75:Y75"/>
    <mergeCell ref="C74:D74"/>
    <mergeCell ref="J74:K74"/>
    <mergeCell ref="M74:N74"/>
    <mergeCell ref="S74:T74"/>
    <mergeCell ref="V74:W74"/>
    <mergeCell ref="X74:Y74"/>
    <mergeCell ref="C73:D73"/>
    <mergeCell ref="J73:K73"/>
    <mergeCell ref="M73:N73"/>
    <mergeCell ref="S73:T73"/>
    <mergeCell ref="V73:W73"/>
    <mergeCell ref="X73:Y73"/>
    <mergeCell ref="C72:D72"/>
    <mergeCell ref="J72:K72"/>
    <mergeCell ref="M72:N72"/>
    <mergeCell ref="S72:T72"/>
    <mergeCell ref="V72:W72"/>
    <mergeCell ref="X72:Y72"/>
    <mergeCell ref="C71:D71"/>
    <mergeCell ref="J71:K71"/>
    <mergeCell ref="M71:N71"/>
    <mergeCell ref="S71:T71"/>
    <mergeCell ref="V71:W71"/>
    <mergeCell ref="X71:Y71"/>
    <mergeCell ref="C70:D70"/>
    <mergeCell ref="J70:K70"/>
    <mergeCell ref="M70:N70"/>
    <mergeCell ref="S70:T70"/>
    <mergeCell ref="V70:W70"/>
    <mergeCell ref="X70:Y70"/>
    <mergeCell ref="C69:D69"/>
    <mergeCell ref="J69:K69"/>
    <mergeCell ref="M69:N69"/>
    <mergeCell ref="S69:T69"/>
    <mergeCell ref="V69:W69"/>
    <mergeCell ref="X69:Y69"/>
    <mergeCell ref="C68:D68"/>
    <mergeCell ref="J68:K68"/>
    <mergeCell ref="M68:N68"/>
    <mergeCell ref="S68:T68"/>
    <mergeCell ref="V68:W68"/>
    <mergeCell ref="X68:Y68"/>
    <mergeCell ref="C67:D67"/>
    <mergeCell ref="J67:K67"/>
    <mergeCell ref="M67:N67"/>
    <mergeCell ref="S67:T67"/>
    <mergeCell ref="V67:W67"/>
    <mergeCell ref="X67:Y67"/>
    <mergeCell ref="C66:D66"/>
    <mergeCell ref="J66:K66"/>
    <mergeCell ref="M66:N66"/>
    <mergeCell ref="S66:T66"/>
    <mergeCell ref="V66:W66"/>
    <mergeCell ref="X66:Y66"/>
    <mergeCell ref="C65:D65"/>
    <mergeCell ref="J65:K65"/>
    <mergeCell ref="M65:N65"/>
    <mergeCell ref="S65:T65"/>
    <mergeCell ref="V65:W65"/>
    <mergeCell ref="X65:Y65"/>
    <mergeCell ref="C64:D64"/>
    <mergeCell ref="J64:K64"/>
    <mergeCell ref="M64:N64"/>
    <mergeCell ref="S64:T64"/>
    <mergeCell ref="V64:W64"/>
    <mergeCell ref="X64:Y64"/>
    <mergeCell ref="C63:D63"/>
    <mergeCell ref="J63:K63"/>
    <mergeCell ref="M63:N63"/>
    <mergeCell ref="S63:T63"/>
    <mergeCell ref="V63:W63"/>
    <mergeCell ref="X63:Y63"/>
    <mergeCell ref="C62:D62"/>
    <mergeCell ref="J62:K62"/>
    <mergeCell ref="M62:N62"/>
    <mergeCell ref="S62:T62"/>
    <mergeCell ref="V62:W62"/>
    <mergeCell ref="X62:Y62"/>
    <mergeCell ref="C61:D61"/>
    <mergeCell ref="J61:K61"/>
    <mergeCell ref="M61:N61"/>
    <mergeCell ref="S61:T61"/>
    <mergeCell ref="V61:W61"/>
    <mergeCell ref="X61:Y61"/>
    <mergeCell ref="C60:D60"/>
    <mergeCell ref="J60:K60"/>
    <mergeCell ref="M60:N60"/>
    <mergeCell ref="S60:T60"/>
    <mergeCell ref="V60:W60"/>
    <mergeCell ref="X60:Y60"/>
    <mergeCell ref="C59:D59"/>
    <mergeCell ref="J59:K59"/>
    <mergeCell ref="M59:N59"/>
    <mergeCell ref="S59:T59"/>
    <mergeCell ref="V59:W59"/>
    <mergeCell ref="X59:Y59"/>
    <mergeCell ref="C58:D58"/>
    <mergeCell ref="J58:K58"/>
    <mergeCell ref="M58:N58"/>
    <mergeCell ref="S58:T58"/>
    <mergeCell ref="V58:W58"/>
    <mergeCell ref="X58:Y58"/>
    <mergeCell ref="C57:D57"/>
    <mergeCell ref="J57:K57"/>
    <mergeCell ref="M57:N57"/>
    <mergeCell ref="S57:T57"/>
    <mergeCell ref="V57:W57"/>
    <mergeCell ref="X57:Y57"/>
    <mergeCell ref="C56:D56"/>
    <mergeCell ref="J56:K56"/>
    <mergeCell ref="M56:N56"/>
    <mergeCell ref="S56:T56"/>
    <mergeCell ref="V56:W56"/>
    <mergeCell ref="X56:Y56"/>
    <mergeCell ref="C55:D55"/>
    <mergeCell ref="J55:K55"/>
    <mergeCell ref="M55:N55"/>
    <mergeCell ref="S55:T55"/>
    <mergeCell ref="V55:W55"/>
    <mergeCell ref="X55:Y55"/>
    <mergeCell ref="C54:D54"/>
    <mergeCell ref="J54:K54"/>
    <mergeCell ref="M54:N54"/>
    <mergeCell ref="S54:T54"/>
    <mergeCell ref="V54:W54"/>
    <mergeCell ref="X54:Y54"/>
    <mergeCell ref="C53:D53"/>
    <mergeCell ref="J53:K53"/>
    <mergeCell ref="M53:N53"/>
    <mergeCell ref="S53:T53"/>
    <mergeCell ref="V53:W53"/>
    <mergeCell ref="X53:Y53"/>
    <mergeCell ref="C52:D52"/>
    <mergeCell ref="J52:K52"/>
    <mergeCell ref="M52:N52"/>
    <mergeCell ref="S52:T52"/>
    <mergeCell ref="V52:W52"/>
    <mergeCell ref="X52:Y52"/>
    <mergeCell ref="C51:D51"/>
    <mergeCell ref="J51:K51"/>
    <mergeCell ref="M51:N51"/>
    <mergeCell ref="S51:T51"/>
    <mergeCell ref="V51:W51"/>
    <mergeCell ref="X51:Y51"/>
    <mergeCell ref="C50:D50"/>
    <mergeCell ref="J50:K50"/>
    <mergeCell ref="M50:N50"/>
    <mergeCell ref="S50:T50"/>
    <mergeCell ref="V50:W50"/>
    <mergeCell ref="X50:Y50"/>
    <mergeCell ref="C49:D49"/>
    <mergeCell ref="J49:K49"/>
    <mergeCell ref="M49:N49"/>
    <mergeCell ref="S49:T49"/>
    <mergeCell ref="V49:W49"/>
    <mergeCell ref="X49:Y49"/>
    <mergeCell ref="C48:D48"/>
    <mergeCell ref="J48:K48"/>
    <mergeCell ref="M48:N48"/>
    <mergeCell ref="S48:T48"/>
    <mergeCell ref="V48:W48"/>
    <mergeCell ref="X48:Y48"/>
    <mergeCell ref="C47:D47"/>
    <mergeCell ref="J47:K47"/>
    <mergeCell ref="M47:N47"/>
    <mergeCell ref="S47:T47"/>
    <mergeCell ref="V47:W47"/>
    <mergeCell ref="X47:Y47"/>
    <mergeCell ref="C46:D46"/>
    <mergeCell ref="J46:K46"/>
    <mergeCell ref="M46:N46"/>
    <mergeCell ref="S46:T46"/>
    <mergeCell ref="V46:W46"/>
    <mergeCell ref="X46:Y46"/>
    <mergeCell ref="C45:D45"/>
    <mergeCell ref="J45:K45"/>
    <mergeCell ref="M45:N45"/>
    <mergeCell ref="S45:T45"/>
    <mergeCell ref="V45:W45"/>
    <mergeCell ref="X45:Y45"/>
    <mergeCell ref="C44:D44"/>
    <mergeCell ref="J44:K44"/>
    <mergeCell ref="M44:N44"/>
    <mergeCell ref="S44:T44"/>
    <mergeCell ref="V44:W44"/>
    <mergeCell ref="X44:Y44"/>
    <mergeCell ref="C43:D43"/>
    <mergeCell ref="J43:K43"/>
    <mergeCell ref="M43:N43"/>
    <mergeCell ref="S43:T43"/>
    <mergeCell ref="V43:W43"/>
    <mergeCell ref="X43:Y43"/>
    <mergeCell ref="C42:D42"/>
    <mergeCell ref="J42:K42"/>
    <mergeCell ref="M42:N42"/>
    <mergeCell ref="S42:T42"/>
    <mergeCell ref="V42:W42"/>
    <mergeCell ref="X42:Y42"/>
    <mergeCell ref="C41:D41"/>
    <mergeCell ref="J41:K41"/>
    <mergeCell ref="M41:N41"/>
    <mergeCell ref="S41:T41"/>
    <mergeCell ref="V41:W41"/>
    <mergeCell ref="X41:Y41"/>
    <mergeCell ref="C40:D40"/>
    <mergeCell ref="J40:K40"/>
    <mergeCell ref="M40:N40"/>
    <mergeCell ref="S40:T40"/>
    <mergeCell ref="V40:W40"/>
    <mergeCell ref="X40:Y40"/>
    <mergeCell ref="C39:D39"/>
    <mergeCell ref="J39:K39"/>
    <mergeCell ref="M39:N39"/>
    <mergeCell ref="S39:T39"/>
    <mergeCell ref="V39:W39"/>
    <mergeCell ref="X39:Y39"/>
    <mergeCell ref="C38:D38"/>
    <mergeCell ref="J38:K38"/>
    <mergeCell ref="M38:N38"/>
    <mergeCell ref="S38:T38"/>
    <mergeCell ref="V38:W38"/>
    <mergeCell ref="X38:Y38"/>
    <mergeCell ref="C37:D37"/>
    <mergeCell ref="J37:K37"/>
    <mergeCell ref="M37:N37"/>
    <mergeCell ref="S37:T37"/>
    <mergeCell ref="V37:W37"/>
    <mergeCell ref="X37:Y37"/>
    <mergeCell ref="C36:D36"/>
    <mergeCell ref="J36:K36"/>
    <mergeCell ref="M36:N36"/>
    <mergeCell ref="S36:T36"/>
    <mergeCell ref="V36:W36"/>
    <mergeCell ref="X36:Y36"/>
    <mergeCell ref="C35:D35"/>
    <mergeCell ref="J35:K35"/>
    <mergeCell ref="M35:N35"/>
    <mergeCell ref="S35:T35"/>
    <mergeCell ref="V35:W35"/>
    <mergeCell ref="X35:Y35"/>
    <mergeCell ref="C34:D34"/>
    <mergeCell ref="J34:K34"/>
    <mergeCell ref="M34:N34"/>
    <mergeCell ref="S34:T34"/>
    <mergeCell ref="V34:W34"/>
    <mergeCell ref="X34:Y34"/>
    <mergeCell ref="C33:D33"/>
    <mergeCell ref="J33:K33"/>
    <mergeCell ref="M33:N33"/>
    <mergeCell ref="S33:T33"/>
    <mergeCell ref="V33:W33"/>
    <mergeCell ref="X33:Y33"/>
    <mergeCell ref="C32:D32"/>
    <mergeCell ref="J32:K32"/>
    <mergeCell ref="M32:N32"/>
    <mergeCell ref="S32:T32"/>
    <mergeCell ref="V32:W32"/>
    <mergeCell ref="X32:Y32"/>
    <mergeCell ref="C31:D31"/>
    <mergeCell ref="J31:K31"/>
    <mergeCell ref="M31:N31"/>
    <mergeCell ref="S31:T31"/>
    <mergeCell ref="V31:W31"/>
    <mergeCell ref="X31:Y31"/>
    <mergeCell ref="C30:D30"/>
    <mergeCell ref="J30:K30"/>
    <mergeCell ref="M30:N30"/>
    <mergeCell ref="S30:T30"/>
    <mergeCell ref="V30:W30"/>
    <mergeCell ref="X30:Y30"/>
    <mergeCell ref="C29:D29"/>
    <mergeCell ref="J29:K29"/>
    <mergeCell ref="M29:N29"/>
    <mergeCell ref="S29:T29"/>
    <mergeCell ref="V29:W29"/>
    <mergeCell ref="X29:Y29"/>
    <mergeCell ref="C28:D28"/>
    <mergeCell ref="J28:K28"/>
    <mergeCell ref="M28:N28"/>
    <mergeCell ref="S28:T28"/>
    <mergeCell ref="V28:W28"/>
    <mergeCell ref="X28:Y28"/>
    <mergeCell ref="C27:D27"/>
    <mergeCell ref="J27:K27"/>
    <mergeCell ref="M27:N27"/>
    <mergeCell ref="S27:T27"/>
    <mergeCell ref="V27:W27"/>
    <mergeCell ref="X27:Y27"/>
    <mergeCell ref="C26:D26"/>
    <mergeCell ref="J26:K26"/>
    <mergeCell ref="M26:N26"/>
    <mergeCell ref="S26:T26"/>
    <mergeCell ref="V26:W26"/>
    <mergeCell ref="X26:Y26"/>
    <mergeCell ref="C25:D25"/>
    <mergeCell ref="J25:K25"/>
    <mergeCell ref="M25:N25"/>
    <mergeCell ref="S25:T25"/>
    <mergeCell ref="V25:W25"/>
    <mergeCell ref="X25:Y25"/>
    <mergeCell ref="C24:D24"/>
    <mergeCell ref="J24:K24"/>
    <mergeCell ref="M24:N24"/>
    <mergeCell ref="S24:T24"/>
    <mergeCell ref="V24:W24"/>
    <mergeCell ref="X24:Y24"/>
    <mergeCell ref="C23:D23"/>
    <mergeCell ref="J23:K23"/>
    <mergeCell ref="M23:N23"/>
    <mergeCell ref="S23:T23"/>
    <mergeCell ref="V23:W23"/>
    <mergeCell ref="X23:Y23"/>
    <mergeCell ref="C22:D22"/>
    <mergeCell ref="J22:K22"/>
    <mergeCell ref="M22:N22"/>
    <mergeCell ref="S22:T22"/>
    <mergeCell ref="V22:W22"/>
    <mergeCell ref="X22:Y22"/>
    <mergeCell ref="C21:D21"/>
    <mergeCell ref="J21:K21"/>
    <mergeCell ref="M21:N21"/>
    <mergeCell ref="S21:T21"/>
    <mergeCell ref="V21:W21"/>
    <mergeCell ref="X21:Y21"/>
    <mergeCell ref="C20:D20"/>
    <mergeCell ref="J20:K20"/>
    <mergeCell ref="M20:N20"/>
    <mergeCell ref="S20:T20"/>
    <mergeCell ref="V20:W20"/>
    <mergeCell ref="X20:Y20"/>
    <mergeCell ref="C19:D19"/>
    <mergeCell ref="J19:K19"/>
    <mergeCell ref="M19:N19"/>
    <mergeCell ref="S19:T19"/>
    <mergeCell ref="V19:W19"/>
    <mergeCell ref="X19:Y19"/>
    <mergeCell ref="C18:D18"/>
    <mergeCell ref="J18:K18"/>
    <mergeCell ref="M18:N18"/>
    <mergeCell ref="S18:T18"/>
    <mergeCell ref="V18:W18"/>
    <mergeCell ref="X18:Y18"/>
    <mergeCell ref="C17:D17"/>
    <mergeCell ref="J17:K17"/>
    <mergeCell ref="M17:N17"/>
    <mergeCell ref="S17:T17"/>
    <mergeCell ref="V17:W17"/>
    <mergeCell ref="X17:Y17"/>
    <mergeCell ref="C16:D16"/>
    <mergeCell ref="J16:K16"/>
    <mergeCell ref="M16:N16"/>
    <mergeCell ref="S16:T16"/>
    <mergeCell ref="V16:W16"/>
    <mergeCell ref="X16:Y16"/>
    <mergeCell ref="C15:D15"/>
    <mergeCell ref="J15:K15"/>
    <mergeCell ref="M15:N15"/>
    <mergeCell ref="S15:T15"/>
    <mergeCell ref="V15:W15"/>
    <mergeCell ref="X15:Y15"/>
    <mergeCell ref="C14:D14"/>
    <mergeCell ref="J14:K14"/>
    <mergeCell ref="M14:N14"/>
    <mergeCell ref="S14:T14"/>
    <mergeCell ref="V14:W14"/>
    <mergeCell ref="X14:Y14"/>
    <mergeCell ref="C13:D13"/>
    <mergeCell ref="J13:K13"/>
    <mergeCell ref="M13:N13"/>
    <mergeCell ref="S13:T13"/>
    <mergeCell ref="V13:W13"/>
    <mergeCell ref="X13:Y13"/>
    <mergeCell ref="C12:D12"/>
    <mergeCell ref="J12:K12"/>
    <mergeCell ref="M12:N12"/>
    <mergeCell ref="S12:T12"/>
    <mergeCell ref="V12:W12"/>
    <mergeCell ref="X12:Y12"/>
    <mergeCell ref="C11:D11"/>
    <mergeCell ref="J11:K11"/>
    <mergeCell ref="M11:N11"/>
    <mergeCell ref="S11:T11"/>
    <mergeCell ref="V11:W11"/>
    <mergeCell ref="X11:Y11"/>
    <mergeCell ref="C10:D10"/>
    <mergeCell ref="J10:K10"/>
    <mergeCell ref="M10:N10"/>
    <mergeCell ref="S10:T10"/>
    <mergeCell ref="V10:W10"/>
    <mergeCell ref="X10:Y10"/>
    <mergeCell ref="C9:D9"/>
    <mergeCell ref="J9:K9"/>
    <mergeCell ref="M9:N9"/>
    <mergeCell ref="S9:T9"/>
    <mergeCell ref="V9:W9"/>
    <mergeCell ref="X9:Y9"/>
    <mergeCell ref="U7:U8"/>
    <mergeCell ref="V7:Y7"/>
    <mergeCell ref="J8:K8"/>
    <mergeCell ref="M8:N8"/>
    <mergeCell ref="S8:T8"/>
    <mergeCell ref="V8:W8"/>
    <mergeCell ref="X8:Y8"/>
    <mergeCell ref="B7:B8"/>
    <mergeCell ref="C7:D8"/>
    <mergeCell ref="E7:K7"/>
    <mergeCell ref="L7:M7"/>
    <mergeCell ref="O7:O8"/>
    <mergeCell ref="P7:T7"/>
    <mergeCell ref="P4:R4"/>
    <mergeCell ref="S4:T4"/>
    <mergeCell ref="F5:H5"/>
    <mergeCell ref="L5:M5"/>
    <mergeCell ref="N5:O5"/>
    <mergeCell ref="P5:R5"/>
    <mergeCell ref="S5:T5"/>
    <mergeCell ref="B4:C4"/>
    <mergeCell ref="D4:E4"/>
    <mergeCell ref="F4:I4"/>
    <mergeCell ref="J4:K4"/>
    <mergeCell ref="L4:M4"/>
    <mergeCell ref="N4:O4"/>
    <mergeCell ref="P2:R2"/>
    <mergeCell ref="S2:T2"/>
    <mergeCell ref="B3:C3"/>
    <mergeCell ref="D3:K3"/>
    <mergeCell ref="L3:M3"/>
    <mergeCell ref="N3:T3"/>
    <mergeCell ref="B2:C2"/>
    <mergeCell ref="D2:E2"/>
    <mergeCell ref="F2:I2"/>
    <mergeCell ref="J2:K2"/>
    <mergeCell ref="L2:M2"/>
    <mergeCell ref="N2:O2"/>
  </mergeCells>
  <phoneticPr fontId="2"/>
  <conditionalFormatting sqref="I9:I108">
    <cfRule type="cellIs" dxfId="1" priority="1" stopIfTrue="1" operator="equal">
      <formula>"買"</formula>
    </cfRule>
    <cfRule type="cellIs" dxfId="0" priority="2" stopIfTrue="1" operator="equal">
      <formula>"売"</formula>
    </cfRule>
  </conditionalFormatting>
  <dataValidations count="1">
    <dataValidation type="list" allowBlank="1" showInputMessage="1" showErrorMessage="1" sqref="I9:I108">
      <formula1>"買,売"</formula1>
    </dataValidation>
  </dataValidations>
  <pageMargins left="0.7" right="0.7" top="0.75" bottom="0.75" header="0.3" footer="0.3"/>
  <pageSetup paperSize="9" scale="70" orientation="landscape" horizontalDpi="4294967293" r:id="rId1"/>
  <rowBreaks count="1" manualBreakCount="1">
    <brk id="52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検証（EURUSD　H4)</vt:lpstr>
      <vt:lpstr>画像(H4)</vt:lpstr>
      <vt:lpstr>気づき</vt:lpstr>
      <vt:lpstr>検証終了通貨</vt:lpstr>
      <vt:lpstr>テンプレ改２</vt:lpstr>
      <vt:lpstr>テンプレ改２!Print_Area</vt:lpstr>
      <vt:lpstr>'検証（EURUSD　H4)'!Print_Area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本田正秀</cp:lastModifiedBy>
  <cp:revision/>
  <cp:lastPrinted>2016-06-19T02:15:24Z</cp:lastPrinted>
  <dcterms:created xsi:type="dcterms:W3CDTF">2013-10-09T23:04:08Z</dcterms:created>
  <dcterms:modified xsi:type="dcterms:W3CDTF">2016-07-03T08:04:38Z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