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82" activeTab="4"/>
  </bookViews>
  <sheets>
    <sheet name="画像4H" sheetId="1" r:id="rId1"/>
    <sheet name="画像" sheetId="2" r:id="rId2"/>
    <sheet name="検証（USDJPY4H）" sheetId="3" r:id="rId3"/>
    <sheet name="検証（USDJPY日足）" sheetId="4" r:id="rId4"/>
    <sheet name="気づき4H" sheetId="5" r:id="rId5"/>
    <sheet name="テンプレ" sheetId="6" r:id="rId6"/>
    <sheet name="気づき" sheetId="7" r:id="rId7"/>
    <sheet name="検証終了通貨" sheetId="8" r:id="rId8"/>
  </sheets>
  <definedNames/>
  <calcPr fullCalcOnLoad="1"/>
</workbook>
</file>

<file path=xl/sharedStrings.xml><?xml version="1.0" encoding="utf-8"?>
<sst xmlns="http://schemas.openxmlformats.org/spreadsheetml/2006/main" count="442" uniqueCount="55">
  <si>
    <t>通貨ペア</t>
  </si>
  <si>
    <t>時間足</t>
  </si>
  <si>
    <t>日足</t>
  </si>
  <si>
    <t>当初資金</t>
  </si>
  <si>
    <t>最終資金</t>
  </si>
  <si>
    <t>エントリー理由</t>
  </si>
  <si>
    <t>ダウ理論でトレンドを判断してトレンド方向にピンバー＆サポレジにあってピンバーが出現したらエントリー</t>
  </si>
  <si>
    <t>決済理由</t>
  </si>
  <si>
    <t>・トレーリングストップ（ダウ理論）と建値決済</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</si>
  <si>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</si>
  <si>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</si>
  <si>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</si>
  <si>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</si>
  <si>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</si>
  <si>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</si>
  <si>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</si>
  <si>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</si>
  <si>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</si>
  <si>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</si>
  <si>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</si>
  <si>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</si>
  <si>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</si>
  <si>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</si>
  <si>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</si>
  <si>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</si>
  <si>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</si>
  <si>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</si>
  <si>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</si>
  <si>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</si>
  <si>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</si>
  <si>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</si>
  <si>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</si>
  <si>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</si>
  <si>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買</t>
  </si>
  <si>
    <t>売</t>
  </si>
  <si>
    <t>主要な高値安値＆レンジの中心からサポレジを引きそのサポレジにあたって売りのピンバーや買いのピンバーが出たらエントリー</t>
  </si>
  <si>
    <t>気付き　質問</t>
  </si>
  <si>
    <t>別のサポレジ（MAやFIB）などを入れての検証。</t>
  </si>
  <si>
    <t>感想</t>
  </si>
  <si>
    <t>今回はサポレジ＆ダウン理論＆建値決済で検証してみました。結果は勝率が80％の利益率が２０万円スタートで１年半で330万円とかなり上出来な成果となりました。ただ利益率の所ではまだ満足しきれていない所があるので勝率をあきらめて建値決済をなくすとどのぐらい利益率が変わるのか？を検証してみたいと思います。</t>
  </si>
  <si>
    <t>今後</t>
  </si>
  <si>
    <t>フィルターを増やしてみるとどのような結果に変わるのか？と建値決済をなくすと利益率がよくなるのか？悪くなるのか？このあたりを検証したいと思います。</t>
  </si>
  <si>
    <t>10MA・20MAの両方の上側にキャンドルがあれば買い方向、下側なら売り方向。MAに触れてPB出現でエントリー待ち、PB高値or安値ブレイクでエントリー。</t>
  </si>
  <si>
    <t>・トレーリングストップ（ダウ理論）</t>
  </si>
  <si>
    <t>ダウ理論でトレンド判断してトレンド方向にピンバーが出た場合の検証。フィボナッチや別のサポレジと合わせるちどれぐらい成績が変わるか検証。建値決済を入れずにすると利益率がどこまで変わるのかの検証。</t>
  </si>
  <si>
    <t>今回はピンバーとフィルターはサポレジと建値決済のみで検証しました。結果勝率はかなりよく93％の終わりでした。ただ利益率はあまりよくなく、２０万円スタートから結果125万で終わりました。</t>
  </si>
  <si>
    <t>今回はフィルターをサポレジだけにして検証したので次はサポレジとダウ理論＆MAなど別のフィルターを入れてどのような成績になるか検証したいと思います。</t>
  </si>
  <si>
    <t>検証終了通貨</t>
  </si>
  <si>
    <t>ルール</t>
  </si>
  <si>
    <t>終了日</t>
  </si>
  <si>
    <t>4Ｈ足</t>
  </si>
  <si>
    <t>１Ｈ足</t>
  </si>
  <si>
    <t>PB</t>
  </si>
  <si>
    <t>EUR/USD</t>
  </si>
  <si>
    <t>GBP/USD</t>
  </si>
</sst>
</file>

<file path=xl/styles.xml><?xml version="1.0" encoding="utf-8"?>
<styleSheet xmlns="http://schemas.openxmlformats.org/spreadsheetml/2006/main">
  <numFmts count="9">
    <numFmt numFmtId="164" formatCode="GENERAL"/>
    <numFmt numFmtId="165" formatCode="#,##0_ "/>
    <numFmt numFmtId="166" formatCode="#,##0_ ;[RED]\-#,##0\ "/>
    <numFmt numFmtId="167" formatCode="0.0_ ;[RED]\-0.0\ "/>
    <numFmt numFmtId="168" formatCode="0%"/>
    <numFmt numFmtId="169" formatCode="0.0%"/>
    <numFmt numFmtId="170" formatCode="M/D;@"/>
    <numFmt numFmtId="171" formatCode="0.00_ "/>
    <numFmt numFmtId="172" formatCode="YYYY/M/D"/>
  </numFmts>
  <fonts count="8">
    <font>
      <sz val="11"/>
      <color indexed="8"/>
      <name val="ＭＳ Ｐゴシック"/>
      <family val="3"/>
    </font>
    <font>
      <sz val="10"/>
      <name val="Arial"/>
      <family val="0"/>
    </font>
    <font>
      <b/>
      <sz val="12"/>
      <color indexed="8"/>
      <name val="ＭＳ Ｐゴシック"/>
      <family val="3"/>
    </font>
    <font>
      <b/>
      <sz val="11"/>
      <color indexed="8"/>
      <name val="ＭＳ Ｐゴシック"/>
      <family val="3"/>
    </font>
    <font>
      <sz val="11"/>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s>
  <fills count="10">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Protection="0">
      <alignment vertical="center"/>
    </xf>
    <xf numFmtId="164" fontId="0" fillId="0" borderId="0">
      <alignment vertical="center"/>
      <protection/>
    </xf>
    <xf numFmtId="164" fontId="0" fillId="0" borderId="0">
      <alignment vertical="center"/>
      <protection/>
    </xf>
  </cellStyleXfs>
  <cellXfs count="54">
    <xf numFmtId="164" fontId="0" fillId="0" borderId="0" xfId="0" applyAlignment="1">
      <alignment vertical="center"/>
    </xf>
    <xf numFmtId="164" fontId="2" fillId="0" borderId="0" xfId="0" applyFont="1" applyAlignment="1">
      <alignment horizontal="center" vertical="center"/>
    </xf>
    <xf numFmtId="164" fontId="3" fillId="0" borderId="0" xfId="0" applyFont="1" applyAlignment="1">
      <alignment horizontal="center" vertical="center"/>
    </xf>
    <xf numFmtId="164" fontId="3" fillId="2" borderId="1" xfId="0" applyFont="1" applyFill="1" applyBorder="1" applyAlignment="1">
      <alignment horizontal="center" vertical="center"/>
    </xf>
    <xf numFmtId="164" fontId="0" fillId="0" borderId="1" xfId="0" applyBorder="1" applyAlignment="1">
      <alignment horizontal="center" vertical="center"/>
    </xf>
    <xf numFmtId="165" fontId="0" fillId="0" borderId="1" xfId="0" applyNumberFormat="1" applyBorder="1" applyAlignment="1">
      <alignment horizontal="center" vertical="center"/>
    </xf>
    <xf numFmtId="164" fontId="0" fillId="0" borderId="0" xfId="0" applyAlignment="1">
      <alignment horizontal="center" vertical="center"/>
    </xf>
    <xf numFmtId="164" fontId="0" fillId="0" borderId="1" xfId="0" applyFont="1" applyBorder="1" applyAlignment="1">
      <alignment vertical="center"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64" fontId="3" fillId="2" borderId="1" xfId="0" applyFont="1" applyFill="1" applyBorder="1" applyAlignment="1">
      <alignment horizontal="center" vertical="center" shrinkToFit="1"/>
    </xf>
    <xf numFmtId="164" fontId="3" fillId="2" borderId="2" xfId="0" applyFont="1" applyFill="1" applyBorder="1" applyAlignment="1">
      <alignment horizontal="center" vertical="center"/>
    </xf>
    <xf numFmtId="164" fontId="0" fillId="0" borderId="2" xfId="0" applyBorder="1" applyAlignment="1">
      <alignment horizontal="center" vertical="center"/>
    </xf>
    <xf numFmtId="169" fontId="0" fillId="0" borderId="1" xfId="19" applyNumberFormat="1" applyFont="1" applyFill="1" applyBorder="1" applyAlignment="1" applyProtection="1">
      <alignment horizontal="center" vertical="center"/>
      <protection/>
    </xf>
    <xf numFmtId="164" fontId="3" fillId="2" borderId="3" xfId="0" applyFont="1" applyFill="1" applyBorder="1" applyAlignment="1">
      <alignment vertical="center"/>
    </xf>
    <xf numFmtId="164" fontId="3" fillId="2" borderId="4" xfId="0" applyFont="1" applyFill="1" applyBorder="1" applyAlignment="1">
      <alignment vertical="center"/>
    </xf>
    <xf numFmtId="164" fontId="3" fillId="0" borderId="5" xfId="0" applyFont="1" applyFill="1" applyBorder="1" applyAlignment="1">
      <alignment horizontal="center" vertical="center"/>
    </xf>
    <xf numFmtId="164" fontId="0" fillId="0" borderId="6" xfId="0" applyFill="1" applyBorder="1" applyAlignment="1">
      <alignment horizontal="center" vertical="center"/>
    </xf>
    <xf numFmtId="164" fontId="3" fillId="0" borderId="6" xfId="0" applyFont="1" applyFill="1" applyBorder="1" applyAlignment="1">
      <alignment horizontal="center" vertical="center"/>
    </xf>
    <xf numFmtId="164" fontId="0" fillId="0" borderId="5" xfId="0" applyFill="1" applyBorder="1" applyAlignment="1">
      <alignment horizontal="center" vertical="center"/>
    </xf>
    <xf numFmtId="169" fontId="0" fillId="0" borderId="5" xfId="19" applyNumberFormat="1" applyFont="1" applyFill="1" applyBorder="1" applyAlignment="1" applyProtection="1">
      <alignment horizontal="center" vertical="center"/>
      <protection/>
    </xf>
    <xf numFmtId="164" fontId="3" fillId="0" borderId="5" xfId="0" applyFont="1" applyFill="1" applyBorder="1" applyAlignment="1">
      <alignment vertical="center"/>
    </xf>
    <xf numFmtId="164" fontId="0" fillId="0" borderId="5" xfId="0" applyBorder="1" applyAlignment="1">
      <alignment horizontal="center" vertical="center"/>
    </xf>
    <xf numFmtId="164" fontId="0" fillId="0" borderId="4" xfId="0" applyBorder="1" applyAlignment="1">
      <alignment horizontal="center" vertical="center"/>
    </xf>
    <xf numFmtId="164" fontId="3" fillId="2" borderId="7" xfId="0" applyFont="1" applyFill="1" applyBorder="1" applyAlignment="1">
      <alignment horizontal="center" vertical="center" shrinkToFit="1"/>
    </xf>
    <xf numFmtId="164" fontId="3" fillId="3" borderId="1" xfId="0" applyFont="1" applyFill="1" applyBorder="1" applyAlignment="1">
      <alignment horizontal="center" vertical="center" shrinkToFit="1"/>
    </xf>
    <xf numFmtId="164" fontId="3" fillId="4" borderId="7" xfId="0" applyFont="1" applyFill="1" applyBorder="1" applyAlignment="1">
      <alignment horizontal="center" vertical="center" shrinkToFit="1"/>
    </xf>
    <xf numFmtId="164" fontId="3" fillId="5" borderId="7" xfId="0" applyFont="1" applyFill="1" applyBorder="1" applyAlignment="1">
      <alignment horizontal="center" vertical="center" shrinkToFit="1"/>
    </xf>
    <xf numFmtId="164" fontId="3" fillId="6" borderId="1" xfId="0" applyFont="1" applyFill="1" applyBorder="1" applyAlignment="1">
      <alignment horizontal="center" vertical="center" shrinkToFit="1"/>
    </xf>
    <xf numFmtId="164" fontId="3" fillId="7" borderId="7" xfId="0" applyFont="1" applyFill="1" applyBorder="1" applyAlignment="1">
      <alignment horizontal="center" vertical="center" shrinkToFit="1"/>
    </xf>
    <xf numFmtId="164" fontId="3" fillId="8" borderId="1" xfId="0" applyFont="1" applyFill="1" applyBorder="1" applyAlignment="1">
      <alignment horizontal="center" vertical="center" shrinkToFit="1"/>
    </xf>
    <xf numFmtId="164" fontId="3" fillId="4" borderId="1" xfId="0" applyFont="1" applyFill="1" applyBorder="1" applyAlignment="1">
      <alignment horizontal="center" vertical="center" shrinkToFit="1"/>
    </xf>
    <xf numFmtId="164" fontId="3" fillId="5" borderId="1" xfId="0" applyFont="1" applyFill="1" applyBorder="1" applyAlignment="1">
      <alignment horizontal="center" vertical="center" shrinkToFit="1"/>
    </xf>
    <xf numFmtId="164" fontId="3" fillId="7" borderId="1" xfId="0" applyFont="1" applyFill="1" applyBorder="1" applyAlignment="1">
      <alignment horizontal="center" vertical="center" shrinkToFit="1"/>
    </xf>
    <xf numFmtId="164" fontId="4"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170" fontId="4" fillId="0" borderId="1"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0" fillId="0" borderId="0" xfId="0" applyFont="1" applyBorder="1" applyAlignment="1">
      <alignment horizontal="left" vertical="top" wrapText="1"/>
    </xf>
    <xf numFmtId="164" fontId="0" fillId="0" borderId="0" xfId="0" applyFont="1" applyBorder="1" applyAlignment="1">
      <alignment vertical="top" wrapText="1"/>
    </xf>
    <xf numFmtId="164" fontId="5" fillId="0" borderId="0" xfId="0" applyFont="1" applyAlignment="1">
      <alignment vertical="center"/>
    </xf>
    <xf numFmtId="164" fontId="6" fillId="0" borderId="0" xfId="0" applyFont="1" applyAlignment="1">
      <alignment horizontal="center" vertical="center"/>
    </xf>
    <xf numFmtId="164" fontId="5" fillId="0" borderId="0" xfId="0" applyFont="1" applyAlignment="1">
      <alignment horizontal="center" vertical="center"/>
    </xf>
    <xf numFmtId="164" fontId="7" fillId="0" borderId="0" xfId="0" applyFont="1" applyAlignment="1">
      <alignment horizontal="center" vertical="center"/>
    </xf>
    <xf numFmtId="164" fontId="6" fillId="0" borderId="0" xfId="0" applyFont="1" applyAlignment="1">
      <alignment horizontal="left" vertical="center"/>
    </xf>
    <xf numFmtId="164" fontId="6" fillId="9" borderId="1" xfId="0" applyFont="1" applyFill="1" applyBorder="1" applyAlignment="1">
      <alignment horizontal="center" vertical="center"/>
    </xf>
    <xf numFmtId="164" fontId="7" fillId="9" borderId="1" xfId="0" applyFont="1" applyFill="1" applyBorder="1" applyAlignment="1">
      <alignment horizontal="center" vertical="center"/>
    </xf>
    <xf numFmtId="164" fontId="6" fillId="0" borderId="1" xfId="0" applyFont="1" applyBorder="1" applyAlignment="1">
      <alignment horizontal="center" vertical="center"/>
    </xf>
    <xf numFmtId="164" fontId="5" fillId="0" borderId="1" xfId="0" applyFont="1" applyBorder="1" applyAlignment="1">
      <alignment horizontal="center" vertical="center"/>
    </xf>
    <xf numFmtId="172" fontId="7" fillId="0" borderId="1" xfId="0" applyNumberFormat="1" applyFont="1" applyBorder="1" applyAlignment="1">
      <alignment horizontal="center" vertical="center"/>
    </xf>
    <xf numFmtId="164" fontId="7" fillId="0" borderId="1" xfId="0"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標準 2" xfId="20"/>
    <cellStyle name="標準 3" xfId="21"/>
  </cellStyles>
  <dxfs count="2">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666750</xdr:colOff>
      <xdr:row>52</xdr:row>
      <xdr:rowOff>85725</xdr:rowOff>
    </xdr:to>
    <xdr:pic>
      <xdr:nvPicPr>
        <xdr:cNvPr id="1" name="図 5"/>
        <xdr:cNvPicPr preferRelativeResize="1">
          <a:picLocks noChangeAspect="1"/>
        </xdr:cNvPicPr>
      </xdr:nvPicPr>
      <xdr:blipFill>
        <a:blip r:embed="rId1"/>
        <a:stretch>
          <a:fillRect/>
        </a:stretch>
      </xdr:blipFill>
      <xdr:spPr>
        <a:xfrm>
          <a:off x="0" y="0"/>
          <a:ext cx="16944975" cy="9001125"/>
        </a:xfrm>
        <a:prstGeom prst="rect">
          <a:avLst/>
        </a:prstGeom>
        <a:blipFill>
          <a:blip r:embed=""/>
          <a:srcRect/>
          <a:stretch>
            <a:fillRect/>
          </a:stretch>
        </a:blipFill>
        <a:ln w="9525" cmpd="sng">
          <a:noFill/>
        </a:ln>
      </xdr:spPr>
    </xdr:pic>
    <xdr:clientData/>
  </xdr:twoCellAnchor>
  <xdr:twoCellAnchor>
    <xdr:from>
      <xdr:col>0</xdr:col>
      <xdr:colOff>85725</xdr:colOff>
      <xdr:row>56</xdr:row>
      <xdr:rowOff>0</xdr:rowOff>
    </xdr:from>
    <xdr:to>
      <xdr:col>25</xdr:col>
      <xdr:colOff>66675</xdr:colOff>
      <xdr:row>108</xdr:row>
      <xdr:rowOff>85725</xdr:rowOff>
    </xdr:to>
    <xdr:pic>
      <xdr:nvPicPr>
        <xdr:cNvPr id="2" name="図 6"/>
        <xdr:cNvPicPr preferRelativeResize="1">
          <a:picLocks noChangeAspect="1"/>
        </xdr:cNvPicPr>
      </xdr:nvPicPr>
      <xdr:blipFill>
        <a:blip r:embed="rId2"/>
        <a:stretch>
          <a:fillRect/>
        </a:stretch>
      </xdr:blipFill>
      <xdr:spPr>
        <a:xfrm>
          <a:off x="85725" y="9601200"/>
          <a:ext cx="16944975" cy="9001125"/>
        </a:xfrm>
        <a:prstGeom prst="rect">
          <a:avLst/>
        </a:prstGeom>
        <a:blipFill>
          <a:blip r:embed=""/>
          <a:srcRect/>
          <a:stretch>
            <a:fillRect/>
          </a:stretch>
        </a:blipFill>
        <a:ln w="9525" cmpd="sng">
          <a:noFill/>
        </a:ln>
      </xdr:spPr>
    </xdr:pic>
    <xdr:clientData/>
  </xdr:twoCellAnchor>
  <xdr:twoCellAnchor>
    <xdr:from>
      <xdr:col>0</xdr:col>
      <xdr:colOff>0</xdr:colOff>
      <xdr:row>112</xdr:row>
      <xdr:rowOff>0</xdr:rowOff>
    </xdr:from>
    <xdr:to>
      <xdr:col>24</xdr:col>
      <xdr:colOff>666750</xdr:colOff>
      <xdr:row>164</xdr:row>
      <xdr:rowOff>85725</xdr:rowOff>
    </xdr:to>
    <xdr:pic>
      <xdr:nvPicPr>
        <xdr:cNvPr id="3" name="図 7"/>
        <xdr:cNvPicPr preferRelativeResize="1">
          <a:picLocks noChangeAspect="1"/>
        </xdr:cNvPicPr>
      </xdr:nvPicPr>
      <xdr:blipFill>
        <a:blip r:embed="rId3"/>
        <a:stretch>
          <a:fillRect/>
        </a:stretch>
      </xdr:blipFill>
      <xdr:spPr>
        <a:xfrm>
          <a:off x="0" y="19202400"/>
          <a:ext cx="16944975" cy="9001125"/>
        </a:xfrm>
        <a:prstGeom prst="rect">
          <a:avLst/>
        </a:prstGeom>
        <a:blipFill>
          <a:blip r:embed=""/>
          <a:srcRect/>
          <a:stretch>
            <a:fillRect/>
          </a:stretch>
        </a:blipFill>
        <a:ln w="9525" cmpd="sng">
          <a:noFill/>
        </a:ln>
      </xdr:spPr>
    </xdr:pic>
    <xdr:clientData/>
  </xdr:twoCellAnchor>
  <xdr:twoCellAnchor>
    <xdr:from>
      <xdr:col>0</xdr:col>
      <xdr:colOff>0</xdr:colOff>
      <xdr:row>168</xdr:row>
      <xdr:rowOff>0</xdr:rowOff>
    </xdr:from>
    <xdr:to>
      <xdr:col>24</xdr:col>
      <xdr:colOff>666750</xdr:colOff>
      <xdr:row>220</xdr:row>
      <xdr:rowOff>85725</xdr:rowOff>
    </xdr:to>
    <xdr:pic>
      <xdr:nvPicPr>
        <xdr:cNvPr id="4" name="図 8"/>
        <xdr:cNvPicPr preferRelativeResize="1">
          <a:picLocks noChangeAspect="1"/>
        </xdr:cNvPicPr>
      </xdr:nvPicPr>
      <xdr:blipFill>
        <a:blip r:embed="rId4"/>
        <a:stretch>
          <a:fillRect/>
        </a:stretch>
      </xdr:blipFill>
      <xdr:spPr>
        <a:xfrm>
          <a:off x="0" y="28803600"/>
          <a:ext cx="16944975" cy="90011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666750</xdr:colOff>
      <xdr:row>52</xdr:row>
      <xdr:rowOff>85725</xdr:rowOff>
    </xdr:to>
    <xdr:pic>
      <xdr:nvPicPr>
        <xdr:cNvPr id="1" name="図 1"/>
        <xdr:cNvPicPr preferRelativeResize="1">
          <a:picLocks noChangeAspect="1"/>
        </xdr:cNvPicPr>
      </xdr:nvPicPr>
      <xdr:blipFill>
        <a:blip r:embed="rId1"/>
        <a:stretch>
          <a:fillRect/>
        </a:stretch>
      </xdr:blipFill>
      <xdr:spPr>
        <a:xfrm>
          <a:off x="0" y="0"/>
          <a:ext cx="16944975" cy="9001125"/>
        </a:xfrm>
        <a:prstGeom prst="rect">
          <a:avLst/>
        </a:prstGeom>
        <a:blipFill>
          <a:blip r:embed=""/>
          <a:srcRect/>
          <a:stretch>
            <a:fillRect/>
          </a:stretch>
        </a:blipFill>
        <a:ln w="9525" cmpd="sng">
          <a:noFill/>
        </a:ln>
      </xdr:spPr>
    </xdr:pic>
    <xdr:clientData/>
  </xdr:twoCellAnchor>
  <xdr:twoCellAnchor>
    <xdr:from>
      <xdr:col>0</xdr:col>
      <xdr:colOff>0</xdr:colOff>
      <xdr:row>55</xdr:row>
      <xdr:rowOff>0</xdr:rowOff>
    </xdr:from>
    <xdr:to>
      <xdr:col>24</xdr:col>
      <xdr:colOff>666750</xdr:colOff>
      <xdr:row>107</xdr:row>
      <xdr:rowOff>76200</xdr:rowOff>
    </xdr:to>
    <xdr:pic>
      <xdr:nvPicPr>
        <xdr:cNvPr id="2" name="図 2"/>
        <xdr:cNvPicPr preferRelativeResize="1">
          <a:picLocks noChangeAspect="1"/>
        </xdr:cNvPicPr>
      </xdr:nvPicPr>
      <xdr:blipFill>
        <a:blip r:embed="rId2"/>
        <a:stretch>
          <a:fillRect/>
        </a:stretch>
      </xdr:blipFill>
      <xdr:spPr>
        <a:xfrm>
          <a:off x="0" y="9429750"/>
          <a:ext cx="16944975" cy="8991600"/>
        </a:xfrm>
        <a:prstGeom prst="rect">
          <a:avLst/>
        </a:prstGeom>
        <a:blipFill>
          <a:blip r:embed=""/>
          <a:srcRect/>
          <a:stretch>
            <a:fillRect/>
          </a:stretch>
        </a:blipFill>
        <a:ln w="9525" cmpd="sng">
          <a:noFill/>
        </a:ln>
      </xdr:spPr>
    </xdr:pic>
    <xdr:clientData/>
  </xdr:twoCellAnchor>
  <xdr:twoCellAnchor>
    <xdr:from>
      <xdr:col>0</xdr:col>
      <xdr:colOff>0</xdr:colOff>
      <xdr:row>109</xdr:row>
      <xdr:rowOff>0</xdr:rowOff>
    </xdr:from>
    <xdr:to>
      <xdr:col>24</xdr:col>
      <xdr:colOff>666750</xdr:colOff>
      <xdr:row>161</xdr:row>
      <xdr:rowOff>85725</xdr:rowOff>
    </xdr:to>
    <xdr:pic>
      <xdr:nvPicPr>
        <xdr:cNvPr id="3" name="図 3"/>
        <xdr:cNvPicPr preferRelativeResize="1">
          <a:picLocks noChangeAspect="1"/>
        </xdr:cNvPicPr>
      </xdr:nvPicPr>
      <xdr:blipFill>
        <a:blip r:embed="rId3"/>
        <a:stretch>
          <a:fillRect/>
        </a:stretch>
      </xdr:blipFill>
      <xdr:spPr>
        <a:xfrm>
          <a:off x="0" y="18688050"/>
          <a:ext cx="16944975" cy="9001125"/>
        </a:xfrm>
        <a:prstGeom prst="rect">
          <a:avLst/>
        </a:prstGeom>
        <a:blipFill>
          <a:blip r:embed=""/>
          <a:srcRect/>
          <a:stretch>
            <a:fillRect/>
          </a:stretch>
        </a:blipFill>
        <a:ln w="9525" cmpd="sng">
          <a:noFill/>
        </a:ln>
      </xdr:spPr>
    </xdr:pic>
    <xdr:clientData/>
  </xdr:twoCellAnchor>
  <xdr:twoCellAnchor>
    <xdr:from>
      <xdr:col>0</xdr:col>
      <xdr:colOff>0</xdr:colOff>
      <xdr:row>164</xdr:row>
      <xdr:rowOff>0</xdr:rowOff>
    </xdr:from>
    <xdr:to>
      <xdr:col>24</xdr:col>
      <xdr:colOff>666750</xdr:colOff>
      <xdr:row>216</xdr:row>
      <xdr:rowOff>85725</xdr:rowOff>
    </xdr:to>
    <xdr:pic>
      <xdr:nvPicPr>
        <xdr:cNvPr id="4" name="図 4"/>
        <xdr:cNvPicPr preferRelativeResize="1">
          <a:picLocks noChangeAspect="1"/>
        </xdr:cNvPicPr>
      </xdr:nvPicPr>
      <xdr:blipFill>
        <a:blip r:embed="rId4"/>
        <a:stretch>
          <a:fillRect/>
        </a:stretch>
      </xdr:blipFill>
      <xdr:spPr>
        <a:xfrm>
          <a:off x="0" y="28117800"/>
          <a:ext cx="16944975" cy="9001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workbookViewId="0" topLeftCell="A154">
      <selection activeCell="A169" sqref="A169"/>
    </sheetView>
  </sheetViews>
  <sheetFormatPr defaultColWidth="9.00390625" defaultRowHeight="13.5"/>
  <cols>
    <col min="1" max="1" width="7.50390625" style="1" customWidth="1"/>
    <col min="2" max="2" width="8.125" style="0"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45">
      <selection activeCell="F163" sqref="F163"/>
    </sheetView>
  </sheetViews>
  <sheetFormatPr defaultColWidth="9.00390625" defaultRowHeight="13.5"/>
  <cols>
    <col min="1" max="1" width="7.50390625" style="1" customWidth="1"/>
    <col min="2" max="2" width="8.125" style="0"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1" activePane="bottomLeft" state="frozen"/>
      <selection pane="topLeft" activeCell="A1" sqref="A1"/>
      <selection pane="bottomLeft" activeCell="H90" sqref="H90"/>
    </sheetView>
  </sheetViews>
  <sheetFormatPr defaultColWidth="9.00390625" defaultRowHeight="13.5"/>
  <cols>
    <col min="1" max="1" width="2.875" style="0" customWidth="1"/>
    <col min="2" max="18" width="6.625" style="0" customWidth="1"/>
    <col min="22" max="22" width="10.875" style="2" customWidth="1"/>
  </cols>
  <sheetData>
    <row r="2" spans="2:20" ht="12.75">
      <c r="B2" s="3" t="s">
        <v>0</v>
      </c>
      <c r="C2" s="3"/>
      <c r="D2" s="4"/>
      <c r="E2" s="4"/>
      <c r="F2" s="3" t="s">
        <v>1</v>
      </c>
      <c r="G2" s="3"/>
      <c r="H2" s="4" t="s">
        <v>2</v>
      </c>
      <c r="I2" s="4"/>
      <c r="J2" s="3" t="s">
        <v>3</v>
      </c>
      <c r="K2" s="3"/>
      <c r="L2" s="5">
        <f>C9</f>
        <v>200000</v>
      </c>
      <c r="M2" s="5"/>
      <c r="N2" s="3" t="s">
        <v>4</v>
      </c>
      <c r="O2" s="3"/>
      <c r="P2" s="5">
        <f>C108+R108</f>
        <v>3306875.3910048343</v>
      </c>
      <c r="Q2" s="5"/>
      <c r="R2" s="6"/>
      <c r="S2" s="6"/>
      <c r="T2" s="6"/>
    </row>
    <row r="3" spans="2:19" ht="57" customHeight="1">
      <c r="B3" s="3" t="s">
        <v>5</v>
      </c>
      <c r="C3" s="3"/>
      <c r="D3" s="7" t="s">
        <v>6</v>
      </c>
      <c r="E3" s="7"/>
      <c r="F3" s="7"/>
      <c r="G3" s="7"/>
      <c r="H3" s="7"/>
      <c r="I3" s="7"/>
      <c r="J3" s="3" t="s">
        <v>7</v>
      </c>
      <c r="K3" s="3"/>
      <c r="L3" s="7" t="s">
        <v>8</v>
      </c>
      <c r="M3" s="7"/>
      <c r="N3" s="7"/>
      <c r="O3" s="7"/>
      <c r="P3" s="7"/>
      <c r="Q3" s="7"/>
      <c r="R3" s="6"/>
      <c r="S3" s="6"/>
    </row>
    <row r="4" spans="2:20" ht="12.75">
      <c r="B4" s="3" t="s">
        <v>9</v>
      </c>
      <c r="C4" s="3"/>
      <c r="D4" s="8">
        <f>SUM($R$9:$S$993)</f>
        <v>3106875.3910048343</v>
      </c>
      <c r="E4" s="8"/>
      <c r="F4" s="3" t="s">
        <v>10</v>
      </c>
      <c r="G4" s="3"/>
      <c r="H4" s="9">
        <f>SUM($T$9:$U$108)</f>
        <v>2957.39999999999</v>
      </c>
      <c r="I4" s="9"/>
      <c r="J4" s="10" t="s">
        <v>11</v>
      </c>
      <c r="K4" s="10"/>
      <c r="L4" s="5">
        <f>MAX($C$9:$D$990)-C9</f>
        <v>3272080.428897068</v>
      </c>
      <c r="M4" s="5"/>
      <c r="N4" s="10" t="s">
        <v>12</v>
      </c>
      <c r="O4" s="10"/>
      <c r="P4" s="8">
        <f>MIN($C$9:$D$990)-C9</f>
        <v>0</v>
      </c>
      <c r="Q4" s="8"/>
      <c r="R4" s="6"/>
      <c r="S4" s="6"/>
      <c r="T4" s="6"/>
    </row>
    <row r="5" spans="2:20" ht="12.75">
      <c r="B5" s="11" t="s">
        <v>13</v>
      </c>
      <c r="C5" s="4">
        <f>COUNTIF($R$9:$R$990,"&gt;0")</f>
        <v>80</v>
      </c>
      <c r="D5" s="3" t="s">
        <v>14</v>
      </c>
      <c r="E5" s="12">
        <f>COUNTIF($R$9:$R$990,"&lt;0")</f>
        <v>20</v>
      </c>
      <c r="F5" s="3" t="s">
        <v>15</v>
      </c>
      <c r="G5" s="4">
        <f>COUNTIF($R$9:$R$990,"=0")</f>
        <v>0</v>
      </c>
      <c r="H5" s="3" t="s">
        <v>16</v>
      </c>
      <c r="I5" s="13">
        <f>C5/SUM(C5,E5,G5)</f>
        <v>0.8</v>
      </c>
      <c r="J5" s="11" t="s">
        <v>17</v>
      </c>
      <c r="K5" s="11"/>
      <c r="L5" s="4"/>
      <c r="M5" s="4"/>
      <c r="N5" s="14" t="s">
        <v>18</v>
      </c>
      <c r="O5" s="15"/>
      <c r="P5" s="4"/>
      <c r="Q5" s="4"/>
      <c r="R5" s="6"/>
      <c r="S5" s="6"/>
      <c r="T5" s="6"/>
    </row>
    <row r="6" spans="2:20" ht="12.75">
      <c r="B6" s="16"/>
      <c r="C6" s="17"/>
      <c r="D6" s="18"/>
      <c r="E6" s="19"/>
      <c r="F6" s="16"/>
      <c r="G6" s="19"/>
      <c r="H6" s="16"/>
      <c r="I6" s="20"/>
      <c r="J6" s="16"/>
      <c r="K6" s="16"/>
      <c r="L6" s="19"/>
      <c r="M6" s="19"/>
      <c r="N6" s="21"/>
      <c r="O6" s="21"/>
      <c r="P6" s="22"/>
      <c r="Q6" s="23"/>
      <c r="R6" s="6"/>
      <c r="S6" s="6"/>
      <c r="T6" s="6"/>
    </row>
    <row r="7" spans="2:21" ht="12.75">
      <c r="B7" s="24" t="s">
        <v>19</v>
      </c>
      <c r="C7" s="25" t="s">
        <v>20</v>
      </c>
      <c r="D7" s="25"/>
      <c r="E7" s="26" t="s">
        <v>21</v>
      </c>
      <c r="F7" s="26"/>
      <c r="G7" s="26"/>
      <c r="H7" s="26"/>
      <c r="I7" s="26"/>
      <c r="J7" s="27" t="s">
        <v>22</v>
      </c>
      <c r="K7" s="27"/>
      <c r="L7" s="27"/>
      <c r="M7" s="28" t="s">
        <v>23</v>
      </c>
      <c r="N7" s="29" t="s">
        <v>24</v>
      </c>
      <c r="O7" s="29"/>
      <c r="P7" s="29"/>
      <c r="Q7" s="29"/>
      <c r="R7" s="30" t="s">
        <v>25</v>
      </c>
      <c r="S7" s="30"/>
      <c r="T7" s="30"/>
      <c r="U7" s="30"/>
    </row>
    <row r="8" spans="2:21" ht="12.75">
      <c r="B8" s="24"/>
      <c r="C8" s="25"/>
      <c r="D8" s="25"/>
      <c r="E8" s="31" t="s">
        <v>26</v>
      </c>
      <c r="F8" s="31" t="s">
        <v>27</v>
      </c>
      <c r="G8" s="31" t="s">
        <v>28</v>
      </c>
      <c r="H8" s="31" t="s">
        <v>29</v>
      </c>
      <c r="I8" s="31"/>
      <c r="J8" s="32" t="s">
        <v>30</v>
      </c>
      <c r="K8" s="32" t="s">
        <v>31</v>
      </c>
      <c r="L8" s="32"/>
      <c r="M8" s="28"/>
      <c r="N8" s="33" t="s">
        <v>26</v>
      </c>
      <c r="O8" s="33" t="s">
        <v>27</v>
      </c>
      <c r="P8" s="33" t="s">
        <v>29</v>
      </c>
      <c r="Q8" s="33"/>
      <c r="R8" s="30" t="s">
        <v>32</v>
      </c>
      <c r="S8" s="30"/>
      <c r="T8" s="30" t="s">
        <v>30</v>
      </c>
      <c r="U8" s="30"/>
    </row>
    <row r="9" spans="2:21" ht="12.75">
      <c r="B9" s="34">
        <v>1</v>
      </c>
      <c r="C9" s="35">
        <v>200000</v>
      </c>
      <c r="D9" s="35"/>
      <c r="E9" s="34">
        <v>2001</v>
      </c>
      <c r="F9" s="36">
        <v>42111</v>
      </c>
      <c r="G9" s="34" t="s">
        <v>33</v>
      </c>
      <c r="H9" s="34">
        <v>105.33</v>
      </c>
      <c r="I9" s="34"/>
      <c r="J9" s="34">
        <v>57</v>
      </c>
      <c r="K9" s="35">
        <f>IF(F9="","",C9*0.03)</f>
        <v>6000</v>
      </c>
      <c r="L9" s="35"/>
      <c r="M9" s="37">
        <f>IF(J9="","",(K9/J9)/1000)</f>
        <v>0.10526315789473684</v>
      </c>
      <c r="N9" s="34">
        <v>2001</v>
      </c>
      <c r="O9" s="36">
        <v>42111</v>
      </c>
      <c r="P9" s="34">
        <v>108.25</v>
      </c>
      <c r="Q9" s="34"/>
      <c r="R9" s="38">
        <f>IF(O9="","",(IF(G9="売",H9-P9,P9-H9))*M9*100000)</f>
        <v>30736.842105263175</v>
      </c>
      <c r="S9" s="38"/>
      <c r="T9" s="39">
        <f>IF(O9="","",IF(R9&lt;0,J9*(-1),IF(G9="買",(P9-H9)*100,(H9-P9)*100)))</f>
        <v>292.00000000000017</v>
      </c>
      <c r="U9" s="39"/>
    </row>
    <row r="10" spans="2:21" ht="12.75">
      <c r="B10" s="34">
        <v>2</v>
      </c>
      <c r="C10" s="35">
        <f>IF(R9="","",C9+R9)</f>
        <v>230736.84210526317</v>
      </c>
      <c r="D10" s="35"/>
      <c r="E10" s="34">
        <v>2010</v>
      </c>
      <c r="F10" s="36">
        <v>42377</v>
      </c>
      <c r="G10" s="34" t="s">
        <v>33</v>
      </c>
      <c r="H10" s="34">
        <v>93.371</v>
      </c>
      <c r="I10" s="34"/>
      <c r="J10" s="34">
        <v>56</v>
      </c>
      <c r="K10" s="35">
        <f>IF(F10="","",C10*0.03)</f>
        <v>6922.105263157895</v>
      </c>
      <c r="L10" s="35"/>
      <c r="M10" s="37">
        <f>IF(J10="","",(K10/J10)/1000)</f>
        <v>0.12360902255639099</v>
      </c>
      <c r="N10" s="34">
        <v>2010</v>
      </c>
      <c r="O10" s="36">
        <v>42377</v>
      </c>
      <c r="P10" s="34">
        <v>92.829</v>
      </c>
      <c r="Q10" s="34"/>
      <c r="R10" s="38">
        <f>IF(O10="","",(IF(G10="売",H10-P10,P10-H10))*M10*100000)</f>
        <v>-6699.609022556412</v>
      </c>
      <c r="S10" s="38"/>
      <c r="T10" s="39">
        <f>IF(O10="","",IF(R10&lt;0,J10*(-1),IF(G10="買",(P10-H10)*100,(H10-P10)*100)))</f>
        <v>-56</v>
      </c>
      <c r="U10" s="39"/>
    </row>
    <row r="11" spans="2:21" ht="12.75">
      <c r="B11" s="34">
        <v>3</v>
      </c>
      <c r="C11" s="35">
        <f>IF(R10="","",C10+R10)</f>
        <v>224037.23308270675</v>
      </c>
      <c r="D11" s="35"/>
      <c r="E11" s="34">
        <v>2010</v>
      </c>
      <c r="F11" s="36">
        <v>42390</v>
      </c>
      <c r="G11" s="34" t="s">
        <v>34</v>
      </c>
      <c r="H11" s="34">
        <v>89.916</v>
      </c>
      <c r="I11" s="34"/>
      <c r="J11" s="34">
        <v>59</v>
      </c>
      <c r="K11" s="35">
        <f>IF(F11="","",C11*0.03)</f>
        <v>6721.116992481202</v>
      </c>
      <c r="L11" s="35"/>
      <c r="M11" s="37">
        <f>IF(J11="","",(K11/J11)/1000)</f>
        <v>0.11391723716069833</v>
      </c>
      <c r="N11" s="34">
        <v>2010</v>
      </c>
      <c r="O11" s="36">
        <v>42395</v>
      </c>
      <c r="P11" s="34">
        <v>89.906</v>
      </c>
      <c r="Q11" s="34"/>
      <c r="R11" s="38">
        <f>IF(O11="","",(IF(G11="売",H11-P11,P11-H11))*M11*100000)</f>
        <v>113.91723716059474</v>
      </c>
      <c r="S11" s="38"/>
      <c r="T11" s="39">
        <f>IF(O11="","",IF(R11&lt;0,J11*(-1),IF(G11="買",(P11-H11)*100,(H11-P11)*100)))</f>
        <v>0.9999999999990905</v>
      </c>
      <c r="U11" s="39"/>
    </row>
    <row r="12" spans="2:21" ht="12.75">
      <c r="B12" s="34">
        <v>4</v>
      </c>
      <c r="C12" s="35">
        <f>IF(R11="","",C11+R11)</f>
        <v>224151.15031986733</v>
      </c>
      <c r="D12" s="35"/>
      <c r="E12" s="34">
        <v>2010</v>
      </c>
      <c r="F12" s="36">
        <v>42423</v>
      </c>
      <c r="G12" s="34" t="s">
        <v>34</v>
      </c>
      <c r="H12" s="34">
        <v>90.642</v>
      </c>
      <c r="I12" s="34"/>
      <c r="J12" s="34">
        <v>47</v>
      </c>
      <c r="K12" s="35">
        <f>IF(F12="","",C12*0.03)</f>
        <v>6724.534509596019</v>
      </c>
      <c r="L12" s="35"/>
      <c r="M12" s="37">
        <f>IF(J12="","",(K12/J12)/1000)</f>
        <v>0.1430752023318302</v>
      </c>
      <c r="N12" s="34">
        <v>2010</v>
      </c>
      <c r="O12" s="36">
        <v>42433</v>
      </c>
      <c r="P12" s="34">
        <v>88.624</v>
      </c>
      <c r="Q12" s="34"/>
      <c r="R12" s="38">
        <f>IF(O12="","",(IF(G12="売",H12-P12,P12-H12))*M12*100000)</f>
        <v>28872.57583056334</v>
      </c>
      <c r="S12" s="38"/>
      <c r="T12" s="39">
        <f>IF(O12="","",IF(R12&lt;0,J12*(-1),IF(G12="買",(P12-H12)*100,(H12-P12)*100)))</f>
        <v>201.80000000000007</v>
      </c>
      <c r="U12" s="39"/>
    </row>
    <row r="13" spans="2:21" ht="12.75">
      <c r="B13" s="34">
        <v>5</v>
      </c>
      <c r="C13" s="35">
        <f>IF(R12="","",C12+R12)</f>
        <v>253023.72615043068</v>
      </c>
      <c r="D13" s="35"/>
      <c r="E13" s="34">
        <v>2010</v>
      </c>
      <c r="F13" s="36">
        <v>42426</v>
      </c>
      <c r="G13" s="34" t="s">
        <v>34</v>
      </c>
      <c r="H13" s="34">
        <v>89.215</v>
      </c>
      <c r="I13" s="34"/>
      <c r="J13" s="34">
        <v>20</v>
      </c>
      <c r="K13" s="35">
        <f>IF(F13="","",C13*0.03)</f>
        <v>7590.7117845129205</v>
      </c>
      <c r="L13" s="35"/>
      <c r="M13" s="37">
        <f>IF(J13="","",(K13/J13)/1000)</f>
        <v>0.37953558922564606</v>
      </c>
      <c r="N13" s="34">
        <v>2010</v>
      </c>
      <c r="O13" s="36">
        <v>42430</v>
      </c>
      <c r="P13" s="34">
        <v>89.205</v>
      </c>
      <c r="Q13" s="34"/>
      <c r="R13" s="38">
        <f>IF(O13="","",(IF(G13="売",H13-P13,P13-H13))*M13*100000)</f>
        <v>379.5355892258402</v>
      </c>
      <c r="S13" s="38"/>
      <c r="T13" s="39">
        <f>IF(O13="","",IF(R13&lt;0,J13*(-1),IF(G13="買",(P13-H13)*100,(H13-P13)*100)))</f>
        <v>1.0000000000005116</v>
      </c>
      <c r="U13" s="39"/>
    </row>
    <row r="14" spans="2:21" ht="12.75">
      <c r="B14" s="34">
        <v>6</v>
      </c>
      <c r="C14" s="35">
        <f>IF(R13="","",C13+R13)</f>
        <v>253403.26173965653</v>
      </c>
      <c r="D14" s="35"/>
      <c r="E14" s="34">
        <v>2010</v>
      </c>
      <c r="F14" s="36">
        <v>42432</v>
      </c>
      <c r="G14" s="34" t="s">
        <v>34</v>
      </c>
      <c r="H14" s="34">
        <v>88.581</v>
      </c>
      <c r="I14" s="34"/>
      <c r="J14" s="34">
        <v>33</v>
      </c>
      <c r="K14" s="35">
        <f>IF(F14="","",C14*0.03)</f>
        <v>7602.097852189696</v>
      </c>
      <c r="L14" s="35"/>
      <c r="M14" s="37">
        <f>IF(J14="","",(K14/J14)/1000)</f>
        <v>0.23036660158150593</v>
      </c>
      <c r="N14" s="34">
        <v>2010</v>
      </c>
      <c r="O14" s="36">
        <v>42433</v>
      </c>
      <c r="P14" s="34">
        <v>88.571</v>
      </c>
      <c r="Q14" s="34"/>
      <c r="R14" s="38">
        <f>IF(O14="","",(IF(G14="売",H14-P14,P14-H14))*M14*100000)</f>
        <v>230.3666015816238</v>
      </c>
      <c r="S14" s="38"/>
      <c r="T14" s="39">
        <f>IF(O14="","",IF(R14&lt;0,J14*(-1),IF(G14="買",(P14-H14)*100,(H14-P14)*100)))</f>
        <v>1.0000000000005116</v>
      </c>
      <c r="U14" s="39"/>
    </row>
    <row r="15" spans="2:21" ht="12.75">
      <c r="B15" s="34">
        <v>7</v>
      </c>
      <c r="C15" s="35">
        <f>IF(R14="","",C14+R14)</f>
        <v>253633.62834123816</v>
      </c>
      <c r="D15" s="35"/>
      <c r="E15" s="34">
        <v>2010</v>
      </c>
      <c r="F15" s="36">
        <v>42440</v>
      </c>
      <c r="G15" s="34" t="s">
        <v>33</v>
      </c>
      <c r="H15" s="34">
        <v>90.499</v>
      </c>
      <c r="I15" s="34"/>
      <c r="J15" s="34">
        <v>30</v>
      </c>
      <c r="K15" s="35">
        <f>IF(F15="","",C15*0.03)</f>
        <v>7609.0088502371445</v>
      </c>
      <c r="L15" s="35"/>
      <c r="M15" s="37">
        <f>IF(J15="","",(K15/J15)/1000)</f>
        <v>0.25363362834123815</v>
      </c>
      <c r="N15" s="34">
        <v>2010</v>
      </c>
      <c r="O15" s="36">
        <v>42440</v>
      </c>
      <c r="P15" s="34">
        <v>90.509</v>
      </c>
      <c r="Q15" s="34"/>
      <c r="R15" s="38">
        <f>IF(O15="","",(IF(G15="売",H15-P15,P15-H15))*M15*100000)</f>
        <v>253.6336283413679</v>
      </c>
      <c r="S15" s="38"/>
      <c r="T15" s="39">
        <f>IF(O15="","",IF(R15&lt;0,J15*(-1),IF(G15="買",(P15-H15)*100,(H15-P15)*100)))</f>
        <v>1.0000000000005116</v>
      </c>
      <c r="U15" s="39"/>
    </row>
    <row r="16" spans="2:21" ht="12.75">
      <c r="B16" s="34">
        <v>8</v>
      </c>
      <c r="C16" s="35">
        <f>IF(R15="","",C15+R15)</f>
        <v>253887.26196957953</v>
      </c>
      <c r="D16" s="35"/>
      <c r="E16" s="34">
        <v>2010</v>
      </c>
      <c r="F16" s="36">
        <v>42441</v>
      </c>
      <c r="G16" s="34" t="s">
        <v>33</v>
      </c>
      <c r="H16" s="34">
        <v>90.563</v>
      </c>
      <c r="I16" s="34"/>
      <c r="J16" s="34">
        <v>41</v>
      </c>
      <c r="K16" s="35">
        <f>IF(F16="","",C16*0.03)</f>
        <v>7616.617859087386</v>
      </c>
      <c r="L16" s="35"/>
      <c r="M16" s="37">
        <f>IF(J16="","",(K16/J16)/1000)</f>
        <v>0.1857711672948143</v>
      </c>
      <c r="N16" s="34">
        <v>2010</v>
      </c>
      <c r="O16" s="36">
        <v>42445</v>
      </c>
      <c r="P16" s="34">
        <v>90.573</v>
      </c>
      <c r="Q16" s="34"/>
      <c r="R16" s="38">
        <f>IF(O16="","",(IF(G16="売",H16-P16,P16-H16))*M16*100000)</f>
        <v>185.77116729464535</v>
      </c>
      <c r="S16" s="38"/>
      <c r="T16" s="39">
        <f>IF(O16="","",IF(R16&lt;0,J16*(-1),IF(G16="買",(P16-H16)*100,(H16-P16)*100)))</f>
        <v>0.9999999999990905</v>
      </c>
      <c r="U16" s="39"/>
    </row>
    <row r="17" spans="2:21" ht="12.75">
      <c r="B17" s="34">
        <v>9</v>
      </c>
      <c r="C17" s="35">
        <f>IF(R16="","",C16+R16)</f>
        <v>254073.03313687418</v>
      </c>
      <c r="D17" s="35"/>
      <c r="E17" s="34">
        <v>2010</v>
      </c>
      <c r="F17" s="36">
        <v>42446</v>
      </c>
      <c r="G17" s="34" t="s">
        <v>33</v>
      </c>
      <c r="H17" s="34">
        <v>90.463</v>
      </c>
      <c r="I17" s="34"/>
      <c r="J17" s="34">
        <v>45</v>
      </c>
      <c r="K17" s="35">
        <f>IF(F17="","",C17*0.03)</f>
        <v>7622.190994106225</v>
      </c>
      <c r="L17" s="35"/>
      <c r="M17" s="37">
        <f>IF(J17="","",(K17/J17)/1000)</f>
        <v>0.16938202209124945</v>
      </c>
      <c r="N17" s="34">
        <v>2010</v>
      </c>
      <c r="O17" s="36">
        <v>42446</v>
      </c>
      <c r="P17" s="34">
        <v>90.473</v>
      </c>
      <c r="Q17" s="34"/>
      <c r="R17" s="38">
        <f>IF(O17="","",(IF(G17="売",H17-P17,P17-H17))*M17*100000)</f>
        <v>169.3820220913361</v>
      </c>
      <c r="S17" s="38"/>
      <c r="T17" s="39">
        <f>IF(O17="","",IF(R17&lt;0,J17*(-1),IF(G17="買",(P17-H17)*100,(H17-P17)*100)))</f>
        <v>1.0000000000005116</v>
      </c>
      <c r="U17" s="39"/>
    </row>
    <row r="18" spans="2:21" ht="12.75">
      <c r="B18" s="34">
        <v>10</v>
      </c>
      <c r="C18" s="35">
        <f>IF(R17="","",C17+R17)</f>
        <v>254242.4151589655</v>
      </c>
      <c r="D18" s="35"/>
      <c r="E18" s="34">
        <v>2010</v>
      </c>
      <c r="F18" s="36">
        <v>42447</v>
      </c>
      <c r="G18" s="34" t="s">
        <v>33</v>
      </c>
      <c r="H18" s="34">
        <v>90.381</v>
      </c>
      <c r="I18" s="34"/>
      <c r="J18" s="34">
        <v>23</v>
      </c>
      <c r="K18" s="35">
        <f>IF(F18="","",C18*0.03)</f>
        <v>7627.272454768965</v>
      </c>
      <c r="L18" s="35"/>
      <c r="M18" s="37">
        <f>IF(J18="","",(K18/J18)/1000)</f>
        <v>0.3316205415116941</v>
      </c>
      <c r="N18" s="34">
        <v>2010</v>
      </c>
      <c r="O18" s="36">
        <v>42451</v>
      </c>
      <c r="P18" s="34">
        <v>90.391</v>
      </c>
      <c r="Q18" s="34"/>
      <c r="R18" s="38">
        <f>IF(O18="","",(IF(G18="売",H18-P18,P18-H18))*M18*100000)</f>
        <v>331.6205415118638</v>
      </c>
      <c r="S18" s="38"/>
      <c r="T18" s="39">
        <f>IF(O18="","",IF(R18&lt;0,J18*(-1),IF(G18="買",(P18-H18)*100,(H18-P18)*100)))</f>
        <v>1.0000000000005116</v>
      </c>
      <c r="U18" s="39"/>
    </row>
    <row r="19" spans="2:21" ht="12.75">
      <c r="B19" s="34">
        <v>11</v>
      </c>
      <c r="C19" s="35">
        <f>IF(R18="","",C18+R18)</f>
        <v>254574.03570047737</v>
      </c>
      <c r="D19" s="35"/>
      <c r="E19" s="34">
        <v>2010</v>
      </c>
      <c r="F19" s="36">
        <v>42455</v>
      </c>
      <c r="G19" s="34" t="s">
        <v>33</v>
      </c>
      <c r="H19" s="34">
        <v>90.348</v>
      </c>
      <c r="I19" s="34"/>
      <c r="J19" s="34">
        <v>24</v>
      </c>
      <c r="K19" s="35">
        <f>IF(F19="","",C19*0.03)</f>
        <v>7637.221071014321</v>
      </c>
      <c r="L19" s="35"/>
      <c r="M19" s="37">
        <f>IF(J19="","",(K19/J19)/1000)</f>
        <v>0.3182175446255967</v>
      </c>
      <c r="N19" s="34">
        <v>2010</v>
      </c>
      <c r="O19" s="36">
        <v>42466</v>
      </c>
      <c r="P19" s="34">
        <v>93.618</v>
      </c>
      <c r="Q19" s="34"/>
      <c r="R19" s="38">
        <f>IF(O19="","",(IF(G19="売",H19-P19,P19-H19))*M19*100000)</f>
        <v>104057.13709257</v>
      </c>
      <c r="S19" s="38"/>
      <c r="T19" s="39">
        <f>IF(O19="","",IF(R19&lt;0,J19*(-1),IF(G19="買",(P19-H19)*100,(H19-P19)*100)))</f>
        <v>326.9999999999996</v>
      </c>
      <c r="U19" s="39"/>
    </row>
    <row r="20" spans="2:21" ht="12.75">
      <c r="B20" s="34">
        <v>12</v>
      </c>
      <c r="C20" s="35">
        <f>IF(R19="","",C19+R19)</f>
        <v>358631.1727930474</v>
      </c>
      <c r="D20" s="35"/>
      <c r="E20" s="34">
        <v>2010</v>
      </c>
      <c r="F20" s="36">
        <v>42476</v>
      </c>
      <c r="G20" s="34" t="s">
        <v>34</v>
      </c>
      <c r="H20" s="34">
        <v>92.503</v>
      </c>
      <c r="I20" s="34"/>
      <c r="J20" s="34">
        <v>61</v>
      </c>
      <c r="K20" s="35">
        <f>IF(F20="","",C20*0.03)</f>
        <v>10758.935183791422</v>
      </c>
      <c r="L20" s="35"/>
      <c r="M20" s="37">
        <f>IF(J20="","",(K20/J20)/1000)</f>
        <v>0.17637598661953152</v>
      </c>
      <c r="N20" s="34">
        <v>2010</v>
      </c>
      <c r="O20" s="36">
        <v>42480</v>
      </c>
      <c r="P20" s="34">
        <v>92.493</v>
      </c>
      <c r="Q20" s="34"/>
      <c r="R20" s="38">
        <f>IF(O20="","",(IF(G20="売",H20-P20,P20-H20))*M20*100000)</f>
        <v>176.37598661962176</v>
      </c>
      <c r="S20" s="38"/>
      <c r="T20" s="39">
        <f>IF(O20="","",IF(R20&lt;0,J20*(-1),IF(G20="買",(P20-H20)*100,(H20-P20)*100)))</f>
        <v>1.0000000000005116</v>
      </c>
      <c r="U20" s="39"/>
    </row>
    <row r="21" spans="2:21" ht="12.75">
      <c r="B21" s="34">
        <v>13</v>
      </c>
      <c r="C21" s="35">
        <f>IF(R20="","",C20+R20)</f>
        <v>358807.548779667</v>
      </c>
      <c r="D21" s="35"/>
      <c r="E21" s="34">
        <v>2010</v>
      </c>
      <c r="F21" s="36">
        <v>42490</v>
      </c>
      <c r="G21" s="34" t="s">
        <v>33</v>
      </c>
      <c r="H21" s="34">
        <v>94.113</v>
      </c>
      <c r="I21" s="34"/>
      <c r="J21" s="34">
        <v>23</v>
      </c>
      <c r="K21" s="35">
        <f>IF(F21="","",C21*0.03)</f>
        <v>10764.22646339001</v>
      </c>
      <c r="L21" s="35"/>
      <c r="M21" s="37">
        <f>IF(J21="","",(K21/J21)/1000)</f>
        <v>0.46800984623434827</v>
      </c>
      <c r="N21" s="34">
        <v>2010</v>
      </c>
      <c r="O21" s="36">
        <v>42490</v>
      </c>
      <c r="P21" s="34">
        <v>94.123</v>
      </c>
      <c r="Q21" s="34"/>
      <c r="R21" s="38">
        <f>IF(O21="","",(IF(G21="売",H21-P21,P21-H21))*M21*100000)</f>
        <v>468.00984623458766</v>
      </c>
      <c r="S21" s="38"/>
      <c r="T21" s="39">
        <f>IF(O21="","",IF(R21&lt;0,J21*(-1),IF(G21="買",(P21-H21)*100,(H21-P21)*100)))</f>
        <v>1.0000000000005116</v>
      </c>
      <c r="U21" s="39"/>
    </row>
    <row r="22" spans="2:21" ht="12.75">
      <c r="B22" s="34">
        <v>14</v>
      </c>
      <c r="C22" s="35">
        <f>IF(R21="","",C21+R21)</f>
        <v>359275.5586259016</v>
      </c>
      <c r="D22" s="35"/>
      <c r="E22" s="34">
        <v>2010</v>
      </c>
      <c r="F22" s="36">
        <v>42520</v>
      </c>
      <c r="G22" s="34" t="s">
        <v>34</v>
      </c>
      <c r="H22" s="34">
        <v>93.161</v>
      </c>
      <c r="I22" s="34"/>
      <c r="J22" s="34">
        <v>46</v>
      </c>
      <c r="K22" s="35">
        <f>IF(F22="","",C22*0.03)</f>
        <v>10778.266758777047</v>
      </c>
      <c r="L22" s="35"/>
      <c r="M22" s="37">
        <f>IF(J22="","",(K22/J22)/1000)</f>
        <v>0.2343101469299358</v>
      </c>
      <c r="N22" s="34">
        <v>2010</v>
      </c>
      <c r="O22" s="36">
        <v>42516</v>
      </c>
      <c r="P22" s="34">
        <v>90.608</v>
      </c>
      <c r="Q22" s="34"/>
      <c r="R22" s="38">
        <f>IF(O22="","",(IF(G22="売",H22-P22,P22-H22))*M22*100000)</f>
        <v>59819.38051121254</v>
      </c>
      <c r="S22" s="38"/>
      <c r="T22" s="39">
        <f>IF(O22="","",IF(R22&lt;0,J22*(-1),IF(G22="買",(P22-H22)*100,(H22-P22)*100)))</f>
        <v>255.29999999999973</v>
      </c>
      <c r="U22" s="39"/>
    </row>
    <row r="23" spans="2:21" ht="12.75">
      <c r="B23" s="34">
        <v>15</v>
      </c>
      <c r="C23" s="35">
        <f>IF(R22="","",C22+R22)</f>
        <v>419094.9391371141</v>
      </c>
      <c r="D23" s="35"/>
      <c r="E23" s="34">
        <v>2010</v>
      </c>
      <c r="F23" s="36">
        <v>42511</v>
      </c>
      <c r="G23" s="34" t="s">
        <v>34</v>
      </c>
      <c r="H23" s="34">
        <v>89.762</v>
      </c>
      <c r="I23" s="34"/>
      <c r="J23" s="34">
        <v>72</v>
      </c>
      <c r="K23" s="35">
        <f>IF(F23="","",C23*0.03)</f>
        <v>12572.848174113422</v>
      </c>
      <c r="L23" s="35"/>
      <c r="M23" s="37">
        <f>IF(J23="","",(K23/J23)/1000)</f>
        <v>0.17462289130713085</v>
      </c>
      <c r="N23" s="34">
        <v>2010</v>
      </c>
      <c r="O23" s="36">
        <v>42511</v>
      </c>
      <c r="P23" s="34">
        <v>89.752</v>
      </c>
      <c r="Q23" s="34"/>
      <c r="R23" s="38">
        <f>IF(O23="","",(IF(G23="売",H23-P23,P23-H23))*M23*100000)</f>
        <v>174.6228913072202</v>
      </c>
      <c r="S23" s="38"/>
      <c r="T23" s="39">
        <f>IF(O23="","",IF(R23&lt;0,J23*(-1),IF(G23="買",(P23-H23)*100,(H23-P23)*100)))</f>
        <v>1.0000000000005116</v>
      </c>
      <c r="U23" s="39"/>
    </row>
    <row r="24" spans="2:21" ht="12.75">
      <c r="B24" s="34">
        <v>16</v>
      </c>
      <c r="C24" s="35">
        <f>IF(R23="","",C23+R23)</f>
        <v>419269.5620284213</v>
      </c>
      <c r="D24" s="35"/>
      <c r="E24" s="34">
        <v>2010</v>
      </c>
      <c r="F24" s="36">
        <v>42515</v>
      </c>
      <c r="G24" s="34" t="s">
        <v>34</v>
      </c>
      <c r="H24" s="34">
        <v>89.889</v>
      </c>
      <c r="I24" s="34"/>
      <c r="J24" s="34">
        <v>43</v>
      </c>
      <c r="K24" s="35">
        <f>IF(F24="","",C24*0.03)</f>
        <v>12578.08686085264</v>
      </c>
      <c r="L24" s="35"/>
      <c r="M24" s="37">
        <f>IF(J24="","",(K24/J24)/1000)</f>
        <v>0.29251364792680556</v>
      </c>
      <c r="N24" s="34">
        <v>2010</v>
      </c>
      <c r="O24" s="36">
        <v>42515</v>
      </c>
      <c r="P24" s="34">
        <v>89.879</v>
      </c>
      <c r="Q24" s="34"/>
      <c r="R24" s="38">
        <f>IF(O24="","",(IF(G24="売",H24-P24,P24-H24))*M24*100000)</f>
        <v>292.51364792653953</v>
      </c>
      <c r="S24" s="38"/>
      <c r="T24" s="39">
        <f>IF(O24="","",IF(R24&lt;0,J24*(-1),IF(G24="買",(P24-H24)*100,(H24-P24)*100)))</f>
        <v>0.9999999999990905</v>
      </c>
      <c r="U24" s="39"/>
    </row>
    <row r="25" spans="2:21" ht="12.75">
      <c r="B25" s="34">
        <v>17</v>
      </c>
      <c r="C25" s="35">
        <f>IF(R24="","",C24+R24)</f>
        <v>419562.0756763479</v>
      </c>
      <c r="D25" s="35"/>
      <c r="E25" s="34">
        <v>2010</v>
      </c>
      <c r="F25" s="36">
        <v>42516</v>
      </c>
      <c r="G25" s="34" t="s">
        <v>34</v>
      </c>
      <c r="H25" s="34">
        <v>90.116</v>
      </c>
      <c r="I25" s="34"/>
      <c r="J25" s="34">
        <v>37</v>
      </c>
      <c r="K25" s="35">
        <f>IF(F25="","",C25*0.03)</f>
        <v>12586.862270290436</v>
      </c>
      <c r="L25" s="35"/>
      <c r="M25" s="37">
        <f>IF(J25="","",(K25/J25)/1000)</f>
        <v>0.34018546676460637</v>
      </c>
      <c r="N25" s="34">
        <v>2010</v>
      </c>
      <c r="O25" s="36">
        <v>42516</v>
      </c>
      <c r="P25" s="34">
        <v>90.484</v>
      </c>
      <c r="Q25" s="34"/>
      <c r="R25" s="38">
        <f>IF(O25="","",(IF(G25="売",H25-P25,P25-H25))*M25*100000)</f>
        <v>-12518.825176937346</v>
      </c>
      <c r="S25" s="38"/>
      <c r="T25" s="39">
        <f>IF(O25="","",IF(R25&lt;0,J25*(-1),IF(G25="買",(P25-H25)*100,(H25-P25)*100)))</f>
        <v>-37</v>
      </c>
      <c r="U25" s="39"/>
    </row>
    <row r="26" spans="2:21" ht="12.75">
      <c r="B26" s="34">
        <v>18</v>
      </c>
      <c r="C26" s="35">
        <f>IF(R25="","",C25+R25)</f>
        <v>407043.25049941055</v>
      </c>
      <c r="D26" s="35"/>
      <c r="E26" s="34">
        <v>2010</v>
      </c>
      <c r="F26" s="36">
        <v>42525</v>
      </c>
      <c r="G26" s="34" t="s">
        <v>33</v>
      </c>
      <c r="H26" s="34">
        <v>92.823</v>
      </c>
      <c r="I26" s="34"/>
      <c r="J26" s="34">
        <v>24</v>
      </c>
      <c r="K26" s="35">
        <f>IF(F26="","",C26*0.03)</f>
        <v>12211.297514982316</v>
      </c>
      <c r="L26" s="35"/>
      <c r="M26" s="37">
        <f>IF(J26="","",(K26/J26)/1000)</f>
        <v>0.5088040631242632</v>
      </c>
      <c r="N26" s="34">
        <v>2010</v>
      </c>
      <c r="O26" s="36">
        <v>42525</v>
      </c>
      <c r="P26" s="34">
        <v>92.619</v>
      </c>
      <c r="Q26" s="34"/>
      <c r="R26" s="38">
        <f>IF(O26="","",(IF(G26="売",H26-P26,P26-H26))*M26*100000)</f>
        <v>-10379.602887734638</v>
      </c>
      <c r="S26" s="38"/>
      <c r="T26" s="39">
        <f>IF(O26="","",IF(R26&lt;0,J26*(-1),IF(G26="買",(P26-H26)*100,(H26-P26)*100)))</f>
        <v>-24</v>
      </c>
      <c r="U26" s="39"/>
    </row>
    <row r="27" spans="2:21" ht="12.75">
      <c r="B27" s="34">
        <v>19</v>
      </c>
      <c r="C27" s="35">
        <f>IF(R26="","",C26+R26)</f>
        <v>396663.6476116759</v>
      </c>
      <c r="D27" s="35"/>
      <c r="E27" s="34">
        <v>2010</v>
      </c>
      <c r="F27" s="36">
        <v>42529</v>
      </c>
      <c r="G27" s="34" t="s">
        <v>34</v>
      </c>
      <c r="H27" s="34">
        <v>91.306</v>
      </c>
      <c r="I27" s="34"/>
      <c r="J27" s="34">
        <v>65</v>
      </c>
      <c r="K27" s="35">
        <f>IF(F27="","",C27*0.03)</f>
        <v>11899.909428350276</v>
      </c>
      <c r="L27" s="35"/>
      <c r="M27" s="37">
        <f>IF(J27="","",(K27/J27)/1000)</f>
        <v>0.18307552966692733</v>
      </c>
      <c r="N27" s="34">
        <v>2010</v>
      </c>
      <c r="O27" s="36">
        <v>42530</v>
      </c>
      <c r="P27" s="34">
        <v>91.296</v>
      </c>
      <c r="Q27" s="34"/>
      <c r="R27" s="38">
        <f>IF(O27="","",(IF(G27="売",H27-P27,P27-H27))*M27*100000)</f>
        <v>183.07552966676084</v>
      </c>
      <c r="S27" s="38"/>
      <c r="T27" s="39">
        <f>IF(O27="","",IF(R27&lt;0,J27*(-1),IF(G27="買",(P27-H27)*100,(H27-P27)*100)))</f>
        <v>0.9999999999990905</v>
      </c>
      <c r="U27" s="39"/>
    </row>
    <row r="28" spans="2:21" ht="12.75">
      <c r="B28" s="34">
        <v>20</v>
      </c>
      <c r="C28" s="35">
        <f>IF(R27="","",C27+R27)</f>
        <v>396846.72314134263</v>
      </c>
      <c r="D28" s="35"/>
      <c r="E28" s="34">
        <v>2010</v>
      </c>
      <c r="F28" s="36">
        <v>42542</v>
      </c>
      <c r="G28" s="34" t="s">
        <v>34</v>
      </c>
      <c r="H28" s="34">
        <v>91.187</v>
      </c>
      <c r="I28" s="34"/>
      <c r="J28" s="34">
        <v>29</v>
      </c>
      <c r="K28" s="35">
        <f>IF(F28="","",C28*0.03)</f>
        <v>11905.401694240278</v>
      </c>
      <c r="L28" s="35"/>
      <c r="M28" s="37">
        <f>IF(J28="","",(K28/J28)/1000)</f>
        <v>0.4105310929048372</v>
      </c>
      <c r="N28" s="34">
        <v>2010</v>
      </c>
      <c r="O28" s="36">
        <v>42559</v>
      </c>
      <c r="P28" s="34">
        <v>87.971</v>
      </c>
      <c r="Q28" s="34"/>
      <c r="R28" s="38">
        <f>IF(O28="","",(IF(G28="売",H28-P28,P28-H28))*M28*100000)</f>
        <v>132026.7994781954</v>
      </c>
      <c r="S28" s="38"/>
      <c r="T28" s="39">
        <f>IF(O28="","",IF(R28&lt;0,J28*(-1),IF(G28="買",(P28-H28)*100,(H28-P28)*100)))</f>
        <v>321.5999999999994</v>
      </c>
      <c r="U28" s="39"/>
    </row>
    <row r="29" spans="2:21" ht="12.75">
      <c r="B29" s="34">
        <v>21</v>
      </c>
      <c r="C29" s="35">
        <f>IF(R28="","",C28+R28)</f>
        <v>528873.522619538</v>
      </c>
      <c r="D29" s="35"/>
      <c r="E29" s="34">
        <v>2010</v>
      </c>
      <c r="F29" s="36">
        <v>42543</v>
      </c>
      <c r="G29" s="34" t="s">
        <v>34</v>
      </c>
      <c r="H29" s="34">
        <v>90.863</v>
      </c>
      <c r="I29" s="34"/>
      <c r="J29" s="34">
        <v>24</v>
      </c>
      <c r="K29" s="35">
        <f>IF(F29="","",C29*0.03)</f>
        <v>15866.20567858614</v>
      </c>
      <c r="L29" s="35"/>
      <c r="M29" s="37">
        <f>IF(J29="","",(K29/J29)/1000)</f>
        <v>0.6610919032744225</v>
      </c>
      <c r="N29" s="34">
        <v>2010</v>
      </c>
      <c r="O29" s="36">
        <v>42559</v>
      </c>
      <c r="P29" s="34">
        <v>87.971</v>
      </c>
      <c r="Q29" s="34"/>
      <c r="R29" s="38">
        <f>IF(O29="","",(IF(G29="売",H29-P29,P29-H29))*M29*100000)</f>
        <v>191187.7784269627</v>
      </c>
      <c r="S29" s="38"/>
      <c r="T29" s="39">
        <f>IF(O29="","",IF(R29&lt;0,J29*(-1),IF(G29="買",(P29-H29)*100,(H29-P29)*100)))</f>
        <v>289.1999999999996</v>
      </c>
      <c r="U29" s="39"/>
    </row>
    <row r="30" spans="2:21" ht="12.75">
      <c r="B30" s="34">
        <v>22</v>
      </c>
      <c r="C30" s="35">
        <f>IF(R29="","",C29+R29)</f>
        <v>720061.3010465007</v>
      </c>
      <c r="D30" s="35"/>
      <c r="E30" s="34">
        <v>2010</v>
      </c>
      <c r="F30" s="36">
        <v>42546</v>
      </c>
      <c r="G30" s="34" t="s">
        <v>34</v>
      </c>
      <c r="H30" s="34">
        <v>89.218</v>
      </c>
      <c r="I30" s="34"/>
      <c r="J30" s="34">
        <v>29</v>
      </c>
      <c r="K30" s="35">
        <f>IF(F30="","",C30*0.03)</f>
        <v>21601.83903139502</v>
      </c>
      <c r="L30" s="35"/>
      <c r="M30" s="37">
        <f>IF(J30="","",(K30/J30)/1000)</f>
        <v>0.7448910010825869</v>
      </c>
      <c r="N30" s="34">
        <v>2010</v>
      </c>
      <c r="O30" s="36">
        <v>42559</v>
      </c>
      <c r="P30" s="34">
        <v>87.971</v>
      </c>
      <c r="Q30" s="34"/>
      <c r="R30" s="38">
        <f>IF(O30="","",(IF(G30="売",H30-P30,P30-H30))*M30*100000)</f>
        <v>92887.90783499858</v>
      </c>
      <c r="S30" s="38"/>
      <c r="T30" s="39">
        <f>IF(O30="","",IF(R30&lt;0,J30*(-1),IF(G30="買",(P30-H30)*100,(H30-P30)*100)))</f>
        <v>124.69999999999999</v>
      </c>
      <c r="U30" s="39"/>
    </row>
    <row r="31" spans="2:21" ht="12.75">
      <c r="B31" s="34">
        <v>23</v>
      </c>
      <c r="C31" s="35">
        <f>IF(R30="","",C30+R30)</f>
        <v>812949.2088814992</v>
      </c>
      <c r="D31" s="35"/>
      <c r="E31" s="34">
        <v>2010</v>
      </c>
      <c r="F31" s="36">
        <v>42550</v>
      </c>
      <c r="G31" s="34" t="s">
        <v>34</v>
      </c>
      <c r="H31" s="34">
        <v>88.638</v>
      </c>
      <c r="I31" s="34"/>
      <c r="J31" s="34">
        <v>29</v>
      </c>
      <c r="K31" s="35">
        <f>IF(F31="","",C31*0.03)</f>
        <v>24388.476266444977</v>
      </c>
      <c r="L31" s="35"/>
      <c r="M31" s="37">
        <f>IF(J31="","",(K31/J31)/1000)</f>
        <v>0.8409819402222406</v>
      </c>
      <c r="N31" s="34">
        <v>2010</v>
      </c>
      <c r="O31" s="36">
        <v>42551</v>
      </c>
      <c r="P31" s="34">
        <v>88.628</v>
      </c>
      <c r="Q31" s="34"/>
      <c r="R31" s="38">
        <f>IF(O31="","",(IF(G31="売",H31-P31,P31-H31))*M31*100000)</f>
        <v>840.9819402226709</v>
      </c>
      <c r="S31" s="38"/>
      <c r="T31" s="39">
        <f>IF(O31="","",IF(R31&lt;0,J31*(-1),IF(G31="買",(P31-H31)*100,(H31-P31)*100)))</f>
        <v>1.0000000000005116</v>
      </c>
      <c r="U31" s="39"/>
    </row>
    <row r="32" spans="2:21" ht="12.75">
      <c r="B32" s="34">
        <v>24</v>
      </c>
      <c r="C32" s="35">
        <f>IF(R31="","",C31+R31)</f>
        <v>813790.1908217219</v>
      </c>
      <c r="D32" s="35"/>
      <c r="E32" s="34">
        <v>2010</v>
      </c>
      <c r="F32" s="36">
        <v>42552</v>
      </c>
      <c r="G32" s="34" t="s">
        <v>34</v>
      </c>
      <c r="H32" s="34">
        <v>88.237</v>
      </c>
      <c r="I32" s="34"/>
      <c r="J32" s="34">
        <v>36</v>
      </c>
      <c r="K32" s="35">
        <f>IF(F32="","",C32*0.03)</f>
        <v>24413.705724651656</v>
      </c>
      <c r="L32" s="35"/>
      <c r="M32" s="37">
        <f>IF(J32="","",(K32/J32)/1000)</f>
        <v>0.6781584923514349</v>
      </c>
      <c r="N32" s="34">
        <v>2010</v>
      </c>
      <c r="O32" s="36">
        <v>42556</v>
      </c>
      <c r="P32" s="34">
        <v>88.227</v>
      </c>
      <c r="Q32" s="34"/>
      <c r="R32" s="38">
        <f>IF(O32="","",(IF(G32="売",H32-P32,P32-H32))*M32*100000)</f>
        <v>678.158492350818</v>
      </c>
      <c r="S32" s="38"/>
      <c r="T32" s="39">
        <f>IF(O32="","",IF(R32&lt;0,J32*(-1),IF(G32="買",(P32-H32)*100,(H32-P32)*100)))</f>
        <v>0.9999999999990905</v>
      </c>
      <c r="U32" s="39"/>
    </row>
    <row r="33" spans="2:21" ht="12.75">
      <c r="B33" s="34">
        <v>25</v>
      </c>
      <c r="C33" s="35">
        <f>IF(R32="","",C32+R32)</f>
        <v>814468.3493140728</v>
      </c>
      <c r="D33" s="35"/>
      <c r="E33" s="34">
        <v>2010</v>
      </c>
      <c r="F33" s="36">
        <v>42559</v>
      </c>
      <c r="G33" s="34" t="s">
        <v>34</v>
      </c>
      <c r="H33" s="34">
        <v>88.27</v>
      </c>
      <c r="I33" s="34"/>
      <c r="J33" s="34">
        <v>37</v>
      </c>
      <c r="K33" s="35">
        <f>IF(F33="","",C33*0.03)</f>
        <v>24434.05047942218</v>
      </c>
      <c r="L33" s="35"/>
      <c r="M33" s="37">
        <f>IF(J33="","",(K33/J33)/1000)</f>
        <v>0.660379742687086</v>
      </c>
      <c r="N33" s="34">
        <v>2010</v>
      </c>
      <c r="O33" s="36">
        <v>42560</v>
      </c>
      <c r="P33" s="34">
        <v>88.642</v>
      </c>
      <c r="Q33" s="34"/>
      <c r="R33" s="38">
        <f>IF(O33="","",(IF(G33="売",H33-P33,P33-H33))*M33*100000)</f>
        <v>-24566.126427959593</v>
      </c>
      <c r="S33" s="38"/>
      <c r="T33" s="39">
        <f>IF(O33="","",IF(R33&lt;0,J33*(-1),IF(G33="買",(P33-H33)*100,(H33-P33)*100)))</f>
        <v>-37</v>
      </c>
      <c r="U33" s="39"/>
    </row>
    <row r="34" spans="2:21" ht="12.75">
      <c r="B34" s="34">
        <v>26</v>
      </c>
      <c r="C34" s="35">
        <f>IF(R33="","",C33+R33)</f>
        <v>789902.2228861132</v>
      </c>
      <c r="D34" s="35"/>
      <c r="E34" s="40">
        <v>2010</v>
      </c>
      <c r="F34" s="36">
        <v>42563</v>
      </c>
      <c r="G34" s="34" t="s">
        <v>34</v>
      </c>
      <c r="H34" s="34">
        <v>89.007</v>
      </c>
      <c r="I34" s="34"/>
      <c r="J34" s="34">
        <v>15</v>
      </c>
      <c r="K34" s="35">
        <f>IF(F34="","",C34*0.03)</f>
        <v>23697.066686583395</v>
      </c>
      <c r="L34" s="35"/>
      <c r="M34" s="37">
        <f>IF(J34="","",(K34/J34)/1000)</f>
        <v>1.5798044457722265</v>
      </c>
      <c r="N34" s="34">
        <v>2010</v>
      </c>
      <c r="O34" s="36">
        <v>42565</v>
      </c>
      <c r="P34" s="34">
        <v>88.997</v>
      </c>
      <c r="Q34" s="34"/>
      <c r="R34" s="38">
        <f>IF(O34="","",(IF(G34="売",H34-P34,P34-H34))*M34*100000)</f>
        <v>1579.8044457730348</v>
      </c>
      <c r="S34" s="38"/>
      <c r="T34" s="39">
        <f>IF(O34="","",IF(R34&lt;0,J34*(-1),IF(G34="買",(P34-H34)*100,(H34-P34)*100)))</f>
        <v>1.0000000000005116</v>
      </c>
      <c r="U34" s="39"/>
    </row>
    <row r="35" spans="2:21" ht="12.75">
      <c r="B35" s="34">
        <v>27</v>
      </c>
      <c r="C35" s="35">
        <f>IF(R34="","",C34+R34)</f>
        <v>791482.0273318862</v>
      </c>
      <c r="D35" s="35"/>
      <c r="E35" s="34">
        <v>2010</v>
      </c>
      <c r="F35" s="36">
        <v>42564</v>
      </c>
      <c r="G35" s="34" t="s">
        <v>34</v>
      </c>
      <c r="H35" s="34">
        <v>88.341</v>
      </c>
      <c r="I35" s="34"/>
      <c r="J35" s="34">
        <v>48</v>
      </c>
      <c r="K35" s="35">
        <f>IF(F35="","",C35*0.03)</f>
        <v>23744.460819956585</v>
      </c>
      <c r="L35" s="35"/>
      <c r="M35" s="37">
        <f>IF(J35="","",(K35/J35)/1000)</f>
        <v>0.49467626708242884</v>
      </c>
      <c r="N35" s="34">
        <v>2010</v>
      </c>
      <c r="O35" s="36">
        <v>42564</v>
      </c>
      <c r="P35" s="34">
        <v>88.331</v>
      </c>
      <c r="Q35" s="34"/>
      <c r="R35" s="38">
        <f>IF(O35="","",(IF(G35="売",H35-P35,P35-H35))*M35*100000)</f>
        <v>494.6762670819789</v>
      </c>
      <c r="S35" s="38"/>
      <c r="T35" s="39">
        <f>IF(O35="","",IF(R35&lt;0,J35*(-1),IF(G35="買",(P35-H35)*100,(H35-P35)*100)))</f>
        <v>0.9999999999990905</v>
      </c>
      <c r="U35" s="39"/>
    </row>
    <row r="36" spans="2:21" ht="12.75">
      <c r="B36" s="34">
        <v>28</v>
      </c>
      <c r="C36" s="35">
        <f>IF(R35="","",C35+R35)</f>
        <v>791976.7035989682</v>
      </c>
      <c r="D36" s="35"/>
      <c r="E36" s="34">
        <v>2010</v>
      </c>
      <c r="F36" s="36">
        <v>42566</v>
      </c>
      <c r="G36" s="34" t="s">
        <v>34</v>
      </c>
      <c r="H36" s="34">
        <v>88.008</v>
      </c>
      <c r="I36" s="34"/>
      <c r="J36" s="34">
        <v>41</v>
      </c>
      <c r="K36" s="35">
        <f>IF(F36="","",C36*0.03)</f>
        <v>23759.301107969044</v>
      </c>
      <c r="L36" s="35"/>
      <c r="M36" s="37">
        <f>IF(J36="","",(K36/J36)/1000)</f>
        <v>0.5794951489748548</v>
      </c>
      <c r="N36" s="34">
        <v>2010</v>
      </c>
      <c r="O36" s="36">
        <v>42574</v>
      </c>
      <c r="P36" s="34">
        <v>87.563</v>
      </c>
      <c r="Q36" s="34"/>
      <c r="R36" s="38">
        <f>IF(O36="","",(IF(G36="売",H36-P36,P36-H36))*M36*100000)</f>
        <v>25787.53412938064</v>
      </c>
      <c r="S36" s="38"/>
      <c r="T36" s="39">
        <f>IF(O36="","",IF(R36&lt;0,J36*(-1),IF(G36="買",(P36-H36)*100,(H36-P36)*100)))</f>
        <v>44.49999999999932</v>
      </c>
      <c r="U36" s="39"/>
    </row>
    <row r="37" spans="2:21" ht="12.75">
      <c r="B37" s="34">
        <v>29</v>
      </c>
      <c r="C37" s="35">
        <f>IF(R36="","",C36+R36)</f>
        <v>817764.2377283488</v>
      </c>
      <c r="D37" s="35"/>
      <c r="E37" s="34">
        <v>2010</v>
      </c>
      <c r="F37" s="36">
        <v>42577</v>
      </c>
      <c r="G37" s="34" t="s">
        <v>34</v>
      </c>
      <c r="H37" s="34">
        <v>86.876</v>
      </c>
      <c r="I37" s="34"/>
      <c r="J37" s="34">
        <v>53</v>
      </c>
      <c r="K37" s="35">
        <f>IF(F37="","",C37*0.03)</f>
        <v>24532.927131850465</v>
      </c>
      <c r="L37" s="35"/>
      <c r="M37" s="37">
        <f>IF(J37="","",(K37/J37)/1000)</f>
        <v>0.46288541758208424</v>
      </c>
      <c r="N37" s="34">
        <v>2010</v>
      </c>
      <c r="O37" s="36">
        <v>42578</v>
      </c>
      <c r="P37" s="34">
        <v>87.385</v>
      </c>
      <c r="Q37" s="34"/>
      <c r="R37" s="38">
        <f>IF(O37="","",(IF(G37="売",H37-P37,P37-H37))*M37*100000)</f>
        <v>-23560.867754928102</v>
      </c>
      <c r="S37" s="38"/>
      <c r="T37" s="39">
        <f>IF(O37="","",IF(R37&lt;0,J37*(-1),IF(G37="買",(P37-H37)*100,(H37-P37)*100)))</f>
        <v>-53</v>
      </c>
      <c r="U37" s="39"/>
    </row>
    <row r="38" spans="2:21" ht="12.75">
      <c r="B38" s="34">
        <v>30</v>
      </c>
      <c r="C38" s="35">
        <f>IF(R37="","",C37+R37)</f>
        <v>794203.3699734207</v>
      </c>
      <c r="D38" s="35"/>
      <c r="E38" s="34">
        <v>2010</v>
      </c>
      <c r="F38" s="36">
        <v>42580</v>
      </c>
      <c r="G38" s="34" t="s">
        <v>34</v>
      </c>
      <c r="H38" s="34">
        <v>87.087</v>
      </c>
      <c r="I38" s="34"/>
      <c r="J38" s="34">
        <v>37</v>
      </c>
      <c r="K38" s="35">
        <f>IF(F38="","",C38*0.03)</f>
        <v>23826.10109920262</v>
      </c>
      <c r="L38" s="35"/>
      <c r="M38" s="37">
        <f>IF(J38="","",(K38/J38)/1000)</f>
        <v>0.6439486783568276</v>
      </c>
      <c r="N38" s="34">
        <v>2010</v>
      </c>
      <c r="O38" s="36">
        <v>42580</v>
      </c>
      <c r="P38" s="34">
        <v>87.077</v>
      </c>
      <c r="Q38" s="34"/>
      <c r="R38" s="38">
        <f>IF(O38="","",(IF(G38="売",H38-P38,P38-H38))*M38*100000)</f>
        <v>643.948678357157</v>
      </c>
      <c r="S38" s="38"/>
      <c r="T38" s="39">
        <f>IF(O38="","",IF(R38&lt;0,J38*(-1),IF(G38="買",(P38-H38)*100,(H38-P38)*100)))</f>
        <v>1.0000000000005116</v>
      </c>
      <c r="U38" s="39"/>
    </row>
    <row r="39" spans="2:21" ht="12.75">
      <c r="B39" s="34">
        <v>31</v>
      </c>
      <c r="C39" s="35">
        <f>IF(R38="","",C38+R38)</f>
        <v>794847.3186517779</v>
      </c>
      <c r="D39" s="35"/>
      <c r="E39" s="34">
        <v>2010</v>
      </c>
      <c r="F39" s="36">
        <v>42584</v>
      </c>
      <c r="G39" s="34" t="s">
        <v>34</v>
      </c>
      <c r="H39" s="34">
        <v>86.314</v>
      </c>
      <c r="I39" s="34"/>
      <c r="J39" s="34">
        <v>46</v>
      </c>
      <c r="K39" s="35">
        <f>IF(F39="","",C39*0.03)</f>
        <v>23845.41955955334</v>
      </c>
      <c r="L39" s="35"/>
      <c r="M39" s="37">
        <f>IF(J39="","",(K39/J39)/1000)</f>
        <v>0.5183786860772465</v>
      </c>
      <c r="N39" s="34">
        <v>2010</v>
      </c>
      <c r="O39" s="36">
        <v>42587</v>
      </c>
      <c r="P39" s="34">
        <v>86.304</v>
      </c>
      <c r="Q39" s="34"/>
      <c r="R39" s="38">
        <f>IF(O39="","",(IF(G39="売",H39-P39,P39-H39))*M39*100000)</f>
        <v>518.378686076775</v>
      </c>
      <c r="S39" s="38"/>
      <c r="T39" s="39">
        <f>IF(O39="","",IF(R39&lt;0,J39*(-1),IF(G39="買",(P39-H39)*100,(H39-P39)*100)))</f>
        <v>0.9999999999990905</v>
      </c>
      <c r="U39" s="39"/>
    </row>
    <row r="40" spans="2:21" ht="12.75">
      <c r="B40" s="34">
        <v>32</v>
      </c>
      <c r="C40" s="35">
        <f>IF(R39="","",C39+R39)</f>
        <v>795365.6973378547</v>
      </c>
      <c r="D40" s="35"/>
      <c r="E40" s="34">
        <v>2010</v>
      </c>
      <c r="F40" s="36">
        <v>42587</v>
      </c>
      <c r="G40" s="34" t="s">
        <v>34</v>
      </c>
      <c r="H40" s="34">
        <v>86.227</v>
      </c>
      <c r="I40" s="34"/>
      <c r="J40" s="34">
        <v>24</v>
      </c>
      <c r="K40" s="35">
        <f>IF(F40="","",C40*0.03)</f>
        <v>23860.970920135638</v>
      </c>
      <c r="L40" s="35"/>
      <c r="M40" s="37">
        <f>IF(J40="","",(K40/J40)/1000)</f>
        <v>0.9942071216723183</v>
      </c>
      <c r="N40" s="34">
        <v>2010</v>
      </c>
      <c r="O40" s="36">
        <v>42587</v>
      </c>
      <c r="P40" s="34">
        <v>86.217</v>
      </c>
      <c r="Q40" s="34"/>
      <c r="R40" s="38">
        <f>IF(O40="","",(IF(G40="売",H40-P40,P40-H40))*M40*100000)</f>
        <v>994.2071216728269</v>
      </c>
      <c r="S40" s="38"/>
      <c r="T40" s="39">
        <f>IF(O40="","",IF(R40&lt;0,J40*(-1),IF(G40="買",(P40-H40)*100,(H40-P40)*100)))</f>
        <v>1.0000000000005116</v>
      </c>
      <c r="U40" s="39"/>
    </row>
    <row r="41" spans="2:21" ht="12.75">
      <c r="B41" s="34">
        <v>33</v>
      </c>
      <c r="C41" s="35">
        <f>IF(R40="","",C40+R40)</f>
        <v>796359.9044595275</v>
      </c>
      <c r="D41" s="35"/>
      <c r="E41" s="34">
        <v>2010</v>
      </c>
      <c r="F41" s="36">
        <v>42588</v>
      </c>
      <c r="G41" s="34" t="s">
        <v>34</v>
      </c>
      <c r="H41" s="34">
        <v>86.01</v>
      </c>
      <c r="I41" s="34"/>
      <c r="J41" s="34">
        <v>19</v>
      </c>
      <c r="K41" s="35">
        <f>IF(F41="","",C41*0.03)</f>
        <v>23890.79713378582</v>
      </c>
      <c r="L41" s="35"/>
      <c r="M41" s="37">
        <f>IF(J41="","",(K41/J41)/1000)</f>
        <v>1.2574103754624115</v>
      </c>
      <c r="N41" s="34">
        <v>2010</v>
      </c>
      <c r="O41" s="36">
        <v>42592</v>
      </c>
      <c r="P41" s="34">
        <v>86</v>
      </c>
      <c r="Q41" s="34"/>
      <c r="R41" s="38">
        <f>IF(O41="","",(IF(G41="売",H41-P41,P41-H41))*M41*100000)</f>
        <v>1257.4103754630548</v>
      </c>
      <c r="S41" s="38"/>
      <c r="T41" s="39">
        <f>IF(O41="","",IF(R41&lt;0,J41*(-1),IF(G41="買",(P41-H41)*100,(H41-P41)*100)))</f>
        <v>1.0000000000005116</v>
      </c>
      <c r="U41" s="39"/>
    </row>
    <row r="42" spans="2:21" ht="12.75">
      <c r="B42" s="34">
        <v>34</v>
      </c>
      <c r="C42" s="35">
        <f>IF(R41="","",C41+R41)</f>
        <v>797617.3148349905</v>
      </c>
      <c r="D42" s="35"/>
      <c r="E42" s="34">
        <v>2010</v>
      </c>
      <c r="F42" s="36">
        <v>42594</v>
      </c>
      <c r="G42" s="34" t="s">
        <v>34</v>
      </c>
      <c r="H42" s="34">
        <v>85.217</v>
      </c>
      <c r="I42" s="34"/>
      <c r="J42" s="34">
        <v>59</v>
      </c>
      <c r="K42" s="35">
        <f>IF(F42="","",C42*0.03)</f>
        <v>23928.519445049715</v>
      </c>
      <c r="L42" s="35"/>
      <c r="M42" s="37">
        <f>IF(J42="","",(K42/J42)/1000)</f>
        <v>0.40556812618728333</v>
      </c>
      <c r="N42" s="34">
        <v>2010</v>
      </c>
      <c r="O42" s="36">
        <v>42594</v>
      </c>
      <c r="P42" s="34">
        <v>85.785</v>
      </c>
      <c r="Q42" s="34"/>
      <c r="R42" s="38">
        <f>IF(O42="","",(IF(G42="売",H42-P42,P42-H42))*M42*100000)</f>
        <v>-23036.269567437605</v>
      </c>
      <c r="S42" s="38"/>
      <c r="T42" s="39">
        <f>IF(O42="","",IF(R42&lt;0,J42*(-1),IF(G42="買",(P42-H42)*100,(H42-P42)*100)))</f>
        <v>-59</v>
      </c>
      <c r="U42" s="39"/>
    </row>
    <row r="43" spans="2:21" ht="12.75">
      <c r="B43" s="34">
        <v>35</v>
      </c>
      <c r="C43" s="35">
        <f>IF(R42="","",C42+R42)</f>
        <v>774581.045267553</v>
      </c>
      <c r="D43" s="35"/>
      <c r="E43" s="34">
        <v>2010</v>
      </c>
      <c r="F43" s="36">
        <v>42595</v>
      </c>
      <c r="G43" s="34" t="s">
        <v>34</v>
      </c>
      <c r="H43" s="34">
        <v>86.137</v>
      </c>
      <c r="I43" s="34"/>
      <c r="J43" s="34">
        <v>19</v>
      </c>
      <c r="K43" s="35">
        <f>IF(F43="","",C43*0.03)</f>
        <v>23237.431358026588</v>
      </c>
      <c r="L43" s="35"/>
      <c r="M43" s="37">
        <f>IF(J43="","",(K43/J43)/1000)</f>
        <v>1.2230227030540308</v>
      </c>
      <c r="N43" s="34">
        <v>2010</v>
      </c>
      <c r="O43" s="36">
        <v>42601</v>
      </c>
      <c r="P43" s="34">
        <v>85.955</v>
      </c>
      <c r="Q43" s="34"/>
      <c r="R43" s="38">
        <f>IF(O43="","",(IF(G43="売",H43-P43,P43-H43))*M43*100000)</f>
        <v>22259.013195583622</v>
      </c>
      <c r="S43" s="38"/>
      <c r="T43" s="39">
        <f>IF(O43="","",IF(R43&lt;0,J43*(-1),IF(G43="買",(P43-H43)*100,(H43-P43)*100)))</f>
        <v>18.200000000000216</v>
      </c>
      <c r="U43" s="39"/>
    </row>
    <row r="44" spans="2:21" ht="12.75">
      <c r="B44" s="34">
        <v>36</v>
      </c>
      <c r="C44" s="35">
        <f>IF(R43="","",C43+R43)</f>
        <v>796840.0584631365</v>
      </c>
      <c r="D44" s="35"/>
      <c r="E44" s="34">
        <v>2010</v>
      </c>
      <c r="F44" s="36">
        <v>42601</v>
      </c>
      <c r="G44" s="34" t="s">
        <v>34</v>
      </c>
      <c r="H44" s="34">
        <v>85.611</v>
      </c>
      <c r="I44" s="34"/>
      <c r="J44" s="34">
        <v>29</v>
      </c>
      <c r="K44" s="35">
        <f>IF(F44="","",C44*0.03)</f>
        <v>23905.201753894096</v>
      </c>
      <c r="L44" s="35"/>
      <c r="M44" s="37">
        <f>IF(J44="","",(K44/J44)/1000)</f>
        <v>0.8243173018584171</v>
      </c>
      <c r="N44" s="34">
        <v>2010</v>
      </c>
      <c r="O44" s="36">
        <v>42602</v>
      </c>
      <c r="P44" s="34">
        <v>85.601</v>
      </c>
      <c r="Q44" s="34"/>
      <c r="R44" s="38">
        <f>IF(O44="","",(IF(G44="売",H44-P44,P44-H44))*M44*100000)</f>
        <v>824.3173018588388</v>
      </c>
      <c r="S44" s="38"/>
      <c r="T44" s="39">
        <f>IF(O44="","",IF(R44&lt;0,J44*(-1),IF(G44="買",(P44-H44)*100,(H44-P44)*100)))</f>
        <v>1.0000000000005116</v>
      </c>
      <c r="U44" s="39"/>
    </row>
    <row r="45" spans="2:21" ht="12.75">
      <c r="B45" s="34">
        <v>37</v>
      </c>
      <c r="C45" s="35">
        <f>IF(R44="","",C44+R44)</f>
        <v>797664.3757649953</v>
      </c>
      <c r="D45" s="35"/>
      <c r="E45" s="34">
        <v>2010</v>
      </c>
      <c r="F45" s="36">
        <v>42602</v>
      </c>
      <c r="G45" s="34" t="s">
        <v>34</v>
      </c>
      <c r="H45" s="34">
        <v>85.26</v>
      </c>
      <c r="I45" s="34"/>
      <c r="J45" s="34">
        <v>27</v>
      </c>
      <c r="K45" s="35">
        <f>IF(F45="","",C45*0.03)</f>
        <v>23929.93127294986</v>
      </c>
      <c r="L45" s="35"/>
      <c r="M45" s="37">
        <f>IF(J45="","",(K45/J45)/1000)</f>
        <v>0.8862937508499948</v>
      </c>
      <c r="N45" s="34">
        <v>2010</v>
      </c>
      <c r="O45" s="36">
        <v>42602</v>
      </c>
      <c r="P45" s="34">
        <v>85.522</v>
      </c>
      <c r="Q45" s="34"/>
      <c r="R45" s="38">
        <f>IF(O45="","",(IF(G45="売",H45-P45,P45-H45))*M45*100000)</f>
        <v>-23220.896272269907</v>
      </c>
      <c r="S45" s="38"/>
      <c r="T45" s="39">
        <f>IF(O45="","",IF(R45&lt;0,J45*(-1),IF(G45="買",(P45-H45)*100,(H45-P45)*100)))</f>
        <v>-27</v>
      </c>
      <c r="U45" s="39"/>
    </row>
    <row r="46" spans="2:21" ht="12.75">
      <c r="B46" s="34">
        <v>38</v>
      </c>
      <c r="C46" s="35">
        <f>IF(R45="","",C45+R45)</f>
        <v>774443.4794927255</v>
      </c>
      <c r="D46" s="35"/>
      <c r="E46" s="34">
        <v>2010</v>
      </c>
      <c r="F46" s="36">
        <v>42608</v>
      </c>
      <c r="G46" s="34" t="s">
        <v>34</v>
      </c>
      <c r="H46" s="34">
        <v>84.558</v>
      </c>
      <c r="I46" s="34"/>
      <c r="J46" s="34">
        <v>33</v>
      </c>
      <c r="K46" s="35">
        <f>IF(F46="","",C46*0.03)</f>
        <v>23233.304384781764</v>
      </c>
      <c r="L46" s="35"/>
      <c r="M46" s="37">
        <f>IF(J46="","",(K46/J46)/1000)</f>
        <v>0.7040395268115687</v>
      </c>
      <c r="N46" s="34">
        <v>2010</v>
      </c>
      <c r="O46" s="36">
        <v>42609</v>
      </c>
      <c r="P46" s="34">
        <v>84.548</v>
      </c>
      <c r="Q46" s="34"/>
      <c r="R46" s="38">
        <f>IF(O46="","",(IF(G46="売",H46-P46,P46-H46))*M46*100000)</f>
        <v>704.0395268119289</v>
      </c>
      <c r="S46" s="38"/>
      <c r="T46" s="39">
        <f>IF(O46="","",IF(R46&lt;0,J46*(-1),IF(G46="買",(P46-H46)*100,(H46-P46)*100)))</f>
        <v>1.0000000000005116</v>
      </c>
      <c r="U46" s="39"/>
    </row>
    <row r="47" spans="2:21" ht="12.75">
      <c r="B47" s="34">
        <v>39</v>
      </c>
      <c r="C47" s="35">
        <f>IF(R46="","",C46+R46)</f>
        <v>775147.5190195374</v>
      </c>
      <c r="D47" s="35"/>
      <c r="E47" s="34">
        <v>2010</v>
      </c>
      <c r="F47" s="36">
        <v>42613</v>
      </c>
      <c r="G47" s="34" t="s">
        <v>34</v>
      </c>
      <c r="H47" s="34">
        <v>83.953</v>
      </c>
      <c r="I47" s="34"/>
      <c r="J47" s="34">
        <v>65</v>
      </c>
      <c r="K47" s="35">
        <f>IF(F47="","",C47*0.03)</f>
        <v>23254.42557058612</v>
      </c>
      <c r="L47" s="35"/>
      <c r="M47" s="37">
        <f>IF(J47="","",(K47/J47)/1000)</f>
        <v>0.35776039339363264</v>
      </c>
      <c r="N47" s="34">
        <v>2010</v>
      </c>
      <c r="O47" s="36">
        <v>42614</v>
      </c>
      <c r="P47" s="34">
        <v>83.943</v>
      </c>
      <c r="Q47" s="34"/>
      <c r="R47" s="38">
        <f>IF(O47="","",(IF(G47="売",H47-P47,P47-H47))*M47*100000)</f>
        <v>357.76039339381566</v>
      </c>
      <c r="S47" s="38"/>
      <c r="T47" s="39">
        <f>IF(O47="","",IF(R47&lt;0,J47*(-1),IF(G47="買",(P47-H47)*100,(H47-P47)*100)))</f>
        <v>1.0000000000005116</v>
      </c>
      <c r="U47" s="39"/>
    </row>
    <row r="48" spans="2:21" ht="12.75">
      <c r="B48" s="34">
        <v>40</v>
      </c>
      <c r="C48" s="35">
        <f>IF(R47="","",C47+R47)</f>
        <v>775505.2794129312</v>
      </c>
      <c r="D48" s="35"/>
      <c r="E48" s="34">
        <v>2010</v>
      </c>
      <c r="F48" s="36">
        <v>42614</v>
      </c>
      <c r="G48" s="34" t="s">
        <v>34</v>
      </c>
      <c r="H48" s="34">
        <v>84.251</v>
      </c>
      <c r="I48" s="34"/>
      <c r="J48" s="34">
        <v>33</v>
      </c>
      <c r="K48" s="35">
        <f>IF(F48="","",C48*0.03)</f>
        <v>23265.158382387934</v>
      </c>
      <c r="L48" s="35"/>
      <c r="M48" s="37">
        <f>IF(J48="","",(K48/J48)/1000)</f>
        <v>0.705004799466301</v>
      </c>
      <c r="N48" s="34">
        <v>2010</v>
      </c>
      <c r="O48" s="36">
        <v>42614</v>
      </c>
      <c r="P48" s="34">
        <v>84.241</v>
      </c>
      <c r="Q48" s="34"/>
      <c r="R48" s="38">
        <f>IF(O48="","",(IF(G48="売",H48-P48,P48-H48))*M48*100000)</f>
        <v>705.0047994666617</v>
      </c>
      <c r="S48" s="38"/>
      <c r="T48" s="39">
        <f>IF(O48="","",IF(R48&lt;0,J48*(-1),IF(G48="買",(P48-H48)*100,(H48-P48)*100)))</f>
        <v>1.0000000000005116</v>
      </c>
      <c r="U48" s="39"/>
    </row>
    <row r="49" spans="2:21" ht="12.75">
      <c r="B49" s="34">
        <v>41</v>
      </c>
      <c r="C49" s="35">
        <f>IF(R48="","",C48+R48)</f>
        <v>776210.2842123979</v>
      </c>
      <c r="D49" s="35"/>
      <c r="E49" s="34">
        <v>2010</v>
      </c>
      <c r="F49" s="36">
        <v>42619</v>
      </c>
      <c r="G49" s="34" t="s">
        <v>34</v>
      </c>
      <c r="H49" s="34">
        <v>84.138</v>
      </c>
      <c r="I49" s="34"/>
      <c r="J49" s="34">
        <v>16</v>
      </c>
      <c r="K49" s="35">
        <f>IF(F49="","",C49*0.03)</f>
        <v>23286.308526371937</v>
      </c>
      <c r="L49" s="35"/>
      <c r="M49" s="37">
        <f>IF(J49="","",(K49/J49)/1000)</f>
        <v>1.455394282898246</v>
      </c>
      <c r="N49" s="34">
        <v>2010</v>
      </c>
      <c r="O49" s="36">
        <v>42621</v>
      </c>
      <c r="P49" s="34">
        <v>83.864</v>
      </c>
      <c r="Q49" s="34"/>
      <c r="R49" s="38">
        <f>IF(O49="","",(IF(G49="売",H49-P49,P49-H49))*M49*100000)</f>
        <v>39877.80335141207</v>
      </c>
      <c r="S49" s="38"/>
      <c r="T49" s="39">
        <f>IF(O49="","",IF(R49&lt;0,J49*(-1),IF(G49="買",(P49-H49)*100,(H49-P49)*100)))</f>
        <v>27.40000000000009</v>
      </c>
      <c r="U49" s="39"/>
    </row>
    <row r="50" spans="2:21" ht="12.75">
      <c r="B50" s="34">
        <v>42</v>
      </c>
      <c r="C50" s="35">
        <f>IF(R49="","",C49+R49)</f>
        <v>816088.0875638099</v>
      </c>
      <c r="D50" s="35"/>
      <c r="E50" s="34">
        <v>2010</v>
      </c>
      <c r="F50" s="36">
        <v>42622</v>
      </c>
      <c r="G50" s="34" t="s">
        <v>34</v>
      </c>
      <c r="H50" s="34">
        <v>83.823</v>
      </c>
      <c r="I50" s="34"/>
      <c r="J50" s="34">
        <v>19</v>
      </c>
      <c r="K50" s="35">
        <f>IF(F50="","",C50*0.03)</f>
        <v>24482.642626914298</v>
      </c>
      <c r="L50" s="35"/>
      <c r="M50" s="37">
        <f>IF(J50="","",(K50/J50)/1000)</f>
        <v>1.2885601382586471</v>
      </c>
      <c r="N50" s="34">
        <v>2010</v>
      </c>
      <c r="O50" s="36">
        <v>42622</v>
      </c>
      <c r="P50" s="34">
        <v>83.813</v>
      </c>
      <c r="Q50" s="34"/>
      <c r="R50" s="38">
        <f>IF(O50="","",(IF(G50="売",H50-P50,P50-H50))*M50*100000)</f>
        <v>1288.560138257475</v>
      </c>
      <c r="S50" s="38"/>
      <c r="T50" s="39">
        <f>IF(O50="","",IF(R50&lt;0,J50*(-1),IF(G50="買",(P50-H50)*100,(H50-P50)*100)))</f>
        <v>0.9999999999990905</v>
      </c>
      <c r="U50" s="39"/>
    </row>
    <row r="51" spans="2:21" ht="12.75">
      <c r="B51" s="34">
        <v>43</v>
      </c>
      <c r="C51" s="35">
        <f>IF(R50="","",C50+R50)</f>
        <v>817376.6477020674</v>
      </c>
      <c r="D51" s="35"/>
      <c r="E51" s="34">
        <v>2010</v>
      </c>
      <c r="F51" s="36">
        <v>42626</v>
      </c>
      <c r="G51" s="34" t="s">
        <v>34</v>
      </c>
      <c r="H51" s="34">
        <v>84.17</v>
      </c>
      <c r="I51" s="34"/>
      <c r="J51" s="34">
        <v>20</v>
      </c>
      <c r="K51" s="35">
        <f>IF(F51="","",C51*0.03)</f>
        <v>24521.29943106202</v>
      </c>
      <c r="L51" s="35"/>
      <c r="M51" s="37">
        <f>IF(J51="","",(K51/J51)/1000)</f>
        <v>1.2260649715531011</v>
      </c>
      <c r="N51" s="34">
        <v>2010</v>
      </c>
      <c r="O51" s="36">
        <v>42628</v>
      </c>
      <c r="P51" s="34">
        <v>83.134</v>
      </c>
      <c r="Q51" s="34"/>
      <c r="R51" s="38">
        <f>IF(O51="","",(IF(G51="売",H51-P51,P51-H51))*M51*100000)</f>
        <v>127020.33105290144</v>
      </c>
      <c r="S51" s="38"/>
      <c r="T51" s="39">
        <f>IF(O51="","",IF(R51&lt;0,J51*(-1),IF(G51="買",(P51-H51)*100,(H51-P51)*100)))</f>
        <v>103.60000000000014</v>
      </c>
      <c r="U51" s="39"/>
    </row>
    <row r="52" spans="2:21" ht="12.75">
      <c r="B52" s="34">
        <v>44</v>
      </c>
      <c r="C52" s="35">
        <f>IF(R51="","",C51+R51)</f>
        <v>944396.9787549688</v>
      </c>
      <c r="D52" s="35"/>
      <c r="E52" s="34">
        <v>2010</v>
      </c>
      <c r="F52" s="36">
        <v>42635</v>
      </c>
      <c r="G52" s="34" t="s">
        <v>34</v>
      </c>
      <c r="H52" s="34">
        <v>84.82</v>
      </c>
      <c r="I52" s="34"/>
      <c r="J52" s="34">
        <v>20</v>
      </c>
      <c r="K52" s="35">
        <f>IF(F52="","",C52*0.03)</f>
        <v>28331.909362649065</v>
      </c>
      <c r="L52" s="35"/>
      <c r="M52" s="37">
        <f>IF(J52="","",(K52/J52)/1000)</f>
        <v>1.4165954681324533</v>
      </c>
      <c r="N52" s="34">
        <v>2010</v>
      </c>
      <c r="O52" s="36">
        <v>42636</v>
      </c>
      <c r="P52" s="34">
        <v>84.665</v>
      </c>
      <c r="Q52" s="34"/>
      <c r="R52" s="38">
        <f>IF(O52="","",(IF(G52="売",H52-P52,P52-H52))*M52*100000)</f>
        <v>21957.229756051176</v>
      </c>
      <c r="S52" s="38"/>
      <c r="T52" s="39">
        <f>IF(O52="","",IF(R52&lt;0,J52*(-1),IF(G52="買",(P52-H52)*100,(H52-P52)*100)))</f>
        <v>15.499999999998693</v>
      </c>
      <c r="U52" s="39"/>
    </row>
    <row r="53" spans="2:21" ht="12.75">
      <c r="B53" s="34">
        <v>45</v>
      </c>
      <c r="C53" s="35">
        <f>IF(R52="","",C52+R52)</f>
        <v>966354.20851102</v>
      </c>
      <c r="D53" s="35"/>
      <c r="E53" s="34">
        <v>2010</v>
      </c>
      <c r="F53" s="36">
        <v>42640</v>
      </c>
      <c r="G53" s="34" t="s">
        <v>34</v>
      </c>
      <c r="H53" s="34">
        <v>84.238</v>
      </c>
      <c r="I53" s="34"/>
      <c r="J53" s="34">
        <v>14</v>
      </c>
      <c r="K53" s="35">
        <f>IF(F53="","",C53*0.03)</f>
        <v>28990.6262553306</v>
      </c>
      <c r="L53" s="35"/>
      <c r="M53" s="37">
        <f>IF(J53="","",(K53/J53)/1000)</f>
        <v>2.0707590182379</v>
      </c>
      <c r="N53" s="34">
        <v>2010</v>
      </c>
      <c r="O53" s="36">
        <v>42647</v>
      </c>
      <c r="P53" s="34">
        <v>83.569</v>
      </c>
      <c r="Q53" s="34"/>
      <c r="R53" s="38">
        <f>IF(O53="","",(IF(G53="売",H53-P53,P53-H53))*M53*100000)</f>
        <v>138533.77832011486</v>
      </c>
      <c r="S53" s="38"/>
      <c r="T53" s="39">
        <f>IF(O53="","",IF(R53&lt;0,J53*(-1),IF(G53="買",(P53-H53)*100,(H53-P53)*100)))</f>
        <v>66.8999999999997</v>
      </c>
      <c r="U53" s="39"/>
    </row>
    <row r="54" spans="2:21" ht="12.75">
      <c r="B54" s="34">
        <v>46</v>
      </c>
      <c r="C54" s="35">
        <f>IF(R53="","",C53+R53)</f>
        <v>1104887.986831135</v>
      </c>
      <c r="D54" s="35"/>
      <c r="E54" s="34">
        <v>2010</v>
      </c>
      <c r="F54" s="36">
        <v>42642</v>
      </c>
      <c r="G54" s="34" t="s">
        <v>34</v>
      </c>
      <c r="H54" s="34">
        <v>83.795</v>
      </c>
      <c r="I54" s="34"/>
      <c r="J54" s="34">
        <v>39</v>
      </c>
      <c r="K54" s="35">
        <f>IF(F54="","",C54*0.03)</f>
        <v>33146.63960493405</v>
      </c>
      <c r="L54" s="35"/>
      <c r="M54" s="37">
        <f>IF(J54="","",(K54/J54)/1000)</f>
        <v>0.8499138360239499</v>
      </c>
      <c r="N54" s="34">
        <v>2010</v>
      </c>
      <c r="O54" s="36">
        <v>42643</v>
      </c>
      <c r="P54" s="34">
        <v>83.785</v>
      </c>
      <c r="Q54" s="34"/>
      <c r="R54" s="38">
        <f>IF(O54="","",(IF(G54="売",H54-P54,P54-H54))*M54*100000)</f>
        <v>849.9138360243846</v>
      </c>
      <c r="S54" s="38"/>
      <c r="T54" s="39">
        <f>IF(O54="","",IF(R54&lt;0,J54*(-1),IF(G54="買",(P54-H54)*100,(H54-P54)*100)))</f>
        <v>1.0000000000005116</v>
      </c>
      <c r="U54" s="39"/>
    </row>
    <row r="55" spans="2:21" ht="12.75">
      <c r="B55" s="34">
        <v>47</v>
      </c>
      <c r="C55" s="35">
        <f>IF(R54="","",C54+R54)</f>
        <v>1105737.9006671594</v>
      </c>
      <c r="D55" s="35"/>
      <c r="E55" s="34">
        <v>2010</v>
      </c>
      <c r="F55" s="36">
        <v>42647</v>
      </c>
      <c r="G55" s="34" t="s">
        <v>34</v>
      </c>
      <c r="H55" s="34">
        <v>83.367</v>
      </c>
      <c r="I55" s="34"/>
      <c r="J55" s="34">
        <v>49</v>
      </c>
      <c r="K55" s="35">
        <f>IF(F55="","",C55*0.03)</f>
        <v>33172.13702001478</v>
      </c>
      <c r="L55" s="35"/>
      <c r="M55" s="37">
        <f>IF(J55="","",(K55/J55)/1000)</f>
        <v>0.6769823881635669</v>
      </c>
      <c r="N55" s="34">
        <v>2010</v>
      </c>
      <c r="O55" s="36">
        <v>42648</v>
      </c>
      <c r="P55" s="34">
        <v>83.858</v>
      </c>
      <c r="Q55" s="34"/>
      <c r="R55" s="38">
        <f>IF(O55="","",(IF(G55="売",H55-P55,P55-H55))*M55*100000)</f>
        <v>-33239.83525883111</v>
      </c>
      <c r="S55" s="38"/>
      <c r="T55" s="39">
        <f>IF(O55="","",IF(R55&lt;0,J55*(-1),IF(G55="買",(P55-H55)*100,(H55-P55)*100)))</f>
        <v>-49</v>
      </c>
      <c r="U55" s="39"/>
    </row>
    <row r="56" spans="2:21" ht="12.75">
      <c r="B56" s="34">
        <v>48</v>
      </c>
      <c r="C56" s="35">
        <f>IF(R55="","",C55+R55)</f>
        <v>1072498.0654083283</v>
      </c>
      <c r="D56" s="35"/>
      <c r="E56" s="34">
        <v>2010</v>
      </c>
      <c r="F56" s="36">
        <v>42648</v>
      </c>
      <c r="G56" s="34" t="s">
        <v>34</v>
      </c>
      <c r="H56" s="34">
        <v>83.244</v>
      </c>
      <c r="I56" s="34"/>
      <c r="J56" s="34">
        <v>21</v>
      </c>
      <c r="K56" s="35">
        <f>IF(F56="","",C56*0.03)</f>
        <v>32174.94196224985</v>
      </c>
      <c r="L56" s="35"/>
      <c r="M56" s="37">
        <f>IF(J56="","",(K56/J56)/1000)</f>
        <v>1.532140093440469</v>
      </c>
      <c r="N56" s="34">
        <v>2010</v>
      </c>
      <c r="O56" s="36">
        <v>42648</v>
      </c>
      <c r="P56" s="34">
        <v>83.234</v>
      </c>
      <c r="Q56" s="34"/>
      <c r="R56" s="38">
        <f>IF(O56="","",(IF(G56="売",H56-P56,P56-H56))*M56*100000)</f>
        <v>1532.140093441253</v>
      </c>
      <c r="S56" s="38"/>
      <c r="T56" s="39">
        <f>IF(O56="","",IF(R56&lt;0,J56*(-1),IF(G56="買",(P56-H56)*100,(H56-P56)*100)))</f>
        <v>1.0000000000005116</v>
      </c>
      <c r="U56" s="39"/>
    </row>
    <row r="57" spans="2:21" ht="12.75">
      <c r="B57" s="34">
        <v>49</v>
      </c>
      <c r="C57" s="35">
        <f>IF(R56="","",C56+R56)</f>
        <v>1074030.2055017697</v>
      </c>
      <c r="D57" s="35"/>
      <c r="E57" s="34">
        <v>2010</v>
      </c>
      <c r="F57" s="36">
        <v>42649</v>
      </c>
      <c r="G57" s="34" t="s">
        <v>34</v>
      </c>
      <c r="H57" s="34">
        <v>82.852</v>
      </c>
      <c r="I57" s="34"/>
      <c r="J57" s="34">
        <v>21</v>
      </c>
      <c r="K57" s="35">
        <f>IF(F57="","",C57*0.03)</f>
        <v>32220.90616505309</v>
      </c>
      <c r="L57" s="35"/>
      <c r="M57" s="37">
        <f>IF(J57="","",(K57/J57)/1000)</f>
        <v>1.5343288650025282</v>
      </c>
      <c r="N57" s="34">
        <v>2010</v>
      </c>
      <c r="O57" s="36">
        <v>42662</v>
      </c>
      <c r="P57" s="34">
        <v>81.664</v>
      </c>
      <c r="Q57" s="34"/>
      <c r="R57" s="38">
        <f>IF(O57="","",(IF(G57="売",H57-P57,P57-H57))*M57*100000)</f>
        <v>182278.2691623007</v>
      </c>
      <c r="S57" s="38"/>
      <c r="T57" s="39">
        <f>IF(O57="","",IF(R57&lt;0,J57*(-1),IF(G57="買",(P57-H57)*100,(H57-P57)*100)))</f>
        <v>118.80000000000024</v>
      </c>
      <c r="U57" s="39"/>
    </row>
    <row r="58" spans="2:21" ht="12.75">
      <c r="B58" s="34">
        <v>50</v>
      </c>
      <c r="C58" s="35">
        <f>IF(R57="","",C57+R57)</f>
        <v>1256308.4746640704</v>
      </c>
      <c r="D58" s="35"/>
      <c r="E58" s="34">
        <v>2010</v>
      </c>
      <c r="F58" s="36">
        <v>42656</v>
      </c>
      <c r="G58" s="34" t="s">
        <v>34</v>
      </c>
      <c r="H58" s="34">
        <v>81.767</v>
      </c>
      <c r="I58" s="34"/>
      <c r="J58" s="34">
        <v>24</v>
      </c>
      <c r="K58" s="35">
        <f>IF(F58="","",C58*0.03)</f>
        <v>37689.25423992211</v>
      </c>
      <c r="L58" s="35"/>
      <c r="M58" s="37">
        <f>IF(J58="","",(K58/J58)/1000)</f>
        <v>1.570385593330088</v>
      </c>
      <c r="N58" s="34">
        <v>2010</v>
      </c>
      <c r="O58" s="36">
        <v>42662</v>
      </c>
      <c r="P58" s="34">
        <v>81.664</v>
      </c>
      <c r="Q58" s="34"/>
      <c r="R58" s="38">
        <f>IF(O58="","",(IF(G58="売",H58-P58,P58-H58))*M58*100000)</f>
        <v>16174.971611299034</v>
      </c>
      <c r="S58" s="38"/>
      <c r="T58" s="39">
        <f>IF(O58="","",IF(R58&lt;0,J58*(-1),IF(G58="買",(P58-H58)*100,(H58-P58)*100)))</f>
        <v>10.299999999999443</v>
      </c>
      <c r="U58" s="39"/>
    </row>
    <row r="59" spans="2:21" ht="12.75">
      <c r="B59" s="34">
        <v>51</v>
      </c>
      <c r="C59" s="35">
        <f>IF(R58="","",C58+R58)</f>
        <v>1272483.4462753695</v>
      </c>
      <c r="D59" s="35"/>
      <c r="E59" s="34">
        <v>2010</v>
      </c>
      <c r="F59" s="36">
        <v>42662</v>
      </c>
      <c r="G59" s="34" t="s">
        <v>34</v>
      </c>
      <c r="H59" s="34">
        <v>81.502</v>
      </c>
      <c r="I59" s="34"/>
      <c r="J59" s="34">
        <v>40</v>
      </c>
      <c r="K59" s="35">
        <f>IF(F59="","",C59*0.03)</f>
        <v>38174.50338826108</v>
      </c>
      <c r="L59" s="35"/>
      <c r="M59" s="37">
        <f>IF(J59="","",(K59/J59)/1000)</f>
        <v>0.954362584706527</v>
      </c>
      <c r="N59" s="34">
        <v>2010</v>
      </c>
      <c r="O59" s="36">
        <v>42664</v>
      </c>
      <c r="P59" s="34">
        <v>81.492</v>
      </c>
      <c r="Q59" s="34"/>
      <c r="R59" s="38">
        <f>IF(O59="","",(IF(G59="売",H59-P59,P59-H59))*M59*100000)</f>
        <v>954.362584705659</v>
      </c>
      <c r="S59" s="38"/>
      <c r="T59" s="39">
        <f>IF(O59="","",IF(R59&lt;0,J59*(-1),IF(G59="買",(P59-H59)*100,(H59-P59)*100)))</f>
        <v>0.9999999999990905</v>
      </c>
      <c r="U59" s="39"/>
    </row>
    <row r="60" spans="2:21" ht="12.75">
      <c r="B60" s="34">
        <v>52</v>
      </c>
      <c r="C60" s="35">
        <f>IF(R59="","",C59+R59)</f>
        <v>1273437.8088600752</v>
      </c>
      <c r="D60" s="35"/>
      <c r="E60" s="34">
        <v>2010</v>
      </c>
      <c r="F60" s="36">
        <v>42664</v>
      </c>
      <c r="G60" s="34" t="s">
        <v>34</v>
      </c>
      <c r="H60" s="34">
        <v>80.976</v>
      </c>
      <c r="I60" s="34"/>
      <c r="J60" s="34">
        <v>85</v>
      </c>
      <c r="K60" s="35">
        <f>IF(F60="","",C60*0.03)</f>
        <v>38203.134265802255</v>
      </c>
      <c r="L60" s="35"/>
      <c r="M60" s="37">
        <f>IF(J60="","",(K60/J60)/1000)</f>
        <v>0.449448638421203</v>
      </c>
      <c r="N60" s="34">
        <v>2010</v>
      </c>
      <c r="O60" s="36">
        <v>42669</v>
      </c>
      <c r="P60" s="34">
        <v>80.966</v>
      </c>
      <c r="Q60" s="34"/>
      <c r="R60" s="38">
        <f>IF(O60="","",(IF(G60="売",H60-P60,P60-H60))*M60*100000)</f>
        <v>449.4486384214329</v>
      </c>
      <c r="S60" s="38"/>
      <c r="T60" s="39">
        <f>IF(O60="","",IF(R60&lt;0,J60*(-1),IF(G60="買",(P60-H60)*100,(H60-P60)*100)))</f>
        <v>1.0000000000005116</v>
      </c>
      <c r="U60" s="39"/>
    </row>
    <row r="61" spans="2:21" ht="12.75">
      <c r="B61" s="34">
        <v>53</v>
      </c>
      <c r="C61" s="35">
        <f>IF(R60="","",C60+R60)</f>
        <v>1273887.2574984967</v>
      </c>
      <c r="D61" s="35"/>
      <c r="E61" s="34">
        <v>2010</v>
      </c>
      <c r="F61" s="36">
        <v>42671</v>
      </c>
      <c r="G61" s="34" t="s">
        <v>34</v>
      </c>
      <c r="H61" s="34">
        <v>81.5</v>
      </c>
      <c r="I61" s="34"/>
      <c r="J61" s="34">
        <v>21</v>
      </c>
      <c r="K61" s="35">
        <f>IF(F61="","",C61*0.03)</f>
        <v>38216.6177249549</v>
      </c>
      <c r="L61" s="35"/>
      <c r="M61" s="37">
        <f>IF(J61="","",(K61/J61)/1000)</f>
        <v>1.8198389392835665</v>
      </c>
      <c r="N61" s="34">
        <v>2010</v>
      </c>
      <c r="O61" s="36">
        <v>42677</v>
      </c>
      <c r="P61" s="34">
        <v>81.49</v>
      </c>
      <c r="Q61" s="34"/>
      <c r="R61" s="38">
        <f>IF(O61="","",(IF(G61="売",H61-P61,P61-H61))*M61*100000)</f>
        <v>1819.8389392844974</v>
      </c>
      <c r="S61" s="38"/>
      <c r="T61" s="39">
        <f>IF(O61="","",IF(R61&lt;0,J61*(-1),IF(G61="買",(P61-H61)*100,(H61-P61)*100)))</f>
        <v>1.0000000000005116</v>
      </c>
      <c r="U61" s="39"/>
    </row>
    <row r="62" spans="2:21" ht="12.75">
      <c r="B62" s="34">
        <v>54</v>
      </c>
      <c r="C62" s="35">
        <f>IF(R61="","",C61+R61)</f>
        <v>1275707.0964377811</v>
      </c>
      <c r="D62" s="35"/>
      <c r="E62" s="34">
        <v>2010</v>
      </c>
      <c r="F62" s="36">
        <v>42682</v>
      </c>
      <c r="G62" s="34" t="s">
        <v>34</v>
      </c>
      <c r="H62" s="34">
        <v>81.116</v>
      </c>
      <c r="I62" s="34"/>
      <c r="J62" s="34">
        <v>24</v>
      </c>
      <c r="K62" s="35">
        <f>IF(F62="","",C62*0.03)</f>
        <v>38271.21289313343</v>
      </c>
      <c r="L62" s="35"/>
      <c r="M62" s="37">
        <f>IF(J62="","",(K62/J62)/1000)</f>
        <v>1.5946338705472263</v>
      </c>
      <c r="N62" s="34">
        <v>2010</v>
      </c>
      <c r="O62" s="36">
        <v>42683</v>
      </c>
      <c r="P62" s="34">
        <v>81.106</v>
      </c>
      <c r="Q62" s="34"/>
      <c r="R62" s="38">
        <f>IF(O62="","",(IF(G62="売",H62-P62,P62-H62))*M62*100000)</f>
        <v>1594.633870548042</v>
      </c>
      <c r="S62" s="38"/>
      <c r="T62" s="39">
        <f>IF(O62="","",IF(R62&lt;0,J62*(-1),IF(G62="買",(P62-H62)*100,(H62-P62)*100)))</f>
        <v>1.0000000000005116</v>
      </c>
      <c r="U62" s="39"/>
    </row>
    <row r="63" spans="2:21" ht="12.75">
      <c r="B63" s="34">
        <v>55</v>
      </c>
      <c r="C63" s="35">
        <f>IF(R62="","",C62+R62)</f>
        <v>1277301.7303083292</v>
      </c>
      <c r="D63" s="35"/>
      <c r="E63" s="34">
        <v>2010</v>
      </c>
      <c r="F63" s="36">
        <v>42685</v>
      </c>
      <c r="G63" s="34" t="s">
        <v>33</v>
      </c>
      <c r="H63" s="34">
        <v>82.251</v>
      </c>
      <c r="I63" s="34"/>
      <c r="J63" s="34">
        <v>22</v>
      </c>
      <c r="K63" s="35">
        <f>IF(F63="","",C63*0.03)</f>
        <v>38319.05190924987</v>
      </c>
      <c r="L63" s="35"/>
      <c r="M63" s="37">
        <f>IF(J63="","",(K63/J63)/1000)</f>
        <v>1.741775086784085</v>
      </c>
      <c r="N63" s="34">
        <v>2010</v>
      </c>
      <c r="O63" s="36">
        <v>42686</v>
      </c>
      <c r="P63" s="34">
        <v>82.261</v>
      </c>
      <c r="Q63" s="34"/>
      <c r="R63" s="38">
        <f>IF(O63="","",(IF(G63="売",H63-P63,P63-H63))*M63*100000)</f>
        <v>1741.775086782501</v>
      </c>
      <c r="S63" s="38"/>
      <c r="T63" s="39">
        <f>IF(O63="","",IF(R63&lt;0,J63*(-1),IF(G63="買",(P63-H63)*100,(H63-P63)*100)))</f>
        <v>0.9999999999990905</v>
      </c>
      <c r="U63" s="39"/>
    </row>
    <row r="64" spans="2:21" ht="12.75">
      <c r="B64" s="34">
        <v>56</v>
      </c>
      <c r="C64" s="35">
        <f>IF(R63="","",C63+R63)</f>
        <v>1279043.5053951116</v>
      </c>
      <c r="D64" s="35"/>
      <c r="E64" s="34">
        <v>2010</v>
      </c>
      <c r="F64" s="36">
        <v>42690</v>
      </c>
      <c r="G64" s="34" t="s">
        <v>33</v>
      </c>
      <c r="H64" s="34">
        <v>83.189</v>
      </c>
      <c r="I64" s="34"/>
      <c r="J64" s="34">
        <v>33</v>
      </c>
      <c r="K64" s="35">
        <f>IF(F64="","",C64*0.03)</f>
        <v>38371.30516185335</v>
      </c>
      <c r="L64" s="35"/>
      <c r="M64" s="37">
        <f>IF(J64="","",(K64/J64)/1000)</f>
        <v>1.1627668230864652</v>
      </c>
      <c r="N64" s="34">
        <v>2010</v>
      </c>
      <c r="O64" s="36">
        <v>42691</v>
      </c>
      <c r="P64" s="34">
        <v>83.199</v>
      </c>
      <c r="Q64" s="34"/>
      <c r="R64" s="38">
        <f>IF(O64="","",(IF(G64="売",H64-P64,P64-H64))*M64*100000)</f>
        <v>1162.7668230870602</v>
      </c>
      <c r="S64" s="38"/>
      <c r="T64" s="39">
        <f>IF(O64="","",IF(R64&lt;0,J64*(-1),IF(G64="買",(P64-H64)*100,(H64-P64)*100)))</f>
        <v>1.0000000000005116</v>
      </c>
      <c r="U64" s="39"/>
    </row>
    <row r="65" spans="2:21" ht="12.75">
      <c r="B65" s="34">
        <v>57</v>
      </c>
      <c r="C65" s="35">
        <f>IF(R64="","",C64+R64)</f>
        <v>1280206.2722181987</v>
      </c>
      <c r="D65" s="35"/>
      <c r="E65" s="34">
        <v>2010</v>
      </c>
      <c r="F65" s="36">
        <v>42692</v>
      </c>
      <c r="G65" s="34" t="s">
        <v>33</v>
      </c>
      <c r="H65" s="34">
        <v>83.317</v>
      </c>
      <c r="I65" s="34"/>
      <c r="J65" s="34">
        <v>23</v>
      </c>
      <c r="K65" s="35">
        <f>IF(F65="","",C65*0.03)</f>
        <v>38406.18816654596</v>
      </c>
      <c r="L65" s="35"/>
      <c r="M65" s="37">
        <f>IF(J65="","",(K65/J65)/1000)</f>
        <v>1.6698342681106937</v>
      </c>
      <c r="N65" s="34">
        <v>2010</v>
      </c>
      <c r="O65" s="36">
        <v>42692</v>
      </c>
      <c r="P65" s="34">
        <v>83.099</v>
      </c>
      <c r="Q65" s="34"/>
      <c r="R65" s="38">
        <f>IF(O65="","",(IF(G65="売",H65-P65,P65-H65))*M65*100000)</f>
        <v>-36402.38704481134</v>
      </c>
      <c r="S65" s="38"/>
      <c r="T65" s="39">
        <f>IF(O65="","",IF(R65&lt;0,J65*(-1),IF(G65="買",(P65-H65)*100,(H65-P65)*100)))</f>
        <v>-23</v>
      </c>
      <c r="U65" s="39"/>
    </row>
    <row r="66" spans="2:21" ht="12.75">
      <c r="B66" s="34">
        <v>58</v>
      </c>
      <c r="C66" s="35">
        <f>IF(R65="","",C65+R65)</f>
        <v>1243803.8851733874</v>
      </c>
      <c r="D66" s="35"/>
      <c r="E66" s="34">
        <v>2010</v>
      </c>
      <c r="F66" s="36">
        <v>42698</v>
      </c>
      <c r="G66" s="34" t="s">
        <v>33</v>
      </c>
      <c r="H66" s="34">
        <v>83.484</v>
      </c>
      <c r="I66" s="34"/>
      <c r="J66" s="34">
        <v>29</v>
      </c>
      <c r="K66" s="35">
        <f>IF(F66="","",C66*0.03)</f>
        <v>37314.11655520162</v>
      </c>
      <c r="L66" s="35"/>
      <c r="M66" s="37">
        <f>IF(J66="","",(K66/J66)/1000)</f>
        <v>1.2866936743172972</v>
      </c>
      <c r="N66" s="34">
        <v>2010</v>
      </c>
      <c r="O66" s="36">
        <v>42699</v>
      </c>
      <c r="P66" s="34">
        <v>83.494</v>
      </c>
      <c r="Q66" s="34"/>
      <c r="R66" s="38">
        <f>IF(O66="","",(IF(G66="売",H66-P66,P66-H66))*M66*100000)</f>
        <v>1286.6936743179556</v>
      </c>
      <c r="S66" s="38"/>
      <c r="T66" s="39">
        <f>IF(O66="","",IF(R66&lt;0,J66*(-1),IF(G66="買",(P66-H66)*100,(H66-P66)*100)))</f>
        <v>1.0000000000005116</v>
      </c>
      <c r="U66" s="39"/>
    </row>
    <row r="67" spans="2:21" ht="12.75">
      <c r="B67" s="34">
        <v>59</v>
      </c>
      <c r="C67" s="35">
        <f>IF(R66="","",C66+R66)</f>
        <v>1245090.5788477054</v>
      </c>
      <c r="D67" s="35"/>
      <c r="E67" s="34">
        <v>2010</v>
      </c>
      <c r="F67" s="36">
        <v>42699</v>
      </c>
      <c r="G67" s="34" t="s">
        <v>33</v>
      </c>
      <c r="H67" s="34">
        <v>83.543</v>
      </c>
      <c r="I67" s="34"/>
      <c r="J67" s="34">
        <v>14</v>
      </c>
      <c r="K67" s="35">
        <f>IF(F67="","",C67*0.03)</f>
        <v>37352.71736543116</v>
      </c>
      <c r="L67" s="35"/>
      <c r="M67" s="37">
        <f>IF(J67="","",(K67/J67)/1000)</f>
        <v>2.6680512403879404</v>
      </c>
      <c r="N67" s="34">
        <v>2010</v>
      </c>
      <c r="O67" s="36">
        <v>42704</v>
      </c>
      <c r="P67" s="34">
        <v>83.817</v>
      </c>
      <c r="Q67" s="34"/>
      <c r="R67" s="38">
        <f>IF(O67="","",(IF(G67="売",H67-P67,P67-H67))*M67*100000)</f>
        <v>73104.60398662601</v>
      </c>
      <c r="S67" s="38"/>
      <c r="T67" s="39">
        <f>IF(O67="","",IF(R67&lt;0,J67*(-1),IF(G67="買",(P67-H67)*100,(H67-P67)*100)))</f>
        <v>27.39999999999867</v>
      </c>
      <c r="U67" s="39"/>
    </row>
    <row r="68" spans="2:21" ht="12.75">
      <c r="B68" s="34">
        <v>60</v>
      </c>
      <c r="C68" s="35">
        <f>IF(R67="","",C67+R67)</f>
        <v>1318195.1828343314</v>
      </c>
      <c r="D68" s="35"/>
      <c r="E68" s="34">
        <v>2010</v>
      </c>
      <c r="F68" s="36">
        <v>42700</v>
      </c>
      <c r="G68" s="34" t="s">
        <v>33</v>
      </c>
      <c r="H68" s="34">
        <v>83.958</v>
      </c>
      <c r="I68" s="34"/>
      <c r="J68" s="34">
        <v>32</v>
      </c>
      <c r="K68" s="35">
        <f>IF(F68="","",C68*0.03)</f>
        <v>39545.85548502994</v>
      </c>
      <c r="L68" s="35"/>
      <c r="M68" s="37">
        <f>IF(J68="","",(K68/J68)/1000)</f>
        <v>1.2358079839071856</v>
      </c>
      <c r="N68" s="34">
        <v>2010</v>
      </c>
      <c r="O68" s="36">
        <v>42703</v>
      </c>
      <c r="P68" s="34">
        <v>83.968</v>
      </c>
      <c r="Q68" s="34"/>
      <c r="R68" s="38">
        <f>IF(O68="","",(IF(G68="売",H68-P68,P68-H68))*M68*100000)</f>
        <v>1235.8079839078177</v>
      </c>
      <c r="S68" s="38"/>
      <c r="T68" s="39">
        <f>IF(O68="","",IF(R68&lt;0,J68*(-1),IF(G68="買",(P68-H68)*100,(H68-P68)*100)))</f>
        <v>1.0000000000005116</v>
      </c>
      <c r="U68" s="39"/>
    </row>
    <row r="69" spans="2:21" ht="12.75">
      <c r="B69" s="34">
        <v>61</v>
      </c>
      <c r="C69" s="35">
        <f>IF(R68="","",C68+R68)</f>
        <v>1319430.9908182393</v>
      </c>
      <c r="D69" s="35"/>
      <c r="E69" s="34">
        <v>2010</v>
      </c>
      <c r="F69" s="36">
        <v>42712</v>
      </c>
      <c r="G69" s="34" t="s">
        <v>33</v>
      </c>
      <c r="H69" s="34">
        <v>84.133</v>
      </c>
      <c r="I69" s="34"/>
      <c r="J69" s="34">
        <v>32</v>
      </c>
      <c r="K69" s="35">
        <f>IF(F69="","",C69*0.03)</f>
        <v>39582.929724547175</v>
      </c>
      <c r="L69" s="35"/>
      <c r="M69" s="37">
        <f>IF(J69="","",(K69/J69)/1000)</f>
        <v>1.2369665538920993</v>
      </c>
      <c r="N69" s="34">
        <v>2010</v>
      </c>
      <c r="O69" s="36">
        <v>42713</v>
      </c>
      <c r="P69" s="34">
        <v>83.808</v>
      </c>
      <c r="Q69" s="34"/>
      <c r="R69" s="38">
        <f>IF(O69="","",(IF(G69="売",H69-P69,P69-H69))*M69*100000)</f>
        <v>-40201.41300149182</v>
      </c>
      <c r="S69" s="38"/>
      <c r="T69" s="39">
        <f>IF(O69="","",IF(R69&lt;0,J69*(-1),IF(G69="買",(P69-H69)*100,(H69-P69)*100)))</f>
        <v>-32</v>
      </c>
      <c r="U69" s="39"/>
    </row>
    <row r="70" spans="2:21" ht="12.75">
      <c r="B70" s="34">
        <v>62</v>
      </c>
      <c r="C70" s="35">
        <f>IF(R69="","",C69+R69)</f>
        <v>1279229.5778167474</v>
      </c>
      <c r="D70" s="35"/>
      <c r="E70" s="34">
        <v>2010</v>
      </c>
      <c r="F70" s="36">
        <v>42714</v>
      </c>
      <c r="G70" s="34" t="s">
        <v>33</v>
      </c>
      <c r="H70" s="34">
        <v>83.702</v>
      </c>
      <c r="I70" s="34"/>
      <c r="J70" s="34">
        <v>25</v>
      </c>
      <c r="K70" s="35">
        <f>IF(F70="","",C70*0.03)</f>
        <v>38376.88733450242</v>
      </c>
      <c r="L70" s="35"/>
      <c r="M70" s="37">
        <f>IF(J70="","",(K70/J70)/1000)</f>
        <v>1.5350754933800967</v>
      </c>
      <c r="N70" s="34">
        <v>2010</v>
      </c>
      <c r="O70" s="36">
        <v>42717</v>
      </c>
      <c r="P70" s="34">
        <v>83.712</v>
      </c>
      <c r="Q70" s="34"/>
      <c r="R70" s="38">
        <f>IF(O70="","",(IF(G70="売",H70-P70,P70-H70))*M70*100000)</f>
        <v>1535.075493380882</v>
      </c>
      <c r="S70" s="38"/>
      <c r="T70" s="39">
        <f>IF(O70="","",IF(R70&lt;0,J70*(-1),IF(G70="買",(P70-H70)*100,(H70-P70)*100)))</f>
        <v>1.0000000000005116</v>
      </c>
      <c r="U70" s="39"/>
    </row>
    <row r="71" spans="2:21" ht="12.75">
      <c r="B71" s="34">
        <v>63</v>
      </c>
      <c r="C71" s="35">
        <f>IF(R70="","",C70+R70)</f>
        <v>1280764.6533101283</v>
      </c>
      <c r="D71" s="35"/>
      <c r="E71" s="34">
        <v>2010</v>
      </c>
      <c r="F71" s="36">
        <v>42717</v>
      </c>
      <c r="G71" s="34" t="s">
        <v>33</v>
      </c>
      <c r="H71" s="34">
        <v>83.998</v>
      </c>
      <c r="I71" s="34"/>
      <c r="J71" s="34">
        <v>11</v>
      </c>
      <c r="K71" s="35">
        <f>IF(F71="","",C71*0.03)</f>
        <v>38422.93959930385</v>
      </c>
      <c r="L71" s="35"/>
      <c r="M71" s="37">
        <f>IF(J71="","",(K71/J71)/1000)</f>
        <v>3.4929945090276227</v>
      </c>
      <c r="N71" s="34">
        <v>2010</v>
      </c>
      <c r="O71" s="36">
        <v>42717</v>
      </c>
      <c r="P71" s="34">
        <v>84.008</v>
      </c>
      <c r="Q71" s="34"/>
      <c r="R71" s="38">
        <f>IF(O71="","",(IF(G71="売",H71-P71,P71-H71))*M71*100000)</f>
        <v>3492.9945090244455</v>
      </c>
      <c r="S71" s="38"/>
      <c r="T71" s="39">
        <f>IF(O71="","",IF(R71&lt;0,J71*(-1),IF(G71="買",(P71-H71)*100,(H71-P71)*100)))</f>
        <v>0.9999999999990905</v>
      </c>
      <c r="U71" s="39"/>
    </row>
    <row r="72" spans="2:21" ht="12.75">
      <c r="B72" s="34">
        <v>64</v>
      </c>
      <c r="C72" s="35">
        <f>IF(R71="","",C71+R71)</f>
        <v>1284257.6478191528</v>
      </c>
      <c r="D72" s="35"/>
      <c r="E72" s="34">
        <v>2010</v>
      </c>
      <c r="F72" s="36">
        <v>42718</v>
      </c>
      <c r="G72" s="34" t="s">
        <v>33</v>
      </c>
      <c r="H72" s="34">
        <v>83.765</v>
      </c>
      <c r="I72" s="34"/>
      <c r="J72" s="34">
        <v>59</v>
      </c>
      <c r="K72" s="35">
        <f>IF(F72="","",C72*0.03)</f>
        <v>38527.72943457458</v>
      </c>
      <c r="L72" s="35"/>
      <c r="M72" s="37">
        <f>IF(J72="","",(K72/J72)/1000)</f>
        <v>0.6530123632978744</v>
      </c>
      <c r="N72" s="34">
        <v>2010</v>
      </c>
      <c r="O72" s="36">
        <v>42721</v>
      </c>
      <c r="P72" s="34">
        <v>83.775</v>
      </c>
      <c r="Q72" s="34"/>
      <c r="R72" s="38">
        <f>IF(O72="","",(IF(G72="売",H72-P72,P72-H72))*M72*100000)</f>
        <v>653.0123632982085</v>
      </c>
      <c r="S72" s="38"/>
      <c r="T72" s="39">
        <f>IF(O72="","",IF(R72&lt;0,J72*(-1),IF(G72="買",(P72-H72)*100,(H72-P72)*100)))</f>
        <v>1.0000000000005116</v>
      </c>
      <c r="U72" s="39"/>
    </row>
    <row r="73" spans="2:21" ht="12.75">
      <c r="B73" s="34">
        <v>65</v>
      </c>
      <c r="C73" s="35">
        <f>IF(R72="","",C72+R72)</f>
        <v>1284910.660182451</v>
      </c>
      <c r="D73" s="35"/>
      <c r="E73" s="34">
        <v>2010</v>
      </c>
      <c r="F73" s="36">
        <v>42721</v>
      </c>
      <c r="G73" s="34" t="s">
        <v>33</v>
      </c>
      <c r="H73" s="34">
        <v>84.069</v>
      </c>
      <c r="I73" s="34"/>
      <c r="J73" s="34">
        <v>38</v>
      </c>
      <c r="K73" s="35">
        <f>IF(F73="","",C73*0.03)</f>
        <v>38547.319805473526</v>
      </c>
      <c r="L73" s="35"/>
      <c r="M73" s="37">
        <f>IF(J73="","",(K73/J73)/1000)</f>
        <v>1.0144031527756192</v>
      </c>
      <c r="N73" s="34">
        <v>2010</v>
      </c>
      <c r="O73" s="36">
        <v>42724</v>
      </c>
      <c r="P73" s="34">
        <v>83.687</v>
      </c>
      <c r="Q73" s="34"/>
      <c r="R73" s="38">
        <f>IF(O73="","",(IF(G73="売",H73-P73,P73-H73))*M73*100000)</f>
        <v>-38750.20043602916</v>
      </c>
      <c r="S73" s="38"/>
      <c r="T73" s="39">
        <f>IF(O73="","",IF(R73&lt;0,J73*(-1),IF(G73="買",(P73-H73)*100,(H73-P73)*100)))</f>
        <v>-38</v>
      </c>
      <c r="U73" s="39"/>
    </row>
    <row r="74" spans="2:21" ht="12.75">
      <c r="B74" s="34">
        <v>66</v>
      </c>
      <c r="C74" s="35">
        <f>IF(R73="","",C73+R73)</f>
        <v>1246160.4597464218</v>
      </c>
      <c r="D74" s="35"/>
      <c r="E74" s="34">
        <v>2010</v>
      </c>
      <c r="F74" s="36">
        <v>42734</v>
      </c>
      <c r="G74" s="34" t="s">
        <v>34</v>
      </c>
      <c r="H74" s="34">
        <v>81.479</v>
      </c>
      <c r="I74" s="34"/>
      <c r="J74" s="34">
        <v>33</v>
      </c>
      <c r="K74" s="35">
        <f>IF(F74="","",C74*0.03)</f>
        <v>37384.813792392655</v>
      </c>
      <c r="L74" s="35"/>
      <c r="M74" s="37">
        <f>IF(J74="","",(K74/J74)/1000)</f>
        <v>1.13287314522402</v>
      </c>
      <c r="N74" s="34">
        <v>2011</v>
      </c>
      <c r="O74" s="36">
        <v>42372</v>
      </c>
      <c r="P74" s="34">
        <v>81.469</v>
      </c>
      <c r="Q74" s="34"/>
      <c r="R74" s="38">
        <f>IF(O74="","",(IF(G74="売",H74-P74,P74-H74))*M74*100000)</f>
        <v>1132.8731452245995</v>
      </c>
      <c r="S74" s="38"/>
      <c r="T74" s="39">
        <f>IF(O74="","",IF(R74&lt;0,J74*(-1),IF(G74="買",(P74-H74)*100,(H74-P74)*100)))</f>
        <v>1.0000000000005116</v>
      </c>
      <c r="U74" s="39"/>
    </row>
    <row r="75" spans="2:21" ht="12.75">
      <c r="B75" s="34">
        <v>67</v>
      </c>
      <c r="C75" s="35">
        <f>IF(R74="","",C74+R74)</f>
        <v>1247293.3328916463</v>
      </c>
      <c r="D75" s="35"/>
      <c r="E75" s="34">
        <v>2011</v>
      </c>
      <c r="F75" s="36">
        <v>42370</v>
      </c>
      <c r="G75" s="34" t="s">
        <v>34</v>
      </c>
      <c r="H75" s="34">
        <v>81.102</v>
      </c>
      <c r="I75" s="34"/>
      <c r="J75" s="34">
        <v>17</v>
      </c>
      <c r="K75" s="35">
        <f>IF(F75="","",C75*0.03)</f>
        <v>37418.799986749385</v>
      </c>
      <c r="L75" s="35"/>
      <c r="M75" s="37">
        <f>IF(J75="","",(K75/J75)/1000)</f>
        <v>2.2011058815734934</v>
      </c>
      <c r="N75" s="34">
        <v>2011</v>
      </c>
      <c r="O75" s="36">
        <v>42372</v>
      </c>
      <c r="P75" s="34">
        <v>81.262</v>
      </c>
      <c r="Q75" s="34"/>
      <c r="R75" s="38">
        <f>IF(O75="","",(IF(G75="売",H75-P75,P75-H75))*M75*100000)</f>
        <v>-35217.69410517515</v>
      </c>
      <c r="S75" s="38"/>
      <c r="T75" s="39">
        <f>IF(O75="","",IF(R75&lt;0,J75*(-1),IF(G75="買",(P75-H75)*100,(H75-P75)*100)))</f>
        <v>-17</v>
      </c>
      <c r="U75" s="39"/>
    </row>
    <row r="76" spans="2:21" ht="12.75">
      <c r="B76" s="34">
        <v>68</v>
      </c>
      <c r="C76" s="35">
        <f>IF(R75="","",C75+R75)</f>
        <v>1212075.6387864712</v>
      </c>
      <c r="D76" s="35"/>
      <c r="E76" s="34">
        <v>2011</v>
      </c>
      <c r="F76" s="36">
        <v>42380</v>
      </c>
      <c r="G76" s="34" t="s">
        <v>34</v>
      </c>
      <c r="H76" s="34">
        <v>83.01</v>
      </c>
      <c r="I76" s="34"/>
      <c r="J76" s="34">
        <v>16</v>
      </c>
      <c r="K76" s="35">
        <f>IF(F76="","",C76*0.03)</f>
        <v>36362.26916359414</v>
      </c>
      <c r="L76" s="35"/>
      <c r="M76" s="37">
        <f>IF(J76="","",(K76/J76)/1000)</f>
        <v>2.2726418227246334</v>
      </c>
      <c r="N76" s="34">
        <v>2011</v>
      </c>
      <c r="O76" s="36">
        <v>42380</v>
      </c>
      <c r="P76" s="34">
        <v>83.159</v>
      </c>
      <c r="Q76" s="34"/>
      <c r="R76" s="38">
        <f>IF(O76="","",(IF(G76="売",H76-P76,P76-H76))*M76*100000)</f>
        <v>-33862.36315859725</v>
      </c>
      <c r="S76" s="38"/>
      <c r="T76" s="39">
        <f>IF(O76="","",IF(R76&lt;0,J76*(-1),IF(G76="買",(P76-H76)*100,(H76-P76)*100)))</f>
        <v>-16</v>
      </c>
      <c r="U76" s="39"/>
    </row>
    <row r="77" spans="2:21" ht="12.75">
      <c r="B77" s="34">
        <v>69</v>
      </c>
      <c r="C77" s="35">
        <f>IF(R76="","",C76+R76)</f>
        <v>1178213.275627874</v>
      </c>
      <c r="D77" s="35"/>
      <c r="E77" s="34">
        <v>2011</v>
      </c>
      <c r="F77" s="36">
        <v>42381</v>
      </c>
      <c r="G77" s="34" t="s">
        <v>34</v>
      </c>
      <c r="H77" s="34">
        <v>83.179</v>
      </c>
      <c r="I77" s="34"/>
      <c r="J77" s="34">
        <v>21</v>
      </c>
      <c r="K77" s="35">
        <f>IF(F77="","",C77*0.03)</f>
        <v>35346.39826883622</v>
      </c>
      <c r="L77" s="35"/>
      <c r="M77" s="37">
        <f>IF(J77="","",(K77/J77)/1000)</f>
        <v>1.6831618223255342</v>
      </c>
      <c r="N77" s="34">
        <v>2011</v>
      </c>
      <c r="O77" s="36">
        <v>42381</v>
      </c>
      <c r="P77" s="34">
        <v>83.169</v>
      </c>
      <c r="Q77" s="34"/>
      <c r="R77" s="38">
        <f>IF(O77="","",(IF(G77="売",H77-P77,P77-H77))*M77*100000)</f>
        <v>1683.1618223263952</v>
      </c>
      <c r="S77" s="38"/>
      <c r="T77" s="39">
        <f>IF(O77="","",IF(R77&lt;0,J77*(-1),IF(G77="買",(P77-H77)*100,(H77-P77)*100)))</f>
        <v>1.0000000000005116</v>
      </c>
      <c r="U77" s="39"/>
    </row>
    <row r="78" spans="2:21" ht="12.75">
      <c r="B78" s="34">
        <v>70</v>
      </c>
      <c r="C78" s="35">
        <f>IF(R77="","",C77+R77)</f>
        <v>1179896.4374502006</v>
      </c>
      <c r="D78" s="35"/>
      <c r="E78" s="34">
        <v>2011</v>
      </c>
      <c r="F78" s="36">
        <v>42386</v>
      </c>
      <c r="G78" s="34" t="s">
        <v>34</v>
      </c>
      <c r="H78" s="34">
        <v>82.862</v>
      </c>
      <c r="I78" s="34"/>
      <c r="J78" s="34">
        <v>15</v>
      </c>
      <c r="K78" s="35">
        <f>IF(F78="","",C78*0.03)</f>
        <v>35396.893123506015</v>
      </c>
      <c r="L78" s="35"/>
      <c r="M78" s="37">
        <f>IF(J78="","",(K78/J78)/1000)</f>
        <v>2.3597928749004007</v>
      </c>
      <c r="N78" s="34">
        <v>2011</v>
      </c>
      <c r="O78" s="36">
        <v>42389</v>
      </c>
      <c r="P78" s="34">
        <v>82.813</v>
      </c>
      <c r="Q78" s="34"/>
      <c r="R78" s="38">
        <f>IF(O78="","",(IF(G78="売",H78-P78,P78-H78))*M78*100000)</f>
        <v>11562.985087010167</v>
      </c>
      <c r="S78" s="38"/>
      <c r="T78" s="39">
        <f>IF(O78="","",IF(R78&lt;0,J78*(-1),IF(G78="買",(P78-H78)*100,(H78-P78)*100)))</f>
        <v>4.899999999999238</v>
      </c>
      <c r="U78" s="39"/>
    </row>
    <row r="79" spans="2:21" ht="12.75">
      <c r="B79" s="34">
        <v>71</v>
      </c>
      <c r="C79" s="35">
        <f>IF(R78="","",C78+R78)</f>
        <v>1191459.4225372106</v>
      </c>
      <c r="D79" s="35"/>
      <c r="E79" s="34">
        <v>2011</v>
      </c>
      <c r="F79" s="36">
        <v>42390</v>
      </c>
      <c r="G79" s="34" t="s">
        <v>34</v>
      </c>
      <c r="H79" s="34">
        <v>82.878</v>
      </c>
      <c r="I79" s="34"/>
      <c r="J79" s="34">
        <v>21</v>
      </c>
      <c r="K79" s="35">
        <f>IF(F79="","",C79*0.03)</f>
        <v>35743.782676116316</v>
      </c>
      <c r="L79" s="35"/>
      <c r="M79" s="37">
        <f>IF(J79="","",(K79/J79)/1000)</f>
        <v>1.7020848893388723</v>
      </c>
      <c r="N79" s="34">
        <v>2011</v>
      </c>
      <c r="O79" s="36">
        <v>42393</v>
      </c>
      <c r="P79" s="34">
        <v>82.868</v>
      </c>
      <c r="Q79" s="34"/>
      <c r="R79" s="38">
        <f>IF(O79="","",(IF(G79="売",H79-P79,P79-H79))*M79*100000)</f>
        <v>1702.084889339743</v>
      </c>
      <c r="S79" s="38"/>
      <c r="T79" s="39">
        <f>IF(O79="","",IF(R79&lt;0,J79*(-1),IF(G79="買",(P79-H79)*100,(H79-P79)*100)))</f>
        <v>1.0000000000005116</v>
      </c>
      <c r="U79" s="39"/>
    </row>
    <row r="80" spans="2:21" ht="12.75">
      <c r="B80" s="34">
        <v>72</v>
      </c>
      <c r="C80" s="35">
        <f>IF(R79="","",C79+R79)</f>
        <v>1193161.5074265504</v>
      </c>
      <c r="D80" s="35"/>
      <c r="E80" s="34">
        <v>2011</v>
      </c>
      <c r="F80" s="36">
        <v>42390</v>
      </c>
      <c r="G80" s="34" t="s">
        <v>34</v>
      </c>
      <c r="H80" s="34">
        <v>82.543</v>
      </c>
      <c r="I80" s="34"/>
      <c r="J80" s="34">
        <v>19</v>
      </c>
      <c r="K80" s="35">
        <f>IF(F80="","",C80*0.03)</f>
        <v>35794.84522279651</v>
      </c>
      <c r="L80" s="35"/>
      <c r="M80" s="37">
        <f>IF(J80="","",(K80/J80)/1000)</f>
        <v>1.883939222252448</v>
      </c>
      <c r="N80" s="34">
        <v>2011</v>
      </c>
      <c r="O80" s="36">
        <v>42393</v>
      </c>
      <c r="P80" s="34">
        <v>82.718</v>
      </c>
      <c r="Q80" s="34"/>
      <c r="R80" s="38">
        <f>IF(O80="","",(IF(G80="売",H80-P80,P80-H80))*M80*100000)</f>
        <v>-32968.9363894173</v>
      </c>
      <c r="S80" s="38"/>
      <c r="T80" s="39">
        <f>IF(O80="","",IF(R80&lt;0,J80*(-1),IF(G80="買",(P80-H80)*100,(H80-P80)*100)))</f>
        <v>-19</v>
      </c>
      <c r="U80" s="39"/>
    </row>
    <row r="81" spans="2:21" ht="12.75">
      <c r="B81" s="34">
        <v>73</v>
      </c>
      <c r="C81" s="35">
        <f>IF(R80="","",C80+R80)</f>
        <v>1160192.571037133</v>
      </c>
      <c r="D81" s="35"/>
      <c r="E81" s="34">
        <v>2011</v>
      </c>
      <c r="F81" s="36">
        <v>42394</v>
      </c>
      <c r="G81" s="34" t="s">
        <v>34</v>
      </c>
      <c r="H81" s="34">
        <v>82.342</v>
      </c>
      <c r="I81" s="34"/>
      <c r="J81" s="34">
        <v>32</v>
      </c>
      <c r="K81" s="35">
        <f>IF(F81="","",C81*0.03)</f>
        <v>34805.77713111399</v>
      </c>
      <c r="L81" s="35"/>
      <c r="M81" s="37">
        <f>IF(J81="","",(K81/J81)/1000)</f>
        <v>1.087680535347312</v>
      </c>
      <c r="N81" s="34">
        <v>2011</v>
      </c>
      <c r="O81" s="36">
        <v>42395</v>
      </c>
      <c r="P81" s="34">
        <v>82.332</v>
      </c>
      <c r="Q81" s="34"/>
      <c r="R81" s="38">
        <f>IF(O81="","",(IF(G81="売",H81-P81,P81-H81))*M81*100000)</f>
        <v>1087.6805353478685</v>
      </c>
      <c r="S81" s="38"/>
      <c r="T81" s="39">
        <f>IF(O81="","",IF(R81&lt;0,J81*(-1),IF(G81="買",(P81-H81)*100,(H81-P81)*100)))</f>
        <v>1.0000000000005116</v>
      </c>
      <c r="U81" s="39"/>
    </row>
    <row r="82" spans="2:21" ht="12.75">
      <c r="B82" s="34">
        <v>74</v>
      </c>
      <c r="C82" s="35">
        <f>IF(R81="","",C81+R81)</f>
        <v>1161280.251572481</v>
      </c>
      <c r="D82" s="35"/>
      <c r="E82" s="34">
        <v>2011</v>
      </c>
      <c r="F82" s="36">
        <v>42395</v>
      </c>
      <c r="G82" s="34" t="s">
        <v>34</v>
      </c>
      <c r="H82" s="34">
        <v>82.18</v>
      </c>
      <c r="I82" s="34"/>
      <c r="J82" s="34">
        <v>43</v>
      </c>
      <c r="K82" s="35">
        <f>IF(F82="","",C82*0.03)</f>
        <v>34838.40754717443</v>
      </c>
      <c r="L82" s="35"/>
      <c r="M82" s="37">
        <f>IF(J82="","",(K82/J82)/1000)</f>
        <v>0.8101955243528937</v>
      </c>
      <c r="N82" s="34">
        <v>2011</v>
      </c>
      <c r="O82" s="36">
        <v>42396</v>
      </c>
      <c r="P82" s="34">
        <v>82.598</v>
      </c>
      <c r="Q82" s="34"/>
      <c r="R82" s="38">
        <f>IF(O82="","",(IF(G82="売",H82-P82,P82-H82))*M82*100000)</f>
        <v>-33866.17291795032</v>
      </c>
      <c r="S82" s="38"/>
      <c r="T82" s="39">
        <f>IF(O82="","",IF(R82&lt;0,J82*(-1),IF(G82="買",(P82-H82)*100,(H82-P82)*100)))</f>
        <v>-43</v>
      </c>
      <c r="U82" s="39"/>
    </row>
    <row r="83" spans="2:21" ht="12.75">
      <c r="B83" s="34">
        <v>75</v>
      </c>
      <c r="C83" s="35">
        <f>IF(R82="","",C82+R82)</f>
        <v>1127414.0786545305</v>
      </c>
      <c r="D83" s="35"/>
      <c r="E83" s="34">
        <v>2011</v>
      </c>
      <c r="F83" s="36">
        <v>42401</v>
      </c>
      <c r="G83" s="34" t="s">
        <v>34</v>
      </c>
      <c r="H83" s="34">
        <v>82.013</v>
      </c>
      <c r="I83" s="34"/>
      <c r="J83" s="34">
        <v>13</v>
      </c>
      <c r="K83" s="35">
        <f>IF(F83="","",C83*0.03)</f>
        <v>33822.422359635915</v>
      </c>
      <c r="L83" s="35"/>
      <c r="M83" s="37">
        <f>IF(J83="","",(K83/J83)/1000)</f>
        <v>2.6017247968950707</v>
      </c>
      <c r="N83" s="34">
        <v>2011</v>
      </c>
      <c r="O83" s="36">
        <v>42403</v>
      </c>
      <c r="P83" s="34">
        <v>81.851</v>
      </c>
      <c r="Q83" s="34"/>
      <c r="R83" s="38">
        <f>IF(O83="","",(IF(G83="売",H83-P83,P83-H83))*M83*100000)</f>
        <v>42147.94170970174</v>
      </c>
      <c r="S83" s="38"/>
      <c r="T83" s="39">
        <f>IF(O83="","",IF(R83&lt;0,J83*(-1),IF(G83="買",(P83-H83)*100,(H83-P83)*100)))</f>
        <v>16.200000000000614</v>
      </c>
      <c r="U83" s="39"/>
    </row>
    <row r="84" spans="2:21" ht="12.75">
      <c r="B84" s="34">
        <v>76</v>
      </c>
      <c r="C84" s="35">
        <f>IF(R83="","",C83+R83)</f>
        <v>1169562.0203642321</v>
      </c>
      <c r="D84" s="35"/>
      <c r="E84" s="34">
        <v>2011</v>
      </c>
      <c r="F84" s="36">
        <v>42404</v>
      </c>
      <c r="G84" s="34" t="s">
        <v>33</v>
      </c>
      <c r="H84" s="34">
        <v>81.561</v>
      </c>
      <c r="I84" s="34"/>
      <c r="J84" s="34">
        <v>14</v>
      </c>
      <c r="K84" s="35">
        <f>IF(F84="","",C84*0.03)</f>
        <v>35086.86061092696</v>
      </c>
      <c r="L84" s="35"/>
      <c r="M84" s="37">
        <f>IF(J84="","",(K84/J84)/1000)</f>
        <v>2.506204329351926</v>
      </c>
      <c r="N84" s="34">
        <v>2011</v>
      </c>
      <c r="O84" s="36">
        <v>42404</v>
      </c>
      <c r="P84" s="34">
        <v>81.571</v>
      </c>
      <c r="Q84" s="34"/>
      <c r="R84" s="38">
        <f>IF(O84="","",(IF(G84="売",H84-P84,P84-H84))*M84*100000)</f>
        <v>2506.2043293496467</v>
      </c>
      <c r="S84" s="38"/>
      <c r="T84" s="39">
        <f>IF(O84="","",IF(R84&lt;0,J84*(-1),IF(G84="買",(P84-H84)*100,(H84-P84)*100)))</f>
        <v>0.9999999999990905</v>
      </c>
      <c r="U84" s="39"/>
    </row>
    <row r="85" spans="2:21" ht="12.75">
      <c r="B85" s="34">
        <v>77</v>
      </c>
      <c r="C85" s="35">
        <f>IF(R84="","",C84+R84)</f>
        <v>1172068.2246935817</v>
      </c>
      <c r="D85" s="35"/>
      <c r="E85" s="34">
        <v>2011</v>
      </c>
      <c r="F85" s="36">
        <v>42411</v>
      </c>
      <c r="G85" s="34" t="s">
        <v>33</v>
      </c>
      <c r="H85" s="34">
        <v>83.569</v>
      </c>
      <c r="I85" s="34"/>
      <c r="J85" s="34">
        <v>28</v>
      </c>
      <c r="K85" s="35">
        <f>IF(F85="","",C85*0.03)</f>
        <v>35162.04674080745</v>
      </c>
      <c r="L85" s="35"/>
      <c r="M85" s="37">
        <f>IF(J85="","",(K85/J85)/1000)</f>
        <v>1.255787383600266</v>
      </c>
      <c r="N85" s="34">
        <v>2011</v>
      </c>
      <c r="O85" s="36">
        <v>42414</v>
      </c>
      <c r="P85" s="34">
        <v>83.309</v>
      </c>
      <c r="Q85" s="34"/>
      <c r="R85" s="38">
        <f>IF(O85="","",(IF(G85="売",H85-P85,P85-H85))*M85*100000)</f>
        <v>-32650.47197360756</v>
      </c>
      <c r="S85" s="38"/>
      <c r="T85" s="39">
        <f>IF(O85="","",IF(R85&lt;0,J85*(-1),IF(G85="買",(P85-H85)*100,(H85-P85)*100)))</f>
        <v>-28</v>
      </c>
      <c r="U85" s="39"/>
    </row>
    <row r="86" spans="2:21" ht="12.75">
      <c r="B86" s="34">
        <v>78</v>
      </c>
      <c r="C86" s="35">
        <f>IF(R85="","",C85+R85)</f>
        <v>1139417.7527199741</v>
      </c>
      <c r="D86" s="35"/>
      <c r="E86" s="34">
        <v>2011</v>
      </c>
      <c r="F86" s="36">
        <v>42410</v>
      </c>
      <c r="G86" s="34" t="s">
        <v>33</v>
      </c>
      <c r="H86" s="34">
        <v>82.819</v>
      </c>
      <c r="I86" s="34"/>
      <c r="J86" s="34">
        <v>22</v>
      </c>
      <c r="K86" s="35">
        <f>IF(F86="","",C86*0.03)</f>
        <v>34182.532581599226</v>
      </c>
      <c r="L86" s="35"/>
      <c r="M86" s="37">
        <f>IF(J86="","",(K86/J86)/1000)</f>
        <v>1.553751480981783</v>
      </c>
      <c r="N86" s="34">
        <v>2011</v>
      </c>
      <c r="O86" s="36">
        <v>42416</v>
      </c>
      <c r="P86" s="34">
        <v>83.585</v>
      </c>
      <c r="Q86" s="34"/>
      <c r="R86" s="38">
        <f>IF(O86="","",(IF(G86="売",H86-P86,P86-H86))*M86*100000)</f>
        <v>119017.3634432032</v>
      </c>
      <c r="S86" s="38"/>
      <c r="T86" s="39">
        <f>IF(O86="","",IF(R86&lt;0,J86*(-1),IF(G86="買",(P86-H86)*100,(H86-P86)*100)))</f>
        <v>76.59999999999911</v>
      </c>
      <c r="U86" s="39"/>
    </row>
    <row r="87" spans="2:21" ht="12.75">
      <c r="B87" s="34">
        <v>79</v>
      </c>
      <c r="C87" s="35">
        <f>IF(R86="","",C86+R86)</f>
        <v>1258435.1161631774</v>
      </c>
      <c r="D87" s="35"/>
      <c r="E87" s="34">
        <v>2011</v>
      </c>
      <c r="F87" s="36">
        <v>42423</v>
      </c>
      <c r="G87" s="34" t="s">
        <v>34</v>
      </c>
      <c r="H87" s="34">
        <v>82.314</v>
      </c>
      <c r="I87" s="34"/>
      <c r="J87" s="34">
        <v>34</v>
      </c>
      <c r="K87" s="35">
        <f>IF(F87="","",C87*0.03)</f>
        <v>37753.05348489532</v>
      </c>
      <c r="L87" s="35"/>
      <c r="M87" s="37">
        <f>IF(J87="","",(K87/J87)/1000)</f>
        <v>1.1103839260263328</v>
      </c>
      <c r="N87" s="34">
        <v>2011</v>
      </c>
      <c r="O87" s="36">
        <v>42430</v>
      </c>
      <c r="P87" s="34">
        <v>82.055</v>
      </c>
      <c r="Q87" s="34"/>
      <c r="R87" s="38">
        <f>IF(O87="","",(IF(G87="売",H87-P87,P87-H87))*M87*100000)</f>
        <v>28758.943684080477</v>
      </c>
      <c r="S87" s="38"/>
      <c r="T87" s="39">
        <f>IF(O87="","",IF(R87&lt;0,J87*(-1),IF(G87="買",(P87-H87)*100,(H87-P87)*100)))</f>
        <v>25.899999999998613</v>
      </c>
      <c r="U87" s="39"/>
    </row>
    <row r="88" spans="2:21" ht="12.75">
      <c r="B88" s="34">
        <v>80</v>
      </c>
      <c r="C88" s="35">
        <f>IF(R87="","",C87+R87)</f>
        <v>1287194.0598472578</v>
      </c>
      <c r="D88" s="35"/>
      <c r="E88" s="34">
        <v>2011</v>
      </c>
      <c r="F88" s="36">
        <v>42425</v>
      </c>
      <c r="G88" s="34" t="s">
        <v>34</v>
      </c>
      <c r="H88" s="34">
        <v>81.81</v>
      </c>
      <c r="I88" s="34"/>
      <c r="J88" s="34">
        <v>25</v>
      </c>
      <c r="K88" s="35">
        <f>IF(F88="","",C88*0.03)</f>
        <v>38615.82179541773</v>
      </c>
      <c r="L88" s="35"/>
      <c r="M88" s="37">
        <f>IF(J88="","",(K88/J88)/1000)</f>
        <v>1.5446328718167093</v>
      </c>
      <c r="N88" s="34">
        <v>2011</v>
      </c>
      <c r="O88" s="36">
        <v>42430</v>
      </c>
      <c r="P88" s="34">
        <v>81.8</v>
      </c>
      <c r="Q88" s="34"/>
      <c r="R88" s="38">
        <f>IF(O88="","",(IF(G88="売",H88-P88,P88-H88))*M88*100000)</f>
        <v>1544.6328718174996</v>
      </c>
      <c r="S88" s="38"/>
      <c r="T88" s="39">
        <f>IF(O88="","",IF(R88&lt;0,J88*(-1),IF(G88="買",(P88-H88)*100,(H88-P88)*100)))</f>
        <v>1.0000000000005116</v>
      </c>
      <c r="U88" s="39"/>
    </row>
    <row r="89" spans="2:21" ht="12.75">
      <c r="B89" s="34">
        <v>81</v>
      </c>
      <c r="C89" s="35">
        <f>IF(R88="","",C88+R88)</f>
        <v>1288738.6927190754</v>
      </c>
      <c r="D89" s="35"/>
      <c r="E89" s="34">
        <v>2011</v>
      </c>
      <c r="F89" s="36">
        <v>42431</v>
      </c>
      <c r="G89" s="34" t="s">
        <v>34</v>
      </c>
      <c r="H89" s="34">
        <v>81.875</v>
      </c>
      <c r="I89" s="34"/>
      <c r="J89" s="34">
        <v>24</v>
      </c>
      <c r="K89" s="35">
        <f>IF(F89="","",C89*0.03)</f>
        <v>38662.16078157226</v>
      </c>
      <c r="L89" s="35"/>
      <c r="M89" s="37">
        <f>IF(J89="","",(K89/J89)/1000)</f>
        <v>1.6109233658988442</v>
      </c>
      <c r="N89" s="34">
        <v>2011</v>
      </c>
      <c r="O89" s="36">
        <v>42432</v>
      </c>
      <c r="P89" s="34">
        <v>81.865</v>
      </c>
      <c r="Q89" s="34"/>
      <c r="R89" s="38">
        <f>IF(O89="","",(IF(G89="売",H89-P89,P89-H89))*M89*100000)</f>
        <v>1610.9233658996684</v>
      </c>
      <c r="S89" s="38"/>
      <c r="T89" s="39">
        <f>IF(O89="","",IF(R89&lt;0,J89*(-1),IF(G89="買",(P89-H89)*100,(H89-P89)*100)))</f>
        <v>1.0000000000005116</v>
      </c>
      <c r="U89" s="39"/>
    </row>
    <row r="90" spans="2:21" ht="12.75">
      <c r="B90" s="34">
        <v>82</v>
      </c>
      <c r="C90" s="35">
        <f>IF(R89="","",C89+R89)</f>
        <v>1290349.616084975</v>
      </c>
      <c r="D90" s="35"/>
      <c r="E90" s="34">
        <v>2011</v>
      </c>
      <c r="F90" s="36">
        <v>42439</v>
      </c>
      <c r="G90" s="34" t="s">
        <v>34</v>
      </c>
      <c r="H90" s="34">
        <v>82.908</v>
      </c>
      <c r="I90" s="34"/>
      <c r="J90" s="34">
        <v>25</v>
      </c>
      <c r="K90" s="35">
        <f>IF(F90="","",C90*0.03)</f>
        <v>38710.48848254925</v>
      </c>
      <c r="L90" s="35"/>
      <c r="M90" s="37">
        <f>IF(J90="","",(K90/J90)/1000)</f>
        <v>1.54841953930197</v>
      </c>
      <c r="N90" s="34">
        <v>2011</v>
      </c>
      <c r="O90" s="36">
        <v>42440</v>
      </c>
      <c r="P90" s="34">
        <v>83.163</v>
      </c>
      <c r="Q90" s="34"/>
      <c r="R90" s="38">
        <f>IF(O90="","",(IF(G90="売",H90-P90,P90-H90))*M90*100000)</f>
        <v>-39484.69825219953</v>
      </c>
      <c r="S90" s="38"/>
      <c r="T90" s="39">
        <f>IF(O90="","",IF(R90&lt;0,J90*(-1),IF(G90="買",(P90-H90)*100,(H90-P90)*100)))</f>
        <v>-25</v>
      </c>
      <c r="U90" s="39"/>
    </row>
    <row r="91" spans="2:21" ht="12.75">
      <c r="B91" s="34">
        <v>83</v>
      </c>
      <c r="C91" s="35">
        <f>IF(R90="","",C90+R90)</f>
        <v>1250864.9178327755</v>
      </c>
      <c r="D91" s="35"/>
      <c r="E91" s="34">
        <v>2011</v>
      </c>
      <c r="F91" s="36">
        <v>42440</v>
      </c>
      <c r="G91" s="34" t="s">
        <v>34</v>
      </c>
      <c r="H91" s="34">
        <v>82.606</v>
      </c>
      <c r="I91" s="34"/>
      <c r="J91" s="34">
        <v>68</v>
      </c>
      <c r="K91" s="35">
        <f>IF(F91="","",C91*0.03)</f>
        <v>37525.947534983265</v>
      </c>
      <c r="L91" s="35"/>
      <c r="M91" s="37">
        <f>IF(J91="","",(K91/J91)/1000)</f>
        <v>0.5518521696321068</v>
      </c>
      <c r="N91" s="34">
        <v>2011</v>
      </c>
      <c r="O91" s="36">
        <v>42447</v>
      </c>
      <c r="P91" s="34">
        <v>79.729</v>
      </c>
      <c r="Q91" s="34"/>
      <c r="R91" s="38">
        <f>IF(O91="","",(IF(G91="売",H91-P91,P91-H91))*M91*100000)</f>
        <v>158767.86920315685</v>
      </c>
      <c r="S91" s="38"/>
      <c r="T91" s="39">
        <f>IF(O91="","",IF(R91&lt;0,J91*(-1),IF(G91="買",(P91-H91)*100,(H91-P91)*100)))</f>
        <v>287.69999999999953</v>
      </c>
      <c r="U91" s="39"/>
    </row>
    <row r="92" spans="2:21" ht="12.75">
      <c r="B92" s="34">
        <v>84</v>
      </c>
      <c r="C92" s="35">
        <f>IF(R91="","",C91+R91)</f>
        <v>1409632.7870359323</v>
      </c>
      <c r="D92" s="35"/>
      <c r="E92" s="34">
        <v>2011</v>
      </c>
      <c r="F92" s="36">
        <v>42443</v>
      </c>
      <c r="G92" s="34" t="s">
        <v>34</v>
      </c>
      <c r="H92" s="34">
        <v>82.026</v>
      </c>
      <c r="I92" s="34"/>
      <c r="J92" s="34">
        <v>41</v>
      </c>
      <c r="K92" s="35">
        <f>IF(F92="","",C92*0.03)</f>
        <v>42288.983611077965</v>
      </c>
      <c r="L92" s="35"/>
      <c r="M92" s="37">
        <f>IF(J92="","",(K92/J92)/1000)</f>
        <v>1.0314386246604381</v>
      </c>
      <c r="N92" s="34">
        <v>2011</v>
      </c>
      <c r="O92" s="36">
        <v>42443</v>
      </c>
      <c r="P92" s="34">
        <v>82.016</v>
      </c>
      <c r="Q92" s="34"/>
      <c r="R92" s="38">
        <f>IF(O92="","",(IF(G92="売",H92-P92,P92-H92))*M92*100000)</f>
        <v>1031.4386246595</v>
      </c>
      <c r="S92" s="38"/>
      <c r="T92" s="39">
        <f>IF(O92="","",IF(R92&lt;0,J92*(-1),IF(G92="買",(P92-H92)*100,(H92-P92)*100)))</f>
        <v>0.9999999999990905</v>
      </c>
      <c r="U92" s="39"/>
    </row>
    <row r="93" spans="2:21" ht="12.75">
      <c r="B93" s="34">
        <v>85</v>
      </c>
      <c r="C93" s="35">
        <f>IF(R92="","",C92+R92)</f>
        <v>1410664.2256605919</v>
      </c>
      <c r="D93" s="35"/>
      <c r="E93" s="34">
        <v>2011</v>
      </c>
      <c r="F93" s="36">
        <v>42444</v>
      </c>
      <c r="G93" s="34" t="s">
        <v>34</v>
      </c>
      <c r="H93" s="34">
        <v>81.42</v>
      </c>
      <c r="I93" s="34"/>
      <c r="J93" s="34">
        <v>44</v>
      </c>
      <c r="K93" s="35">
        <f>IF(F93="","",C93*0.03)</f>
        <v>42319.92676981776</v>
      </c>
      <c r="L93" s="35"/>
      <c r="M93" s="37">
        <f>IF(J93="","",(K93/J93)/1000)</f>
        <v>0.9618165174958581</v>
      </c>
      <c r="N93" s="34">
        <v>2011</v>
      </c>
      <c r="O93" s="36">
        <v>42447</v>
      </c>
      <c r="P93" s="34">
        <v>79.729</v>
      </c>
      <c r="Q93" s="34"/>
      <c r="R93" s="38">
        <f>IF(O93="","",(IF(G93="売",H93-P93,P93-H93))*M93*100000)</f>
        <v>162643.17310854982</v>
      </c>
      <c r="S93" s="38"/>
      <c r="T93" s="39">
        <f>IF(O93="","",IF(R93&lt;0,J93*(-1),IF(G93="買",(P93-H93)*100,(H93-P93)*100)))</f>
        <v>169.10000000000025</v>
      </c>
      <c r="U93" s="39"/>
    </row>
    <row r="94" spans="2:21" ht="12.75">
      <c r="B94" s="34">
        <v>86</v>
      </c>
      <c r="C94" s="35">
        <f>IF(R93="","",C93+R93)</f>
        <v>1573307.3987691416</v>
      </c>
      <c r="D94" s="35"/>
      <c r="E94" s="34">
        <v>2011</v>
      </c>
      <c r="F94" s="36">
        <v>42445</v>
      </c>
      <c r="G94" s="34" t="s">
        <v>34</v>
      </c>
      <c r="H94" s="34">
        <v>82.774</v>
      </c>
      <c r="I94" s="34"/>
      <c r="J94" s="34">
        <v>21</v>
      </c>
      <c r="K94" s="35">
        <f>IF(F94="","",C94*0.03)</f>
        <v>47199.22196307425</v>
      </c>
      <c r="L94" s="35"/>
      <c r="M94" s="37">
        <f>IF(J94="","",(K94/J94)/1000)</f>
        <v>2.247581998241631</v>
      </c>
      <c r="N94" s="34">
        <v>2011</v>
      </c>
      <c r="O94" s="36">
        <v>42445</v>
      </c>
      <c r="P94" s="34">
        <v>82.764</v>
      </c>
      <c r="Q94" s="34"/>
      <c r="R94" s="38">
        <f>IF(O94="","",(IF(G94="売",H94-P94,P94-H94))*M94*100000)</f>
        <v>2247.5819982427806</v>
      </c>
      <c r="S94" s="38"/>
      <c r="T94" s="39">
        <f>IF(O94="","",IF(R94&lt;0,J94*(-1),IF(G94="買",(P94-H94)*100,(H94-P94)*100)))</f>
        <v>1.0000000000005116</v>
      </c>
      <c r="U94" s="39"/>
    </row>
    <row r="95" spans="2:21" ht="12.75">
      <c r="B95" s="34">
        <v>87</v>
      </c>
      <c r="C95" s="35">
        <f>IF(R94="","",C94+R94)</f>
        <v>1575554.9807673844</v>
      </c>
      <c r="D95" s="35"/>
      <c r="E95" s="34">
        <v>2011</v>
      </c>
      <c r="F95" s="36">
        <v>42458</v>
      </c>
      <c r="G95" s="34" t="s">
        <v>33</v>
      </c>
      <c r="H95" s="34">
        <v>81.738</v>
      </c>
      <c r="I95" s="34"/>
      <c r="J95" s="34">
        <v>20</v>
      </c>
      <c r="K95" s="35">
        <f>IF(F95="","",C95*0.03)</f>
        <v>47266.64942302153</v>
      </c>
      <c r="L95" s="35"/>
      <c r="M95" s="37">
        <f>IF(J95="","",(K95/J95)/1000)</f>
        <v>2.3633324711510766</v>
      </c>
      <c r="N95" s="34">
        <v>2011</v>
      </c>
      <c r="O95" s="36">
        <v>42471</v>
      </c>
      <c r="P95" s="34">
        <v>84.588</v>
      </c>
      <c r="Q95" s="34"/>
      <c r="R95" s="38">
        <f>IF(O95="","",(IF(G95="売",H95-P95,P95-H95))*M95*100000)</f>
        <v>673549.7542780555</v>
      </c>
      <c r="S95" s="38"/>
      <c r="T95" s="39">
        <f>IF(O95="","",IF(R95&lt;0,J95*(-1),IF(G95="買",(P95-H95)*100,(H95-P95)*100)))</f>
        <v>284.99999999999943</v>
      </c>
      <c r="U95" s="39"/>
    </row>
    <row r="96" spans="2:21" ht="12.75">
      <c r="B96" s="34">
        <v>88</v>
      </c>
      <c r="C96" s="35">
        <f>IF(R95="","",C95+R95)</f>
        <v>2249104.73504544</v>
      </c>
      <c r="D96" s="35"/>
      <c r="E96" s="34">
        <v>2011</v>
      </c>
      <c r="F96" s="36">
        <v>42459</v>
      </c>
      <c r="G96" s="34" t="s">
        <v>33</v>
      </c>
      <c r="H96" s="34">
        <v>82.989</v>
      </c>
      <c r="I96" s="34"/>
      <c r="J96" s="34">
        <v>24</v>
      </c>
      <c r="K96" s="35">
        <f>IF(F96="","",C96*0.03)</f>
        <v>67473.1420513632</v>
      </c>
      <c r="L96" s="35"/>
      <c r="M96" s="37">
        <f>IF(J96="","",(K96/J96)/1000)</f>
        <v>2.8113809188068</v>
      </c>
      <c r="N96" s="34">
        <v>2011</v>
      </c>
      <c r="O96" s="36">
        <v>42460</v>
      </c>
      <c r="P96" s="34">
        <v>82.999</v>
      </c>
      <c r="Q96" s="34"/>
      <c r="R96" s="38">
        <f>IF(O96="","",(IF(G96="売",H96-P96,P96-H96))*M96*100000)</f>
        <v>2811.3809188042433</v>
      </c>
      <c r="S96" s="38"/>
      <c r="T96" s="39">
        <f>IF(O96="","",IF(R96&lt;0,J96*(-1),IF(G96="買",(P96-H96)*100,(H96-P96)*100)))</f>
        <v>0.9999999999990905</v>
      </c>
      <c r="U96" s="39"/>
    </row>
    <row r="97" spans="2:21" ht="12.75">
      <c r="B97" s="34">
        <v>89</v>
      </c>
      <c r="C97" s="35">
        <f>IF(R96="","",C96+R96)</f>
        <v>2251916.115964244</v>
      </c>
      <c r="D97" s="35"/>
      <c r="E97" s="34">
        <v>2011</v>
      </c>
      <c r="F97" s="36">
        <v>42460</v>
      </c>
      <c r="G97" s="34" t="s">
        <v>33</v>
      </c>
      <c r="H97" s="34">
        <v>82.858</v>
      </c>
      <c r="I97" s="34"/>
      <c r="J97" s="34">
        <v>27</v>
      </c>
      <c r="K97" s="35">
        <f>IF(F97="","",C97*0.03)</f>
        <v>67557.48347892732</v>
      </c>
      <c r="L97" s="35"/>
      <c r="M97" s="37">
        <f>IF(J97="","",(K97/J97)/1000)</f>
        <v>2.502129017738049</v>
      </c>
      <c r="N97" s="34">
        <v>2011</v>
      </c>
      <c r="O97" s="36">
        <v>42471</v>
      </c>
      <c r="P97" s="34">
        <v>84.588</v>
      </c>
      <c r="Q97" s="34"/>
      <c r="R97" s="38">
        <f>IF(O97="","",(IF(G97="売",H97-P97,P97-H97))*M97*100000)</f>
        <v>432868.32006867987</v>
      </c>
      <c r="S97" s="38"/>
      <c r="T97" s="39">
        <f>IF(O97="","",IF(R97&lt;0,J97*(-1),IF(G97="買",(P97-H97)*100,(H97-P97)*100)))</f>
        <v>172.99999999999898</v>
      </c>
      <c r="U97" s="39"/>
    </row>
    <row r="98" spans="2:21" ht="12.75">
      <c r="B98" s="34">
        <v>90</v>
      </c>
      <c r="C98" s="35">
        <f>IF(R97="","",C97+R97)</f>
        <v>2684784.436032924</v>
      </c>
      <c r="D98" s="35"/>
      <c r="E98" s="34">
        <v>2011</v>
      </c>
      <c r="F98" s="36">
        <v>42461</v>
      </c>
      <c r="G98" s="34" t="s">
        <v>33</v>
      </c>
      <c r="H98" s="34">
        <v>83.723</v>
      </c>
      <c r="I98" s="34"/>
      <c r="J98" s="34">
        <v>31</v>
      </c>
      <c r="K98" s="35">
        <f>IF(F98="","",C98*0.03)</f>
        <v>80543.53308098772</v>
      </c>
      <c r="L98" s="35"/>
      <c r="M98" s="37">
        <f>IF(J98="","",(K98/J98)/1000)</f>
        <v>2.5981784864834747</v>
      </c>
      <c r="N98" s="34">
        <v>2011</v>
      </c>
      <c r="O98" s="36">
        <v>42471</v>
      </c>
      <c r="P98" s="34">
        <v>84.588</v>
      </c>
      <c r="Q98" s="34"/>
      <c r="R98" s="38">
        <f>IF(O98="","",(IF(G98="売",H98-P98,P98-H98))*M98*100000)</f>
        <v>224742.43908081923</v>
      </c>
      <c r="S98" s="38"/>
      <c r="T98" s="39">
        <f>IF(O98="","",IF(R98&lt;0,J98*(-1),IF(G98="買",(P98-H98)*100,(H98-P98)*100)))</f>
        <v>86.49999999999949</v>
      </c>
      <c r="U98" s="39"/>
    </row>
    <row r="99" spans="2:21" ht="12.75">
      <c r="B99" s="34">
        <v>91</v>
      </c>
      <c r="C99" s="35">
        <f>IF(R98="","",C98+R98)</f>
        <v>2909526.875113743</v>
      </c>
      <c r="D99" s="35"/>
      <c r="E99" s="34">
        <v>2011</v>
      </c>
      <c r="F99" s="36">
        <v>42464</v>
      </c>
      <c r="G99" s="34" t="s">
        <v>33</v>
      </c>
      <c r="H99" s="34">
        <v>84.064</v>
      </c>
      <c r="I99" s="34"/>
      <c r="J99" s="34">
        <v>21</v>
      </c>
      <c r="K99" s="35">
        <f>IF(F99="","",C99*0.03)</f>
        <v>87285.80625341229</v>
      </c>
      <c r="L99" s="35"/>
      <c r="M99" s="37">
        <f>IF(J99="","",(K99/J99)/1000)</f>
        <v>4.156466964448204</v>
      </c>
      <c r="N99" s="34">
        <v>2011</v>
      </c>
      <c r="O99" s="36">
        <v>42471</v>
      </c>
      <c r="P99" s="34">
        <v>84.588</v>
      </c>
      <c r="Q99" s="34"/>
      <c r="R99" s="38">
        <f>IF(O99="","",(IF(G99="売",H99-P99,P99-H99))*M99*100000)</f>
        <v>217798.86893708626</v>
      </c>
      <c r="S99" s="38"/>
      <c r="T99" s="39">
        <f>IF(O99="","",IF(R99&lt;0,J99*(-1),IF(G99="買",(P99-H99)*100,(H99-P99)*100)))</f>
        <v>52.40000000000009</v>
      </c>
      <c r="U99" s="39"/>
    </row>
    <row r="100" spans="2:21" ht="12.75">
      <c r="B100" s="34">
        <v>92</v>
      </c>
      <c r="C100" s="35">
        <f>IF(R99="","",C99+R99)</f>
        <v>3127325.744050829</v>
      </c>
      <c r="D100" s="35"/>
      <c r="E100" s="34">
        <v>2011</v>
      </c>
      <c r="F100" s="36">
        <v>42465</v>
      </c>
      <c r="G100" s="34" t="s">
        <v>33</v>
      </c>
      <c r="H100" s="34">
        <v>84.379</v>
      </c>
      <c r="I100" s="34"/>
      <c r="J100" s="34">
        <v>24</v>
      </c>
      <c r="K100" s="35">
        <f>IF(F100="","",C100*0.03)</f>
        <v>93819.77232152487</v>
      </c>
      <c r="L100" s="35"/>
      <c r="M100" s="37">
        <f>IF(J100="","",(K100/J100)/1000)</f>
        <v>3.909157180063536</v>
      </c>
      <c r="N100" s="34">
        <v>2011</v>
      </c>
      <c r="O100" s="36">
        <v>42471</v>
      </c>
      <c r="P100" s="34">
        <v>84.588</v>
      </c>
      <c r="Q100" s="34"/>
      <c r="R100" s="38">
        <f>IF(O100="","",(IF(G100="売",H100-P100,P100-H100))*M100*100000)</f>
        <v>81701.3850633236</v>
      </c>
      <c r="S100" s="38"/>
      <c r="T100" s="39">
        <f>IF(O100="","",IF(R100&lt;0,J100*(-1),IF(G100="買",(P100-H100)*100,(H100-P100)*100)))</f>
        <v>20.899999999998897</v>
      </c>
      <c r="U100" s="39"/>
    </row>
    <row r="101" spans="2:21" ht="12.75">
      <c r="B101" s="34">
        <v>93</v>
      </c>
      <c r="C101" s="35">
        <f>IF(R100="","",C100+R100)</f>
        <v>3209027.129114153</v>
      </c>
      <c r="D101" s="35"/>
      <c r="E101" s="34">
        <v>2011</v>
      </c>
      <c r="F101" s="36">
        <v>42467</v>
      </c>
      <c r="G101" s="34" t="s">
        <v>33</v>
      </c>
      <c r="H101" s="34">
        <v>85.322</v>
      </c>
      <c r="I101" s="34"/>
      <c r="J101" s="34">
        <v>22</v>
      </c>
      <c r="K101" s="35">
        <f>IF(F101="","",C101*0.03)</f>
        <v>96270.81387342459</v>
      </c>
      <c r="L101" s="35"/>
      <c r="M101" s="37">
        <f>IF(J101="","",(K101/J101)/1000)</f>
        <v>4.375946085155663</v>
      </c>
      <c r="N101" s="34">
        <v>2011</v>
      </c>
      <c r="O101" s="36">
        <v>42467</v>
      </c>
      <c r="P101" s="34">
        <v>85.102</v>
      </c>
      <c r="Q101" s="34"/>
      <c r="R101" s="38">
        <f>IF(O101="","",(IF(G101="売",H101-P101,P101-H101))*M101*100000)</f>
        <v>-96270.8138734241</v>
      </c>
      <c r="S101" s="38"/>
      <c r="T101" s="39">
        <f>IF(O101="","",IF(R101&lt;0,J101*(-1),IF(G101="買",(P101-H101)*100,(H101-P101)*100)))</f>
        <v>-22</v>
      </c>
      <c r="U101" s="39"/>
    </row>
    <row r="102" spans="2:21" ht="12.75">
      <c r="B102" s="34">
        <v>94</v>
      </c>
      <c r="C102" s="35">
        <f>IF(R101="","",C101+R101)</f>
        <v>3112756.3152407287</v>
      </c>
      <c r="D102" s="35"/>
      <c r="E102" s="34">
        <v>2011</v>
      </c>
      <c r="F102" s="36">
        <v>42473</v>
      </c>
      <c r="G102" s="34" t="s">
        <v>34</v>
      </c>
      <c r="H102" s="34">
        <v>83.919</v>
      </c>
      <c r="I102" s="34"/>
      <c r="J102" s="34">
        <v>30</v>
      </c>
      <c r="K102" s="35">
        <f>IF(F102="","",C102*0.03)</f>
        <v>93382.68945722186</v>
      </c>
      <c r="L102" s="35"/>
      <c r="M102" s="37">
        <f>IF(J102="","",(K102/J102)/1000)</f>
        <v>3.1127563152407287</v>
      </c>
      <c r="N102" s="34">
        <v>2011</v>
      </c>
      <c r="O102" s="36">
        <v>42473</v>
      </c>
      <c r="P102" s="34">
        <v>83.909</v>
      </c>
      <c r="Q102" s="34"/>
      <c r="R102" s="38">
        <f>IF(O102="","",(IF(G102="売",H102-P102,P102-H102))*M102*100000)</f>
        <v>3112.756315237898</v>
      </c>
      <c r="S102" s="38"/>
      <c r="T102" s="39">
        <f>IF(O102="","",IF(R102&lt;0,J102*(-1),IF(G102="買",(P102-H102)*100,(H102-P102)*100)))</f>
        <v>0.9999999999990905</v>
      </c>
      <c r="U102" s="39"/>
    </row>
    <row r="103" spans="2:21" ht="12.75">
      <c r="B103" s="34">
        <v>95</v>
      </c>
      <c r="C103" s="35">
        <f>IF(R102="","",C102+R102)</f>
        <v>3115869.0715559665</v>
      </c>
      <c r="D103" s="35"/>
      <c r="E103" s="34">
        <v>2011</v>
      </c>
      <c r="F103" s="36">
        <v>42475</v>
      </c>
      <c r="G103" s="34" t="s">
        <v>34</v>
      </c>
      <c r="H103" s="34">
        <v>83.137</v>
      </c>
      <c r="I103" s="34"/>
      <c r="J103" s="34">
        <v>31</v>
      </c>
      <c r="K103" s="35">
        <f>IF(F103="","",C103*0.03)</f>
        <v>93476.072146679</v>
      </c>
      <c r="L103" s="35"/>
      <c r="M103" s="37">
        <f>IF(J103="","",(K103/J103)/1000)</f>
        <v>3.015357166021903</v>
      </c>
      <c r="N103" s="34">
        <v>2011</v>
      </c>
      <c r="O103" s="36">
        <v>42487</v>
      </c>
      <c r="P103" s="34">
        <v>81.968</v>
      </c>
      <c r="Q103" s="34"/>
      <c r="R103" s="38">
        <f>IF(O103="","",(IF(G103="売",H103-P103,P103-H103))*M103*100000)</f>
        <v>352495.25270795956</v>
      </c>
      <c r="S103" s="38"/>
      <c r="T103" s="39">
        <f>IF(O103="","",IF(R103&lt;0,J103*(-1),IF(G103="買",(P103-H103)*100,(H103-P103)*100)))</f>
        <v>116.8999999999997</v>
      </c>
      <c r="U103" s="39"/>
    </row>
    <row r="104" spans="2:21" ht="12.75">
      <c r="B104" s="34">
        <v>96</v>
      </c>
      <c r="C104" s="35">
        <f>IF(R103="","",C103+R103)</f>
        <v>3468364.324263926</v>
      </c>
      <c r="D104" s="35"/>
      <c r="E104" s="34">
        <v>2011</v>
      </c>
      <c r="F104" s="36">
        <v>42478</v>
      </c>
      <c r="G104" s="34" t="s">
        <v>34</v>
      </c>
      <c r="H104" s="34">
        <v>83.004</v>
      </c>
      <c r="I104" s="34"/>
      <c r="J104" s="34">
        <v>28</v>
      </c>
      <c r="K104" s="35">
        <f>IF(F104="","",C104*0.03)</f>
        <v>104050.92972791778</v>
      </c>
      <c r="L104" s="35"/>
      <c r="M104" s="37">
        <f>IF(J104="","",(K104/J104)/1000)</f>
        <v>3.7161046331399206</v>
      </c>
      <c r="N104" s="34">
        <v>2011</v>
      </c>
      <c r="O104" s="36">
        <v>42480</v>
      </c>
      <c r="P104" s="34">
        <v>82.994</v>
      </c>
      <c r="Q104" s="34"/>
      <c r="R104" s="38">
        <f>IF(O104="","",(IF(G104="売",H104-P104,P104-H104))*M104*100000)</f>
        <v>3716.1046331418215</v>
      </c>
      <c r="S104" s="38"/>
      <c r="T104" s="39">
        <f>IF(O104="","",IF(R104&lt;0,J104*(-1),IF(G104="買",(P104-H104)*100,(H104-P104)*100)))</f>
        <v>1.0000000000005116</v>
      </c>
      <c r="U104" s="39"/>
    </row>
    <row r="105" spans="2:21" ht="12.75">
      <c r="B105" s="34">
        <v>97</v>
      </c>
      <c r="C105" s="35">
        <f>IF(R104="","",C104+R104)</f>
        <v>3472080.428897068</v>
      </c>
      <c r="D105" s="35"/>
      <c r="E105" s="34">
        <v>2011</v>
      </c>
      <c r="F105" s="36">
        <v>42479</v>
      </c>
      <c r="G105" s="34" t="s">
        <v>34</v>
      </c>
      <c r="H105" s="34">
        <v>82.425</v>
      </c>
      <c r="I105" s="34"/>
      <c r="J105" s="34">
        <v>32</v>
      </c>
      <c r="K105" s="35">
        <f>IF(F105="","",C105*0.03)</f>
        <v>104162.41286691204</v>
      </c>
      <c r="L105" s="35"/>
      <c r="M105" s="37">
        <f>IF(J105="","",(K105/J105)/1000)</f>
        <v>3.255075402091001</v>
      </c>
      <c r="N105" s="34">
        <v>2011</v>
      </c>
      <c r="O105" s="36">
        <v>42480</v>
      </c>
      <c r="P105" s="34">
        <v>82.744</v>
      </c>
      <c r="Q105" s="34"/>
      <c r="R105" s="38">
        <f>IF(O105="","",(IF(G105="売",H105-P105,P105-H105))*M105*100000)</f>
        <v>-103836.90532670378</v>
      </c>
      <c r="S105" s="38"/>
      <c r="T105" s="39">
        <f>IF(O105="","",IF(R105&lt;0,J105*(-1),IF(G105="買",(P105-H105)*100,(H105-P105)*100)))</f>
        <v>-32</v>
      </c>
      <c r="U105" s="39"/>
    </row>
    <row r="106" spans="2:21" ht="12.75">
      <c r="B106" s="34">
        <v>98</v>
      </c>
      <c r="C106" s="35">
        <f>IF(R105="","",C105+R105)</f>
        <v>3368243.5235703643</v>
      </c>
      <c r="D106" s="35"/>
      <c r="E106" s="34">
        <v>2011</v>
      </c>
      <c r="F106" s="36">
        <v>42482</v>
      </c>
      <c r="G106" s="34" t="s">
        <v>34</v>
      </c>
      <c r="H106" s="34">
        <v>81.828</v>
      </c>
      <c r="I106" s="34"/>
      <c r="J106" s="34">
        <v>28</v>
      </c>
      <c r="K106" s="35">
        <f>IF(F106="","",C106*0.03)</f>
        <v>101047.30570711092</v>
      </c>
      <c r="L106" s="35"/>
      <c r="M106" s="37">
        <f>IF(J106="","",(K106/J106)/1000)</f>
        <v>3.6088323466825325</v>
      </c>
      <c r="N106" s="34">
        <v>2011</v>
      </c>
      <c r="O106" s="36">
        <v>42485</v>
      </c>
      <c r="P106" s="34">
        <v>82.102</v>
      </c>
      <c r="Q106" s="34"/>
      <c r="R106" s="38">
        <f>IF(O106="","",(IF(G106="売",H106-P106,P106-H106))*M106*100000)</f>
        <v>-98882.00629910172</v>
      </c>
      <c r="S106" s="38"/>
      <c r="T106" s="39">
        <f>IF(O106="","",IF(R106&lt;0,J106*(-1),IF(G106="買",(P106-H106)*100,(H106-P106)*100)))</f>
        <v>-28</v>
      </c>
      <c r="U106" s="39"/>
    </row>
    <row r="107" spans="2:21" ht="12.75">
      <c r="B107" s="34">
        <v>99</v>
      </c>
      <c r="C107" s="35">
        <f>IF(R106="","",C106+R106)</f>
        <v>3269361.5172712626</v>
      </c>
      <c r="D107" s="35"/>
      <c r="E107" s="34">
        <v>2011</v>
      </c>
      <c r="F107" s="36">
        <v>42485</v>
      </c>
      <c r="G107" s="34" t="s">
        <v>34</v>
      </c>
      <c r="H107" s="34">
        <v>82.089</v>
      </c>
      <c r="I107" s="34"/>
      <c r="J107" s="34">
        <v>34</v>
      </c>
      <c r="K107" s="35">
        <f>IF(F107="","",C107*0.03)</f>
        <v>98080.84551813788</v>
      </c>
      <c r="L107" s="35"/>
      <c r="M107" s="37">
        <f>IF(J107="","",(K107/J107)/1000)</f>
        <v>2.884730750533467</v>
      </c>
      <c r="N107" s="34">
        <v>2011</v>
      </c>
      <c r="O107" s="36">
        <v>42487</v>
      </c>
      <c r="P107" s="34">
        <v>81.968</v>
      </c>
      <c r="Q107" s="34"/>
      <c r="R107" s="38">
        <f>IF(O107="","",(IF(G107="売",H107-P107,P107-H107))*M107*100000)</f>
        <v>34905.24208145354</v>
      </c>
      <c r="S107" s="38"/>
      <c r="T107" s="39">
        <f>IF(O107="","",IF(R107&lt;0,J107*(-1),IF(G107="買",(P107-H107)*100,(H107-P107)*100)))</f>
        <v>12.099999999999511</v>
      </c>
      <c r="U107" s="39"/>
    </row>
    <row r="108" spans="2:21" ht="12.75">
      <c r="B108" s="34">
        <v>100</v>
      </c>
      <c r="C108" s="35">
        <f>IF(R107="","",C107+R107)</f>
        <v>3304266.759352716</v>
      </c>
      <c r="D108" s="35"/>
      <c r="E108" s="34">
        <v>2011</v>
      </c>
      <c r="F108" s="36">
        <v>42486</v>
      </c>
      <c r="G108" s="34" t="s">
        <v>34</v>
      </c>
      <c r="H108" s="34">
        <v>81.591</v>
      </c>
      <c r="I108" s="34"/>
      <c r="J108" s="34">
        <v>38</v>
      </c>
      <c r="K108" s="35">
        <f>IF(F108="","",C108*0.03)</f>
        <v>99128.00278058148</v>
      </c>
      <c r="L108" s="35"/>
      <c r="M108" s="37">
        <f>IF(J108="","",(K108/J108)/1000)</f>
        <v>2.608631652120565</v>
      </c>
      <c r="N108" s="34">
        <v>2011</v>
      </c>
      <c r="O108" s="36">
        <v>42487</v>
      </c>
      <c r="P108" s="34">
        <v>81.581</v>
      </c>
      <c r="Q108" s="34"/>
      <c r="R108" s="38">
        <f>IF(O108="","",(IF(G108="売",H108-P108,P108-H108))*M108*100000)</f>
        <v>2608.6316521181925</v>
      </c>
      <c r="S108" s="38"/>
      <c r="T108" s="39">
        <f>IF(O108="","",IF(R108&lt;0,J108*(-1),IF(G108="買",(P108-H108)*100,(H108-P108)*100)))</f>
        <v>0.9999999999990905</v>
      </c>
      <c r="U108" s="39"/>
    </row>
    <row r="109" spans="2:18" ht="12.75">
      <c r="B109" s="6"/>
      <c r="C109" s="6"/>
      <c r="D109" s="6"/>
      <c r="E109" s="6"/>
      <c r="F109" s="6"/>
      <c r="G109" s="6"/>
      <c r="H109" s="6"/>
      <c r="I109" s="6"/>
      <c r="J109" s="6"/>
      <c r="K109" s="6"/>
      <c r="L109" s="6"/>
      <c r="M109" s="6"/>
      <c r="N109" s="6"/>
      <c r="O109" s="6"/>
      <c r="P109" s="6"/>
      <c r="Q109" s="6"/>
      <c r="R109" s="6"/>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31" activePane="bottomLeft" state="frozen"/>
      <selection pane="topLeft" activeCell="A1" sqref="A1"/>
      <selection pane="bottomLeft" activeCell="J92" sqref="J92"/>
    </sheetView>
  </sheetViews>
  <sheetFormatPr defaultColWidth="9.00390625" defaultRowHeight="13.5"/>
  <cols>
    <col min="1" max="1" width="2.875" style="0" customWidth="1"/>
    <col min="2" max="18" width="6.625" style="0" customWidth="1"/>
    <col min="22" max="22" width="10.875" style="2" customWidth="1"/>
  </cols>
  <sheetData>
    <row r="2" spans="2:20" ht="12.75">
      <c r="B2" s="3" t="s">
        <v>0</v>
      </c>
      <c r="C2" s="3"/>
      <c r="D2" s="4"/>
      <c r="E2" s="4"/>
      <c r="F2" s="3" t="s">
        <v>1</v>
      </c>
      <c r="G2" s="3"/>
      <c r="H2" s="4" t="s">
        <v>2</v>
      </c>
      <c r="I2" s="4"/>
      <c r="J2" s="3" t="s">
        <v>3</v>
      </c>
      <c r="K2" s="3"/>
      <c r="L2" s="5">
        <f>C9</f>
        <v>200000</v>
      </c>
      <c r="M2" s="5"/>
      <c r="N2" s="3" t="s">
        <v>4</v>
      </c>
      <c r="O2" s="3"/>
      <c r="P2" s="5">
        <f>C108+R108</f>
        <v>1254573.4236940679</v>
      </c>
      <c r="Q2" s="5"/>
      <c r="R2" s="6"/>
      <c r="S2" s="6"/>
      <c r="T2" s="6"/>
    </row>
    <row r="3" spans="2:19" ht="57" customHeight="1">
      <c r="B3" s="3" t="s">
        <v>5</v>
      </c>
      <c r="C3" s="3"/>
      <c r="D3" s="7" t="s">
        <v>35</v>
      </c>
      <c r="E3" s="7"/>
      <c r="F3" s="7"/>
      <c r="G3" s="7"/>
      <c r="H3" s="7"/>
      <c r="I3" s="7"/>
      <c r="J3" s="3" t="s">
        <v>7</v>
      </c>
      <c r="K3" s="3"/>
      <c r="L3" s="7" t="s">
        <v>8</v>
      </c>
      <c r="M3" s="7"/>
      <c r="N3" s="7"/>
      <c r="O3" s="7"/>
      <c r="P3" s="7"/>
      <c r="Q3" s="7"/>
      <c r="R3" s="6"/>
      <c r="S3" s="6"/>
    </row>
    <row r="4" spans="2:20" ht="12.75">
      <c r="B4" s="3" t="s">
        <v>9</v>
      </c>
      <c r="C4" s="3"/>
      <c r="D4" s="8">
        <f>SUM($R$9:$S$993)</f>
        <v>1054573.4236940679</v>
      </c>
      <c r="E4" s="8"/>
      <c r="F4" s="3" t="s">
        <v>10</v>
      </c>
      <c r="G4" s="3"/>
      <c r="H4" s="9">
        <f>SUM($T$9:$U$108)</f>
        <v>4899.000000000001</v>
      </c>
      <c r="I4" s="9"/>
      <c r="J4" s="10" t="s">
        <v>11</v>
      </c>
      <c r="K4" s="10"/>
      <c r="L4" s="5">
        <f>MAX($C$9:$D$990)-C9</f>
        <v>1054097.184257008</v>
      </c>
      <c r="M4" s="5"/>
      <c r="N4" s="10" t="s">
        <v>12</v>
      </c>
      <c r="O4" s="10"/>
      <c r="P4" s="8">
        <f>MIN($C$9:$D$990)-C9</f>
        <v>0</v>
      </c>
      <c r="Q4" s="8"/>
      <c r="R4" s="6"/>
      <c r="S4" s="6"/>
      <c r="T4" s="6"/>
    </row>
    <row r="5" spans="2:20" ht="12.75">
      <c r="B5" s="11" t="s">
        <v>13</v>
      </c>
      <c r="C5" s="4">
        <f>COUNTIF($R$9:$R$990,"&gt;0")</f>
        <v>93</v>
      </c>
      <c r="D5" s="3" t="s">
        <v>14</v>
      </c>
      <c r="E5" s="12">
        <f>COUNTIF($R$9:$R$990,"&lt;0")</f>
        <v>7</v>
      </c>
      <c r="F5" s="3" t="s">
        <v>15</v>
      </c>
      <c r="G5" s="4">
        <f>COUNTIF($R$9:$R$990,"=0")</f>
        <v>0</v>
      </c>
      <c r="H5" s="3" t="s">
        <v>16</v>
      </c>
      <c r="I5" s="13">
        <f>C5/SUM(C5,E5,G5)</f>
        <v>0.93</v>
      </c>
      <c r="J5" s="11" t="s">
        <v>17</v>
      </c>
      <c r="K5" s="11"/>
      <c r="L5" s="4"/>
      <c r="M5" s="4"/>
      <c r="N5" s="14" t="s">
        <v>18</v>
      </c>
      <c r="O5" s="15"/>
      <c r="P5" s="4"/>
      <c r="Q5" s="4"/>
      <c r="R5" s="6"/>
      <c r="S5" s="6"/>
      <c r="T5" s="6"/>
    </row>
    <row r="6" spans="2:20" ht="12.75">
      <c r="B6" s="16"/>
      <c r="C6" s="17"/>
      <c r="D6" s="18"/>
      <c r="E6" s="19"/>
      <c r="F6" s="16"/>
      <c r="G6" s="19"/>
      <c r="H6" s="16"/>
      <c r="I6" s="20"/>
      <c r="J6" s="16"/>
      <c r="K6" s="16"/>
      <c r="L6" s="19"/>
      <c r="M6" s="19"/>
      <c r="N6" s="21"/>
      <c r="O6" s="21"/>
      <c r="P6" s="22"/>
      <c r="Q6" s="23"/>
      <c r="R6" s="6"/>
      <c r="S6" s="6"/>
      <c r="T6" s="6"/>
    </row>
    <row r="7" spans="2:21" ht="12.75">
      <c r="B7" s="24" t="s">
        <v>19</v>
      </c>
      <c r="C7" s="25" t="s">
        <v>20</v>
      </c>
      <c r="D7" s="25"/>
      <c r="E7" s="26" t="s">
        <v>21</v>
      </c>
      <c r="F7" s="26"/>
      <c r="G7" s="26"/>
      <c r="H7" s="26"/>
      <c r="I7" s="26"/>
      <c r="J7" s="27" t="s">
        <v>22</v>
      </c>
      <c r="K7" s="27"/>
      <c r="L7" s="27"/>
      <c r="M7" s="28" t="s">
        <v>23</v>
      </c>
      <c r="N7" s="29" t="s">
        <v>24</v>
      </c>
      <c r="O7" s="29"/>
      <c r="P7" s="29"/>
      <c r="Q7" s="29"/>
      <c r="R7" s="30" t="s">
        <v>25</v>
      </c>
      <c r="S7" s="30"/>
      <c r="T7" s="30"/>
      <c r="U7" s="30"/>
    </row>
    <row r="8" spans="2:21" ht="12.75">
      <c r="B8" s="24"/>
      <c r="C8" s="25"/>
      <c r="D8" s="25"/>
      <c r="E8" s="31" t="s">
        <v>26</v>
      </c>
      <c r="F8" s="31" t="s">
        <v>27</v>
      </c>
      <c r="G8" s="31" t="s">
        <v>28</v>
      </c>
      <c r="H8" s="31" t="s">
        <v>29</v>
      </c>
      <c r="I8" s="31"/>
      <c r="J8" s="32" t="s">
        <v>30</v>
      </c>
      <c r="K8" s="32" t="s">
        <v>31</v>
      </c>
      <c r="L8" s="32"/>
      <c r="M8" s="28"/>
      <c r="N8" s="33" t="s">
        <v>26</v>
      </c>
      <c r="O8" s="33" t="s">
        <v>27</v>
      </c>
      <c r="P8" s="33" t="s">
        <v>29</v>
      </c>
      <c r="Q8" s="33"/>
      <c r="R8" s="30" t="s">
        <v>32</v>
      </c>
      <c r="S8" s="30"/>
      <c r="T8" s="30" t="s">
        <v>30</v>
      </c>
      <c r="U8" s="30"/>
    </row>
    <row r="9" spans="2:21" ht="12.75">
      <c r="B9" s="34">
        <v>1</v>
      </c>
      <c r="C9" s="35">
        <v>200000</v>
      </c>
      <c r="D9" s="35"/>
      <c r="E9" s="34">
        <v>2001</v>
      </c>
      <c r="F9" s="36">
        <v>42111</v>
      </c>
      <c r="G9" s="34" t="s">
        <v>33</v>
      </c>
      <c r="H9" s="34">
        <v>105.33</v>
      </c>
      <c r="I9" s="34"/>
      <c r="J9" s="34">
        <v>57</v>
      </c>
      <c r="K9" s="35">
        <f>IF(F9="","",C9*0.03)</f>
        <v>6000</v>
      </c>
      <c r="L9" s="35"/>
      <c r="M9" s="37">
        <f>IF(J9="","",(K9/J9)/1000)</f>
        <v>0.10526315789473684</v>
      </c>
      <c r="N9" s="34">
        <v>2001</v>
      </c>
      <c r="O9" s="36">
        <v>42111</v>
      </c>
      <c r="P9" s="34">
        <v>108.25</v>
      </c>
      <c r="Q9" s="34"/>
      <c r="R9" s="38">
        <f>IF(O9="","",(IF(G9="売",H9-P9,P9-H9))*M9*100000)</f>
        <v>30736.842105263175</v>
      </c>
      <c r="S9" s="38"/>
      <c r="T9" s="39">
        <f>IF(O9="","",IF(R9&lt;0,J9*(-1),IF(G9="買",(P9-H9)*100,(H9-P9)*100)))</f>
        <v>292.00000000000017</v>
      </c>
      <c r="U9" s="39"/>
    </row>
    <row r="10" spans="2:21" ht="12.75">
      <c r="B10" s="34">
        <v>2</v>
      </c>
      <c r="C10" s="35">
        <f>IF(R9="","",C9+R9)</f>
        <v>230736.84210526317</v>
      </c>
      <c r="D10" s="35"/>
      <c r="E10" s="34">
        <v>2000</v>
      </c>
      <c r="F10" s="36">
        <v>42445</v>
      </c>
      <c r="G10" s="34" t="s">
        <v>33</v>
      </c>
      <c r="H10" s="34">
        <v>105.81</v>
      </c>
      <c r="I10" s="34"/>
      <c r="J10" s="34">
        <v>77</v>
      </c>
      <c r="K10" s="35">
        <f>IF(F10="","",C10*0.03)</f>
        <v>6922.105263157895</v>
      </c>
      <c r="L10" s="35"/>
      <c r="M10" s="37">
        <f>IF(J10="","",(K10/J10)/1000)</f>
        <v>0.08989747095010253</v>
      </c>
      <c r="N10" s="34">
        <v>2001</v>
      </c>
      <c r="O10" s="36">
        <v>42457</v>
      </c>
      <c r="P10" s="34">
        <v>105.82</v>
      </c>
      <c r="Q10" s="34"/>
      <c r="R10" s="38">
        <f>IF(O10="","",(IF(G10="売",H10-P10,P10-H10))*M10*100000)</f>
        <v>89.89747095002078</v>
      </c>
      <c r="S10" s="38"/>
      <c r="T10" s="39">
        <f>IF(O10="","",IF(R10&lt;0,J10*(-1),IF(G10="買",(P10-H10)*100,(H10-P10)*100)))</f>
        <v>0.9999999999990905</v>
      </c>
      <c r="U10" s="39"/>
    </row>
    <row r="11" spans="2:21" ht="12.75">
      <c r="B11" s="34">
        <v>3</v>
      </c>
      <c r="C11" s="35">
        <f>IF(R10="","",C10+R10)</f>
        <v>230826.7395762132</v>
      </c>
      <c r="D11" s="35"/>
      <c r="E11" s="34">
        <v>2000</v>
      </c>
      <c r="F11" s="36">
        <v>42478</v>
      </c>
      <c r="G11" s="34" t="s">
        <v>33</v>
      </c>
      <c r="H11" s="34">
        <v>105.05</v>
      </c>
      <c r="I11" s="34"/>
      <c r="J11" s="34">
        <v>86</v>
      </c>
      <c r="K11" s="35">
        <f>IF(F11="","",C11*0.03)</f>
        <v>6924.802187286396</v>
      </c>
      <c r="L11" s="35"/>
      <c r="M11" s="37">
        <f>IF(J11="","",(K11/J11)/1000)</f>
        <v>0.08052095566612089</v>
      </c>
      <c r="N11" s="34">
        <v>2001</v>
      </c>
      <c r="O11" s="36">
        <v>42502</v>
      </c>
      <c r="P11" s="34">
        <v>107.67</v>
      </c>
      <c r="Q11" s="34"/>
      <c r="R11" s="38">
        <f>IF(O11="","",(IF(G11="売",H11-P11,P11-H11))*M11*100000)</f>
        <v>21096.49038452371</v>
      </c>
      <c r="S11" s="38"/>
      <c r="T11" s="39">
        <f>IF(O11="","",IF(R11&lt;0,J11*(-1),IF(G11="買",(P11-H11)*100,(H11-P11)*100)))</f>
        <v>262.00000000000045</v>
      </c>
      <c r="U11" s="39"/>
    </row>
    <row r="12" spans="2:21" ht="12.75">
      <c r="B12" s="34">
        <v>4</v>
      </c>
      <c r="C12" s="35">
        <f>IF(R11="","",C11+R11)</f>
        <v>251923.2299607369</v>
      </c>
      <c r="D12" s="35"/>
      <c r="E12" s="34">
        <v>2000</v>
      </c>
      <c r="F12" s="36">
        <v>42465</v>
      </c>
      <c r="G12" s="34" t="s">
        <v>34</v>
      </c>
      <c r="H12" s="34">
        <v>104.73</v>
      </c>
      <c r="I12" s="34"/>
      <c r="J12" s="34">
        <v>90</v>
      </c>
      <c r="K12" s="35">
        <f>IF(F12="","",C12*0.03)</f>
        <v>7557.696898822107</v>
      </c>
      <c r="L12" s="35"/>
      <c r="M12" s="37">
        <f>IF(J12="","",(K12/J12)/1000)</f>
        <v>0.0839744099869123</v>
      </c>
      <c r="N12" s="34">
        <v>2001</v>
      </c>
      <c r="O12" s="36">
        <v>42470</v>
      </c>
      <c r="P12" s="34">
        <v>105.14</v>
      </c>
      <c r="Q12" s="34"/>
      <c r="R12" s="38">
        <f>IF(O12="","",(IF(G12="売",H12-P12,P12-H12))*M12*100000)</f>
        <v>-3442.9508094633757</v>
      </c>
      <c r="S12" s="38"/>
      <c r="T12" s="39">
        <f>IF(O12="","",IF(R12&lt;0,J12*(-1),IF(G12="買",(P12-H12)*100,(H12-P12)*100)))</f>
        <v>-90</v>
      </c>
      <c r="U12" s="39"/>
    </row>
    <row r="13" spans="2:21" ht="12.75">
      <c r="B13" s="34">
        <v>5</v>
      </c>
      <c r="C13" s="35">
        <f>IF(R12="","",C12+R12)</f>
        <v>248480.27915127354</v>
      </c>
      <c r="D13" s="35"/>
      <c r="E13" s="34">
        <v>2000</v>
      </c>
      <c r="F13" s="36">
        <v>42534</v>
      </c>
      <c r="G13" s="34" t="s">
        <v>33</v>
      </c>
      <c r="H13" s="34">
        <v>107.03</v>
      </c>
      <c r="I13" s="34"/>
      <c r="J13" s="34">
        <v>89</v>
      </c>
      <c r="K13" s="35">
        <f>IF(F13="","",C13*0.03)</f>
        <v>7454.408374538206</v>
      </c>
      <c r="L13" s="35"/>
      <c r="M13" s="37">
        <f>IF(J13="","",(K13/J13)/1000)</f>
        <v>0.08375739746672141</v>
      </c>
      <c r="N13" s="34">
        <v>2001</v>
      </c>
      <c r="O13" s="36">
        <v>42536</v>
      </c>
      <c r="P13" s="34">
        <v>106.19</v>
      </c>
      <c r="Q13" s="34"/>
      <c r="R13" s="38">
        <f>IF(O13="","",(IF(G13="売",H13-P13,P13-H13))*M13*100000)</f>
        <v>-7035.621387204627</v>
      </c>
      <c r="S13" s="38"/>
      <c r="T13" s="39">
        <f>IF(O13="","",IF(R13&lt;0,J13*(-1),IF(G13="買",(P13-H13)*100,(H13-P13)*100)))</f>
        <v>-89</v>
      </c>
      <c r="U13" s="39"/>
    </row>
    <row r="14" spans="2:21" ht="12.75">
      <c r="B14" s="34">
        <v>6</v>
      </c>
      <c r="C14" s="35">
        <f>IF(R13="","",C13+R13)</f>
        <v>241444.65776406892</v>
      </c>
      <c r="D14" s="35"/>
      <c r="E14" s="34">
        <v>2000</v>
      </c>
      <c r="F14" s="36">
        <v>42544</v>
      </c>
      <c r="G14" s="34" t="s">
        <v>33</v>
      </c>
      <c r="H14" s="34">
        <v>104.92</v>
      </c>
      <c r="I14" s="34"/>
      <c r="J14" s="34">
        <v>104</v>
      </c>
      <c r="K14" s="35">
        <f>IF(F14="","",C14*0.03)</f>
        <v>7243.339732922067</v>
      </c>
      <c r="L14" s="35"/>
      <c r="M14" s="37">
        <f>IF(J14="","",(K14/J14)/1000)</f>
        <v>0.06964749743194296</v>
      </c>
      <c r="N14" s="34">
        <v>2001</v>
      </c>
      <c r="O14" s="36">
        <v>42550</v>
      </c>
      <c r="P14" s="34">
        <v>104.93</v>
      </c>
      <c r="Q14" s="34"/>
      <c r="R14" s="38">
        <f>IF(O14="","",(IF(G14="売",H14-P14,P14-H14))*M14*100000)</f>
        <v>69.64749743197859</v>
      </c>
      <c r="S14" s="38"/>
      <c r="T14" s="39">
        <f>IF(O14="","",IF(R14&lt;0,J14*(-1),IF(G14="買",(P14-H14)*100,(H14-P14)*100)))</f>
        <v>1.0000000000005116</v>
      </c>
      <c r="U14" s="39"/>
    </row>
    <row r="15" spans="2:21" ht="12.75">
      <c r="B15" s="34">
        <v>7</v>
      </c>
      <c r="C15" s="35">
        <f>IF(R14="","",C14+R14)</f>
        <v>241514.3052615009</v>
      </c>
      <c r="D15" s="35"/>
      <c r="E15" s="34">
        <v>2000</v>
      </c>
      <c r="F15" s="36">
        <v>42550</v>
      </c>
      <c r="G15" s="34" t="s">
        <v>33</v>
      </c>
      <c r="H15" s="34">
        <v>104.38</v>
      </c>
      <c r="I15" s="34"/>
      <c r="J15" s="40">
        <v>130</v>
      </c>
      <c r="K15" s="35">
        <f>IF(F15="","",C15*0.03)</f>
        <v>7245.429157845027</v>
      </c>
      <c r="L15" s="35"/>
      <c r="M15" s="37">
        <f>IF(J15="","",(K15/J15)/1000)</f>
        <v>0.055734070444961745</v>
      </c>
      <c r="N15" s="34">
        <v>2001</v>
      </c>
      <c r="O15" s="36">
        <v>42555</v>
      </c>
      <c r="P15" s="34">
        <v>104.39</v>
      </c>
      <c r="Q15" s="34"/>
      <c r="R15" s="38">
        <f>IF(O15="","",(IF(G15="売",H15-P15,P15-H15))*M15*100000)</f>
        <v>55.734070444990266</v>
      </c>
      <c r="S15" s="38"/>
      <c r="T15" s="39">
        <f>IF(O15="","",IF(R15&lt;0,J15*(-1),IF(G15="買",(P15-H15)*100,(H15-P15)*100)))</f>
        <v>1.0000000000005116</v>
      </c>
      <c r="U15" s="39"/>
    </row>
    <row r="16" spans="2:21" ht="12.75">
      <c r="B16" s="34">
        <v>8</v>
      </c>
      <c r="C16" s="35">
        <f>IF(R15="","",C15+R15)</f>
        <v>241570.0393319459</v>
      </c>
      <c r="D16" s="35"/>
      <c r="E16" s="34">
        <v>2000</v>
      </c>
      <c r="F16" s="36">
        <v>42562</v>
      </c>
      <c r="G16" s="34" t="s">
        <v>33</v>
      </c>
      <c r="H16" s="34">
        <v>107.18</v>
      </c>
      <c r="I16" s="34"/>
      <c r="J16" s="34">
        <v>60</v>
      </c>
      <c r="K16" s="35">
        <f>IF(F16="","",C16*0.03)</f>
        <v>7247.101179958377</v>
      </c>
      <c r="L16" s="35"/>
      <c r="M16" s="37">
        <f>IF(J16="","",(K16/J16)/1000)</f>
        <v>0.12078501966597294</v>
      </c>
      <c r="N16" s="34">
        <v>2001</v>
      </c>
      <c r="O16" s="36">
        <v>42564</v>
      </c>
      <c r="P16" s="34">
        <v>107.19</v>
      </c>
      <c r="Q16" s="34"/>
      <c r="R16" s="38">
        <f>IF(O16="","",(IF(G16="売",H16-P16,P16-H16))*M16*100000)</f>
        <v>120.78501966586309</v>
      </c>
      <c r="S16" s="38"/>
      <c r="T16" s="39">
        <f>IF(O16="","",IF(R16&lt;0,J16*(-1),IF(G16="買",(P16-H16)*100,(H16-P16)*100)))</f>
        <v>0.9999999999990905</v>
      </c>
      <c r="U16" s="39"/>
    </row>
    <row r="17" spans="2:21" ht="12.75">
      <c r="B17" s="34">
        <v>9</v>
      </c>
      <c r="C17" s="35">
        <f>IF(R16="","",C16+R16)</f>
        <v>241690.82435161178</v>
      </c>
      <c r="D17" s="35"/>
      <c r="E17" s="34">
        <v>2000</v>
      </c>
      <c r="F17" s="36">
        <v>42564</v>
      </c>
      <c r="G17" s="34" t="s">
        <v>33</v>
      </c>
      <c r="H17" s="34">
        <v>108.39</v>
      </c>
      <c r="I17" s="34"/>
      <c r="J17" s="34">
        <v>143</v>
      </c>
      <c r="K17" s="35">
        <f>IF(F17="","",C17*0.03)</f>
        <v>7250.724730548353</v>
      </c>
      <c r="L17" s="35"/>
      <c r="M17" s="37">
        <f>IF(J17="","",(K17/J17)/1000)</f>
        <v>0.05070436874509338</v>
      </c>
      <c r="N17" s="34">
        <v>2001</v>
      </c>
      <c r="O17" s="36">
        <v>42569</v>
      </c>
      <c r="P17" s="34">
        <v>108.4</v>
      </c>
      <c r="Q17" s="34"/>
      <c r="R17" s="38">
        <f>IF(O17="","",(IF(G17="売",H17-P17,P17-H17))*M17*100000)</f>
        <v>50.70436874511932</v>
      </c>
      <c r="S17" s="38"/>
      <c r="T17" s="39">
        <f>IF(O17="","",IF(R17&lt;0,J17*(-1),IF(G17="買",(P17-H17)*100,(H17-P17)*100)))</f>
        <v>1.0000000000005116</v>
      </c>
      <c r="U17" s="39"/>
    </row>
    <row r="18" spans="2:21" ht="12.75">
      <c r="B18" s="34">
        <v>10</v>
      </c>
      <c r="C18" s="35">
        <f>IF(R17="","",C17+R17)</f>
        <v>241741.5287203569</v>
      </c>
      <c r="D18" s="35"/>
      <c r="E18" s="34">
        <v>2000</v>
      </c>
      <c r="F18" s="36">
        <v>42607</v>
      </c>
      <c r="G18" s="34" t="s">
        <v>34</v>
      </c>
      <c r="H18" s="34">
        <v>106.63</v>
      </c>
      <c r="I18" s="34"/>
      <c r="J18" s="34">
        <v>79</v>
      </c>
      <c r="K18" s="35">
        <f>IF(F18="","",C18*0.03)</f>
        <v>7252.245861610707</v>
      </c>
      <c r="L18" s="35"/>
      <c r="M18" s="37">
        <f>IF(J18="","",(K18/J18)/1000)</f>
        <v>0.09180058052671781</v>
      </c>
      <c r="N18" s="34">
        <v>2001</v>
      </c>
      <c r="O18" s="36">
        <v>42626</v>
      </c>
      <c r="P18" s="34">
        <v>106.62</v>
      </c>
      <c r="Q18" s="34"/>
      <c r="R18" s="38">
        <f>IF(O18="","",(IF(G18="売",H18-P18,P18-H18))*M18*100000)</f>
        <v>91.80058052663432</v>
      </c>
      <c r="S18" s="38"/>
      <c r="T18" s="39">
        <f>IF(O18="","",IF(R18&lt;0,J18*(-1),IF(G18="買",(P18-H18)*100,(H18-P18)*100)))</f>
        <v>0.9999999999990905</v>
      </c>
      <c r="U18" s="39"/>
    </row>
    <row r="19" spans="2:21" ht="12.75">
      <c r="B19" s="34">
        <v>11</v>
      </c>
      <c r="C19" s="35">
        <f>IF(R18="","",C18+R18)</f>
        <v>241833.32930088355</v>
      </c>
      <c r="D19" s="35"/>
      <c r="E19" s="34">
        <v>2000</v>
      </c>
      <c r="F19" s="36">
        <v>42639</v>
      </c>
      <c r="G19" s="34" t="s">
        <v>33</v>
      </c>
      <c r="H19" s="34">
        <v>107.86</v>
      </c>
      <c r="I19" s="34"/>
      <c r="J19" s="34">
        <v>70</v>
      </c>
      <c r="K19" s="35">
        <f>IF(F19="","",C19*0.03)</f>
        <v>7254.999879026506</v>
      </c>
      <c r="L19" s="35"/>
      <c r="M19" s="37">
        <f>IF(J19="","",(K19/J19)/1000)</f>
        <v>0.10364285541466438</v>
      </c>
      <c r="N19" s="34">
        <v>2001</v>
      </c>
      <c r="O19" s="36">
        <v>42653</v>
      </c>
      <c r="P19" s="34">
        <v>107.87</v>
      </c>
      <c r="Q19" s="34"/>
      <c r="R19" s="38">
        <f>IF(O19="","",(IF(G19="売",H19-P19,P19-H19))*M19*100000)</f>
        <v>103.64285541471739</v>
      </c>
      <c r="S19" s="38"/>
      <c r="T19" s="39">
        <f>IF(O19="","",IF(R19&lt;0,J19*(-1),IF(G19="買",(P19-H19)*100,(H19-P19)*100)))</f>
        <v>1.0000000000005116</v>
      </c>
      <c r="U19" s="39"/>
    </row>
    <row r="20" spans="2:21" ht="12.75">
      <c r="B20" s="34">
        <v>12</v>
      </c>
      <c r="C20" s="35">
        <f>IF(R19="","",C19+R19)</f>
        <v>241936.97215629826</v>
      </c>
      <c r="D20" s="35"/>
      <c r="E20" s="34">
        <v>2000</v>
      </c>
      <c r="F20" s="36">
        <v>42676</v>
      </c>
      <c r="G20" s="34" t="s">
        <v>34</v>
      </c>
      <c r="H20" s="34">
        <v>107.96</v>
      </c>
      <c r="I20" s="34"/>
      <c r="J20" s="34">
        <v>53</v>
      </c>
      <c r="K20" s="35">
        <f>IF(F20="","",C20*0.03)</f>
        <v>7258.109164688947</v>
      </c>
      <c r="L20" s="35"/>
      <c r="M20" s="37">
        <f>IF(J20="","",(K20/J20)/1000)</f>
        <v>0.1369454559375273</v>
      </c>
      <c r="N20" s="34">
        <v>2001</v>
      </c>
      <c r="O20" s="36">
        <v>42689</v>
      </c>
      <c r="P20" s="34">
        <v>107.95</v>
      </c>
      <c r="Q20" s="34"/>
      <c r="R20" s="38">
        <f>IF(O20="","",(IF(G20="売",H20-P20,P20-H20))*M20*100000)</f>
        <v>136.94545593740276</v>
      </c>
      <c r="S20" s="38"/>
      <c r="T20" s="39">
        <f>IF(O20="","",IF(R20&lt;0,J20*(-1),IF(G20="買",(P20-H20)*100,(H20-P20)*100)))</f>
        <v>0.9999999999990905</v>
      </c>
      <c r="U20" s="39"/>
    </row>
    <row r="21" spans="2:21" ht="12.75">
      <c r="B21" s="34">
        <v>13</v>
      </c>
      <c r="C21" s="35">
        <f>IF(R20="","",C20+R20)</f>
        <v>242073.91761223567</v>
      </c>
      <c r="D21" s="35"/>
      <c r="E21" s="34">
        <v>2000</v>
      </c>
      <c r="F21" s="36">
        <v>42696</v>
      </c>
      <c r="G21" s="34" t="s">
        <v>33</v>
      </c>
      <c r="H21" s="34">
        <v>110.29</v>
      </c>
      <c r="I21" s="34"/>
      <c r="J21" s="34">
        <v>91</v>
      </c>
      <c r="K21" s="35">
        <f>IF(F21="","",C21*0.03)</f>
        <v>7262.21752836707</v>
      </c>
      <c r="L21" s="35"/>
      <c r="M21" s="37">
        <f>IF(J21="","",(K21/J21)/1000)</f>
        <v>0.07980458822381396</v>
      </c>
      <c r="N21" s="34">
        <v>2001</v>
      </c>
      <c r="O21" s="36">
        <v>42702</v>
      </c>
      <c r="P21" s="34">
        <v>110.3</v>
      </c>
      <c r="Q21" s="34"/>
      <c r="R21" s="38">
        <f>IF(O21="","",(IF(G21="売",H21-P21,P21-H21))*M21*100000)</f>
        <v>79.80458822374138</v>
      </c>
      <c r="S21" s="38"/>
      <c r="T21" s="39">
        <f>IF(O21="","",IF(R21&lt;0,J21*(-1),IF(G21="買",(P21-H21)*100,(H21-P21)*100)))</f>
        <v>0.9999999999990905</v>
      </c>
      <c r="U21" s="39"/>
    </row>
    <row r="22" spans="2:21" ht="12.75">
      <c r="B22" s="34">
        <v>14</v>
      </c>
      <c r="C22" s="35">
        <f>IF(R21="","",C21+R21)</f>
        <v>242153.72220045942</v>
      </c>
      <c r="D22" s="35"/>
      <c r="E22" s="34">
        <v>2001</v>
      </c>
      <c r="F22" s="36">
        <v>42416</v>
      </c>
      <c r="G22" s="34" t="s">
        <v>33</v>
      </c>
      <c r="H22" s="34">
        <v>115.94</v>
      </c>
      <c r="I22" s="34"/>
      <c r="J22" s="34">
        <v>143</v>
      </c>
      <c r="K22" s="35">
        <f>IF(F22="","",C22*0.03)</f>
        <v>7264.611666013782</v>
      </c>
      <c r="L22" s="35"/>
      <c r="M22" s="37">
        <f>IF(J22="","",(K22/J22)/1000)</f>
        <v>0.05080148018191456</v>
      </c>
      <c r="N22" s="34">
        <v>2001</v>
      </c>
      <c r="O22" s="36">
        <v>42420</v>
      </c>
      <c r="P22" s="34">
        <v>115.95</v>
      </c>
      <c r="Q22" s="34"/>
      <c r="R22" s="38">
        <f>IF(O22="","",(IF(G22="売",H22-P22,P22-H22))*M22*100000)</f>
        <v>50.801480181940555</v>
      </c>
      <c r="S22" s="38"/>
      <c r="T22" s="39">
        <f>IF(O22="","",IF(R22&lt;0,J22*(-1),IF(G22="買",(P22-H22)*100,(H22-P22)*100)))</f>
        <v>1.0000000000005116</v>
      </c>
      <c r="U22" s="39"/>
    </row>
    <row r="23" spans="2:21" ht="12.75">
      <c r="B23" s="34">
        <v>15</v>
      </c>
      <c r="C23" s="35">
        <f>IF(R22="","",C22+R22)</f>
        <v>242204.52368064137</v>
      </c>
      <c r="D23" s="35"/>
      <c r="E23" s="34">
        <v>2001</v>
      </c>
      <c r="F23" s="36">
        <v>42435</v>
      </c>
      <c r="G23" s="34" t="s">
        <v>33</v>
      </c>
      <c r="H23" s="34">
        <v>119.27</v>
      </c>
      <c r="I23" s="34"/>
      <c r="J23" s="34">
        <v>103</v>
      </c>
      <c r="K23" s="35">
        <f>IF(F23="","",C23*0.03)</f>
        <v>7266.135710419241</v>
      </c>
      <c r="L23" s="35"/>
      <c r="M23" s="37">
        <f>IF(J23="","",(K23/J23)/1000)</f>
        <v>0.07054500689727419</v>
      </c>
      <c r="N23" s="34">
        <v>2001</v>
      </c>
      <c r="O23" s="36">
        <v>42438</v>
      </c>
      <c r="P23" s="34">
        <v>119.28</v>
      </c>
      <c r="Q23" s="34"/>
      <c r="R23" s="38">
        <f>IF(O23="","",(IF(G23="売",H23-P23,P23-H23))*M23*100000)</f>
        <v>70.54500689731029</v>
      </c>
      <c r="S23" s="38"/>
      <c r="T23" s="39">
        <f>IF(O23="","",IF(R23&lt;0,J23*(-1),IF(G23="買",(P23-H23)*100,(H23-P23)*100)))</f>
        <v>1.0000000000005116</v>
      </c>
      <c r="U23" s="39"/>
    </row>
    <row r="24" spans="2:21" ht="12.75">
      <c r="B24" s="34">
        <v>16</v>
      </c>
      <c r="C24" s="35">
        <f>IF(R23="","",C23+R23)</f>
        <v>242275.06868753867</v>
      </c>
      <c r="D24" s="35"/>
      <c r="E24" s="34">
        <v>2001</v>
      </c>
      <c r="F24" s="36">
        <v>42512</v>
      </c>
      <c r="G24" s="34" t="s">
        <v>34</v>
      </c>
      <c r="H24" s="34">
        <v>122.43</v>
      </c>
      <c r="I24" s="34"/>
      <c r="J24" s="34">
        <v>86</v>
      </c>
      <c r="K24" s="35">
        <f>IF(F24="","",C24*0.03)</f>
        <v>7268.25206062616</v>
      </c>
      <c r="L24" s="35"/>
      <c r="M24" s="37">
        <f>IF(J24="","",(K24/J24)/1000)</f>
        <v>0.08451455884449023</v>
      </c>
      <c r="N24" s="34">
        <v>2001</v>
      </c>
      <c r="O24" s="36">
        <v>42519</v>
      </c>
      <c r="P24" s="34">
        <v>121.4</v>
      </c>
      <c r="Q24" s="34"/>
      <c r="R24" s="38">
        <f>IF(O24="","",(IF(G24="売",H24-P24,P24-H24))*M24*100000)</f>
        <v>8704.999560982504</v>
      </c>
      <c r="S24" s="38"/>
      <c r="T24" s="39">
        <f>IF(O24="","",IF(R24&lt;0,J24*(-1),IF(G24="買",(P24-H24)*100,(H24-P24)*100)))</f>
        <v>103.00000000000011</v>
      </c>
      <c r="U24" s="39"/>
    </row>
    <row r="25" spans="2:21" ht="12.75">
      <c r="B25" s="34">
        <v>17</v>
      </c>
      <c r="C25" s="35">
        <f>IF(R24="","",C24+R24)</f>
        <v>250980.0682485212</v>
      </c>
      <c r="D25" s="35"/>
      <c r="E25" s="34">
        <v>2001</v>
      </c>
      <c r="F25" s="36">
        <v>42550</v>
      </c>
      <c r="G25" s="34" t="s">
        <v>33</v>
      </c>
      <c r="H25" s="34">
        <v>124.74</v>
      </c>
      <c r="I25" s="34"/>
      <c r="J25" s="34">
        <v>95</v>
      </c>
      <c r="K25" s="35">
        <f>IF(F25="","",C25*0.03)</f>
        <v>7529.4020474556355</v>
      </c>
      <c r="L25" s="35"/>
      <c r="M25" s="37">
        <f>IF(J25="","",(K25/J25)/1000)</f>
        <v>0.07925686365742775</v>
      </c>
      <c r="N25" s="34">
        <v>2001</v>
      </c>
      <c r="O25" s="36">
        <v>42554</v>
      </c>
      <c r="P25" s="34">
        <v>123.71</v>
      </c>
      <c r="Q25" s="34"/>
      <c r="R25" s="38">
        <f>IF(O25="","",(IF(G25="売",H25-P25,P25-H25))*M25*100000)</f>
        <v>-8163.456956715067</v>
      </c>
      <c r="S25" s="38"/>
      <c r="T25" s="39">
        <f>IF(O25="","",IF(R25&lt;0,J25*(-1),IF(G25="買",(P25-H25)*100,(H25-P25)*100)))</f>
        <v>-95</v>
      </c>
      <c r="U25" s="39"/>
    </row>
    <row r="26" spans="2:21" ht="12.75">
      <c r="B26" s="34">
        <v>18</v>
      </c>
      <c r="C26" s="35">
        <f>IF(R25="","",C25+R25)</f>
        <v>242816.61129180613</v>
      </c>
      <c r="D26" s="35"/>
      <c r="E26" s="34">
        <v>2001</v>
      </c>
      <c r="F26" s="36">
        <v>42588</v>
      </c>
      <c r="G26" s="34" t="s">
        <v>34</v>
      </c>
      <c r="H26" s="34">
        <v>123.6</v>
      </c>
      <c r="I26" s="34"/>
      <c r="J26" s="34">
        <v>77</v>
      </c>
      <c r="K26" s="35">
        <f>IF(F26="","",C26*0.03)</f>
        <v>7284.498338754183</v>
      </c>
      <c r="L26" s="35"/>
      <c r="M26" s="37">
        <f>IF(J26="","",(K26/J26)/1000)</f>
        <v>0.0946038745292751</v>
      </c>
      <c r="N26" s="34">
        <v>2001</v>
      </c>
      <c r="O26" s="36">
        <v>42591</v>
      </c>
      <c r="P26" s="34">
        <v>123.59</v>
      </c>
      <c r="Q26" s="34"/>
      <c r="R26" s="38">
        <f>IF(O26="","",(IF(G26="売",H26-P26,P26-H26))*M26*100000)</f>
        <v>94.60387452918906</v>
      </c>
      <c r="S26" s="38"/>
      <c r="T26" s="39">
        <f>IF(O26="","",IF(R26&lt;0,J26*(-1),IF(G26="買",(P26-H26)*100,(H26-P26)*100)))</f>
        <v>0.9999999999990905</v>
      </c>
      <c r="U26" s="39"/>
    </row>
    <row r="27" spans="2:21" ht="12.75">
      <c r="B27" s="34">
        <v>19</v>
      </c>
      <c r="C27" s="35">
        <f>IF(R26="","",C26+R26)</f>
        <v>242911.2151663353</v>
      </c>
      <c r="D27" s="35"/>
      <c r="E27" s="34">
        <v>2001</v>
      </c>
      <c r="F27" s="36">
        <v>42592</v>
      </c>
      <c r="G27" s="34" t="s">
        <v>34</v>
      </c>
      <c r="H27" s="34">
        <v>121.72</v>
      </c>
      <c r="I27" s="34"/>
      <c r="J27" s="34">
        <v>94</v>
      </c>
      <c r="K27" s="35">
        <f>IF(F27="","",C27*0.03)</f>
        <v>7287.336454990059</v>
      </c>
      <c r="L27" s="35"/>
      <c r="M27" s="37">
        <f>IF(J27="","",(K27/J27)/1000)</f>
        <v>0.07752485590414956</v>
      </c>
      <c r="N27" s="34">
        <v>2001</v>
      </c>
      <c r="O27" s="36">
        <v>42596</v>
      </c>
      <c r="P27" s="34">
        <v>121.71</v>
      </c>
      <c r="Q27" s="34"/>
      <c r="R27" s="38">
        <f>IF(O27="","",(IF(G27="売",H27-P27,P27-H27))*M27*100000)</f>
        <v>77.52485590418922</v>
      </c>
      <c r="S27" s="38"/>
      <c r="T27" s="39">
        <f>IF(O27="","",IF(R27&lt;0,J27*(-1),IF(G27="買",(P27-H27)*100,(H27-P27)*100)))</f>
        <v>1.0000000000005116</v>
      </c>
      <c r="U27" s="39"/>
    </row>
    <row r="28" spans="2:21" ht="12.75">
      <c r="B28" s="34">
        <v>20</v>
      </c>
      <c r="C28" s="35">
        <f>IF(R27="","",C27+R27)</f>
        <v>242988.7400222395</v>
      </c>
      <c r="D28" s="35"/>
      <c r="E28" s="34">
        <v>2001</v>
      </c>
      <c r="F28" s="36">
        <v>42610</v>
      </c>
      <c r="G28" s="34" t="s">
        <v>34</v>
      </c>
      <c r="H28" s="34">
        <v>119.67</v>
      </c>
      <c r="I28" s="34"/>
      <c r="J28" s="34">
        <v>118</v>
      </c>
      <c r="K28" s="35">
        <f>IF(F28="","",C28*0.03)</f>
        <v>7289.662200667185</v>
      </c>
      <c r="L28" s="35"/>
      <c r="M28" s="37">
        <f>IF(J28="","",(K28/J28)/1000)</f>
        <v>0.06177679831073885</v>
      </c>
      <c r="N28" s="34">
        <v>2001</v>
      </c>
      <c r="O28" s="36">
        <v>42628</v>
      </c>
      <c r="P28" s="34">
        <v>119.66</v>
      </c>
      <c r="Q28" s="34"/>
      <c r="R28" s="38">
        <f>IF(O28="","",(IF(G28="売",H28-P28,P28-H28))*M28*100000)</f>
        <v>61.77679831077046</v>
      </c>
      <c r="S28" s="38"/>
      <c r="T28" s="39">
        <f>IF(O28="","",IF(R28&lt;0,J28*(-1),IF(G28="買",(P28-H28)*100,(H28-P28)*100)))</f>
        <v>1.0000000000005116</v>
      </c>
      <c r="U28" s="39"/>
    </row>
    <row r="29" spans="2:21" ht="12.75">
      <c r="B29" s="34">
        <v>21</v>
      </c>
      <c r="C29" s="35">
        <f>IF(R28="","",C28+R28)</f>
        <v>243050.51682055029</v>
      </c>
      <c r="D29" s="35"/>
      <c r="E29" s="34">
        <v>2001</v>
      </c>
      <c r="F29" s="36">
        <v>42639</v>
      </c>
      <c r="G29" s="34" t="s">
        <v>33</v>
      </c>
      <c r="H29" s="34">
        <v>119.79</v>
      </c>
      <c r="I29" s="34"/>
      <c r="J29" s="34">
        <v>107</v>
      </c>
      <c r="K29" s="35">
        <f>IF(F29="","",C29*0.03)</f>
        <v>7291.515504616508</v>
      </c>
      <c r="L29" s="35"/>
      <c r="M29" s="37">
        <f>IF(J29="","",(K29/J29)/1000)</f>
        <v>0.06814500471604214</v>
      </c>
      <c r="N29" s="34">
        <v>2001</v>
      </c>
      <c r="O29" s="36">
        <v>42651</v>
      </c>
      <c r="P29" s="34">
        <v>119.8</v>
      </c>
      <c r="Q29" s="34"/>
      <c r="R29" s="38">
        <f>IF(O29="","",(IF(G29="売",H29-P29,P29-H29))*M29*100000)</f>
        <v>68.14500471598015</v>
      </c>
      <c r="S29" s="38"/>
      <c r="T29" s="39">
        <f>IF(O29="","",IF(R29&lt;0,J29*(-1),IF(G29="買",(P29-H29)*100,(H29-P29)*100)))</f>
        <v>0.9999999999990905</v>
      </c>
      <c r="U29" s="39"/>
    </row>
    <row r="30" spans="2:21" ht="12.75">
      <c r="B30" s="34">
        <v>22</v>
      </c>
      <c r="C30" s="35">
        <f>IF(R29="","",C29+R29)</f>
        <v>243118.66182526626</v>
      </c>
      <c r="D30" s="35"/>
      <c r="E30" s="34">
        <v>2001</v>
      </c>
      <c r="F30" s="36">
        <v>42658</v>
      </c>
      <c r="G30" s="34" t="s">
        <v>33</v>
      </c>
      <c r="H30" s="34">
        <v>121.17</v>
      </c>
      <c r="I30" s="34"/>
      <c r="J30" s="34">
        <v>81</v>
      </c>
      <c r="K30" s="35">
        <f>IF(F30="","",C30*0.03)</f>
        <v>7293.5598547579875</v>
      </c>
      <c r="L30" s="35"/>
      <c r="M30" s="37">
        <f>IF(J30="","",(K30/J30)/1000)</f>
        <v>0.09004394882417269</v>
      </c>
      <c r="N30" s="34">
        <v>2001</v>
      </c>
      <c r="O30" s="36">
        <v>42660</v>
      </c>
      <c r="P30" s="34">
        <v>121.18</v>
      </c>
      <c r="Q30" s="34"/>
      <c r="R30" s="38">
        <f>IF(O30="","",(IF(G30="売",H30-P30,P30-H30))*M30*100000)</f>
        <v>90.04394882421875</v>
      </c>
      <c r="S30" s="38"/>
      <c r="T30" s="39">
        <f>IF(O30="","",IF(R30&lt;0,J30*(-1),IF(G30="買",(P30-H30)*100,(H30-P30)*100)))</f>
        <v>1.0000000000005116</v>
      </c>
      <c r="U30" s="39"/>
    </row>
    <row r="31" spans="2:21" ht="12.75">
      <c r="B31" s="34">
        <v>23</v>
      </c>
      <c r="C31" s="35">
        <f>IF(R30="","",C30+R30)</f>
        <v>243208.7057740905</v>
      </c>
      <c r="D31" s="35"/>
      <c r="E31" s="34">
        <v>2002</v>
      </c>
      <c r="F31" s="36">
        <v>42390</v>
      </c>
      <c r="G31" s="34" t="s">
        <v>33</v>
      </c>
      <c r="H31" s="34">
        <v>132.73</v>
      </c>
      <c r="I31" s="34"/>
      <c r="J31" s="34">
        <v>78</v>
      </c>
      <c r="K31" s="35">
        <f>IF(F31="","",C31*0.03)</f>
        <v>7296.261173222714</v>
      </c>
      <c r="L31" s="35"/>
      <c r="M31" s="37">
        <f>IF(J31="","",(K31/J31)/1000)</f>
        <v>0.09354180991311171</v>
      </c>
      <c r="N31" s="34">
        <v>2002</v>
      </c>
      <c r="O31" s="36">
        <v>42399</v>
      </c>
      <c r="P31" s="34">
        <v>132.74</v>
      </c>
      <c r="Q31" s="34"/>
      <c r="R31" s="38">
        <f>IF(O31="","",(IF(G31="売",H31-P31,P31-H31))*M31*100000)</f>
        <v>93.5418099132925</v>
      </c>
      <c r="S31" s="38"/>
      <c r="T31" s="39">
        <f>IF(O31="","",IF(R31&lt;0,J31*(-1),IF(G31="買",(P31-H31)*100,(H31-P31)*100)))</f>
        <v>1.0000000000019327</v>
      </c>
      <c r="U31" s="39"/>
    </row>
    <row r="32" spans="2:21" ht="12.75">
      <c r="B32" s="34">
        <v>24</v>
      </c>
      <c r="C32" s="35">
        <f>IF(R31="","",C31+R31)</f>
        <v>243302.24758400378</v>
      </c>
      <c r="D32" s="35"/>
      <c r="E32" s="34">
        <v>2002</v>
      </c>
      <c r="F32" s="36">
        <v>42470</v>
      </c>
      <c r="G32" s="34" t="s">
        <v>33</v>
      </c>
      <c r="H32" s="34">
        <v>131.04</v>
      </c>
      <c r="I32" s="34"/>
      <c r="J32" s="34">
        <v>95</v>
      </c>
      <c r="K32" s="35">
        <f>IF(F32="","",C32*0.03)</f>
        <v>7299.067427520114</v>
      </c>
      <c r="L32" s="35"/>
      <c r="M32" s="37">
        <f>IF(J32="","",(K32/J32)/1000)</f>
        <v>0.07683228871073804</v>
      </c>
      <c r="N32" s="34">
        <v>2002</v>
      </c>
      <c r="O32" s="36">
        <v>42487</v>
      </c>
      <c r="P32" s="34">
        <v>131.05</v>
      </c>
      <c r="Q32" s="34"/>
      <c r="R32" s="38">
        <f>IF(O32="","",(IF(G32="売",H32-P32,P32-H32))*M32*100000)</f>
        <v>76.83228871088653</v>
      </c>
      <c r="S32" s="38"/>
      <c r="T32" s="39">
        <f>IF(O32="","",IF(R32&lt;0,J32*(-1),IF(G32="買",(P32-H32)*100,(H32-P32)*100)))</f>
        <v>1.0000000000019327</v>
      </c>
      <c r="U32" s="39"/>
    </row>
    <row r="33" spans="2:21" ht="12.75">
      <c r="B33" s="34">
        <v>25</v>
      </c>
      <c r="C33" s="35">
        <f>IF(R32="","",C32+R32)</f>
        <v>243379.07987271468</v>
      </c>
      <c r="D33" s="35"/>
      <c r="E33" s="34">
        <v>2002</v>
      </c>
      <c r="F33" s="36">
        <v>42539</v>
      </c>
      <c r="G33" s="34" t="s">
        <v>33</v>
      </c>
      <c r="H33" s="34">
        <v>124.21</v>
      </c>
      <c r="I33" s="34"/>
      <c r="J33" s="34">
        <v>69</v>
      </c>
      <c r="K33" s="35">
        <f>IF(F33="","",C33*0.03)</f>
        <v>7301.37239618144</v>
      </c>
      <c r="L33" s="35"/>
      <c r="M33" s="37">
        <f>IF(J33="","",(K33/J33)/1000)</f>
        <v>0.10581699124900638</v>
      </c>
      <c r="N33" s="34">
        <v>2002</v>
      </c>
      <c r="O33" s="36">
        <v>42541</v>
      </c>
      <c r="P33" s="34">
        <v>124.22</v>
      </c>
      <c r="Q33" s="34"/>
      <c r="R33" s="38">
        <f>IF(O33="","",(IF(G33="売",H33-P33,P33-H33))*M33*100000)</f>
        <v>105.81699124906054</v>
      </c>
      <c r="S33" s="38"/>
      <c r="T33" s="39">
        <f>IF(O33="","",IF(R33&lt;0,J33*(-1),IF(G33="買",(P33-H33)*100,(H33-P33)*100)))</f>
        <v>1.0000000000005116</v>
      </c>
      <c r="U33" s="39"/>
    </row>
    <row r="34" spans="2:21" ht="12.75">
      <c r="B34" s="34">
        <v>26</v>
      </c>
      <c r="C34" s="35">
        <f>IF(R33="","",C33+R33)</f>
        <v>243484.89686396375</v>
      </c>
      <c r="D34" s="35"/>
      <c r="E34" s="34">
        <v>2002</v>
      </c>
      <c r="F34" s="36">
        <v>42671</v>
      </c>
      <c r="G34" s="34" t="s">
        <v>34</v>
      </c>
      <c r="H34" s="34">
        <v>123.45</v>
      </c>
      <c r="I34" s="34"/>
      <c r="J34" s="34">
        <v>158</v>
      </c>
      <c r="K34" s="35">
        <f>IF(F34="","",C34*0.03)</f>
        <v>7304.546905918912</v>
      </c>
      <c r="L34" s="35"/>
      <c r="M34" s="37">
        <f>IF(J34="","",(K34/J34)/1000)</f>
        <v>0.04623130953113235</v>
      </c>
      <c r="N34" s="34">
        <v>2002</v>
      </c>
      <c r="O34" s="36">
        <v>42680</v>
      </c>
      <c r="P34" s="34">
        <v>122.67</v>
      </c>
      <c r="Q34" s="34"/>
      <c r="R34" s="38">
        <f>IF(O34="","",(IF(G34="売",H34-P34,P34-H34))*M34*100000)</f>
        <v>3606.0421434283285</v>
      </c>
      <c r="S34" s="38"/>
      <c r="T34" s="39">
        <f>IF(O34="","",IF(R34&lt;0,J34*(-1),IF(G34="買",(P34-H34)*100,(H34-P34)*100)))</f>
        <v>78.00000000000011</v>
      </c>
      <c r="U34" s="39"/>
    </row>
    <row r="35" spans="2:21" ht="12.75">
      <c r="B35" s="34">
        <v>27</v>
      </c>
      <c r="C35" s="35">
        <f>IF(R34="","",C34+R34)</f>
        <v>247090.93900739207</v>
      </c>
      <c r="D35" s="35"/>
      <c r="E35" s="34">
        <v>2002</v>
      </c>
      <c r="F35" s="36">
        <v>42680</v>
      </c>
      <c r="G35" s="34" t="s">
        <v>34</v>
      </c>
      <c r="H35" s="34">
        <v>121.65</v>
      </c>
      <c r="I35" s="34"/>
      <c r="J35" s="34">
        <v>101</v>
      </c>
      <c r="K35" s="35">
        <f>IF(F35="","",C35*0.03)</f>
        <v>7412.7281702217615</v>
      </c>
      <c r="L35" s="35"/>
      <c r="M35" s="37">
        <f>IF(J35="","",(K35/J35)/1000)</f>
        <v>0.07339334822001745</v>
      </c>
      <c r="N35" s="34">
        <v>2002</v>
      </c>
      <c r="O35" s="36">
        <v>42693</v>
      </c>
      <c r="P35" s="34">
        <v>121.64</v>
      </c>
      <c r="Q35" s="34"/>
      <c r="R35" s="38">
        <f>IF(O35="","",(IF(G35="売",H35-P35,P35-H35))*M35*100000)</f>
        <v>73.393348220055</v>
      </c>
      <c r="S35" s="38"/>
      <c r="T35" s="39">
        <f>IF(O35="","",IF(R35&lt;0,J35*(-1),IF(G35="買",(P35-H35)*100,(H35-P35)*100)))</f>
        <v>1.0000000000005116</v>
      </c>
      <c r="U35" s="39"/>
    </row>
    <row r="36" spans="2:21" ht="12.75">
      <c r="B36" s="34">
        <v>28</v>
      </c>
      <c r="C36" s="35">
        <f>IF(R35="","",C35+R35)</f>
        <v>247164.33235561213</v>
      </c>
      <c r="D36" s="35"/>
      <c r="E36" s="34">
        <v>2002</v>
      </c>
      <c r="F36" s="36">
        <v>42713</v>
      </c>
      <c r="G36" s="34" t="s">
        <v>33</v>
      </c>
      <c r="H36" s="34">
        <v>123.16</v>
      </c>
      <c r="I36" s="34"/>
      <c r="J36" s="34">
        <v>111</v>
      </c>
      <c r="K36" s="35">
        <f>IF(F36="","",C36*0.03)</f>
        <v>7414.929970668363</v>
      </c>
      <c r="L36" s="35"/>
      <c r="M36" s="37">
        <f>IF(J36="","",(K36/J36)/1000)</f>
        <v>0.0668011709069222</v>
      </c>
      <c r="N36" s="34">
        <v>2002</v>
      </c>
      <c r="O36" s="36">
        <v>42717</v>
      </c>
      <c r="P36" s="34">
        <v>123.17</v>
      </c>
      <c r="Q36" s="34"/>
      <c r="R36" s="38">
        <f>IF(O36="","",(IF(G36="売",H36-P36,P36-H36))*M36*100000)</f>
        <v>66.80117090695637</v>
      </c>
      <c r="S36" s="38"/>
      <c r="T36" s="39">
        <f>IF(O36="","",IF(R36&lt;0,J36*(-1),IF(G36="買",(P36-H36)*100,(H36-P36)*100)))</f>
        <v>1.0000000000005116</v>
      </c>
      <c r="U36" s="39"/>
    </row>
    <row r="37" spans="2:21" ht="12.75">
      <c r="B37" s="34">
        <v>29</v>
      </c>
      <c r="C37" s="35">
        <f>IF(R36="","",C36+R36)</f>
        <v>247231.1335265191</v>
      </c>
      <c r="D37" s="35"/>
      <c r="E37" s="34">
        <v>2002</v>
      </c>
      <c r="F37" s="36">
        <v>42731</v>
      </c>
      <c r="G37" s="34" t="s">
        <v>34</v>
      </c>
      <c r="H37" s="34">
        <v>119.8</v>
      </c>
      <c r="I37" s="34"/>
      <c r="J37" s="34">
        <v>45</v>
      </c>
      <c r="K37" s="35">
        <f>IF(F37="","",C37*0.03)</f>
        <v>7416.934005795572</v>
      </c>
      <c r="L37" s="35"/>
      <c r="M37" s="37">
        <f>IF(J37="","",(K37/J37)/1000)</f>
        <v>0.16482075568434604</v>
      </c>
      <c r="N37" s="34">
        <v>2003</v>
      </c>
      <c r="O37" s="36">
        <v>42372</v>
      </c>
      <c r="P37" s="34">
        <v>119.79</v>
      </c>
      <c r="Q37" s="34"/>
      <c r="R37" s="38">
        <f>IF(O37="","",(IF(G37="売",H37-P37,P37-H37))*M37*100000)</f>
        <v>164.82075568419611</v>
      </c>
      <c r="S37" s="38"/>
      <c r="T37" s="39">
        <f>IF(O37="","",IF(R37&lt;0,J37*(-1),IF(G37="買",(P37-H37)*100,(H37-P37)*100)))</f>
        <v>0.9999999999990905</v>
      </c>
      <c r="U37" s="39"/>
    </row>
    <row r="38" spans="2:21" ht="12.75">
      <c r="B38" s="34">
        <v>30</v>
      </c>
      <c r="C38" s="35">
        <f>IF(R37="","",C37+R37)</f>
        <v>247395.95428220328</v>
      </c>
      <c r="D38" s="35"/>
      <c r="E38" s="34">
        <v>2003</v>
      </c>
      <c r="F38" s="36">
        <v>42379</v>
      </c>
      <c r="G38" s="34" t="s">
        <v>34</v>
      </c>
      <c r="H38" s="34">
        <v>119.02</v>
      </c>
      <c r="I38" s="34"/>
      <c r="J38" s="34">
        <v>106</v>
      </c>
      <c r="K38" s="35">
        <f>IF(F38="","",C38*0.03)</f>
        <v>7421.878628466098</v>
      </c>
      <c r="L38" s="35"/>
      <c r="M38" s="37">
        <f>IF(J38="","",(K38/J38)/1000)</f>
        <v>0.07001772291005753</v>
      </c>
      <c r="N38" s="34">
        <v>2003</v>
      </c>
      <c r="O38" s="36">
        <v>42382</v>
      </c>
      <c r="P38" s="34">
        <v>119.01</v>
      </c>
      <c r="Q38" s="34"/>
      <c r="R38" s="38">
        <f>IF(O38="","",(IF(G38="売",H38-P38,P38-H38))*M38*100000)</f>
        <v>70.01772290999385</v>
      </c>
      <c r="S38" s="38"/>
      <c r="T38" s="39">
        <f>IF(O38="","",IF(R38&lt;0,J38*(-1),IF(G38="買",(P38-H38)*100,(H38-P38)*100)))</f>
        <v>0.9999999999990905</v>
      </c>
      <c r="U38" s="39"/>
    </row>
    <row r="39" spans="2:21" ht="12.75">
      <c r="B39" s="34">
        <v>31</v>
      </c>
      <c r="C39" s="35">
        <f>IF(R38="","",C38+R38)</f>
        <v>247465.9720051133</v>
      </c>
      <c r="D39" s="35"/>
      <c r="E39" s="34">
        <v>2003</v>
      </c>
      <c r="F39" s="36">
        <v>42382</v>
      </c>
      <c r="G39" s="34" t="s">
        <v>34</v>
      </c>
      <c r="H39" s="34">
        <v>118.73</v>
      </c>
      <c r="I39" s="34"/>
      <c r="J39" s="34">
        <v>81</v>
      </c>
      <c r="K39" s="35">
        <f>IF(F39="","",C39*0.03)</f>
        <v>7423.979160153398</v>
      </c>
      <c r="L39" s="35"/>
      <c r="M39" s="37">
        <f>IF(J39="","",(K39/J39)/1000)</f>
        <v>0.0916540637055975</v>
      </c>
      <c r="N39" s="34">
        <v>2003</v>
      </c>
      <c r="O39" s="36">
        <v>42390</v>
      </c>
      <c r="P39" s="34">
        <v>118.72</v>
      </c>
      <c r="Q39" s="34"/>
      <c r="R39" s="38">
        <f>IF(O39="","",(IF(G39="売",H39-P39,P39-H39))*M39*100000)</f>
        <v>91.65406370564439</v>
      </c>
      <c r="S39" s="38"/>
      <c r="T39" s="39">
        <f>IF(O39="","",IF(R39&lt;0,J39*(-1),IF(G39="買",(P39-H39)*100,(H39-P39)*100)))</f>
        <v>1.0000000000005116</v>
      </c>
      <c r="U39" s="39"/>
    </row>
    <row r="40" spans="2:21" ht="12.75">
      <c r="B40" s="34">
        <v>32</v>
      </c>
      <c r="C40" s="35">
        <f>IF(R39="","",C39+R39)</f>
        <v>247557.62606881894</v>
      </c>
      <c r="D40" s="35"/>
      <c r="E40" s="34">
        <v>2003</v>
      </c>
      <c r="F40" s="36">
        <v>42390</v>
      </c>
      <c r="G40" s="34" t="s">
        <v>34</v>
      </c>
      <c r="H40" s="34">
        <v>117.97</v>
      </c>
      <c r="I40" s="34"/>
      <c r="J40" s="34">
        <v>124</v>
      </c>
      <c r="K40" s="35">
        <f>IF(F40="","",C40*0.03)</f>
        <v>7426.728782064568</v>
      </c>
      <c r="L40" s="35"/>
      <c r="M40" s="37">
        <f>IF(J40="","",(K40/J40)/1000)</f>
        <v>0.0598929740489078</v>
      </c>
      <c r="N40" s="34">
        <v>2003</v>
      </c>
      <c r="O40" s="36">
        <v>42393</v>
      </c>
      <c r="P40" s="34">
        <v>117.96</v>
      </c>
      <c r="Q40" s="34"/>
      <c r="R40" s="38">
        <f>IF(O40="","",(IF(G40="売",H40-P40,P40-H40))*M40*100000)</f>
        <v>59.89297404893844</v>
      </c>
      <c r="S40" s="38"/>
      <c r="T40" s="39">
        <f>IF(O40="","",IF(R40&lt;0,J40*(-1),IF(G40="買",(P40-H40)*100,(H40-P40)*100)))</f>
        <v>1.0000000000005116</v>
      </c>
      <c r="U40" s="39"/>
    </row>
    <row r="41" spans="2:21" ht="12.75">
      <c r="B41" s="34">
        <v>33</v>
      </c>
      <c r="C41" s="35">
        <f>IF(R40="","",C40+R40)</f>
        <v>247617.51904286788</v>
      </c>
      <c r="D41" s="35"/>
      <c r="E41" s="34">
        <v>2003</v>
      </c>
      <c r="F41" s="36">
        <v>42398</v>
      </c>
      <c r="G41" s="34" t="s">
        <v>33</v>
      </c>
      <c r="H41" s="34">
        <v>118.79</v>
      </c>
      <c r="I41" s="34"/>
      <c r="J41" s="34">
        <v>97</v>
      </c>
      <c r="K41" s="35">
        <f>IF(F41="","",C41*0.03)</f>
        <v>7428.525571286036</v>
      </c>
      <c r="L41" s="35"/>
      <c r="M41" s="37">
        <f>IF(J41="","",(K41/J41)/1000)</f>
        <v>0.07658273784830964</v>
      </c>
      <c r="N41" s="34">
        <v>2003</v>
      </c>
      <c r="O41" s="36">
        <v>42405</v>
      </c>
      <c r="P41" s="34">
        <v>119.05</v>
      </c>
      <c r="Q41" s="34"/>
      <c r="R41" s="38">
        <f>IF(O41="","",(IF(G41="売",H41-P41,P41-H41))*M41*100000)</f>
        <v>1991.1511840559808</v>
      </c>
      <c r="S41" s="38"/>
      <c r="T41" s="39">
        <f>IF(O41="","",IF(R41&lt;0,J41*(-1),IF(G41="買",(P41-H41)*100,(H41-P41)*100)))</f>
        <v>25.99999999999909</v>
      </c>
      <c r="U41" s="39"/>
    </row>
    <row r="42" spans="2:21" ht="12.75">
      <c r="B42" s="34">
        <v>34</v>
      </c>
      <c r="C42" s="35">
        <f>IF(R41="","",C41+R41)</f>
        <v>249608.67022692386</v>
      </c>
      <c r="D42" s="35"/>
      <c r="E42" s="34">
        <v>2003</v>
      </c>
      <c r="F42" s="36">
        <v>42446</v>
      </c>
      <c r="G42" s="34" t="s">
        <v>33</v>
      </c>
      <c r="H42" s="34">
        <v>118.37</v>
      </c>
      <c r="I42" s="34"/>
      <c r="J42" s="34">
        <v>122</v>
      </c>
      <c r="K42" s="35">
        <f>IF(F42="","",C42*0.03)</f>
        <v>7488.260106807716</v>
      </c>
      <c r="L42" s="35"/>
      <c r="M42" s="37">
        <f>IF(J42="","",(K42/J42)/1000)</f>
        <v>0.06137918120334193</v>
      </c>
      <c r="N42" s="34">
        <v>2003</v>
      </c>
      <c r="O42" s="36">
        <v>42460</v>
      </c>
      <c r="P42" s="34">
        <v>118.38</v>
      </c>
      <c r="Q42" s="34"/>
      <c r="R42" s="38">
        <f>IF(O42="","",(IF(G42="売",H42-P42,P42-H42))*M42*100000)</f>
        <v>61.379181203286116</v>
      </c>
      <c r="S42" s="38"/>
      <c r="T42" s="39">
        <f>IF(O42="","",IF(R42&lt;0,J42*(-1),IF(G42="買",(P42-H42)*100,(H42-P42)*100)))</f>
        <v>0.9999999999990905</v>
      </c>
      <c r="U42" s="39"/>
    </row>
    <row r="43" spans="2:21" ht="12.75">
      <c r="B43" s="34">
        <v>35</v>
      </c>
      <c r="C43" s="35">
        <f>IF(R42="","",C42+R42)</f>
        <v>249670.04940812715</v>
      </c>
      <c r="D43" s="35"/>
      <c r="E43" s="34">
        <v>2003</v>
      </c>
      <c r="F43" s="36">
        <v>42477</v>
      </c>
      <c r="G43" s="34" t="s">
        <v>33</v>
      </c>
      <c r="H43" s="34">
        <v>119.78</v>
      </c>
      <c r="I43" s="34"/>
      <c r="J43" s="34">
        <v>92</v>
      </c>
      <c r="K43" s="35">
        <f>IF(F43="","",C43*0.03)</f>
        <v>7490.101482243814</v>
      </c>
      <c r="L43" s="35"/>
      <c r="M43" s="37">
        <f>IF(J43="","",(K43/J43)/1000)</f>
        <v>0.08141414654612841</v>
      </c>
      <c r="N43" s="34">
        <v>2003</v>
      </c>
      <c r="O43" s="36">
        <v>42482</v>
      </c>
      <c r="P43" s="34">
        <v>119.79</v>
      </c>
      <c r="Q43" s="34"/>
      <c r="R43" s="38">
        <f>IF(O43="","",(IF(G43="売",H43-P43,P43-H43))*M43*100000)</f>
        <v>81.41414654617006</v>
      </c>
      <c r="S43" s="38"/>
      <c r="T43" s="39">
        <f>IF(O43="","",IF(R43&lt;0,J43*(-1),IF(G43="買",(P43-H43)*100,(H43-P43)*100)))</f>
        <v>1.0000000000005116</v>
      </c>
      <c r="U43" s="39"/>
    </row>
    <row r="44" spans="2:21" ht="12.75">
      <c r="B44" s="34">
        <v>36</v>
      </c>
      <c r="C44" s="35">
        <f>IF(R43="","",C43+R43)</f>
        <v>249751.4635546733</v>
      </c>
      <c r="D44" s="35"/>
      <c r="E44" s="34">
        <v>2003</v>
      </c>
      <c r="F44" s="36">
        <v>42517</v>
      </c>
      <c r="G44" s="34" t="s">
        <v>33</v>
      </c>
      <c r="H44" s="34">
        <v>117.36</v>
      </c>
      <c r="I44" s="34"/>
      <c r="J44" s="34">
        <v>121</v>
      </c>
      <c r="K44" s="35">
        <f>IF(F44="","",C44*0.03)</f>
        <v>7492.543906640199</v>
      </c>
      <c r="L44" s="35"/>
      <c r="M44" s="37">
        <f>IF(J44="","",(K44/J44)/1000)</f>
        <v>0.061921850468100816</v>
      </c>
      <c r="N44" s="34">
        <v>2003</v>
      </c>
      <c r="O44" s="36">
        <v>42534</v>
      </c>
      <c r="P44" s="34">
        <v>117.37</v>
      </c>
      <c r="Q44" s="34"/>
      <c r="R44" s="38">
        <f>IF(O44="","",(IF(G44="売",H44-P44,P44-H44))*M44*100000)</f>
        <v>61.9218504681325</v>
      </c>
      <c r="S44" s="38"/>
      <c r="T44" s="39">
        <f>IF(O44="","",IF(R44&lt;0,J44*(-1),IF(G44="買",(P44-H44)*100,(H44-P44)*100)))</f>
        <v>1.0000000000005116</v>
      </c>
      <c r="U44" s="39"/>
    </row>
    <row r="45" spans="2:21" ht="12.75">
      <c r="B45" s="34">
        <v>37</v>
      </c>
      <c r="C45" s="35">
        <f>IF(R44="","",C44+R44)</f>
        <v>249813.38540514142</v>
      </c>
      <c r="D45" s="35"/>
      <c r="E45" s="34">
        <v>2003</v>
      </c>
      <c r="F45" s="36">
        <v>42546</v>
      </c>
      <c r="G45" s="34" t="s">
        <v>33</v>
      </c>
      <c r="H45" s="34">
        <v>118.19</v>
      </c>
      <c r="I45" s="34"/>
      <c r="J45" s="34">
        <v>88</v>
      </c>
      <c r="K45" s="35">
        <f>IF(F45="","",C45*0.03)</f>
        <v>7494.401562154242</v>
      </c>
      <c r="L45" s="35"/>
      <c r="M45" s="37">
        <f>IF(J45="","",(K45/J45)/1000)</f>
        <v>0.08516365411538912</v>
      </c>
      <c r="N45" s="34">
        <v>2003</v>
      </c>
      <c r="O45" s="36">
        <v>42553</v>
      </c>
      <c r="P45" s="34">
        <v>118.2</v>
      </c>
      <c r="Q45" s="34"/>
      <c r="R45" s="38">
        <f>IF(O45="","",(IF(G45="売",H45-P45,P45-H45))*M45*100000)</f>
        <v>85.16365411543269</v>
      </c>
      <c r="S45" s="38"/>
      <c r="T45" s="39">
        <f>IF(O45="","",IF(R45&lt;0,J45*(-1),IF(G45="買",(P45-H45)*100,(H45-P45)*100)))</f>
        <v>1.0000000000005116</v>
      </c>
      <c r="U45" s="39"/>
    </row>
    <row r="46" spans="2:21" ht="12.75">
      <c r="B46" s="34">
        <v>38</v>
      </c>
      <c r="C46" s="35">
        <f>IF(R45="","",C45+R45)</f>
        <v>249898.54905925685</v>
      </c>
      <c r="D46" s="35"/>
      <c r="E46" s="34">
        <v>2003</v>
      </c>
      <c r="F46" s="36">
        <v>42555</v>
      </c>
      <c r="G46" s="34" t="s">
        <v>34</v>
      </c>
      <c r="H46" s="34">
        <v>117.96</v>
      </c>
      <c r="I46" s="34"/>
      <c r="J46" s="34">
        <v>58</v>
      </c>
      <c r="K46" s="35">
        <f>IF(F46="","",C46*0.03)</f>
        <v>7496.956471777706</v>
      </c>
      <c r="L46" s="35"/>
      <c r="M46" s="37">
        <f>IF(J46="","",(K46/J46)/1000)</f>
        <v>0.1292578702030639</v>
      </c>
      <c r="N46" s="34">
        <v>2003</v>
      </c>
      <c r="O46" s="36">
        <v>42559</v>
      </c>
      <c r="P46" s="34">
        <v>118.51</v>
      </c>
      <c r="Q46" s="34"/>
      <c r="R46" s="38">
        <f>IF(O46="","",(IF(G46="売",H46-P46,P46-H46))*M46*100000)</f>
        <v>-7109.1828611686615</v>
      </c>
      <c r="S46" s="38"/>
      <c r="T46" s="39">
        <f>IF(O46="","",IF(R46&lt;0,J46*(-1),IF(G46="買",(P46-H46)*100,(H46-P46)*100)))</f>
        <v>-58</v>
      </c>
      <c r="U46" s="39"/>
    </row>
    <row r="47" spans="2:21" ht="12.75">
      <c r="B47" s="34">
        <v>39</v>
      </c>
      <c r="C47" s="35">
        <f>IF(R46="","",C46+R46)</f>
        <v>242789.3661980882</v>
      </c>
      <c r="D47" s="35"/>
      <c r="E47" s="34">
        <v>2003</v>
      </c>
      <c r="F47" s="36">
        <v>42566</v>
      </c>
      <c r="G47" s="34" t="s">
        <v>33</v>
      </c>
      <c r="H47" s="34">
        <v>118.08</v>
      </c>
      <c r="I47" s="34"/>
      <c r="J47" s="34">
        <v>152</v>
      </c>
      <c r="K47" s="35">
        <f>IF(F47="","",C47*0.03)</f>
        <v>7283.680985942646</v>
      </c>
      <c r="L47" s="35"/>
      <c r="M47" s="37">
        <f>IF(J47="","",(K47/J47)/1000)</f>
        <v>0.04791895385488583</v>
      </c>
      <c r="N47" s="34">
        <v>2003</v>
      </c>
      <c r="O47" s="36">
        <v>42568</v>
      </c>
      <c r="P47" s="34">
        <v>118.09</v>
      </c>
      <c r="Q47" s="34"/>
      <c r="R47" s="38">
        <f>IF(O47="","",(IF(G47="売",H47-P47,P47-H47))*M47*100000)</f>
        <v>47.91895385491035</v>
      </c>
      <c r="S47" s="38"/>
      <c r="T47" s="39">
        <f>IF(O47="","",IF(R47&lt;0,J47*(-1),IF(G47="買",(P47-H47)*100,(H47-P47)*100)))</f>
        <v>1.0000000000005116</v>
      </c>
      <c r="U47" s="39"/>
    </row>
    <row r="48" spans="2:21" ht="12.75">
      <c r="B48" s="34">
        <v>40</v>
      </c>
      <c r="C48" s="35">
        <f>IF(R47="","",C47+R47)</f>
        <v>242837.2851519431</v>
      </c>
      <c r="D48" s="35"/>
      <c r="E48" s="34">
        <v>2003</v>
      </c>
      <c r="F48" s="36">
        <v>42596</v>
      </c>
      <c r="G48" s="34" t="s">
        <v>34</v>
      </c>
      <c r="H48" s="34">
        <v>118.87</v>
      </c>
      <c r="I48" s="34"/>
      <c r="J48" s="34">
        <v>90</v>
      </c>
      <c r="K48" s="35">
        <f>IF(F48="","",C48*0.03)</f>
        <v>7285.118554558293</v>
      </c>
      <c r="L48" s="35"/>
      <c r="M48" s="37">
        <f>IF(J48="","",(K48/J48)/1000)</f>
        <v>0.08094576171731437</v>
      </c>
      <c r="N48" s="34">
        <v>2003</v>
      </c>
      <c r="O48" s="36">
        <v>42600</v>
      </c>
      <c r="P48" s="34">
        <v>119.71</v>
      </c>
      <c r="Q48" s="34"/>
      <c r="R48" s="38">
        <f>IF(O48="","",(IF(G48="売",H48-P48,P48-H48))*M48*100000)</f>
        <v>-6799.443984254319</v>
      </c>
      <c r="S48" s="38"/>
      <c r="T48" s="39">
        <f>IF(O48="","",IF(R48&lt;0,J48*(-1),IF(G48="買",(P48-H48)*100,(H48-P48)*100)))</f>
        <v>-90</v>
      </c>
      <c r="U48" s="39"/>
    </row>
    <row r="49" spans="2:21" ht="12.75">
      <c r="B49" s="34">
        <v>41</v>
      </c>
      <c r="C49" s="35">
        <f>IF(R48="","",C48+R48)</f>
        <v>236037.84116768878</v>
      </c>
      <c r="D49" s="35"/>
      <c r="E49" s="34">
        <v>2003</v>
      </c>
      <c r="F49" s="36">
        <v>42600</v>
      </c>
      <c r="G49" s="34" t="s">
        <v>34</v>
      </c>
      <c r="H49" s="34">
        <v>119.05</v>
      </c>
      <c r="I49" s="34"/>
      <c r="J49" s="34">
        <v>88</v>
      </c>
      <c r="K49" s="35">
        <f>IF(F49="","",C49*0.03)</f>
        <v>7081.135235030663</v>
      </c>
      <c r="L49" s="35"/>
      <c r="M49" s="37">
        <f>IF(J49="","",(K49/J49)/1000)</f>
        <v>0.08046744585262117</v>
      </c>
      <c r="N49" s="34">
        <v>2003</v>
      </c>
      <c r="O49" s="36">
        <v>42677</v>
      </c>
      <c r="P49" s="34">
        <v>110.61</v>
      </c>
      <c r="Q49" s="34"/>
      <c r="R49" s="38">
        <f>IF(O49="","",(IF(G49="売",H49-P49,P49-H49))*M49*100000)</f>
        <v>67914.52429961224</v>
      </c>
      <c r="S49" s="38"/>
      <c r="T49" s="39">
        <f>IF(O49="","",IF(R49&lt;0,J49*(-1),IF(G49="買",(P49-H49)*100,(H49-P49)*100)))</f>
        <v>843.9999999999998</v>
      </c>
      <c r="U49" s="39"/>
    </row>
    <row r="50" spans="2:21" ht="12.75">
      <c r="B50" s="34">
        <v>42</v>
      </c>
      <c r="C50" s="35">
        <f>IF(R49="","",C49+R49)</f>
        <v>303952.365467301</v>
      </c>
      <c r="D50" s="35"/>
      <c r="E50" s="34">
        <v>2003</v>
      </c>
      <c r="F50" s="36">
        <v>42609</v>
      </c>
      <c r="G50" s="34" t="s">
        <v>34</v>
      </c>
      <c r="H50" s="34">
        <v>117.3</v>
      </c>
      <c r="I50" s="34"/>
      <c r="J50" s="34">
        <v>77</v>
      </c>
      <c r="K50" s="35">
        <f>IF(F50="","",C50*0.03)</f>
        <v>9118.570964019029</v>
      </c>
      <c r="L50" s="35"/>
      <c r="M50" s="37">
        <f>IF(J50="","",(K50/J50)/1000)</f>
        <v>0.11842299953271465</v>
      </c>
      <c r="N50" s="34">
        <v>2003</v>
      </c>
      <c r="O50" s="36">
        <v>42621</v>
      </c>
      <c r="P50" s="34">
        <v>117.29</v>
      </c>
      <c r="Q50" s="34"/>
      <c r="R50" s="38">
        <f>IF(O50="","",(IF(G50="売",H50-P50,P50-H50))*M50*100000)</f>
        <v>118.42299953260694</v>
      </c>
      <c r="S50" s="38"/>
      <c r="T50" s="39">
        <f>IF(O50="","",IF(R50&lt;0,J50*(-1),IF(G50="買",(P50-H50)*100,(H50-P50)*100)))</f>
        <v>0.9999999999990905</v>
      </c>
      <c r="U50" s="39"/>
    </row>
    <row r="51" spans="2:21" ht="12.75">
      <c r="B51" s="34">
        <v>43</v>
      </c>
      <c r="C51" s="35">
        <f>IF(R50="","",C50+R50)</f>
        <v>304070.7884668336</v>
      </c>
      <c r="D51" s="35"/>
      <c r="E51" s="34">
        <v>2003</v>
      </c>
      <c r="F51" s="36">
        <v>42628</v>
      </c>
      <c r="G51" s="34" t="s">
        <v>34</v>
      </c>
      <c r="H51" s="34">
        <v>117.21</v>
      </c>
      <c r="I51" s="34"/>
      <c r="J51" s="34">
        <v>52</v>
      </c>
      <c r="K51" s="35">
        <f>IF(F51="","",C51*0.03)</f>
        <v>9122.123654005007</v>
      </c>
      <c r="L51" s="35"/>
      <c r="M51" s="37">
        <f>IF(J51="","",(K51/J51)/1000)</f>
        <v>0.17542545488471165</v>
      </c>
      <c r="N51" s="34">
        <v>2003</v>
      </c>
      <c r="O51" s="36">
        <v>42677</v>
      </c>
      <c r="P51" s="34">
        <v>110.61</v>
      </c>
      <c r="Q51" s="34"/>
      <c r="R51" s="38">
        <f>IF(O51="","",(IF(G51="売",H51-P51,P51-H51))*M51*100000)</f>
        <v>115780.8002239096</v>
      </c>
      <c r="S51" s="38"/>
      <c r="T51" s="39">
        <f>IF(O51="","",IF(R51&lt;0,J51*(-1),IF(G51="買",(P51-H51)*100,(H51-P51)*100)))</f>
        <v>659.9999999999994</v>
      </c>
      <c r="U51" s="39"/>
    </row>
    <row r="52" spans="2:21" ht="12.75">
      <c r="B52" s="34">
        <v>44</v>
      </c>
      <c r="C52" s="35">
        <f>IF(R51="","",C51+R51)</f>
        <v>419851.5886907432</v>
      </c>
      <c r="D52" s="35"/>
      <c r="E52" s="34">
        <v>2003</v>
      </c>
      <c r="F52" s="36">
        <v>42699</v>
      </c>
      <c r="G52" s="34" t="s">
        <v>34</v>
      </c>
      <c r="H52" s="34">
        <v>109.24</v>
      </c>
      <c r="I52" s="34"/>
      <c r="J52" s="34">
        <v>81</v>
      </c>
      <c r="K52" s="35">
        <f>IF(F52="","",C52*0.03)</f>
        <v>12595.547660722295</v>
      </c>
      <c r="L52" s="35"/>
      <c r="M52" s="37">
        <f>IF(J52="","",(K52/J52)/1000)</f>
        <v>0.15550058840397896</v>
      </c>
      <c r="N52" s="34">
        <v>2003</v>
      </c>
      <c r="O52" s="36">
        <v>42702</v>
      </c>
      <c r="P52" s="34">
        <v>109.23</v>
      </c>
      <c r="Q52" s="34"/>
      <c r="R52" s="38">
        <f>IF(O52="","",(IF(G52="売",H52-P52,P52-H52))*M52*100000)</f>
        <v>155.50058840383753</v>
      </c>
      <c r="S52" s="38"/>
      <c r="T52" s="39">
        <f>IF(O52="","",IF(R52&lt;0,J52*(-1),IF(G52="買",(P52-H52)*100,(H52-P52)*100)))</f>
        <v>0.9999999999990905</v>
      </c>
      <c r="U52" s="39"/>
    </row>
    <row r="53" spans="2:21" ht="12.75">
      <c r="B53" s="34">
        <v>45</v>
      </c>
      <c r="C53" s="35">
        <f>IF(R52="","",C52+R52)</f>
        <v>420007.08927914704</v>
      </c>
      <c r="D53" s="35"/>
      <c r="E53" s="34">
        <v>2003</v>
      </c>
      <c r="F53" s="36">
        <v>42722</v>
      </c>
      <c r="G53" s="34" t="s">
        <v>34</v>
      </c>
      <c r="H53" s="34">
        <v>107.33</v>
      </c>
      <c r="I53" s="34"/>
      <c r="J53" s="34">
        <v>82</v>
      </c>
      <c r="K53" s="35">
        <f>IF(F53="","",C53*0.03)</f>
        <v>12600.212678374412</v>
      </c>
      <c r="L53" s="35"/>
      <c r="M53" s="37">
        <f>IF(J53="","",(K53/J53)/1000)</f>
        <v>0.15366113022407818</v>
      </c>
      <c r="N53" s="34">
        <v>2003</v>
      </c>
      <c r="O53" s="36">
        <v>42730</v>
      </c>
      <c r="P53" s="34">
        <v>107.32</v>
      </c>
      <c r="Q53" s="34"/>
      <c r="R53" s="38">
        <f>IF(O53="","",(IF(G53="売",H53-P53,P53-H53))*M53*100000)</f>
        <v>153.6611302241568</v>
      </c>
      <c r="S53" s="38"/>
      <c r="T53" s="39">
        <f>IF(O53="","",IF(R53&lt;0,J53*(-1),IF(G53="買",(P53-H53)*100,(H53-P53)*100)))</f>
        <v>1.0000000000005116</v>
      </c>
      <c r="U53" s="39"/>
    </row>
    <row r="54" spans="2:21" ht="12.75">
      <c r="B54" s="34">
        <v>46</v>
      </c>
      <c r="C54" s="35">
        <f>IF(R53="","",C53+R53)</f>
        <v>420160.7504093712</v>
      </c>
      <c r="D54" s="35"/>
      <c r="E54" s="34">
        <v>2004</v>
      </c>
      <c r="F54" s="36">
        <v>42378</v>
      </c>
      <c r="G54" s="34" t="s">
        <v>34</v>
      </c>
      <c r="H54" s="34">
        <v>106.13</v>
      </c>
      <c r="I54" s="34"/>
      <c r="J54" s="34">
        <v>215</v>
      </c>
      <c r="K54" s="35">
        <f>IF(F54="","",C54*0.03)</f>
        <v>12604.822512281136</v>
      </c>
      <c r="L54" s="35"/>
      <c r="M54" s="37">
        <f>IF(J54="","",(K54/J54)/1000)</f>
        <v>0.0586270814524704</v>
      </c>
      <c r="N54" s="34">
        <v>2004</v>
      </c>
      <c r="O54" s="36">
        <v>42385</v>
      </c>
      <c r="P54" s="34">
        <v>106.12</v>
      </c>
      <c r="Q54" s="34"/>
      <c r="R54" s="38">
        <f>IF(O54="","",(IF(G54="売",H54-P54,P54-H54))*M54*100000)</f>
        <v>58.62708145241708</v>
      </c>
      <c r="S54" s="38"/>
      <c r="T54" s="39">
        <f>IF(O54="","",IF(R54&lt;0,J54*(-1),IF(G54="買",(P54-H54)*100,(H54-P54)*100)))</f>
        <v>0.9999999999990905</v>
      </c>
      <c r="U54" s="39"/>
    </row>
    <row r="55" spans="2:21" ht="12.75">
      <c r="B55" s="34">
        <v>47</v>
      </c>
      <c r="C55" s="35">
        <f>IF(R54="","",C54+R54)</f>
        <v>420219.3774908236</v>
      </c>
      <c r="D55" s="35"/>
      <c r="E55" s="34">
        <v>2004</v>
      </c>
      <c r="F55" s="36">
        <v>42397</v>
      </c>
      <c r="G55" s="34" t="s">
        <v>34</v>
      </c>
      <c r="H55" s="34">
        <v>105.48</v>
      </c>
      <c r="I55" s="34"/>
      <c r="J55" s="34">
        <v>116</v>
      </c>
      <c r="K55" s="35">
        <f>IF(F55="","",C55*0.03)</f>
        <v>12606.581324724708</v>
      </c>
      <c r="L55" s="35"/>
      <c r="M55" s="37">
        <f>IF(J55="","",(K55/J55)/1000)</f>
        <v>0.10867742521314404</v>
      </c>
      <c r="N55" s="34">
        <v>2004</v>
      </c>
      <c r="O55" s="36">
        <v>42406</v>
      </c>
      <c r="P55" s="34">
        <v>105.47</v>
      </c>
      <c r="Q55" s="34"/>
      <c r="R55" s="38">
        <f>IF(O55="","",(IF(G55="売",H55-P55,P55-H55))*M55*100000)</f>
        <v>108.67742521319964</v>
      </c>
      <c r="S55" s="38"/>
      <c r="T55" s="39">
        <f>IF(O55="","",IF(R55&lt;0,J55*(-1),IF(G55="買",(P55-H55)*100,(H55-P55)*100)))</f>
        <v>1.0000000000005116</v>
      </c>
      <c r="U55" s="39"/>
    </row>
    <row r="56" spans="2:21" ht="12.75">
      <c r="B56" s="34">
        <v>48</v>
      </c>
      <c r="C56" s="35">
        <f>IF(R55="","",C55+R55)</f>
        <v>420328.05491603684</v>
      </c>
      <c r="D56" s="35"/>
      <c r="E56" s="34">
        <v>2004</v>
      </c>
      <c r="F56" s="36">
        <v>42406</v>
      </c>
      <c r="G56" s="34" t="s">
        <v>34</v>
      </c>
      <c r="H56" s="34">
        <v>105.37</v>
      </c>
      <c r="I56" s="34"/>
      <c r="J56" s="34">
        <v>146</v>
      </c>
      <c r="K56" s="35">
        <f>IF(F56="","",C56*0.03)</f>
        <v>12609.841647481106</v>
      </c>
      <c r="L56" s="35"/>
      <c r="M56" s="37">
        <f>IF(J56="","",(K56/J56)/1000)</f>
        <v>0.08636877840740484</v>
      </c>
      <c r="N56" s="34">
        <v>2004</v>
      </c>
      <c r="O56" s="36">
        <v>42417</v>
      </c>
      <c r="P56" s="34">
        <v>105.36</v>
      </c>
      <c r="Q56" s="34"/>
      <c r="R56" s="38">
        <f>IF(O56="","",(IF(G56="売",H56-P56,P56-H56))*M56*100000)</f>
        <v>86.36877840744903</v>
      </c>
      <c r="S56" s="38"/>
      <c r="T56" s="39">
        <f>IF(O56="","",IF(R56&lt;0,J56*(-1),IF(G56="買",(P56-H56)*100,(H56-P56)*100)))</f>
        <v>1.0000000000005116</v>
      </c>
      <c r="U56" s="39"/>
    </row>
    <row r="57" spans="2:21" ht="12.75">
      <c r="B57" s="34">
        <v>49</v>
      </c>
      <c r="C57" s="35">
        <f>IF(R56="","",C56+R56)</f>
        <v>420414.4236944443</v>
      </c>
      <c r="D57" s="35"/>
      <c r="E57" s="34">
        <v>2004</v>
      </c>
      <c r="F57" s="36">
        <v>42419</v>
      </c>
      <c r="G57" s="34" t="s">
        <v>33</v>
      </c>
      <c r="H57" s="34">
        <v>107.44</v>
      </c>
      <c r="I57" s="34"/>
      <c r="J57" s="34">
        <v>114</v>
      </c>
      <c r="K57" s="35">
        <f>IF(F57="","",C57*0.03)</f>
        <v>12612.43271083333</v>
      </c>
      <c r="L57" s="35"/>
      <c r="M57" s="37">
        <f>IF(J57="","",(K57/J57)/1000)</f>
        <v>0.11063537465643272</v>
      </c>
      <c r="N57" s="34">
        <v>2004</v>
      </c>
      <c r="O57" s="36">
        <v>42438</v>
      </c>
      <c r="P57" s="34">
        <v>110.21</v>
      </c>
      <c r="Q57" s="34"/>
      <c r="R57" s="38">
        <f>IF(O57="","",(IF(G57="売",H57-P57,P57-H57))*M57*100000)</f>
        <v>30645.998779831818</v>
      </c>
      <c r="S57" s="38"/>
      <c r="T57" s="39">
        <f>IF(O57="","",IF(R57&lt;0,J57*(-1),IF(G57="買",(P57-H57)*100,(H57-P57)*100)))</f>
        <v>276.9999999999996</v>
      </c>
      <c r="U57" s="39"/>
    </row>
    <row r="58" spans="2:21" ht="12.75">
      <c r="B58" s="34">
        <v>50</v>
      </c>
      <c r="C58" s="35">
        <f>IF(R57="","",C57+R57)</f>
        <v>451060.4224742761</v>
      </c>
      <c r="D58" s="35"/>
      <c r="E58" s="34">
        <v>2004</v>
      </c>
      <c r="F58" s="36">
        <v>42440</v>
      </c>
      <c r="G58" s="34" t="s">
        <v>33</v>
      </c>
      <c r="H58" s="34">
        <v>111.1</v>
      </c>
      <c r="I58" s="34"/>
      <c r="J58" s="34">
        <v>68</v>
      </c>
      <c r="K58" s="35">
        <f>IF(F58="","",C58*0.03)</f>
        <v>13531.812674228282</v>
      </c>
      <c r="L58" s="35"/>
      <c r="M58" s="37">
        <f>IF(J58="","",(K58/J58)/1000)</f>
        <v>0.19899724520923945</v>
      </c>
      <c r="N58" s="34">
        <v>2004</v>
      </c>
      <c r="O58" s="36">
        <v>42444</v>
      </c>
      <c r="P58" s="34">
        <v>111.11</v>
      </c>
      <c r="Q58" s="34"/>
      <c r="R58" s="38">
        <f>IF(O58="","",(IF(G58="売",H58-P58,P58-H58))*M58*100000)</f>
        <v>198.99724520934126</v>
      </c>
      <c r="S58" s="38"/>
      <c r="T58" s="39">
        <f>IF(O58="","",IF(R58&lt;0,J58*(-1),IF(G58="買",(P58-H58)*100,(H58-P58)*100)))</f>
        <v>1.0000000000005116</v>
      </c>
      <c r="U58" s="39"/>
    </row>
    <row r="59" spans="2:21" ht="12.75">
      <c r="B59" s="34">
        <v>51</v>
      </c>
      <c r="C59" s="35">
        <f>IF(R58="","",C58+R58)</f>
        <v>451259.41971948545</v>
      </c>
      <c r="D59" s="35"/>
      <c r="E59" s="34">
        <v>2004</v>
      </c>
      <c r="F59" s="36">
        <v>42441</v>
      </c>
      <c r="G59" s="34" t="s">
        <v>34</v>
      </c>
      <c r="H59" s="34">
        <v>110.6</v>
      </c>
      <c r="I59" s="34"/>
      <c r="J59" s="34">
        <v>86</v>
      </c>
      <c r="K59" s="35">
        <f>IF(F59="","",C59*0.03)</f>
        <v>13537.782591584562</v>
      </c>
      <c r="L59" s="35"/>
      <c r="M59" s="37">
        <f>IF(J59="","",(K59/J59)/1000)</f>
        <v>0.15741607664633214</v>
      </c>
      <c r="N59" s="34">
        <v>2004</v>
      </c>
      <c r="O59" s="36">
        <v>42459</v>
      </c>
      <c r="P59" s="34">
        <v>106.24</v>
      </c>
      <c r="Q59" s="34"/>
      <c r="R59" s="38">
        <f>IF(O59="","",(IF(G59="売",H59-P59,P59-H59))*M59*100000)</f>
        <v>68633.40941780081</v>
      </c>
      <c r="S59" s="38"/>
      <c r="T59" s="39">
        <f>IF(O59="","",IF(R59&lt;0,J59*(-1),IF(G59="買",(P59-H59)*100,(H59-P59)*100)))</f>
        <v>435.99999999999994</v>
      </c>
      <c r="U59" s="39"/>
    </row>
    <row r="60" spans="2:21" ht="12.75">
      <c r="B60" s="34">
        <v>52</v>
      </c>
      <c r="C60" s="35">
        <f>IF(R59="","",C59+R59)</f>
        <v>519892.8291372863</v>
      </c>
      <c r="D60" s="35"/>
      <c r="E60" s="34">
        <v>2004</v>
      </c>
      <c r="F60" s="36">
        <v>42451</v>
      </c>
      <c r="G60" s="34" t="s">
        <v>34</v>
      </c>
      <c r="H60" s="34">
        <v>106.72</v>
      </c>
      <c r="I60" s="34"/>
      <c r="J60" s="34">
        <v>92</v>
      </c>
      <c r="K60" s="35">
        <f>IF(F60="","",C60*0.03)</f>
        <v>15596.784874118588</v>
      </c>
      <c r="L60" s="35"/>
      <c r="M60" s="37">
        <f>IF(J60="","",(K60/J60)/1000)</f>
        <v>0.16953027037085422</v>
      </c>
      <c r="N60" s="34">
        <v>2004</v>
      </c>
      <c r="O60" s="36">
        <v>42459</v>
      </c>
      <c r="P60" s="34">
        <v>106.24</v>
      </c>
      <c r="Q60" s="34"/>
      <c r="R60" s="38">
        <f>IF(O60="","",(IF(G60="売",H60-P60,P60-H60))*M60*100000)</f>
        <v>8137.45297780107</v>
      </c>
      <c r="S60" s="38"/>
      <c r="T60" s="39">
        <f>IF(O60="","",IF(R60&lt;0,J60*(-1),IF(G60="買",(P60-H60)*100,(H60-P60)*100)))</f>
        <v>48.0000000000004</v>
      </c>
      <c r="U60" s="39"/>
    </row>
    <row r="61" spans="2:21" ht="12.75">
      <c r="B61" s="34">
        <v>53</v>
      </c>
      <c r="C61" s="35">
        <f>IF(R60="","",C60+R60)</f>
        <v>528030.2821150874</v>
      </c>
      <c r="D61" s="35"/>
      <c r="E61" s="34">
        <v>2004</v>
      </c>
      <c r="F61" s="36">
        <v>42459</v>
      </c>
      <c r="G61" s="34" t="s">
        <v>34</v>
      </c>
      <c r="H61" s="34">
        <v>105.4</v>
      </c>
      <c r="I61" s="34"/>
      <c r="J61" s="34">
        <v>84</v>
      </c>
      <c r="K61" s="35">
        <f>IF(F61="","",C61*0.03)</f>
        <v>15840.90846345262</v>
      </c>
      <c r="L61" s="35"/>
      <c r="M61" s="37">
        <f>IF(J61="","",(K61/J61)/1000)</f>
        <v>0.18858224361253118</v>
      </c>
      <c r="N61" s="34">
        <v>2004</v>
      </c>
      <c r="O61" s="36">
        <v>42466</v>
      </c>
      <c r="P61" s="34">
        <v>105.39</v>
      </c>
      <c r="Q61" s="34"/>
      <c r="R61" s="38">
        <f>IF(O61="","",(IF(G61="売",H61-P61,P61-H61))*M61*100000)</f>
        <v>188.58224361262765</v>
      </c>
      <c r="S61" s="38"/>
      <c r="T61" s="39">
        <f>IF(O61="","",IF(R61&lt;0,J61*(-1),IF(G61="買",(P61-H61)*100,(H61-P61)*100)))</f>
        <v>1.0000000000005116</v>
      </c>
      <c r="U61" s="39"/>
    </row>
    <row r="62" spans="2:21" ht="12.75">
      <c r="B62" s="34">
        <v>54</v>
      </c>
      <c r="C62" s="35">
        <f>IF(R61="","",C61+R61)</f>
        <v>528218.8643587</v>
      </c>
      <c r="D62" s="35"/>
      <c r="E62" s="34">
        <v>2004</v>
      </c>
      <c r="F62" s="36">
        <v>42480</v>
      </c>
      <c r="G62" s="34" t="s">
        <v>33</v>
      </c>
      <c r="H62" s="34">
        <v>108.9</v>
      </c>
      <c r="I62" s="34"/>
      <c r="J62" s="34">
        <v>126</v>
      </c>
      <c r="K62" s="35">
        <f>IF(F62="","",C62*0.03)</f>
        <v>15846.565930760999</v>
      </c>
      <c r="L62" s="35"/>
      <c r="M62" s="37">
        <f>IF(J62="","",(K62/J62)/1000)</f>
        <v>0.12576639627588093</v>
      </c>
      <c r="N62" s="34">
        <v>2004</v>
      </c>
      <c r="O62" s="36">
        <v>42486</v>
      </c>
      <c r="P62" s="34">
        <v>108.91</v>
      </c>
      <c r="Q62" s="34"/>
      <c r="R62" s="38">
        <f>IF(O62="","",(IF(G62="売",H62-P62,P62-H62))*M62*100000)</f>
        <v>125.76639627576655</v>
      </c>
      <c r="S62" s="38"/>
      <c r="T62" s="39">
        <f>IF(O62="","",IF(R62&lt;0,J62*(-1),IF(G62="買",(P62-H62)*100,(H62-P62)*100)))</f>
        <v>0.9999999999990905</v>
      </c>
      <c r="U62" s="39"/>
    </row>
    <row r="63" spans="2:21" ht="12.75">
      <c r="B63" s="34">
        <v>55</v>
      </c>
      <c r="C63" s="35">
        <f>IF(R62="","",C62+R62)</f>
        <v>528344.6307549757</v>
      </c>
      <c r="D63" s="35"/>
      <c r="E63" s="34">
        <v>2004</v>
      </c>
      <c r="F63" s="36">
        <v>42511</v>
      </c>
      <c r="G63" s="34" t="s">
        <v>33</v>
      </c>
      <c r="H63" s="34">
        <v>113.1</v>
      </c>
      <c r="I63" s="34"/>
      <c r="J63" s="34">
        <v>137</v>
      </c>
      <c r="K63" s="35">
        <f>IF(F63="","",C63*0.03)</f>
        <v>15850.33892264927</v>
      </c>
      <c r="L63" s="35"/>
      <c r="M63" s="37">
        <f>IF(J63="","",(K63/J63)/1000)</f>
        <v>0.1156959045448852</v>
      </c>
      <c r="N63" s="34">
        <v>2004</v>
      </c>
      <c r="O63" s="36">
        <v>42515</v>
      </c>
      <c r="P63" s="34">
        <v>113.11</v>
      </c>
      <c r="Q63" s="34"/>
      <c r="R63" s="38">
        <f>IF(O63="","",(IF(G63="売",H63-P63,P63-H63))*M63*100000)</f>
        <v>115.69590454494438</v>
      </c>
      <c r="S63" s="38"/>
      <c r="T63" s="39">
        <f>IF(O63="","",IF(R63&lt;0,J63*(-1),IF(G63="買",(P63-H63)*100,(H63-P63)*100)))</f>
        <v>1.0000000000005116</v>
      </c>
      <c r="U63" s="39"/>
    </row>
    <row r="64" spans="2:21" ht="12.75">
      <c r="B64" s="34">
        <v>56</v>
      </c>
      <c r="C64" s="35">
        <f>IF(R63="","",C63+R63)</f>
        <v>528460.3266595206</v>
      </c>
      <c r="D64" s="35"/>
      <c r="E64" s="34">
        <v>2004</v>
      </c>
      <c r="F64" s="36">
        <v>42530</v>
      </c>
      <c r="G64" s="34" t="s">
        <v>33</v>
      </c>
      <c r="H64" s="34">
        <v>110.61</v>
      </c>
      <c r="I64" s="34"/>
      <c r="J64" s="34">
        <v>197</v>
      </c>
      <c r="K64" s="35">
        <f>IF(F64="","",C64*0.03)</f>
        <v>15853.809799785618</v>
      </c>
      <c r="L64" s="35"/>
      <c r="M64" s="37">
        <f>IF(J64="","",(K64/J64)/1000)</f>
        <v>0.08047619187708437</v>
      </c>
      <c r="N64" s="34">
        <v>2004</v>
      </c>
      <c r="O64" s="36">
        <v>42536</v>
      </c>
      <c r="P64" s="34">
        <v>110.62</v>
      </c>
      <c r="Q64" s="34"/>
      <c r="R64" s="38">
        <f>IF(O64="","",(IF(G64="売",H64-P64,P64-H64))*M64*100000)</f>
        <v>80.47619187712553</v>
      </c>
      <c r="S64" s="38"/>
      <c r="T64" s="39">
        <f>IF(O64="","",IF(R64&lt;0,J64*(-1),IF(G64="買",(P64-H64)*100,(H64-P64)*100)))</f>
        <v>1.0000000000005116</v>
      </c>
      <c r="U64" s="39"/>
    </row>
    <row r="65" spans="2:21" ht="12.75">
      <c r="B65" s="34">
        <v>57</v>
      </c>
      <c r="C65" s="35">
        <f>IF(R64="","",C64+R64)</f>
        <v>528540.8028513978</v>
      </c>
      <c r="D65" s="35"/>
      <c r="E65" s="34">
        <v>2004</v>
      </c>
      <c r="F65" s="36">
        <v>42551</v>
      </c>
      <c r="G65" s="34" t="s">
        <v>34</v>
      </c>
      <c r="H65" s="34">
        <v>108.17</v>
      </c>
      <c r="I65" s="34"/>
      <c r="J65" s="34">
        <v>140</v>
      </c>
      <c r="K65" s="35">
        <f>IF(F65="","",C65*0.03)</f>
        <v>15856.224085541933</v>
      </c>
      <c r="L65" s="35"/>
      <c r="M65" s="37">
        <f>IF(J65="","",(K65/J65)/1000)</f>
        <v>0.11325874346815666</v>
      </c>
      <c r="N65" s="34">
        <v>2004</v>
      </c>
      <c r="O65" s="36">
        <v>42553</v>
      </c>
      <c r="P65" s="34">
        <v>108.16</v>
      </c>
      <c r="Q65" s="34"/>
      <c r="R65" s="38">
        <f>IF(O65="","",(IF(G65="売",H65-P65,P65-H65))*M65*100000)</f>
        <v>113.25874346821459</v>
      </c>
      <c r="S65" s="38"/>
      <c r="T65" s="39">
        <f>IF(O65="","",IF(R65&lt;0,J65*(-1),IF(G65="買",(P65-H65)*100,(H65-P65)*100)))</f>
        <v>1.0000000000005116</v>
      </c>
      <c r="U65" s="39"/>
    </row>
    <row r="66" spans="2:21" ht="12.75">
      <c r="B66" s="34">
        <v>58</v>
      </c>
      <c r="C66" s="35">
        <f>IF(R65="","",C65+R65)</f>
        <v>528654.061594866</v>
      </c>
      <c r="D66" s="35"/>
      <c r="E66" s="34">
        <v>2004</v>
      </c>
      <c r="F66" s="36">
        <v>42577</v>
      </c>
      <c r="G66" s="34" t="s">
        <v>33</v>
      </c>
      <c r="H66" s="34">
        <v>110.19</v>
      </c>
      <c r="I66" s="34"/>
      <c r="J66" s="34">
        <v>78</v>
      </c>
      <c r="K66" s="35">
        <f>IF(F66="","",C66*0.03)</f>
        <v>15859.62184784598</v>
      </c>
      <c r="L66" s="35"/>
      <c r="M66" s="37">
        <f>IF(J66="","",(K66/J66)/1000)</f>
        <v>0.20332848522879463</v>
      </c>
      <c r="N66" s="34">
        <v>2004</v>
      </c>
      <c r="O66" s="36">
        <v>42585</v>
      </c>
      <c r="P66" s="34">
        <v>110.39</v>
      </c>
      <c r="Q66" s="34"/>
      <c r="R66" s="38">
        <f>IF(O66="","",(IF(G66="売",H66-P66,P66-H66))*M66*100000)</f>
        <v>4066.5697045759503</v>
      </c>
      <c r="S66" s="38"/>
      <c r="T66" s="39">
        <f>IF(O66="","",IF(R66&lt;0,J66*(-1),IF(G66="買",(P66-H66)*100,(H66-P66)*100)))</f>
        <v>20.000000000000284</v>
      </c>
      <c r="U66" s="39"/>
    </row>
    <row r="67" spans="2:21" ht="12.75">
      <c r="B67" s="34">
        <v>59</v>
      </c>
      <c r="C67" s="35">
        <f>IF(R66="","",C66+R66)</f>
        <v>532720.6312994419</v>
      </c>
      <c r="D67" s="35"/>
      <c r="E67" s="34">
        <v>2004</v>
      </c>
      <c r="F67" s="36">
        <v>42598</v>
      </c>
      <c r="G67" s="34" t="s">
        <v>34</v>
      </c>
      <c r="H67" s="34">
        <v>110.37</v>
      </c>
      <c r="I67" s="34"/>
      <c r="J67" s="34">
        <v>65</v>
      </c>
      <c r="K67" s="35">
        <f>IF(F67="","",C67*0.03)</f>
        <v>15981.618938983256</v>
      </c>
      <c r="L67" s="35"/>
      <c r="M67" s="37">
        <f>IF(J67="","",(K67/J67)/1000)</f>
        <v>0.2458710605997424</v>
      </c>
      <c r="N67" s="34">
        <v>2004</v>
      </c>
      <c r="O67" s="36">
        <v>42607</v>
      </c>
      <c r="P67" s="34">
        <v>110.36</v>
      </c>
      <c r="Q67" s="34"/>
      <c r="R67" s="38">
        <f>IF(O67="","",(IF(G67="売",H67-P67,P67-H67))*M67*100000)</f>
        <v>245.8710605998682</v>
      </c>
      <c r="S67" s="38"/>
      <c r="T67" s="39">
        <f>IF(O67="","",IF(R67&lt;0,J67*(-1),IF(G67="買",(P67-H67)*100,(H67-P67)*100)))</f>
        <v>1.0000000000005116</v>
      </c>
      <c r="U67" s="39"/>
    </row>
    <row r="68" spans="2:21" ht="12.75">
      <c r="B68" s="34">
        <v>60</v>
      </c>
      <c r="C68" s="35">
        <f>IF(R67="","",C67+R67)</f>
        <v>532966.5023600418</v>
      </c>
      <c r="D68" s="35"/>
      <c r="E68" s="34">
        <v>2004</v>
      </c>
      <c r="F68" s="36">
        <v>42637</v>
      </c>
      <c r="G68" s="34" t="s">
        <v>33</v>
      </c>
      <c r="H68" s="34">
        <v>110.85</v>
      </c>
      <c r="I68" s="34"/>
      <c r="J68" s="34">
        <v>52</v>
      </c>
      <c r="K68" s="35">
        <f>IF(F68="","",C68*0.03)</f>
        <v>15988.995070801255</v>
      </c>
      <c r="L68" s="35"/>
      <c r="M68" s="37">
        <f>IF(J68="","",(K68/J68)/1000)</f>
        <v>0.30748067443848565</v>
      </c>
      <c r="N68" s="34">
        <v>2004</v>
      </c>
      <c r="O68" s="36">
        <v>42643</v>
      </c>
      <c r="P68" s="34">
        <v>110.86</v>
      </c>
      <c r="Q68" s="34"/>
      <c r="R68" s="38">
        <f>IF(O68="","",(IF(G68="売",H68-P68,P68-H68))*M68*100000)</f>
        <v>307.48067443864295</v>
      </c>
      <c r="S68" s="38"/>
      <c r="T68" s="39">
        <f>IF(O68="","",IF(R68&lt;0,J68*(-1),IF(G68="買",(P68-H68)*100,(H68-P68)*100)))</f>
        <v>1.0000000000005116</v>
      </c>
      <c r="U68" s="39"/>
    </row>
    <row r="69" spans="2:21" ht="12.75">
      <c r="B69" s="34">
        <v>61</v>
      </c>
      <c r="C69" s="35">
        <f>IF(R68="","",C68+R68)</f>
        <v>533273.9830344805</v>
      </c>
      <c r="D69" s="35"/>
      <c r="E69" s="34">
        <v>2004</v>
      </c>
      <c r="F69" s="36">
        <v>42654</v>
      </c>
      <c r="G69" s="34" t="s">
        <v>34</v>
      </c>
      <c r="H69" s="34">
        <v>109.11</v>
      </c>
      <c r="I69" s="34"/>
      <c r="J69" s="34">
        <v>166</v>
      </c>
      <c r="K69" s="35">
        <f>IF(F69="","",C69*0.03)</f>
        <v>15998.219491034413</v>
      </c>
      <c r="L69" s="35"/>
      <c r="M69" s="37">
        <f>IF(J69="","",(K69/J69)/1000)</f>
        <v>0.09637481621105068</v>
      </c>
      <c r="N69" s="34">
        <v>2004</v>
      </c>
      <c r="O69" s="36">
        <v>42662</v>
      </c>
      <c r="P69" s="34">
        <v>109.1</v>
      </c>
      <c r="Q69" s="34"/>
      <c r="R69" s="38">
        <f>IF(O69="","",(IF(G69="売",H69-P69,P69-H69))*M69*100000)</f>
        <v>96.37481621109998</v>
      </c>
      <c r="S69" s="38"/>
      <c r="T69" s="39">
        <f>IF(O69="","",IF(R69&lt;0,J69*(-1),IF(G69="買",(P69-H69)*100,(H69-P69)*100)))</f>
        <v>1.0000000000005116</v>
      </c>
      <c r="U69" s="39"/>
    </row>
    <row r="70" spans="2:21" ht="12.75">
      <c r="B70" s="34">
        <v>62</v>
      </c>
      <c r="C70" s="35">
        <f>IF(R69="","",C69+R69)</f>
        <v>533370.3578506915</v>
      </c>
      <c r="D70" s="35"/>
      <c r="E70" s="34">
        <v>2004</v>
      </c>
      <c r="F70" s="36">
        <v>42661</v>
      </c>
      <c r="G70" s="34" t="s">
        <v>34</v>
      </c>
      <c r="H70" s="34">
        <v>109.1</v>
      </c>
      <c r="I70" s="34"/>
      <c r="J70" s="34">
        <v>45</v>
      </c>
      <c r="K70" s="35">
        <f>IF(F70="","",C70*0.03)</f>
        <v>16001.110735520746</v>
      </c>
      <c r="L70" s="35"/>
      <c r="M70" s="37">
        <f>IF(J70="","",(K70/J70)/1000)</f>
        <v>0.3555802385671277</v>
      </c>
      <c r="N70" s="34">
        <v>2004</v>
      </c>
      <c r="O70" s="36">
        <v>42677</v>
      </c>
      <c r="P70" s="34">
        <v>106.87</v>
      </c>
      <c r="Q70" s="34"/>
      <c r="R70" s="38">
        <f>IF(O70="","",(IF(G70="売",H70-P70,P70-H70))*M70*100000)</f>
        <v>79294.39320046912</v>
      </c>
      <c r="S70" s="38"/>
      <c r="T70" s="39">
        <f>IF(O70="","",IF(R70&lt;0,J70*(-1),IF(G70="買",(P70-H70)*100,(H70-P70)*100)))</f>
        <v>222.99999999999898</v>
      </c>
      <c r="U70" s="39"/>
    </row>
    <row r="71" spans="2:21" ht="12.75">
      <c r="B71" s="34">
        <v>63</v>
      </c>
      <c r="C71" s="35">
        <f>IF(R70="","",C70+R70)</f>
        <v>612664.7510511606</v>
      </c>
      <c r="D71" s="35"/>
      <c r="E71" s="34">
        <v>2004</v>
      </c>
      <c r="F71" s="36">
        <v>42663</v>
      </c>
      <c r="G71" s="34" t="s">
        <v>34</v>
      </c>
      <c r="H71" s="34">
        <v>108.08</v>
      </c>
      <c r="I71" s="34"/>
      <c r="J71" s="34">
        <v>63</v>
      </c>
      <c r="K71" s="35">
        <f>IF(F71="","",C71*0.03)</f>
        <v>18379.942531534816</v>
      </c>
      <c r="L71" s="35"/>
      <c r="M71" s="37">
        <f>IF(J71="","",(K71/J71)/1000)</f>
        <v>0.29174511954817167</v>
      </c>
      <c r="N71" s="34">
        <v>2004</v>
      </c>
      <c r="O71" s="36">
        <v>42677</v>
      </c>
      <c r="P71" s="34">
        <v>106.87</v>
      </c>
      <c r="Q71" s="34"/>
      <c r="R71" s="38">
        <f>IF(O71="","",(IF(G71="売",H71-P71,P71-H71))*M71*100000)</f>
        <v>35301.159465328594</v>
      </c>
      <c r="S71" s="38"/>
      <c r="T71" s="39">
        <f>IF(O71="","",IF(R71&lt;0,J71*(-1),IF(G71="買",(P71-H71)*100,(H71-P71)*100)))</f>
        <v>120.99999999999937</v>
      </c>
      <c r="U71" s="39"/>
    </row>
    <row r="72" spans="2:21" ht="12.75">
      <c r="B72" s="34">
        <v>64</v>
      </c>
      <c r="C72" s="35">
        <f>IF(R71="","",C71+R71)</f>
        <v>647965.9105164892</v>
      </c>
      <c r="D72" s="35"/>
      <c r="E72" s="34">
        <v>2004</v>
      </c>
      <c r="F72" s="36">
        <v>42670</v>
      </c>
      <c r="G72" s="34" t="s">
        <v>34</v>
      </c>
      <c r="H72" s="34">
        <v>106.19</v>
      </c>
      <c r="I72" s="34"/>
      <c r="J72" s="34">
        <v>94</v>
      </c>
      <c r="K72" s="35">
        <f>IF(F72="","",C72*0.03)</f>
        <v>19438.977315494674</v>
      </c>
      <c r="L72" s="35"/>
      <c r="M72" s="37">
        <f>IF(J72="","",(K72/J72)/1000)</f>
        <v>0.2067976310159008</v>
      </c>
      <c r="N72" s="34">
        <v>2004</v>
      </c>
      <c r="O72" s="36">
        <v>42675</v>
      </c>
      <c r="P72" s="34">
        <v>106.18</v>
      </c>
      <c r="Q72" s="34"/>
      <c r="R72" s="38">
        <f>IF(O72="","",(IF(G72="売",H72-P72,P72-H72))*M72*100000)</f>
        <v>206.7976310157127</v>
      </c>
      <c r="S72" s="38"/>
      <c r="T72" s="39">
        <f>IF(O72="","",IF(R72&lt;0,J72*(-1),IF(G72="買",(P72-H72)*100,(H72-P72)*100)))</f>
        <v>0.9999999999990905</v>
      </c>
      <c r="U72" s="39"/>
    </row>
    <row r="73" spans="2:21" ht="12.75">
      <c r="B73" s="34">
        <v>65</v>
      </c>
      <c r="C73" s="35">
        <f>IF(R72="","",C72+R72)</f>
        <v>648172.708147505</v>
      </c>
      <c r="D73" s="35"/>
      <c r="E73" s="34">
        <v>2004</v>
      </c>
      <c r="F73" s="36">
        <v>42680</v>
      </c>
      <c r="G73" s="34" t="s">
        <v>34</v>
      </c>
      <c r="H73" s="34">
        <v>105.49</v>
      </c>
      <c r="I73" s="34"/>
      <c r="J73" s="34">
        <v>118</v>
      </c>
      <c r="K73" s="35">
        <f>IF(F73="","",C73*0.03)</f>
        <v>19445.181244425148</v>
      </c>
      <c r="L73" s="35"/>
      <c r="M73" s="37">
        <f>IF(J73="","",(K73/J73)/1000)</f>
        <v>0.16478967156292498</v>
      </c>
      <c r="N73" s="34">
        <v>2004</v>
      </c>
      <c r="O73" s="36">
        <v>42684</v>
      </c>
      <c r="P73" s="34">
        <v>105.48</v>
      </c>
      <c r="Q73" s="34"/>
      <c r="R73" s="38">
        <f>IF(O73="","",(IF(G73="売",H73-P73,P73-H73))*M73*100000)</f>
        <v>164.7896715627751</v>
      </c>
      <c r="S73" s="38"/>
      <c r="T73" s="39">
        <f>IF(O73="","",IF(R73&lt;0,J73*(-1),IF(G73="買",(P73-H73)*100,(H73-P73)*100)))</f>
        <v>0.9999999999990905</v>
      </c>
      <c r="U73" s="39"/>
    </row>
    <row r="74" spans="2:21" ht="12.75">
      <c r="B74" s="34">
        <v>66</v>
      </c>
      <c r="C74" s="35">
        <f>IF(R73="","",C73+R73)</f>
        <v>648337.4978190677</v>
      </c>
      <c r="D74" s="35"/>
      <c r="E74" s="34">
        <v>2004</v>
      </c>
      <c r="F74" s="36">
        <v>42690</v>
      </c>
      <c r="G74" s="34" t="s">
        <v>34</v>
      </c>
      <c r="H74" s="34">
        <v>105.17</v>
      </c>
      <c r="I74" s="34"/>
      <c r="J74" s="34">
        <v>49</v>
      </c>
      <c r="K74" s="35">
        <f>IF(F74="","",C74*0.03)</f>
        <v>19450.124934572028</v>
      </c>
      <c r="L74" s="35"/>
      <c r="M74" s="37">
        <f>IF(J74="","",(K74/J74)/1000)</f>
        <v>0.3969413251953475</v>
      </c>
      <c r="N74" s="34">
        <v>2004</v>
      </c>
      <c r="O74" s="36">
        <v>42704</v>
      </c>
      <c r="P74" s="34">
        <v>103.34</v>
      </c>
      <c r="Q74" s="34"/>
      <c r="R74" s="38">
        <f>IF(O74="","",(IF(G74="売",H74-P74,P74-H74))*M74*100000)</f>
        <v>72640.26251074854</v>
      </c>
      <c r="S74" s="38"/>
      <c r="T74" s="39">
        <f>IF(O74="","",IF(R74&lt;0,J74*(-1),IF(G74="買",(P74-H74)*100,(H74-P74)*100)))</f>
        <v>182.99999999999983</v>
      </c>
      <c r="U74" s="39"/>
    </row>
    <row r="75" spans="2:21" ht="12.75">
      <c r="B75" s="34">
        <v>67</v>
      </c>
      <c r="C75" s="35">
        <f>IF(R74="","",C74+R74)</f>
        <v>720977.7603298163</v>
      </c>
      <c r="D75" s="35"/>
      <c r="E75" s="34">
        <v>2004</v>
      </c>
      <c r="F75" s="36">
        <v>42714</v>
      </c>
      <c r="G75" s="34" t="s">
        <v>34</v>
      </c>
      <c r="H75" s="34">
        <v>104.49</v>
      </c>
      <c r="I75" s="34"/>
      <c r="J75" s="34">
        <v>165</v>
      </c>
      <c r="K75" s="35">
        <f>IF(F75="","",C75*0.03)</f>
        <v>21629.332809894488</v>
      </c>
      <c r="L75" s="35"/>
      <c r="M75" s="37">
        <f>IF(J75="","",(K75/J75)/1000)</f>
        <v>0.13108686551451207</v>
      </c>
      <c r="N75" s="34">
        <v>2004</v>
      </c>
      <c r="O75" s="36">
        <v>42720</v>
      </c>
      <c r="P75" s="34">
        <v>104.48</v>
      </c>
      <c r="Q75" s="34"/>
      <c r="R75" s="38">
        <f>IF(O75="","",(IF(G75="売",H75-P75,P75-H75))*M75*100000)</f>
        <v>131.08686551439285</v>
      </c>
      <c r="S75" s="38"/>
      <c r="T75" s="39">
        <f>IF(O75="","",IF(R75&lt;0,J75*(-1),IF(G75="買",(P75-H75)*100,(H75-P75)*100)))</f>
        <v>0.9999999999990905</v>
      </c>
      <c r="U75" s="39"/>
    </row>
    <row r="76" spans="2:21" ht="12.75">
      <c r="B76" s="34">
        <v>68</v>
      </c>
      <c r="C76" s="35">
        <f>IF(R75="","",C75+R75)</f>
        <v>721108.8471953307</v>
      </c>
      <c r="D76" s="35"/>
      <c r="E76" s="34">
        <v>2005</v>
      </c>
      <c r="F76" s="36">
        <v>42383</v>
      </c>
      <c r="G76" s="34" t="s">
        <v>34</v>
      </c>
      <c r="H76" s="34">
        <v>101.77</v>
      </c>
      <c r="I76" s="34"/>
      <c r="J76" s="34">
        <v>149</v>
      </c>
      <c r="K76" s="35">
        <f>IF(F76="","",C76*0.03)</f>
        <v>21633.265415859918</v>
      </c>
      <c r="L76" s="35"/>
      <c r="M76" s="37">
        <f>IF(J76="","",(K76/J76)/1000)</f>
        <v>0.14518970077758334</v>
      </c>
      <c r="N76" s="40">
        <v>2005</v>
      </c>
      <c r="O76" s="36">
        <v>42389</v>
      </c>
      <c r="P76" s="34">
        <v>103.18</v>
      </c>
      <c r="Q76" s="34"/>
      <c r="R76" s="38">
        <f>IF(O76="","",(IF(G76="売",H76-P76,P76-H76))*M76*100000)</f>
        <v>-20471.747809639408</v>
      </c>
      <c r="S76" s="38"/>
      <c r="T76" s="39">
        <f>IF(O76="","",IF(R76&lt;0,J76*(-1),IF(G76="買",(P76-H76)*100,(H76-P76)*100)))</f>
        <v>-149</v>
      </c>
      <c r="U76" s="39"/>
    </row>
    <row r="77" spans="2:21" ht="12.75">
      <c r="B77" s="34">
        <v>69</v>
      </c>
      <c r="C77" s="35">
        <f>IF(R76="","",C76+R76)</f>
        <v>700637.0993856912</v>
      </c>
      <c r="D77" s="35"/>
      <c r="E77" s="34">
        <v>2005</v>
      </c>
      <c r="F77" s="36">
        <v>42397</v>
      </c>
      <c r="G77" s="34" t="s">
        <v>33</v>
      </c>
      <c r="H77" s="34">
        <v>103.79</v>
      </c>
      <c r="I77" s="34"/>
      <c r="J77" s="34">
        <v>147</v>
      </c>
      <c r="K77" s="35">
        <f>IF(F77="","",C77*0.03)</f>
        <v>21019.112981570735</v>
      </c>
      <c r="L77" s="35"/>
      <c r="M77" s="37">
        <f>IF(J77="","",(K77/J77)/1000)</f>
        <v>0.14298716313993698</v>
      </c>
      <c r="N77" s="34">
        <v>2005</v>
      </c>
      <c r="O77" s="36">
        <v>42404</v>
      </c>
      <c r="P77" s="34">
        <v>103.8</v>
      </c>
      <c r="Q77" s="34"/>
      <c r="R77" s="38">
        <f>IF(O77="","",(IF(G77="売",H77-P77,P77-H77))*M77*100000)</f>
        <v>142.98716313980694</v>
      </c>
      <c r="S77" s="38"/>
      <c r="T77" s="39">
        <f>IF(O77="","",IF(R77&lt;0,J77*(-1),IF(G77="買",(P77-H77)*100,(H77-P77)*100)))</f>
        <v>0.9999999999990905</v>
      </c>
      <c r="U77" s="39"/>
    </row>
    <row r="78" spans="2:21" ht="12.75">
      <c r="B78" s="34">
        <v>70</v>
      </c>
      <c r="C78" s="35">
        <f>IF(R77="","",C77+R77)</f>
        <v>700780.0865488311</v>
      </c>
      <c r="D78" s="35"/>
      <c r="E78" s="34">
        <v>2005</v>
      </c>
      <c r="F78" s="36">
        <v>42407</v>
      </c>
      <c r="G78" s="34" t="s">
        <v>33</v>
      </c>
      <c r="H78" s="34">
        <v>105.08</v>
      </c>
      <c r="I78" s="34"/>
      <c r="J78" s="34">
        <v>105</v>
      </c>
      <c r="K78" s="35">
        <f>IF(F78="","",C78*0.03)</f>
        <v>21023.40259646493</v>
      </c>
      <c r="L78" s="35"/>
      <c r="M78" s="37">
        <f>IF(J78="","",(K78/J78)/1000)</f>
        <v>0.20022288187109455</v>
      </c>
      <c r="N78" s="34">
        <v>2005</v>
      </c>
      <c r="O78" s="36">
        <v>42414</v>
      </c>
      <c r="P78" s="34">
        <v>105.09</v>
      </c>
      <c r="Q78" s="34"/>
      <c r="R78" s="38">
        <f>IF(O78="","",(IF(G78="売",H78-P78,P78-H78))*M78*100000)</f>
        <v>200.22288187119696</v>
      </c>
      <c r="S78" s="38"/>
      <c r="T78" s="39">
        <f>IF(O78="","",IF(R78&lt;0,J78*(-1),IF(G78="買",(P78-H78)*100,(H78-P78)*100)))</f>
        <v>1.0000000000005116</v>
      </c>
      <c r="U78" s="39"/>
    </row>
    <row r="79" spans="2:21" ht="12.75">
      <c r="B79" s="34">
        <v>71</v>
      </c>
      <c r="C79" s="35">
        <f>IF(R78="","",C78+R78)</f>
        <v>700980.3094307022</v>
      </c>
      <c r="D79" s="35"/>
      <c r="E79" s="34">
        <v>2005</v>
      </c>
      <c r="F79" s="36">
        <v>42460</v>
      </c>
      <c r="G79" s="34" t="s">
        <v>33</v>
      </c>
      <c r="H79" s="34">
        <v>107.6</v>
      </c>
      <c r="I79" s="34"/>
      <c r="J79" s="34">
        <v>100</v>
      </c>
      <c r="K79" s="35">
        <f>IF(F79="","",C79*0.03)</f>
        <v>21029.409282921068</v>
      </c>
      <c r="L79" s="35"/>
      <c r="M79" s="37">
        <f>IF(J79="","",(K79/J79)/1000)</f>
        <v>0.2102940928292107</v>
      </c>
      <c r="N79" s="34">
        <v>2005</v>
      </c>
      <c r="O79" s="36">
        <v>42479</v>
      </c>
      <c r="P79" s="34">
        <v>107.61</v>
      </c>
      <c r="Q79" s="34"/>
      <c r="R79" s="38">
        <f>IF(O79="","",(IF(G79="売",H79-P79,P79-H79))*M79*100000)</f>
        <v>210.29409282931826</v>
      </c>
      <c r="S79" s="38"/>
      <c r="T79" s="39">
        <f>IF(O79="","",IF(R79&lt;0,J79*(-1),IF(G79="買",(P79-H79)*100,(H79-P79)*100)))</f>
        <v>1.0000000000005116</v>
      </c>
      <c r="U79" s="39"/>
    </row>
    <row r="80" spans="2:21" ht="12.75">
      <c r="B80" s="34">
        <v>72</v>
      </c>
      <c r="C80" s="35">
        <f>IF(R79="","",C79+R79)</f>
        <v>701190.6035235316</v>
      </c>
      <c r="D80" s="35"/>
      <c r="E80" s="34">
        <v>2005</v>
      </c>
      <c r="F80" s="36">
        <v>42478</v>
      </c>
      <c r="G80" s="34" t="s">
        <v>34</v>
      </c>
      <c r="H80" s="34">
        <v>107.26</v>
      </c>
      <c r="I80" s="34"/>
      <c r="J80" s="34">
        <v>80</v>
      </c>
      <c r="K80" s="35">
        <f>IF(F80="","",C80*0.03)</f>
        <v>21035.718105705946</v>
      </c>
      <c r="L80" s="35"/>
      <c r="M80" s="37">
        <f>IF(J80="","",(K80/J80)/1000)</f>
        <v>0.26294647632132434</v>
      </c>
      <c r="N80" s="34">
        <v>2005</v>
      </c>
      <c r="O80" s="36">
        <v>42480</v>
      </c>
      <c r="P80" s="34">
        <v>107.25</v>
      </c>
      <c r="Q80" s="34"/>
      <c r="R80" s="38">
        <f>IF(O80="","",(IF(G80="売",H80-P80,P80-H80))*M80*100000)</f>
        <v>262.9464763214589</v>
      </c>
      <c r="S80" s="38"/>
      <c r="T80" s="39">
        <f>IF(O80="","",IF(R80&lt;0,J80*(-1),IF(G80="買",(P80-H80)*100,(H80-P80)*100)))</f>
        <v>1.0000000000005116</v>
      </c>
      <c r="U80" s="39"/>
    </row>
    <row r="81" spans="2:21" ht="12.75">
      <c r="B81" s="34">
        <v>73</v>
      </c>
      <c r="C81" s="35">
        <f>IF(R80="","",C80+R80)</f>
        <v>701453.549999853</v>
      </c>
      <c r="D81" s="35"/>
      <c r="E81" s="34">
        <v>2005</v>
      </c>
      <c r="F81" s="36">
        <v>42481</v>
      </c>
      <c r="G81" s="34" t="s">
        <v>34</v>
      </c>
      <c r="H81" s="34">
        <v>106.69</v>
      </c>
      <c r="I81" s="34"/>
      <c r="J81" s="34">
        <v>74</v>
      </c>
      <c r="K81" s="35">
        <f>IF(F81="","",C81*0.03)</f>
        <v>21043.60649999559</v>
      </c>
      <c r="L81" s="35"/>
      <c r="M81" s="37">
        <f>IF(J81="","",(K81/J81)/1000)</f>
        <v>0.2843730608107512</v>
      </c>
      <c r="N81" s="34">
        <v>2005</v>
      </c>
      <c r="O81" s="36">
        <v>42499</v>
      </c>
      <c r="P81" s="34">
        <v>105.46</v>
      </c>
      <c r="Q81" s="34"/>
      <c r="R81" s="38">
        <f>IF(O81="","",(IF(G81="売",H81-P81,P81-H81))*M81*100000)</f>
        <v>34977.88647972251</v>
      </c>
      <c r="S81" s="38"/>
      <c r="T81" s="39">
        <f>IF(O81="","",IF(R81&lt;0,J81*(-1),IF(G81="買",(P81-H81)*100,(H81-P81)*100)))</f>
        <v>123.0000000000004</v>
      </c>
      <c r="U81" s="39"/>
    </row>
    <row r="82" spans="2:21" ht="12.75">
      <c r="B82" s="34">
        <v>74</v>
      </c>
      <c r="C82" s="35">
        <f>IF(R81="","",C81+R81)</f>
        <v>736431.4364795755</v>
      </c>
      <c r="D82" s="35"/>
      <c r="E82" s="34">
        <v>2005</v>
      </c>
      <c r="F82" s="36">
        <v>42487</v>
      </c>
      <c r="G82" s="34" t="s">
        <v>34</v>
      </c>
      <c r="H82" s="34">
        <v>105.68</v>
      </c>
      <c r="I82" s="34"/>
      <c r="J82" s="34">
        <v>71</v>
      </c>
      <c r="K82" s="35">
        <f>IF(F82="","",C82*0.03)</f>
        <v>22092.943094387265</v>
      </c>
      <c r="L82" s="35"/>
      <c r="M82" s="37">
        <f>IF(J82="","",(K82/J82)/1000)</f>
        <v>0.3111682125970037</v>
      </c>
      <c r="N82" s="34">
        <v>2005</v>
      </c>
      <c r="O82" s="36">
        <v>42492</v>
      </c>
      <c r="P82" s="34">
        <v>105.46</v>
      </c>
      <c r="Q82" s="34"/>
      <c r="R82" s="38">
        <f>IF(O82="","",(IF(G82="売",H82-P82,P82-H82))*M82*100000)</f>
        <v>6845.7006771344895</v>
      </c>
      <c r="S82" s="38"/>
      <c r="T82" s="39">
        <f>IF(O82="","",IF(R82&lt;0,J82*(-1),IF(G82="買",(P82-H82)*100,(H82-P82)*100)))</f>
        <v>22.000000000001307</v>
      </c>
      <c r="U82" s="39"/>
    </row>
    <row r="83" spans="2:21" ht="12.75">
      <c r="B83" s="34">
        <v>75</v>
      </c>
      <c r="C83" s="35">
        <f>IF(R82="","",C82+R82)</f>
        <v>743277.1371567099</v>
      </c>
      <c r="D83" s="35"/>
      <c r="E83" s="34">
        <v>2005</v>
      </c>
      <c r="F83" s="36">
        <v>42493</v>
      </c>
      <c r="G83" s="34" t="s">
        <v>34</v>
      </c>
      <c r="H83" s="34">
        <v>104.86</v>
      </c>
      <c r="I83" s="34"/>
      <c r="J83" s="34">
        <v>52</v>
      </c>
      <c r="K83" s="35">
        <f>IF(F83="","",C83*0.03)</f>
        <v>22298.314114701298</v>
      </c>
      <c r="L83" s="35"/>
      <c r="M83" s="37">
        <f>IF(J83="","",(K83/J83)/1000)</f>
        <v>0.42881373297502495</v>
      </c>
      <c r="N83" s="34">
        <v>2005</v>
      </c>
      <c r="O83" s="36">
        <v>42499</v>
      </c>
      <c r="P83" s="34">
        <v>104.85</v>
      </c>
      <c r="Q83" s="34"/>
      <c r="R83" s="38">
        <f>IF(O83="","",(IF(G83="売",H83-P83,P83-H83))*M83*100000)</f>
        <v>428.8137329752443</v>
      </c>
      <c r="S83" s="38"/>
      <c r="T83" s="39">
        <f>IF(O83="","",IF(R83&lt;0,J83*(-1),IF(G83="買",(P83-H83)*100,(H83-P83)*100)))</f>
        <v>1.0000000000005116</v>
      </c>
      <c r="U83" s="39"/>
    </row>
    <row r="84" spans="2:21" ht="12.75">
      <c r="B84" s="34">
        <v>76</v>
      </c>
      <c r="C84" s="35">
        <f>IF(R83="","",C83+R83)</f>
        <v>743705.9508896852</v>
      </c>
      <c r="D84" s="35"/>
      <c r="E84" s="34">
        <v>2005</v>
      </c>
      <c r="F84" s="36">
        <v>42501</v>
      </c>
      <c r="G84" s="34" t="s">
        <v>33</v>
      </c>
      <c r="H84" s="34">
        <v>105.97</v>
      </c>
      <c r="I84" s="34"/>
      <c r="J84" s="34">
        <v>108</v>
      </c>
      <c r="K84" s="35">
        <f>IF(F84="","",C84*0.03)</f>
        <v>22311.178526690554</v>
      </c>
      <c r="L84" s="35"/>
      <c r="M84" s="37">
        <f>IF(J84="","",(K84/J84)/1000)</f>
        <v>0.20658498635824585</v>
      </c>
      <c r="N84" s="34">
        <v>2005</v>
      </c>
      <c r="O84" s="36">
        <v>42563</v>
      </c>
      <c r="P84" s="34">
        <v>110.75</v>
      </c>
      <c r="Q84" s="34"/>
      <c r="R84" s="38">
        <f>IF(O84="","",(IF(G84="売",H84-P84,P84-H84))*M84*100000)</f>
        <v>98747.62347924155</v>
      </c>
      <c r="S84" s="38"/>
      <c r="T84" s="39">
        <f>IF(O84="","",IF(R84&lt;0,J84*(-1),IF(G84="買",(P84-H84)*100,(H84-P84)*100)))</f>
        <v>478.0000000000001</v>
      </c>
      <c r="U84" s="39"/>
    </row>
    <row r="85" spans="2:21" ht="12.75">
      <c r="B85" s="34">
        <v>77</v>
      </c>
      <c r="C85" s="35">
        <f>IF(R84="","",C84+R84)</f>
        <v>842453.5743689267</v>
      </c>
      <c r="D85" s="35"/>
      <c r="E85" s="34">
        <v>2005</v>
      </c>
      <c r="F85" s="36">
        <v>42535</v>
      </c>
      <c r="G85" s="34" t="s">
        <v>33</v>
      </c>
      <c r="H85" s="34">
        <v>109.64</v>
      </c>
      <c r="I85" s="34"/>
      <c r="J85" s="34">
        <v>60</v>
      </c>
      <c r="K85" s="35">
        <f>IF(F85="","",C85*0.03)</f>
        <v>25273.6072310678</v>
      </c>
      <c r="L85" s="35"/>
      <c r="M85" s="37">
        <f>IF(J85="","",(K85/J85)/1000)</f>
        <v>0.4212267871844633</v>
      </c>
      <c r="N85" s="34">
        <v>2005</v>
      </c>
      <c r="O85" s="36">
        <v>42537</v>
      </c>
      <c r="P85" s="34">
        <v>109.07</v>
      </c>
      <c r="Q85" s="34"/>
      <c r="R85" s="38">
        <f>IF(O85="","",(IF(G85="売",H85-P85,P85-H85))*M85*100000)</f>
        <v>-24009.92686951472</v>
      </c>
      <c r="S85" s="38"/>
      <c r="T85" s="39">
        <f>IF(O85="","",IF(R85&lt;0,J85*(-1),IF(G85="買",(P85-H85)*100,(H85-P85)*100)))</f>
        <v>-60</v>
      </c>
      <c r="U85" s="39"/>
    </row>
    <row r="86" spans="2:21" ht="12.75">
      <c r="B86" s="34">
        <v>78</v>
      </c>
      <c r="C86" s="35">
        <f>IF(R85="","",C85+R85)</f>
        <v>818443.647499412</v>
      </c>
      <c r="D86" s="35"/>
      <c r="E86" s="34">
        <v>2005</v>
      </c>
      <c r="F86" s="36">
        <v>42544</v>
      </c>
      <c r="G86" s="34" t="s">
        <v>33</v>
      </c>
      <c r="H86" s="34">
        <v>108.99</v>
      </c>
      <c r="I86" s="34"/>
      <c r="J86" s="34">
        <v>58</v>
      </c>
      <c r="K86" s="35">
        <f>IF(F86="","",C86*0.03)</f>
        <v>24553.30942498236</v>
      </c>
      <c r="L86" s="35"/>
      <c r="M86" s="37">
        <f>IF(J86="","",(K86/J86)/1000)</f>
        <v>0.4233329211203855</v>
      </c>
      <c r="N86" s="34">
        <v>2005</v>
      </c>
      <c r="O86" s="36">
        <v>42546</v>
      </c>
      <c r="P86" s="34">
        <v>109</v>
      </c>
      <c r="Q86" s="34"/>
      <c r="R86" s="38">
        <f>IF(O86="","",(IF(G86="売",H86-P86,P86-H86))*M86*100000)</f>
        <v>423.33292112060207</v>
      </c>
      <c r="S86" s="38"/>
      <c r="T86" s="39">
        <f>IF(O86="","",IF(R86&lt;0,J86*(-1),IF(G86="買",(P86-H86)*100,(H86-P86)*100)))</f>
        <v>1.0000000000005116</v>
      </c>
      <c r="U86" s="39"/>
    </row>
    <row r="87" spans="2:21" ht="12.75">
      <c r="B87" s="34">
        <v>79</v>
      </c>
      <c r="C87" s="35">
        <f>IF(R86="","",C86+R86)</f>
        <v>818866.9804205325</v>
      </c>
      <c r="D87" s="35"/>
      <c r="E87" s="34">
        <v>2005</v>
      </c>
      <c r="F87" s="36">
        <v>42601</v>
      </c>
      <c r="G87" s="34" t="s">
        <v>34</v>
      </c>
      <c r="H87" s="34">
        <v>110.3</v>
      </c>
      <c r="I87" s="34"/>
      <c r="J87" s="34">
        <v>57</v>
      </c>
      <c r="K87" s="35">
        <f>IF(F87="","",C87*0.03)</f>
        <v>24566.009412615975</v>
      </c>
      <c r="L87" s="35"/>
      <c r="M87" s="37">
        <f>IF(J87="","",(K87/J87)/1000)</f>
        <v>0.4309826212739645</v>
      </c>
      <c r="N87" s="34">
        <v>2005</v>
      </c>
      <c r="O87" s="36">
        <v>42607</v>
      </c>
      <c r="P87" s="34">
        <v>110.29</v>
      </c>
      <c r="Q87" s="34"/>
      <c r="R87" s="38">
        <f>IF(O87="","",(IF(G87="売",H87-P87,P87-H87))*M87*100000)</f>
        <v>430.9826212735725</v>
      </c>
      <c r="S87" s="38"/>
      <c r="T87" s="39">
        <f>IF(O87="","",IF(R87&lt;0,J87*(-1),IF(G87="買",(P87-H87)*100,(H87-P87)*100)))</f>
        <v>0.9999999999990905</v>
      </c>
      <c r="U87" s="39"/>
    </row>
    <row r="88" spans="2:21" ht="12.75">
      <c r="B88" s="34">
        <v>80</v>
      </c>
      <c r="C88" s="35">
        <f>IF(R87="","",C87+R87)</f>
        <v>819297.9630418061</v>
      </c>
      <c r="D88" s="35"/>
      <c r="E88" s="34">
        <v>2005</v>
      </c>
      <c r="F88" s="36">
        <v>42606</v>
      </c>
      <c r="G88" s="34" t="s">
        <v>34</v>
      </c>
      <c r="H88" s="34">
        <v>109.87</v>
      </c>
      <c r="I88" s="34"/>
      <c r="J88" s="34">
        <v>93</v>
      </c>
      <c r="K88" s="35">
        <f>IF(F88="","",C88*0.03)</f>
        <v>24578.938891254184</v>
      </c>
      <c r="L88" s="35"/>
      <c r="M88" s="37">
        <f>IF(J88="","",(K88/J88)/1000)</f>
        <v>0.2642896654973568</v>
      </c>
      <c r="N88" s="34">
        <v>2005</v>
      </c>
      <c r="O88" s="36">
        <v>42611</v>
      </c>
      <c r="P88" s="34">
        <v>109.86</v>
      </c>
      <c r="Q88" s="34"/>
      <c r="R88" s="38">
        <f>IF(O88="","",(IF(G88="売",H88-P88,P88-H88))*M88*100000)</f>
        <v>264.28966549749197</v>
      </c>
      <c r="S88" s="38"/>
      <c r="T88" s="39">
        <f>IF(O88="","",IF(R88&lt;0,J88*(-1),IF(G88="買",(P88-H88)*100,(H88-P88)*100)))</f>
        <v>1.0000000000005116</v>
      </c>
      <c r="U88" s="39"/>
    </row>
    <row r="89" spans="2:21" ht="12.75">
      <c r="B89" s="34">
        <v>81</v>
      </c>
      <c r="C89" s="35">
        <f>IF(R88="","",C88+R88)</f>
        <v>819562.2527073036</v>
      </c>
      <c r="D89" s="35"/>
      <c r="E89" s="34">
        <v>2005</v>
      </c>
      <c r="F89" s="36">
        <v>42627</v>
      </c>
      <c r="G89" s="34" t="s">
        <v>33</v>
      </c>
      <c r="H89" s="34">
        <v>110.84</v>
      </c>
      <c r="I89" s="34"/>
      <c r="J89" s="34">
        <v>96</v>
      </c>
      <c r="K89" s="35">
        <f>IF(F89="","",C89*0.03)</f>
        <v>24586.867581219107</v>
      </c>
      <c r="L89" s="35"/>
      <c r="M89" s="37">
        <f>IF(J89="","",(K89/J89)/1000)</f>
        <v>0.2561132039710324</v>
      </c>
      <c r="N89" s="34">
        <v>2005</v>
      </c>
      <c r="O89" s="36">
        <v>42697</v>
      </c>
      <c r="P89" s="34">
        <v>118.2</v>
      </c>
      <c r="Q89" s="34"/>
      <c r="R89" s="38">
        <f>IF(O89="","",(IF(G89="売",H89-P89,P89-H89))*M89*100000)</f>
        <v>188499.3181226798</v>
      </c>
      <c r="S89" s="38"/>
      <c r="T89" s="39">
        <f>IF(O89="","",IF(R89&lt;0,J89*(-1),IF(G89="買",(P89-H89)*100,(H89-P89)*100)))</f>
        <v>736</v>
      </c>
      <c r="U89" s="39"/>
    </row>
    <row r="90" spans="2:21" ht="12.75">
      <c r="B90" s="34">
        <v>82</v>
      </c>
      <c r="C90" s="35">
        <f>IF(R89="","",C89+R89)</f>
        <v>1008061.5708299835</v>
      </c>
      <c r="D90" s="35"/>
      <c r="E90" s="34">
        <v>2005</v>
      </c>
      <c r="F90" s="36">
        <v>42642</v>
      </c>
      <c r="G90" s="34" t="s">
        <v>33</v>
      </c>
      <c r="H90" s="34">
        <v>113.26</v>
      </c>
      <c r="I90" s="34"/>
      <c r="J90" s="34">
        <v>66</v>
      </c>
      <c r="K90" s="35">
        <f>IF(F90="","",C90*0.03)</f>
        <v>30241.8471248995</v>
      </c>
      <c r="L90" s="35"/>
      <c r="M90" s="37">
        <f>IF(J90="","",(K90/J90)/1000)</f>
        <v>0.45820980492271973</v>
      </c>
      <c r="N90" s="34">
        <v>2005</v>
      </c>
      <c r="O90" s="36">
        <v>42649</v>
      </c>
      <c r="P90" s="34">
        <v>113.27</v>
      </c>
      <c r="Q90" s="34"/>
      <c r="R90" s="38">
        <f>IF(O90="","",(IF(G90="売",H90-P90,P90-H90))*M90*100000)</f>
        <v>458.20980492230296</v>
      </c>
      <c r="S90" s="38"/>
      <c r="T90" s="39">
        <f>IF(O90="","",IF(R90&lt;0,J90*(-1),IF(G90="買",(P90-H90)*100,(H90-P90)*100)))</f>
        <v>0.9999999999990905</v>
      </c>
      <c r="U90" s="39"/>
    </row>
    <row r="91" spans="2:21" ht="12.75">
      <c r="B91" s="34">
        <v>83</v>
      </c>
      <c r="C91" s="35">
        <f>IF(R90="","",C90+R90)</f>
        <v>1008519.7806349058</v>
      </c>
      <c r="D91" s="35"/>
      <c r="E91" s="34">
        <v>2006</v>
      </c>
      <c r="F91" s="36">
        <v>42380</v>
      </c>
      <c r="G91" s="34" t="s">
        <v>34</v>
      </c>
      <c r="H91" s="34">
        <v>113.9</v>
      </c>
      <c r="I91" s="34"/>
      <c r="J91" s="34">
        <v>103</v>
      </c>
      <c r="K91" s="35">
        <f>IF(F91="","",C91*0.03)</f>
        <v>30255.593419047174</v>
      </c>
      <c r="L91" s="35"/>
      <c r="M91" s="37">
        <f>IF(J91="","",(K91/J91)/1000)</f>
        <v>0.2937436254276425</v>
      </c>
      <c r="N91" s="34">
        <v>2006</v>
      </c>
      <c r="O91" s="36">
        <v>42382</v>
      </c>
      <c r="P91" s="34">
        <v>113.89</v>
      </c>
      <c r="Q91" s="34"/>
      <c r="R91" s="38">
        <f>IF(O91="","",(IF(G91="売",H91-P91,P91-H91))*M91*100000)</f>
        <v>293.7436254277928</v>
      </c>
      <c r="S91" s="38"/>
      <c r="T91" s="39">
        <f>IF(O91="","",IF(R91&lt;0,J91*(-1),IF(G91="買",(P91-H91)*100,(H91-P91)*100)))</f>
        <v>1.0000000000005116</v>
      </c>
      <c r="U91" s="39"/>
    </row>
    <row r="92" spans="2:21" ht="12.75">
      <c r="B92" s="34">
        <v>84</v>
      </c>
      <c r="C92" s="35">
        <f>IF(R91="","",C91+R91)</f>
        <v>1008813.5242603336</v>
      </c>
      <c r="D92" s="35"/>
      <c r="E92" s="34">
        <v>2006</v>
      </c>
      <c r="F92" s="36">
        <v>42381</v>
      </c>
      <c r="G92" s="34" t="s">
        <v>33</v>
      </c>
      <c r="H92" s="34">
        <v>114.44</v>
      </c>
      <c r="I92" s="34"/>
      <c r="J92" s="34">
        <v>105</v>
      </c>
      <c r="K92" s="35">
        <f>IF(F92="","",C92*0.03)</f>
        <v>30264.405727810008</v>
      </c>
      <c r="L92" s="35"/>
      <c r="M92" s="37">
        <f>IF(J92="","",(K92/J92)/1000)</f>
        <v>0.28823243550295247</v>
      </c>
      <c r="N92" s="34">
        <v>2006</v>
      </c>
      <c r="O92" s="36">
        <v>42385</v>
      </c>
      <c r="P92" s="34">
        <v>114.45</v>
      </c>
      <c r="Q92" s="34"/>
      <c r="R92" s="38">
        <f>IF(O92="","",(IF(G92="売",H92-P92,P92-H92))*M92*100000)</f>
        <v>288.2324355030999</v>
      </c>
      <c r="S92" s="38"/>
      <c r="T92" s="39">
        <f>IF(O92="","",IF(R92&lt;0,J92*(-1),IF(G92="買",(P92-H92)*100,(H92-P92)*100)))</f>
        <v>1.0000000000005116</v>
      </c>
      <c r="U92" s="39"/>
    </row>
    <row r="93" spans="2:21" ht="12.75">
      <c r="B93" s="34">
        <v>85</v>
      </c>
      <c r="C93" s="35">
        <f>IF(R92="","",C92+R92)</f>
        <v>1009101.7566958367</v>
      </c>
      <c r="D93" s="35"/>
      <c r="E93" s="34">
        <v>2006</v>
      </c>
      <c r="F93" s="36">
        <v>42413</v>
      </c>
      <c r="G93" s="34" t="s">
        <v>34</v>
      </c>
      <c r="H93" s="34">
        <v>117.52</v>
      </c>
      <c r="I93" s="34"/>
      <c r="J93" s="34">
        <v>78</v>
      </c>
      <c r="K93" s="35">
        <f>IF(F93="","",C93*0.03)</f>
        <v>30273.052700875098</v>
      </c>
      <c r="L93" s="35"/>
      <c r="M93" s="37">
        <f>IF(J93="","",(K93/J93)/1000)</f>
        <v>0.38811606026762946</v>
      </c>
      <c r="N93" s="34">
        <v>2006</v>
      </c>
      <c r="O93" s="36">
        <v>42416</v>
      </c>
      <c r="P93" s="34">
        <v>117.51</v>
      </c>
      <c r="Q93" s="34"/>
      <c r="R93" s="38">
        <f>IF(O93="","",(IF(G93="売",H93-P93,P93-H93))*M93*100000)</f>
        <v>388.1160602672765</v>
      </c>
      <c r="S93" s="38"/>
      <c r="T93" s="39">
        <f>IF(O93="","",IF(R93&lt;0,J93*(-1),IF(G93="買",(P93-H93)*100,(H93-P93)*100)))</f>
        <v>0.9999999999990905</v>
      </c>
      <c r="U93" s="39"/>
    </row>
    <row r="94" spans="2:21" ht="12.75">
      <c r="B94" s="34">
        <v>86</v>
      </c>
      <c r="C94" s="35">
        <f>IF(R93="","",C93+R93)</f>
        <v>1009489.872756104</v>
      </c>
      <c r="D94" s="35"/>
      <c r="E94" s="34">
        <v>2006</v>
      </c>
      <c r="F94" s="36">
        <v>42437</v>
      </c>
      <c r="G94" s="34" t="s">
        <v>33</v>
      </c>
      <c r="H94" s="34">
        <v>118.06</v>
      </c>
      <c r="I94" s="34"/>
      <c r="J94" s="34">
        <v>73</v>
      </c>
      <c r="K94" s="35">
        <f>IF(F94="","",C94*0.03)</f>
        <v>30284.696182683118</v>
      </c>
      <c r="L94" s="35"/>
      <c r="M94" s="37">
        <f>IF(J94="","",(K94/J94)/1000)</f>
        <v>0.414858851817577</v>
      </c>
      <c r="N94" s="34">
        <v>2006</v>
      </c>
      <c r="O94" s="36">
        <v>42443</v>
      </c>
      <c r="P94" s="40">
        <v>118.07</v>
      </c>
      <c r="Q94" s="40"/>
      <c r="R94" s="38">
        <f>IF(O94="","",(IF(G94="売",H94-P94,P94-H94))*M94*100000)</f>
        <v>414.85885181719965</v>
      </c>
      <c r="S94" s="38"/>
      <c r="T94" s="39">
        <f>IF(O94="","",IF(R94&lt;0,J94*(-1),IF(G94="買",(P94-H94)*100,(H94-P94)*100)))</f>
        <v>0.9999999999990905</v>
      </c>
      <c r="U94" s="39"/>
    </row>
    <row r="95" spans="2:21" ht="12.75">
      <c r="B95" s="34">
        <v>87</v>
      </c>
      <c r="C95" s="35">
        <f>IF(R94="","",C94+R94)</f>
        <v>1009904.7316079212</v>
      </c>
      <c r="D95" s="35"/>
      <c r="E95" s="34">
        <v>2006</v>
      </c>
      <c r="F95" s="36">
        <v>42442</v>
      </c>
      <c r="G95" s="34" t="s">
        <v>34</v>
      </c>
      <c r="H95" s="34">
        <v>118.75</v>
      </c>
      <c r="I95" s="34"/>
      <c r="J95" s="34">
        <v>47</v>
      </c>
      <c r="K95" s="35">
        <f>IF(F95="","",C95*0.03)</f>
        <v>30297.141948237633</v>
      </c>
      <c r="L95" s="35"/>
      <c r="M95" s="37">
        <f>IF(J95="","",(K95/J95)/1000)</f>
        <v>0.6446200414518645</v>
      </c>
      <c r="N95" s="34">
        <v>2006</v>
      </c>
      <c r="O95" s="36">
        <v>42463</v>
      </c>
      <c r="P95" s="34">
        <v>118.52</v>
      </c>
      <c r="Q95" s="34"/>
      <c r="R95" s="38">
        <f>IF(O95="","",(IF(G95="売",H95-P95,P95-H95))*M95*100000)</f>
        <v>14826.260953393139</v>
      </c>
      <c r="S95" s="38"/>
      <c r="T95" s="39">
        <f>IF(O95="","",IF(R95&lt;0,J95*(-1),IF(G95="買",(P95-H95)*100,(H95-P95)*100)))</f>
        <v>23.000000000000398</v>
      </c>
      <c r="U95" s="39"/>
    </row>
    <row r="96" spans="2:21" ht="12.75">
      <c r="B96" s="34">
        <v>88</v>
      </c>
      <c r="C96" s="35">
        <f>IF(R95="","",C95+R95)</f>
        <v>1024730.9925613144</v>
      </c>
      <c r="D96" s="35"/>
      <c r="E96" s="34">
        <v>2006</v>
      </c>
      <c r="F96" s="36">
        <v>42445</v>
      </c>
      <c r="G96" s="34" t="s">
        <v>34</v>
      </c>
      <c r="H96" s="34">
        <v>117.13</v>
      </c>
      <c r="I96" s="34"/>
      <c r="J96" s="34">
        <v>117</v>
      </c>
      <c r="K96" s="35">
        <f>IF(F96="","",C96*0.03)</f>
        <v>30741.92977683943</v>
      </c>
      <c r="L96" s="35"/>
      <c r="M96" s="37">
        <f>IF(J96="","",(K96/J96)/1000)</f>
        <v>0.2627515365541832</v>
      </c>
      <c r="N96" s="34">
        <v>2006</v>
      </c>
      <c r="O96" s="36">
        <v>42450</v>
      </c>
      <c r="P96" s="34">
        <v>117.12</v>
      </c>
      <c r="Q96" s="34"/>
      <c r="R96" s="38">
        <f>IF(O96="","",(IF(G96="売",H96-P96,P96-H96))*M96*100000)</f>
        <v>262.7515365539442</v>
      </c>
      <c r="S96" s="38"/>
      <c r="T96" s="39">
        <f>IF(O96="","",IF(R96&lt;0,J96*(-1),IF(G96="買",(P96-H96)*100,(H96-P96)*100)))</f>
        <v>0.9999999999990905</v>
      </c>
      <c r="U96" s="39"/>
    </row>
    <row r="97" spans="2:21" ht="12.75">
      <c r="B97" s="34">
        <v>89</v>
      </c>
      <c r="C97" s="35">
        <f>IF(R96="","",C96+R96)</f>
        <v>1024993.7440978683</v>
      </c>
      <c r="D97" s="35"/>
      <c r="E97" s="34">
        <v>2006</v>
      </c>
      <c r="F97" s="36">
        <v>42449</v>
      </c>
      <c r="G97" s="34" t="s">
        <v>33</v>
      </c>
      <c r="H97" s="34">
        <v>116.45</v>
      </c>
      <c r="I97" s="34"/>
      <c r="J97" s="34">
        <v>94</v>
      </c>
      <c r="K97" s="35">
        <f>IF(F97="","",C97*0.03)</f>
        <v>30749.81232293605</v>
      </c>
      <c r="L97" s="35"/>
      <c r="M97" s="37">
        <f>IF(J97="","",(K97/J97)/1000)</f>
        <v>0.327125663009958</v>
      </c>
      <c r="N97" s="40">
        <v>2006</v>
      </c>
      <c r="O97" s="36">
        <v>42457</v>
      </c>
      <c r="P97" s="34">
        <v>116.46</v>
      </c>
      <c r="Q97" s="34"/>
      <c r="R97" s="38">
        <f>IF(O97="","",(IF(G97="売",H97-P97,P97-H97))*M97*100000)</f>
        <v>327.12566300966046</v>
      </c>
      <c r="S97" s="38"/>
      <c r="T97" s="39">
        <f>IF(O97="","",IF(R97&lt;0,J97*(-1),IF(G97="買",(P97-H97)*100,(H97-P97)*100)))</f>
        <v>0.9999999999990905</v>
      </c>
      <c r="U97" s="39"/>
    </row>
    <row r="98" spans="2:21" ht="12.75">
      <c r="B98" s="34">
        <v>90</v>
      </c>
      <c r="C98" s="35">
        <f>IF(R97="","",C97+R97)</f>
        <v>1025320.869760878</v>
      </c>
      <c r="D98" s="35"/>
      <c r="E98" s="34">
        <v>2006</v>
      </c>
      <c r="F98" s="36">
        <v>42463</v>
      </c>
      <c r="G98" s="34" t="s">
        <v>34</v>
      </c>
      <c r="H98" s="34">
        <v>117.57</v>
      </c>
      <c r="I98" s="34"/>
      <c r="J98" s="34">
        <v>128</v>
      </c>
      <c r="K98" s="35">
        <f>IF(F98="","",C98*0.03)</f>
        <v>30759.62609282634</v>
      </c>
      <c r="L98" s="35"/>
      <c r="M98" s="37">
        <f>IF(J98="","",(K98/J98)/1000)</f>
        <v>0.2403095788502058</v>
      </c>
      <c r="N98" s="34">
        <v>2006</v>
      </c>
      <c r="O98" s="36">
        <v>42467</v>
      </c>
      <c r="P98" s="34">
        <v>117.56</v>
      </c>
      <c r="Q98" s="34"/>
      <c r="R98" s="38">
        <f>IF(O98="","",(IF(G98="売",H98-P98,P98-H98))*M98*100000)</f>
        <v>240.30957884998722</v>
      </c>
      <c r="S98" s="38"/>
      <c r="T98" s="39">
        <f>IF(O98="","",IF(R98&lt;0,J98*(-1),IF(G98="買",(P98-H98)*100,(H98-P98)*100)))</f>
        <v>0.9999999999990905</v>
      </c>
      <c r="U98" s="39"/>
    </row>
    <row r="99" spans="2:21" ht="12.75">
      <c r="B99" s="34">
        <v>91</v>
      </c>
      <c r="C99" s="35">
        <f>IF(R98="","",C98+R98)</f>
        <v>1025561.179339728</v>
      </c>
      <c r="D99" s="35"/>
      <c r="E99" s="34">
        <v>2006</v>
      </c>
      <c r="F99" s="36">
        <v>42472</v>
      </c>
      <c r="G99" s="34" t="s">
        <v>33</v>
      </c>
      <c r="H99" s="34">
        <v>118.63</v>
      </c>
      <c r="I99" s="34"/>
      <c r="J99" s="34">
        <v>83</v>
      </c>
      <c r="K99" s="35">
        <f>IF(F99="","",C99*0.03)</f>
        <v>30766.83538019184</v>
      </c>
      <c r="L99" s="35"/>
      <c r="M99" s="37">
        <f>IF(J99="","",(K99/J99)/1000)</f>
        <v>0.37068476361676916</v>
      </c>
      <c r="N99" s="34">
        <v>2006</v>
      </c>
      <c r="O99" s="36">
        <v>42477</v>
      </c>
      <c r="P99" s="34">
        <v>118.64</v>
      </c>
      <c r="Q99" s="34"/>
      <c r="R99" s="38">
        <f>IF(O99="","",(IF(G99="売",H99-P99,P99-H99))*M99*100000)</f>
        <v>370.6847636169588</v>
      </c>
      <c r="S99" s="38"/>
      <c r="T99" s="39">
        <f>IF(O99="","",IF(R99&lt;0,J99*(-1),IF(G99="買",(P99-H99)*100,(H99-P99)*100)))</f>
        <v>1.0000000000005116</v>
      </c>
      <c r="U99" s="39"/>
    </row>
    <row r="100" spans="2:21" ht="12.75">
      <c r="B100" s="34">
        <v>92</v>
      </c>
      <c r="C100" s="35">
        <f>IF(R99="","",C99+R99)</f>
        <v>1025931.864103345</v>
      </c>
      <c r="D100" s="35"/>
      <c r="E100" s="34">
        <v>2006</v>
      </c>
      <c r="F100" s="36">
        <v>42480</v>
      </c>
      <c r="G100" s="34" t="s">
        <v>34</v>
      </c>
      <c r="H100" s="34">
        <v>117.22</v>
      </c>
      <c r="I100" s="34"/>
      <c r="J100" s="34">
        <v>69</v>
      </c>
      <c r="K100" s="35">
        <f>IF(F100="","",C100*0.03)</f>
        <v>30777.955923100348</v>
      </c>
      <c r="L100" s="35"/>
      <c r="M100" s="37">
        <f>IF(J100="","",(K100/J100)/1000)</f>
        <v>0.4460573322188456</v>
      </c>
      <c r="N100" s="34">
        <v>2006</v>
      </c>
      <c r="O100" s="36">
        <v>42522</v>
      </c>
      <c r="P100" s="34">
        <v>113.4</v>
      </c>
      <c r="Q100" s="34"/>
      <c r="R100" s="38">
        <f>IF(O100="","",(IF(G100="売",H100-P100,P100-H100))*M100*100000)</f>
        <v>170393.90090759873</v>
      </c>
      <c r="S100" s="38"/>
      <c r="T100" s="39">
        <f>IF(O100="","",IF(R100&lt;0,J100*(-1),IF(G100="買",(P100-H100)*100,(H100-P100)*100)))</f>
        <v>381.9999999999993</v>
      </c>
      <c r="U100" s="39"/>
    </row>
    <row r="101" spans="2:21" ht="12.75">
      <c r="B101" s="34">
        <v>93</v>
      </c>
      <c r="C101" s="35">
        <f>IF(R100="","",C100+R100)</f>
        <v>1196325.7650109436</v>
      </c>
      <c r="D101" s="35"/>
      <c r="E101" s="34">
        <v>2006</v>
      </c>
      <c r="F101" s="36">
        <v>42486</v>
      </c>
      <c r="G101" s="34" t="s">
        <v>34</v>
      </c>
      <c r="H101" s="34">
        <v>114.61</v>
      </c>
      <c r="I101" s="34"/>
      <c r="J101" s="34">
        <v>78</v>
      </c>
      <c r="K101" s="35">
        <f>IF(F101="","",C101*0.03)</f>
        <v>35889.772950328304</v>
      </c>
      <c r="L101" s="35"/>
      <c r="M101" s="37">
        <f>IF(J101="","",(K101/J101)/1000)</f>
        <v>0.4601252942349782</v>
      </c>
      <c r="N101" s="34">
        <v>2006</v>
      </c>
      <c r="O101" s="36">
        <v>42522</v>
      </c>
      <c r="P101" s="34">
        <v>113.4</v>
      </c>
      <c r="Q101" s="34"/>
      <c r="R101" s="38">
        <f>IF(O101="","",(IF(G101="売",H101-P101,P101-H101))*M101*100000)</f>
        <v>55675.16060243207</v>
      </c>
      <c r="S101" s="38"/>
      <c r="T101" s="39">
        <f>IF(O101="","",IF(R101&lt;0,J101*(-1),IF(G101="買",(P101-H101)*100,(H101-P101)*100)))</f>
        <v>120.99999999999937</v>
      </c>
      <c r="U101" s="39"/>
    </row>
    <row r="102" spans="2:21" ht="12.75">
      <c r="B102" s="34">
        <v>94</v>
      </c>
      <c r="C102" s="35">
        <f>IF(R101="","",C101+R101)</f>
        <v>1252000.9256133756</v>
      </c>
      <c r="D102" s="35"/>
      <c r="E102" s="34">
        <v>2006</v>
      </c>
      <c r="F102" s="36">
        <v>42488</v>
      </c>
      <c r="G102" s="34" t="s">
        <v>34</v>
      </c>
      <c r="H102" s="34">
        <v>113.65</v>
      </c>
      <c r="I102" s="34"/>
      <c r="J102" s="34">
        <v>86</v>
      </c>
      <c r="K102" s="35">
        <f>IF(F102="","",C102*0.03)</f>
        <v>37560.02776840127</v>
      </c>
      <c r="L102" s="35"/>
      <c r="M102" s="37">
        <f>IF(J102="","",(K102/J102)/1000)</f>
        <v>0.43674450893489847</v>
      </c>
      <c r="N102" s="34">
        <v>2006</v>
      </c>
      <c r="O102" s="36">
        <v>42494</v>
      </c>
      <c r="P102" s="34">
        <v>113.64</v>
      </c>
      <c r="Q102" s="34"/>
      <c r="R102" s="38">
        <f>IF(O102="","",(IF(G102="売",H102-P102,P102-H102))*M102*100000)</f>
        <v>436.7445089351219</v>
      </c>
      <c r="S102" s="38"/>
      <c r="T102" s="39">
        <f>IF(O102="","",IF(R102&lt;0,J102*(-1),IF(G102="買",(P102-H102)*100,(H102-P102)*100)))</f>
        <v>1.0000000000005116</v>
      </c>
      <c r="U102" s="39"/>
    </row>
    <row r="103" spans="2:21" ht="12.75">
      <c r="B103" s="34">
        <v>95</v>
      </c>
      <c r="C103" s="35">
        <f>IF(R102="","",C102+R102)</f>
        <v>1252437.6701223108</v>
      </c>
      <c r="D103" s="35"/>
      <c r="E103" s="34">
        <v>2006</v>
      </c>
      <c r="F103" s="36">
        <v>42492</v>
      </c>
      <c r="G103" s="34" t="s">
        <v>34</v>
      </c>
      <c r="H103" s="34">
        <v>113.08</v>
      </c>
      <c r="I103" s="34"/>
      <c r="J103" s="34">
        <v>98</v>
      </c>
      <c r="K103" s="35">
        <f>IF(F103="","",C103*0.03)</f>
        <v>37573.13010366932</v>
      </c>
      <c r="L103" s="35"/>
      <c r="M103" s="37">
        <f>IF(J103="","",(K103/J103)/1000)</f>
        <v>0.3833992867721359</v>
      </c>
      <c r="N103" s="34">
        <v>2006</v>
      </c>
      <c r="O103" s="36">
        <v>42494</v>
      </c>
      <c r="P103" s="34">
        <v>113.07</v>
      </c>
      <c r="Q103" s="34"/>
      <c r="R103" s="38">
        <f>IF(O103="","",(IF(G103="売",H103-P103,P103-H103))*M103*100000)</f>
        <v>383.39928677233206</v>
      </c>
      <c r="S103" s="38"/>
      <c r="T103" s="39">
        <f>IF(O103="","",IF(R103&lt;0,J103*(-1),IF(G103="買",(P103-H103)*100,(H103-P103)*100)))</f>
        <v>1.0000000000005116</v>
      </c>
      <c r="U103" s="39"/>
    </row>
    <row r="104" spans="2:21" ht="12.75">
      <c r="B104" s="34">
        <v>96</v>
      </c>
      <c r="C104" s="35">
        <f>IF(R103="","",C103+R103)</f>
        <v>1252821.069409083</v>
      </c>
      <c r="D104" s="35"/>
      <c r="E104" s="34">
        <v>2006</v>
      </c>
      <c r="F104" s="36">
        <v>42494</v>
      </c>
      <c r="G104" s="34" t="s">
        <v>34</v>
      </c>
      <c r="H104" s="34">
        <v>113.24</v>
      </c>
      <c r="I104" s="34"/>
      <c r="J104" s="34">
        <v>100</v>
      </c>
      <c r="K104" s="35">
        <f>IF(F104="","",C104*0.03)</f>
        <v>37584.63208227249</v>
      </c>
      <c r="L104" s="35"/>
      <c r="M104" s="37">
        <f>IF(J104="","",(K104/J104)/1000)</f>
        <v>0.37584632082272484</v>
      </c>
      <c r="N104" s="34">
        <v>2006</v>
      </c>
      <c r="O104" s="36">
        <v>42523</v>
      </c>
      <c r="P104" s="34">
        <v>113.23</v>
      </c>
      <c r="Q104" s="34"/>
      <c r="R104" s="38">
        <f>IF(O104="","",(IF(G104="売",H104-P104,P104-H104))*M104*100000)</f>
        <v>375.846320822383</v>
      </c>
      <c r="S104" s="38"/>
      <c r="T104" s="39">
        <f>IF(O104="","",IF(R104&lt;0,J104*(-1),IF(G104="買",(P104-H104)*100,(H104-P104)*100)))</f>
        <v>0.9999999999990905</v>
      </c>
      <c r="U104" s="39"/>
    </row>
    <row r="105" spans="2:21" ht="12.75">
      <c r="B105" s="34">
        <v>97</v>
      </c>
      <c r="C105" s="35">
        <f>IF(R104="","",C104+R104)</f>
        <v>1253196.9157299055</v>
      </c>
      <c r="D105" s="35"/>
      <c r="E105" s="34">
        <v>2006</v>
      </c>
      <c r="F105" s="36">
        <v>42501</v>
      </c>
      <c r="G105" s="34" t="s">
        <v>34</v>
      </c>
      <c r="H105" s="34">
        <v>110.11</v>
      </c>
      <c r="I105" s="34"/>
      <c r="J105" s="34">
        <v>146</v>
      </c>
      <c r="K105" s="35">
        <f>IF(F105="","",C105*0.03)</f>
        <v>37595.90747189716</v>
      </c>
      <c r="L105" s="35"/>
      <c r="M105" s="37">
        <f>IF(J105="","",(K105/J105)/1000)</f>
        <v>0.25750621556093944</v>
      </c>
      <c r="N105" s="34">
        <v>2006</v>
      </c>
      <c r="O105" s="36">
        <v>42507</v>
      </c>
      <c r="P105" s="34">
        <v>110.1</v>
      </c>
      <c r="Q105" s="34"/>
      <c r="R105" s="38">
        <f>IF(O105="","",(IF(G105="売",H105-P105,P105-H105))*M105*100000)</f>
        <v>257.5062155610712</v>
      </c>
      <c r="S105" s="38"/>
      <c r="T105" s="39">
        <f>IF(O105="","",IF(R105&lt;0,J105*(-1),IF(G105="買",(P105-H105)*100,(H105-P105)*100)))</f>
        <v>1.0000000000005116</v>
      </c>
      <c r="U105" s="39"/>
    </row>
    <row r="106" spans="2:21" ht="12.75">
      <c r="B106" s="34">
        <v>98</v>
      </c>
      <c r="C106" s="35">
        <f>IF(R105="","",C105+R105)</f>
        <v>1253454.4219454667</v>
      </c>
      <c r="D106" s="35"/>
      <c r="E106" s="34">
        <v>2006</v>
      </c>
      <c r="F106" s="36">
        <v>42513</v>
      </c>
      <c r="G106" s="34" t="s">
        <v>33</v>
      </c>
      <c r="H106" s="34">
        <v>112.01</v>
      </c>
      <c r="I106" s="34"/>
      <c r="J106" s="34">
        <v>110</v>
      </c>
      <c r="K106" s="35">
        <f>IF(F106="","",C106*0.03)</f>
        <v>37603.632658364</v>
      </c>
      <c r="L106" s="35"/>
      <c r="M106" s="37">
        <f>IF(J106="","",(K106/J106)/1000)</f>
        <v>0.34185120598512725</v>
      </c>
      <c r="N106" s="34">
        <v>2006</v>
      </c>
      <c r="O106" s="36">
        <v>42516</v>
      </c>
      <c r="P106" s="34">
        <v>112.02</v>
      </c>
      <c r="Q106" s="34"/>
      <c r="R106" s="38">
        <f>IF(O106="","",(IF(G106="売",H106-P106,P106-H106))*M106*100000)</f>
        <v>341.8512059848163</v>
      </c>
      <c r="S106" s="38"/>
      <c r="T106" s="39">
        <f>IF(O106="","",IF(R106&lt;0,J106*(-1),IF(G106="買",(P106-H106)*100,(H106-P106)*100)))</f>
        <v>0.9999999999990905</v>
      </c>
      <c r="U106" s="39"/>
    </row>
    <row r="107" spans="2:21" ht="12.75">
      <c r="B107" s="34">
        <v>99</v>
      </c>
      <c r="C107" s="35">
        <f>IF(R106="","",C106+R106)</f>
        <v>1253796.2731514515</v>
      </c>
      <c r="D107" s="35"/>
      <c r="E107" s="34">
        <v>2006</v>
      </c>
      <c r="F107" s="36">
        <v>42521</v>
      </c>
      <c r="G107" s="34" t="s">
        <v>33</v>
      </c>
      <c r="H107" s="34">
        <v>112.72</v>
      </c>
      <c r="I107" s="34"/>
      <c r="J107" s="34">
        <v>125</v>
      </c>
      <c r="K107" s="35">
        <f>IF(F107="","",C107*0.03)</f>
        <v>37613.88819454354</v>
      </c>
      <c r="L107" s="35"/>
      <c r="M107" s="37">
        <f>IF(J107="","",(K107/J107)/1000)</f>
        <v>0.3009111055563483</v>
      </c>
      <c r="N107" s="34">
        <v>2006</v>
      </c>
      <c r="O107" s="36">
        <v>42523</v>
      </c>
      <c r="P107" s="34">
        <v>112.73</v>
      </c>
      <c r="Q107" s="34"/>
      <c r="R107" s="38">
        <f>IF(O107="","",(IF(G107="売",H107-P107,P107-H107))*M107*100000)</f>
        <v>300.91110555650226</v>
      </c>
      <c r="S107" s="38"/>
      <c r="T107" s="39">
        <f>IF(O107="","",IF(R107&lt;0,J107*(-1),IF(G107="買",(P107-H107)*100,(H107-P107)*100)))</f>
        <v>1.0000000000005116</v>
      </c>
      <c r="U107" s="39"/>
    </row>
    <row r="108" spans="2:21" ht="12.75">
      <c r="B108" s="34">
        <v>100</v>
      </c>
      <c r="C108" s="35">
        <f>IF(R107="","",C107+R107)</f>
        <v>1254097.184257008</v>
      </c>
      <c r="D108" s="35"/>
      <c r="E108" s="34">
        <v>2006</v>
      </c>
      <c r="F108" s="36">
        <v>42528</v>
      </c>
      <c r="G108" s="34" t="s">
        <v>33</v>
      </c>
      <c r="H108" s="34">
        <v>113.71</v>
      </c>
      <c r="I108" s="34"/>
      <c r="J108" s="34">
        <v>79</v>
      </c>
      <c r="K108" s="35">
        <f>IF(F108="","",C108*0.03)</f>
        <v>37622.91552771023</v>
      </c>
      <c r="L108" s="35"/>
      <c r="M108" s="37">
        <f>IF(J108="","",(K108/J108)/1000)</f>
        <v>0.4762394370596232</v>
      </c>
      <c r="N108" s="34">
        <v>2006</v>
      </c>
      <c r="O108" s="36">
        <v>42530</v>
      </c>
      <c r="P108" s="34">
        <v>113.72</v>
      </c>
      <c r="Q108" s="34"/>
      <c r="R108" s="38">
        <f>IF(O108="","",(IF(G108="売",H108-P108,P108-H108))*M108*100000)</f>
        <v>476.2394370598669</v>
      </c>
      <c r="S108" s="38"/>
      <c r="T108" s="39">
        <f>IF(O108="","",IF(R108&lt;0,J108*(-1),IF(G108="買",(P108-H108)*100,(H108-P108)*100)))</f>
        <v>1.0000000000005116</v>
      </c>
      <c r="U108" s="39"/>
    </row>
    <row r="109" spans="2:18" ht="12.75">
      <c r="B109" s="6"/>
      <c r="C109" s="6"/>
      <c r="D109" s="6"/>
      <c r="E109" s="6"/>
      <c r="F109" s="6"/>
      <c r="G109" s="6"/>
      <c r="H109" s="6"/>
      <c r="I109" s="6"/>
      <c r="J109" s="6"/>
      <c r="K109" s="6"/>
      <c r="L109" s="6"/>
      <c r="M109" s="6"/>
      <c r="N109" s="6"/>
      <c r="O109" s="6"/>
      <c r="P109" s="6"/>
      <c r="Q109" s="6"/>
      <c r="R109" s="6"/>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29"/>
  <sheetViews>
    <sheetView tabSelected="1" zoomScale="115" zoomScaleNormal="115" workbookViewId="0" topLeftCell="A1">
      <pane ySplit="8" topLeftCell="A9" activePane="bottomLeft" state="frozen"/>
      <selection pane="topLeft" activeCell="A1" sqref="A1"/>
      <selection pane="bottomLeft" activeCell="A30" sqref="A30"/>
    </sheetView>
  </sheetViews>
  <sheetFormatPr defaultColWidth="9.00390625" defaultRowHeight="13.5"/>
  <sheetData>
    <row r="1" ht="12.75">
      <c r="A1" t="s">
        <v>36</v>
      </c>
    </row>
    <row r="2" spans="1:10" ht="12.75" customHeight="1">
      <c r="A2" s="41" t="s">
        <v>37</v>
      </c>
      <c r="B2" s="41"/>
      <c r="C2" s="41"/>
      <c r="D2" s="41"/>
      <c r="E2" s="41"/>
      <c r="F2" s="41"/>
      <c r="G2" s="41"/>
      <c r="H2" s="41"/>
      <c r="I2" s="41"/>
      <c r="J2" s="41"/>
    </row>
    <row r="3" spans="1:10" ht="12.75">
      <c r="A3" s="41"/>
      <c r="B3" s="41"/>
      <c r="C3" s="41"/>
      <c r="D3" s="41"/>
      <c r="E3" s="41"/>
      <c r="F3" s="41"/>
      <c r="G3" s="41"/>
      <c r="H3" s="41"/>
      <c r="I3" s="41"/>
      <c r="J3" s="41"/>
    </row>
    <row r="4" spans="1:10" ht="12.75">
      <c r="A4" s="41"/>
      <c r="B4" s="41"/>
      <c r="C4" s="41"/>
      <c r="D4" s="41"/>
      <c r="E4" s="41"/>
      <c r="F4" s="41"/>
      <c r="G4" s="41"/>
      <c r="H4" s="41"/>
      <c r="I4" s="41"/>
      <c r="J4" s="41"/>
    </row>
    <row r="5" spans="1:10" ht="12.75">
      <c r="A5" s="41"/>
      <c r="B5" s="41"/>
      <c r="C5" s="41"/>
      <c r="D5" s="41"/>
      <c r="E5" s="41"/>
      <c r="F5" s="41"/>
      <c r="G5" s="41"/>
      <c r="H5" s="41"/>
      <c r="I5" s="41"/>
      <c r="J5" s="41"/>
    </row>
    <row r="6" spans="1:10" ht="12.75">
      <c r="A6" s="41"/>
      <c r="B6" s="41"/>
      <c r="C6" s="41"/>
      <c r="D6" s="41"/>
      <c r="E6" s="41"/>
      <c r="F6" s="41"/>
      <c r="G6" s="41"/>
      <c r="H6" s="41"/>
      <c r="I6" s="41"/>
      <c r="J6" s="41"/>
    </row>
    <row r="7" spans="1:10" ht="12.75">
      <c r="A7" s="41"/>
      <c r="B7" s="41"/>
      <c r="C7" s="41"/>
      <c r="D7" s="41"/>
      <c r="E7" s="41"/>
      <c r="F7" s="41"/>
      <c r="G7" s="41"/>
      <c r="H7" s="41"/>
      <c r="I7" s="41"/>
      <c r="J7" s="41"/>
    </row>
    <row r="8" spans="1:10" ht="12.75">
      <c r="A8" s="41"/>
      <c r="B8" s="41"/>
      <c r="C8" s="41"/>
      <c r="D8" s="41"/>
      <c r="E8" s="41"/>
      <c r="F8" s="41"/>
      <c r="G8" s="41"/>
      <c r="H8" s="41"/>
      <c r="I8" s="41"/>
      <c r="J8" s="41"/>
    </row>
    <row r="9" spans="1:10" ht="12.75">
      <c r="A9" s="41"/>
      <c r="B9" s="41"/>
      <c r="C9" s="41"/>
      <c r="D9" s="41"/>
      <c r="E9" s="41"/>
      <c r="F9" s="41"/>
      <c r="G9" s="41"/>
      <c r="H9" s="41"/>
      <c r="I9" s="41"/>
      <c r="J9" s="41"/>
    </row>
    <row r="11" ht="12.75">
      <c r="A11" t="s">
        <v>38</v>
      </c>
    </row>
    <row r="12" spans="1:10" ht="12.75" customHeight="1">
      <c r="A12" s="42" t="s">
        <v>39</v>
      </c>
      <c r="B12" s="42"/>
      <c r="C12" s="42"/>
      <c r="D12" s="42"/>
      <c r="E12" s="42"/>
      <c r="F12" s="42"/>
      <c r="G12" s="42"/>
      <c r="H12" s="42"/>
      <c r="I12" s="42"/>
      <c r="J12" s="42"/>
    </row>
    <row r="13" spans="1:10" ht="12.75">
      <c r="A13" s="42"/>
      <c r="B13" s="42"/>
      <c r="C13" s="42"/>
      <c r="D13" s="42"/>
      <c r="E13" s="42"/>
      <c r="F13" s="42"/>
      <c r="G13" s="42"/>
      <c r="H13" s="42"/>
      <c r="I13" s="42"/>
      <c r="J13" s="42"/>
    </row>
    <row r="14" spans="1:10" ht="12.75">
      <c r="A14" s="42"/>
      <c r="B14" s="42"/>
      <c r="C14" s="42"/>
      <c r="D14" s="42"/>
      <c r="E14" s="42"/>
      <c r="F14" s="42"/>
      <c r="G14" s="42"/>
      <c r="H14" s="42"/>
      <c r="I14" s="42"/>
      <c r="J14" s="42"/>
    </row>
    <row r="15" spans="1:10" ht="12.75">
      <c r="A15" s="42"/>
      <c r="B15" s="42"/>
      <c r="C15" s="42"/>
      <c r="D15" s="42"/>
      <c r="E15" s="42"/>
      <c r="F15" s="42"/>
      <c r="G15" s="42"/>
      <c r="H15" s="42"/>
      <c r="I15" s="42"/>
      <c r="J15" s="42"/>
    </row>
    <row r="16" spans="1:10" ht="12.75">
      <c r="A16" s="42"/>
      <c r="B16" s="42"/>
      <c r="C16" s="42"/>
      <c r="D16" s="42"/>
      <c r="E16" s="42"/>
      <c r="F16" s="42"/>
      <c r="G16" s="42"/>
      <c r="H16" s="42"/>
      <c r="I16" s="42"/>
      <c r="J16" s="42"/>
    </row>
    <row r="17" spans="1:10" ht="12.75">
      <c r="A17" s="42"/>
      <c r="B17" s="42"/>
      <c r="C17" s="42"/>
      <c r="D17" s="42"/>
      <c r="E17" s="42"/>
      <c r="F17" s="42"/>
      <c r="G17" s="42"/>
      <c r="H17" s="42"/>
      <c r="I17" s="42"/>
      <c r="J17" s="42"/>
    </row>
    <row r="18" spans="1:10" ht="12.75">
      <c r="A18" s="42"/>
      <c r="B18" s="42"/>
      <c r="C18" s="42"/>
      <c r="D18" s="42"/>
      <c r="E18" s="42"/>
      <c r="F18" s="42"/>
      <c r="G18" s="42"/>
      <c r="H18" s="42"/>
      <c r="I18" s="42"/>
      <c r="J18" s="42"/>
    </row>
    <row r="19" spans="1:10" ht="12.75">
      <c r="A19" s="42"/>
      <c r="B19" s="42"/>
      <c r="C19" s="42"/>
      <c r="D19" s="42"/>
      <c r="E19" s="42"/>
      <c r="F19" s="42"/>
      <c r="G19" s="42"/>
      <c r="H19" s="42"/>
      <c r="I19" s="42"/>
      <c r="J19" s="42"/>
    </row>
    <row r="21" ht="12.75">
      <c r="A21" t="s">
        <v>40</v>
      </c>
    </row>
    <row r="22" spans="1:10" ht="12.75" customHeight="1">
      <c r="A22" s="42" t="s">
        <v>41</v>
      </c>
      <c r="B22" s="42"/>
      <c r="C22" s="42"/>
      <c r="D22" s="42"/>
      <c r="E22" s="42"/>
      <c r="F22" s="42"/>
      <c r="G22" s="42"/>
      <c r="H22" s="42"/>
      <c r="I22" s="42"/>
      <c r="J22" s="42"/>
    </row>
    <row r="23" spans="1:10" ht="12.75">
      <c r="A23" s="42"/>
      <c r="B23" s="42"/>
      <c r="C23" s="42"/>
      <c r="D23" s="42"/>
      <c r="E23" s="42"/>
      <c r="F23" s="42"/>
      <c r="G23" s="42"/>
      <c r="H23" s="42"/>
      <c r="I23" s="42"/>
      <c r="J23" s="42"/>
    </row>
    <row r="24" spans="1:10" ht="12.75">
      <c r="A24" s="42"/>
      <c r="B24" s="42"/>
      <c r="C24" s="42"/>
      <c r="D24" s="42"/>
      <c r="E24" s="42"/>
      <c r="F24" s="42"/>
      <c r="G24" s="42"/>
      <c r="H24" s="42"/>
      <c r="I24" s="42"/>
      <c r="J24" s="42"/>
    </row>
    <row r="25" spans="1:10" ht="12.75">
      <c r="A25" s="42"/>
      <c r="B25" s="42"/>
      <c r="C25" s="42"/>
      <c r="D25" s="42"/>
      <c r="E25" s="42"/>
      <c r="F25" s="42"/>
      <c r="G25" s="42"/>
      <c r="H25" s="42"/>
      <c r="I25" s="42"/>
      <c r="J25" s="42"/>
    </row>
    <row r="26" spans="1:10" ht="12.75">
      <c r="A26" s="42"/>
      <c r="B26" s="42"/>
      <c r="C26" s="42"/>
      <c r="D26" s="42"/>
      <c r="E26" s="42"/>
      <c r="F26" s="42"/>
      <c r="G26" s="42"/>
      <c r="H26" s="42"/>
      <c r="I26" s="42"/>
      <c r="J26" s="42"/>
    </row>
    <row r="27" spans="1:10" ht="12.75">
      <c r="A27" s="42"/>
      <c r="B27" s="42"/>
      <c r="C27" s="42"/>
      <c r="D27" s="42"/>
      <c r="E27" s="42"/>
      <c r="F27" s="42"/>
      <c r="G27" s="42"/>
      <c r="H27" s="42"/>
      <c r="I27" s="42"/>
      <c r="J27" s="42"/>
    </row>
    <row r="28" spans="1:10" ht="12.75">
      <c r="A28" s="42"/>
      <c r="B28" s="42"/>
      <c r="C28" s="42"/>
      <c r="D28" s="42"/>
      <c r="E28" s="42"/>
      <c r="F28" s="42"/>
      <c r="G28" s="42"/>
      <c r="H28" s="42"/>
      <c r="I28" s="42"/>
      <c r="J28" s="42"/>
    </row>
    <row r="29" spans="1:10" ht="12.75">
      <c r="A29" s="42"/>
      <c r="B29" s="42"/>
      <c r="C29" s="42"/>
      <c r="D29" s="42"/>
      <c r="E29" s="42"/>
      <c r="F29" s="42"/>
      <c r="G29" s="42"/>
      <c r="H29" s="42"/>
      <c r="I29" s="42"/>
      <c r="J29" s="42"/>
    </row>
  </sheetData>
  <sheetProtection selectLockedCells="1" selectUnlockedCells="1"/>
  <mergeCells count="3">
    <mergeCell ref="A2:J9"/>
    <mergeCell ref="A12:J19"/>
    <mergeCell ref="A22:J29"/>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topLeft" activeCell="A1" sqref="A1"/>
      <selection pane="bottomLeft" activeCell="E35" sqref="E35"/>
    </sheetView>
  </sheetViews>
  <sheetFormatPr defaultColWidth="9.00390625" defaultRowHeight="13.5"/>
  <cols>
    <col min="1" max="1" width="2.875" style="0" customWidth="1"/>
    <col min="2" max="18" width="6.625" style="0" customWidth="1"/>
    <col min="22" max="22" width="10.875" style="2" customWidth="1"/>
  </cols>
  <sheetData>
    <row r="2" spans="2:20" ht="12.75">
      <c r="B2" s="3" t="s">
        <v>0</v>
      </c>
      <c r="C2" s="3"/>
      <c r="D2" s="4"/>
      <c r="E2" s="4"/>
      <c r="F2" s="3" t="s">
        <v>1</v>
      </c>
      <c r="G2" s="3"/>
      <c r="H2" s="4" t="s">
        <v>2</v>
      </c>
      <c r="I2" s="4"/>
      <c r="J2" s="3" t="s">
        <v>3</v>
      </c>
      <c r="K2" s="3"/>
      <c r="L2" s="5">
        <f>C9</f>
        <v>1000000</v>
      </c>
      <c r="M2" s="5"/>
      <c r="N2" s="3" t="s">
        <v>4</v>
      </c>
      <c r="O2" s="3"/>
      <c r="P2" s="5">
        <f>C108+R108</f>
        <v>0</v>
      </c>
      <c r="Q2" s="5"/>
      <c r="R2" s="6"/>
      <c r="S2" s="6"/>
      <c r="T2" s="6"/>
    </row>
    <row r="3" spans="2:19" ht="57" customHeight="1">
      <c r="B3" s="3" t="s">
        <v>5</v>
      </c>
      <c r="C3" s="3"/>
      <c r="D3" s="7" t="s">
        <v>42</v>
      </c>
      <c r="E3" s="7"/>
      <c r="F3" s="7"/>
      <c r="G3" s="7"/>
      <c r="H3" s="7"/>
      <c r="I3" s="7"/>
      <c r="J3" s="3" t="s">
        <v>7</v>
      </c>
      <c r="K3" s="3"/>
      <c r="L3" s="7" t="s">
        <v>43</v>
      </c>
      <c r="M3" s="7"/>
      <c r="N3" s="7"/>
      <c r="O3" s="7"/>
      <c r="P3" s="7"/>
      <c r="Q3" s="7"/>
      <c r="R3" s="6"/>
      <c r="S3" s="6"/>
    </row>
    <row r="4" spans="2:20" ht="12.75">
      <c r="B4" s="3" t="s">
        <v>9</v>
      </c>
      <c r="C4" s="3"/>
      <c r="D4" s="8">
        <f>SUM($R$9:$S$993)</f>
        <v>153684.21052631587</v>
      </c>
      <c r="E4" s="8"/>
      <c r="F4" s="3" t="s">
        <v>10</v>
      </c>
      <c r="G4" s="3"/>
      <c r="H4" s="9">
        <f>SUM($T$9:$U$108)</f>
        <v>292.00000000000017</v>
      </c>
      <c r="I4" s="9"/>
      <c r="J4" s="10" t="s">
        <v>11</v>
      </c>
      <c r="K4" s="10"/>
      <c r="L4" s="5">
        <f>MAX($C$9:$D$990)-C9</f>
        <v>153684.21052631596</v>
      </c>
      <c r="M4" s="5"/>
      <c r="N4" s="10" t="s">
        <v>12</v>
      </c>
      <c r="O4" s="10"/>
      <c r="P4" s="8">
        <f>MIN($C$9:$D$990)-C9</f>
        <v>0</v>
      </c>
      <c r="Q4" s="8"/>
      <c r="R4" s="6"/>
      <c r="S4" s="6"/>
      <c r="T4" s="6"/>
    </row>
    <row r="5" spans="2:20" ht="12.75">
      <c r="B5" s="11" t="s">
        <v>13</v>
      </c>
      <c r="C5" s="4">
        <f>COUNTIF($R$9:$R$990,"&gt;0")</f>
        <v>1</v>
      </c>
      <c r="D5" s="3" t="s">
        <v>14</v>
      </c>
      <c r="E5" s="12">
        <f>COUNTIF($R$9:$R$990,"&lt;0")</f>
        <v>0</v>
      </c>
      <c r="F5" s="3" t="s">
        <v>15</v>
      </c>
      <c r="G5" s="4">
        <f>COUNTIF($R$9:$R$990,"=0")</f>
        <v>0</v>
      </c>
      <c r="H5" s="3" t="s">
        <v>16</v>
      </c>
      <c r="I5" s="13">
        <f>C5/SUM(C5,E5,G5)</f>
        <v>1</v>
      </c>
      <c r="J5" s="11" t="s">
        <v>17</v>
      </c>
      <c r="K5" s="11"/>
      <c r="L5" s="4"/>
      <c r="M5" s="4"/>
      <c r="N5" s="14" t="s">
        <v>18</v>
      </c>
      <c r="O5" s="15"/>
      <c r="P5" s="4"/>
      <c r="Q5" s="4"/>
      <c r="R5" s="6"/>
      <c r="S5" s="6"/>
      <c r="T5" s="6"/>
    </row>
    <row r="6" spans="2:20" ht="12.75">
      <c r="B6" s="16"/>
      <c r="C6" s="17"/>
      <c r="D6" s="18"/>
      <c r="E6" s="19"/>
      <c r="F6" s="16"/>
      <c r="G6" s="19"/>
      <c r="H6" s="16"/>
      <c r="I6" s="20"/>
      <c r="J6" s="16"/>
      <c r="K6" s="16"/>
      <c r="L6" s="19"/>
      <c r="M6" s="19"/>
      <c r="N6" s="21"/>
      <c r="O6" s="21"/>
      <c r="P6" s="22"/>
      <c r="Q6" s="23"/>
      <c r="R6" s="6"/>
      <c r="S6" s="6"/>
      <c r="T6" s="6"/>
    </row>
    <row r="7" spans="2:21" ht="12.75">
      <c r="B7" s="24" t="s">
        <v>19</v>
      </c>
      <c r="C7" s="25" t="s">
        <v>20</v>
      </c>
      <c r="D7" s="25"/>
      <c r="E7" s="26" t="s">
        <v>21</v>
      </c>
      <c r="F7" s="26"/>
      <c r="G7" s="26"/>
      <c r="H7" s="26"/>
      <c r="I7" s="26"/>
      <c r="J7" s="27" t="s">
        <v>22</v>
      </c>
      <c r="K7" s="27"/>
      <c r="L7" s="27"/>
      <c r="M7" s="28" t="s">
        <v>23</v>
      </c>
      <c r="N7" s="29" t="s">
        <v>24</v>
      </c>
      <c r="O7" s="29"/>
      <c r="P7" s="29"/>
      <c r="Q7" s="29"/>
      <c r="R7" s="30" t="s">
        <v>25</v>
      </c>
      <c r="S7" s="30"/>
      <c r="T7" s="30"/>
      <c r="U7" s="30"/>
    </row>
    <row r="8" spans="2:21" ht="12.75">
      <c r="B8" s="24"/>
      <c r="C8" s="25"/>
      <c r="D8" s="25"/>
      <c r="E8" s="31" t="s">
        <v>26</v>
      </c>
      <c r="F8" s="31" t="s">
        <v>27</v>
      </c>
      <c r="G8" s="31" t="s">
        <v>28</v>
      </c>
      <c r="H8" s="31" t="s">
        <v>29</v>
      </c>
      <c r="I8" s="31"/>
      <c r="J8" s="32" t="s">
        <v>30</v>
      </c>
      <c r="K8" s="32" t="s">
        <v>31</v>
      </c>
      <c r="L8" s="32"/>
      <c r="M8" s="28"/>
      <c r="N8" s="33" t="s">
        <v>26</v>
      </c>
      <c r="O8" s="33" t="s">
        <v>27</v>
      </c>
      <c r="P8" s="33" t="s">
        <v>29</v>
      </c>
      <c r="Q8" s="33"/>
      <c r="R8" s="30" t="s">
        <v>32</v>
      </c>
      <c r="S8" s="30"/>
      <c r="T8" s="30" t="s">
        <v>30</v>
      </c>
      <c r="U8" s="30"/>
    </row>
    <row r="9" spans="2:21" ht="12.75">
      <c r="B9" s="34">
        <v>1</v>
      </c>
      <c r="C9" s="35">
        <v>1000000</v>
      </c>
      <c r="D9" s="35"/>
      <c r="E9" s="34">
        <v>2001</v>
      </c>
      <c r="F9" s="36">
        <v>42111</v>
      </c>
      <c r="G9" s="34" t="s">
        <v>33</v>
      </c>
      <c r="H9" s="34">
        <v>105.33</v>
      </c>
      <c r="I9" s="34"/>
      <c r="J9" s="34">
        <v>57</v>
      </c>
      <c r="K9" s="35">
        <f>IF(F9="","",C9*0.03)</f>
        <v>30000</v>
      </c>
      <c r="L9" s="35"/>
      <c r="M9" s="37">
        <f>IF(J9="","",(K9/J9)/1000)</f>
        <v>0.5263157894736842</v>
      </c>
      <c r="N9" s="34">
        <v>2001</v>
      </c>
      <c r="O9" s="36">
        <v>42111</v>
      </c>
      <c r="P9" s="34">
        <v>108.25</v>
      </c>
      <c r="Q9" s="34"/>
      <c r="R9" s="38">
        <f>IF(O9="","",(IF(G9="売",H9-P9,P9-H9))*M9*100000)</f>
        <v>153684.21052631587</v>
      </c>
      <c r="S9" s="38"/>
      <c r="T9" s="39">
        <f>IF(O9="","",IF(R9&lt;0,J9*(-1),IF(G9="買",(P9-H9)*100,(H9-P9)*100)))</f>
        <v>292.00000000000017</v>
      </c>
      <c r="U9" s="39"/>
    </row>
    <row r="10" spans="2:21" ht="12.75">
      <c r="B10" s="34">
        <v>2</v>
      </c>
      <c r="C10" s="35">
        <f>IF(R9="","",C9+R9)</f>
        <v>1153684.210526316</v>
      </c>
      <c r="D10" s="35"/>
      <c r="E10" s="34"/>
      <c r="F10" s="36"/>
      <c r="G10" s="34" t="s">
        <v>33</v>
      </c>
      <c r="H10" s="34"/>
      <c r="I10" s="34"/>
      <c r="J10" s="34"/>
      <c r="K10" s="35">
        <f>IF(F10="","",C10*0.03)</f>
      </c>
      <c r="L10" s="35"/>
      <c r="M10" s="37">
        <f>IF(J10="","",(K10/J10)/1000)</f>
      </c>
      <c r="N10" s="34"/>
      <c r="O10" s="36"/>
      <c r="P10" s="34"/>
      <c r="Q10" s="34"/>
      <c r="R10" s="38">
        <f>IF(O10="","",(IF(G10="売",H10-P10,P10-H10))*M10*100000)</f>
      </c>
      <c r="S10" s="38"/>
      <c r="T10" s="39">
        <f>IF(O10="","",IF(R10&lt;0,J10*(-1),IF(G10="買",(P10-H10)*100,(H10-P10)*100)))</f>
      </c>
      <c r="U10" s="39"/>
    </row>
    <row r="11" spans="2:21" ht="12.75">
      <c r="B11" s="34">
        <v>3</v>
      </c>
      <c r="C11" s="35">
        <f>IF(R10="","",C10+R10)</f>
      </c>
      <c r="D11" s="35"/>
      <c r="E11" s="34"/>
      <c r="F11" s="36"/>
      <c r="G11" s="34" t="s">
        <v>33</v>
      </c>
      <c r="H11" s="34"/>
      <c r="I11" s="34"/>
      <c r="J11" s="34"/>
      <c r="K11" s="35">
        <f>IF(F11="","",C11*0.03)</f>
      </c>
      <c r="L11" s="35"/>
      <c r="M11" s="37">
        <f>IF(J11="","",(K11/J11)/1000)</f>
      </c>
      <c r="N11" s="34"/>
      <c r="O11" s="36"/>
      <c r="P11" s="34"/>
      <c r="Q11" s="34"/>
      <c r="R11" s="38">
        <f>IF(O11="","",(IF(G11="売",H11-P11,P11-H11))*M11*100000)</f>
      </c>
      <c r="S11" s="38"/>
      <c r="T11" s="39">
        <f>IF(O11="","",IF(R11&lt;0,J11*(-1),IF(G11="買",(P11-H11)*100,(H11-P11)*100)))</f>
      </c>
      <c r="U11" s="39"/>
    </row>
    <row r="12" spans="2:21" ht="12.75">
      <c r="B12" s="34">
        <v>4</v>
      </c>
      <c r="C12" s="35">
        <f>IF(R11="","",C11+R11)</f>
      </c>
      <c r="D12" s="35"/>
      <c r="E12" s="34"/>
      <c r="F12" s="36"/>
      <c r="G12" s="34" t="s">
        <v>34</v>
      </c>
      <c r="H12" s="34"/>
      <c r="I12" s="34"/>
      <c r="J12" s="34"/>
      <c r="K12" s="35">
        <f>IF(F12="","",C12*0.03)</f>
      </c>
      <c r="L12" s="35"/>
      <c r="M12" s="37">
        <f>IF(J12="","",(K12/J12)/1000)</f>
      </c>
      <c r="N12" s="34"/>
      <c r="O12" s="36"/>
      <c r="P12" s="34"/>
      <c r="Q12" s="34"/>
      <c r="R12" s="38">
        <f>IF(O12="","",(IF(G12="売",H12-P12,P12-H12))*M12*100000)</f>
      </c>
      <c r="S12" s="38"/>
      <c r="T12" s="39">
        <f>IF(O12="","",IF(R12&lt;0,J12*(-1),IF(G12="買",(P12-H12)*100,(H12-P12)*100)))</f>
      </c>
      <c r="U12" s="39"/>
    </row>
    <row r="13" spans="2:21" ht="12.75">
      <c r="B13" s="34">
        <v>5</v>
      </c>
      <c r="C13" s="35">
        <f>IF(R12="","",C12+R12)</f>
      </c>
      <c r="D13" s="35"/>
      <c r="E13" s="34"/>
      <c r="F13" s="36"/>
      <c r="G13" s="34" t="s">
        <v>34</v>
      </c>
      <c r="H13" s="34"/>
      <c r="I13" s="34"/>
      <c r="J13" s="34"/>
      <c r="K13" s="35">
        <f>IF(F13="","",C13*0.03)</f>
      </c>
      <c r="L13" s="35"/>
      <c r="M13" s="37">
        <f>IF(J13="","",(K13/J13)/1000)</f>
      </c>
      <c r="N13" s="34"/>
      <c r="O13" s="36"/>
      <c r="P13" s="34"/>
      <c r="Q13" s="34"/>
      <c r="R13" s="38">
        <f>IF(O13="","",(IF(G13="売",H13-P13,P13-H13))*M13*100000)</f>
      </c>
      <c r="S13" s="38"/>
      <c r="T13" s="39">
        <f>IF(O13="","",IF(R13&lt;0,J13*(-1),IF(G13="買",(P13-H13)*100,(H13-P13)*100)))</f>
      </c>
      <c r="U13" s="39"/>
    </row>
    <row r="14" spans="2:21" ht="12.75">
      <c r="B14" s="34">
        <v>6</v>
      </c>
      <c r="C14" s="35">
        <f>IF(R13="","",C13+R13)</f>
      </c>
      <c r="D14" s="35"/>
      <c r="E14" s="34"/>
      <c r="F14" s="36"/>
      <c r="G14" s="34" t="s">
        <v>33</v>
      </c>
      <c r="H14" s="34"/>
      <c r="I14" s="34"/>
      <c r="J14" s="34"/>
      <c r="K14" s="35">
        <f>IF(F14="","",C14*0.03)</f>
      </c>
      <c r="L14" s="35"/>
      <c r="M14" s="37">
        <f>IF(J14="","",(K14/J14)/1000)</f>
      </c>
      <c r="N14" s="34"/>
      <c r="O14" s="36"/>
      <c r="P14" s="34"/>
      <c r="Q14" s="34"/>
      <c r="R14" s="38">
        <f>IF(O14="","",(IF(G14="売",H14-P14,P14-H14))*M14*100000)</f>
      </c>
      <c r="S14" s="38"/>
      <c r="T14" s="39">
        <f>IF(O14="","",IF(R14&lt;0,J14*(-1),IF(G14="買",(P14-H14)*100,(H14-P14)*100)))</f>
      </c>
      <c r="U14" s="39"/>
    </row>
    <row r="15" spans="2:21" ht="12.75">
      <c r="B15" s="34">
        <v>7</v>
      </c>
      <c r="C15" s="35">
        <f>IF(R14="","",C14+R14)</f>
      </c>
      <c r="D15" s="35"/>
      <c r="E15" s="34"/>
      <c r="F15" s="36"/>
      <c r="G15" s="34" t="s">
        <v>33</v>
      </c>
      <c r="H15" s="34"/>
      <c r="I15" s="34"/>
      <c r="J15" s="34"/>
      <c r="K15" s="35">
        <f>IF(F15="","",C15*0.03)</f>
      </c>
      <c r="L15" s="35"/>
      <c r="M15" s="37">
        <f>IF(J15="","",(K15/J15)/1000)</f>
      </c>
      <c r="N15" s="34"/>
      <c r="O15" s="36"/>
      <c r="P15" s="34"/>
      <c r="Q15" s="34"/>
      <c r="R15" s="38">
        <f>IF(O15="","",(IF(G15="売",H15-P15,P15-H15))*M15*100000)</f>
      </c>
      <c r="S15" s="38"/>
      <c r="T15" s="39">
        <f>IF(O15="","",IF(R15&lt;0,J15*(-1),IF(G15="買",(P15-H15)*100,(H15-P15)*100)))</f>
      </c>
      <c r="U15" s="39"/>
    </row>
    <row r="16" spans="2:21" ht="12.75">
      <c r="B16" s="34">
        <v>8</v>
      </c>
      <c r="C16" s="35">
        <f>IF(R15="","",C15+R15)</f>
      </c>
      <c r="D16" s="35"/>
      <c r="E16" s="34"/>
      <c r="F16" s="36"/>
      <c r="G16" s="34" t="s">
        <v>33</v>
      </c>
      <c r="H16" s="34"/>
      <c r="I16" s="34"/>
      <c r="J16" s="34"/>
      <c r="K16" s="35">
        <f>IF(F16="","",C16*0.03)</f>
      </c>
      <c r="L16" s="35"/>
      <c r="M16" s="37">
        <f>IF(J16="","",(K16/J16)/1000)</f>
      </c>
      <c r="N16" s="34"/>
      <c r="O16" s="36"/>
      <c r="P16" s="34"/>
      <c r="Q16" s="34"/>
      <c r="R16" s="38">
        <f>IF(O16="","",(IF(G16="売",H16-P16,P16-H16))*M16*100000)</f>
      </c>
      <c r="S16" s="38"/>
      <c r="T16" s="39">
        <f>IF(O16="","",IF(R16&lt;0,J16*(-1),IF(G16="買",(P16-H16)*100,(H16-P16)*100)))</f>
      </c>
      <c r="U16" s="39"/>
    </row>
    <row r="17" spans="2:21" ht="12.75">
      <c r="B17" s="34">
        <v>9</v>
      </c>
      <c r="C17" s="35">
        <f>IF(R16="","",C16+R16)</f>
      </c>
      <c r="D17" s="35"/>
      <c r="E17" s="34"/>
      <c r="F17" s="36"/>
      <c r="G17" s="34" t="s">
        <v>33</v>
      </c>
      <c r="H17" s="34"/>
      <c r="I17" s="34"/>
      <c r="J17" s="34"/>
      <c r="K17" s="35">
        <f>IF(F17="","",C17*0.03)</f>
      </c>
      <c r="L17" s="35"/>
      <c r="M17" s="37">
        <f>IF(J17="","",(K17/J17)/1000)</f>
      </c>
      <c r="N17" s="34"/>
      <c r="O17" s="36"/>
      <c r="P17" s="34"/>
      <c r="Q17" s="34"/>
      <c r="R17" s="38">
        <f>IF(O17="","",(IF(G17="売",H17-P17,P17-H17))*M17*100000)</f>
      </c>
      <c r="S17" s="38"/>
      <c r="T17" s="39">
        <f>IF(O17="","",IF(R17&lt;0,J17*(-1),IF(G17="買",(P17-H17)*100,(H17-P17)*100)))</f>
      </c>
      <c r="U17" s="39"/>
    </row>
    <row r="18" spans="2:21" ht="12.75">
      <c r="B18" s="34">
        <v>10</v>
      </c>
      <c r="C18" s="35">
        <f>IF(R17="","",C17+R17)</f>
      </c>
      <c r="D18" s="35"/>
      <c r="E18" s="34"/>
      <c r="F18" s="36"/>
      <c r="G18" s="34" t="s">
        <v>33</v>
      </c>
      <c r="H18" s="34"/>
      <c r="I18" s="34"/>
      <c r="J18" s="34"/>
      <c r="K18" s="35">
        <f>IF(F18="","",C18*0.03)</f>
      </c>
      <c r="L18" s="35"/>
      <c r="M18" s="37">
        <f>IF(J18="","",(K18/J18)/1000)</f>
      </c>
      <c r="N18" s="34"/>
      <c r="O18" s="36"/>
      <c r="P18" s="34"/>
      <c r="Q18" s="34"/>
      <c r="R18" s="38">
        <f>IF(O18="","",(IF(G18="売",H18-P18,P18-H18))*M18*100000)</f>
      </c>
      <c r="S18" s="38"/>
      <c r="T18" s="39">
        <f>IF(O18="","",IF(R18&lt;0,J18*(-1),IF(G18="買",(P18-H18)*100,(H18-P18)*100)))</f>
      </c>
      <c r="U18" s="39"/>
    </row>
    <row r="19" spans="2:21" ht="12.75">
      <c r="B19" s="34">
        <v>11</v>
      </c>
      <c r="C19" s="35">
        <f>IF(R18="","",C18+R18)</f>
      </c>
      <c r="D19" s="35"/>
      <c r="E19" s="34"/>
      <c r="F19" s="36"/>
      <c r="G19" s="34" t="s">
        <v>33</v>
      </c>
      <c r="H19" s="34"/>
      <c r="I19" s="34"/>
      <c r="J19" s="34"/>
      <c r="K19" s="35">
        <f>IF(F19="","",C19*0.03)</f>
      </c>
      <c r="L19" s="35"/>
      <c r="M19" s="37">
        <f>IF(J19="","",(K19/J19)/1000)</f>
      </c>
      <c r="N19" s="34"/>
      <c r="O19" s="36"/>
      <c r="P19" s="34"/>
      <c r="Q19" s="34"/>
      <c r="R19" s="38">
        <f>IF(O19="","",(IF(G19="売",H19-P19,P19-H19))*M19*100000)</f>
      </c>
      <c r="S19" s="38"/>
      <c r="T19" s="39">
        <f>IF(O19="","",IF(R19&lt;0,J19*(-1),IF(G19="買",(P19-H19)*100,(H19-P19)*100)))</f>
      </c>
      <c r="U19" s="39"/>
    </row>
    <row r="20" spans="2:21" ht="12.75">
      <c r="B20" s="34">
        <v>12</v>
      </c>
      <c r="C20" s="35">
        <f>IF(R19="","",C19+R19)</f>
      </c>
      <c r="D20" s="35"/>
      <c r="E20" s="34"/>
      <c r="F20" s="36"/>
      <c r="G20" s="34" t="s">
        <v>33</v>
      </c>
      <c r="H20" s="34"/>
      <c r="I20" s="34"/>
      <c r="J20" s="34"/>
      <c r="K20" s="35">
        <f>IF(F20="","",C20*0.03)</f>
      </c>
      <c r="L20" s="35"/>
      <c r="M20" s="37">
        <f>IF(J20="","",(K20/J20)/1000)</f>
      </c>
      <c r="N20" s="34"/>
      <c r="O20" s="36"/>
      <c r="P20" s="34"/>
      <c r="Q20" s="34"/>
      <c r="R20" s="38">
        <f>IF(O20="","",(IF(G20="売",H20-P20,P20-H20))*M20*100000)</f>
      </c>
      <c r="S20" s="38"/>
      <c r="T20" s="39">
        <f>IF(O20="","",IF(R20&lt;0,J20*(-1),IF(G20="買",(P20-H20)*100,(H20-P20)*100)))</f>
      </c>
      <c r="U20" s="39"/>
    </row>
    <row r="21" spans="2:21" ht="12.75">
      <c r="B21" s="34">
        <v>13</v>
      </c>
      <c r="C21" s="35">
        <f>IF(R20="","",C20+R20)</f>
      </c>
      <c r="D21" s="35"/>
      <c r="E21" s="34"/>
      <c r="F21" s="36"/>
      <c r="G21" s="34" t="s">
        <v>33</v>
      </c>
      <c r="H21" s="34"/>
      <c r="I21" s="34"/>
      <c r="J21" s="34"/>
      <c r="K21" s="35">
        <f>IF(F21="","",C21*0.03)</f>
      </c>
      <c r="L21" s="35"/>
      <c r="M21" s="37">
        <f>IF(J21="","",(K21/J21)/1000)</f>
      </c>
      <c r="N21" s="34"/>
      <c r="O21" s="36"/>
      <c r="P21" s="34"/>
      <c r="Q21" s="34"/>
      <c r="R21" s="38">
        <f>IF(O21="","",(IF(G21="売",H21-P21,P21-H21))*M21*100000)</f>
      </c>
      <c r="S21" s="38"/>
      <c r="T21" s="39">
        <f>IF(O21="","",IF(R21&lt;0,J21*(-1),IF(G21="買",(P21-H21)*100,(H21-P21)*100)))</f>
      </c>
      <c r="U21" s="39"/>
    </row>
    <row r="22" spans="2:21" ht="12.75">
      <c r="B22" s="34">
        <v>14</v>
      </c>
      <c r="C22" s="35">
        <f>IF(R21="","",C21+R21)</f>
      </c>
      <c r="D22" s="35"/>
      <c r="E22" s="34"/>
      <c r="F22" s="36"/>
      <c r="G22" s="34" t="s">
        <v>34</v>
      </c>
      <c r="H22" s="34"/>
      <c r="I22" s="34"/>
      <c r="J22" s="34"/>
      <c r="K22" s="35">
        <f>IF(F22="","",C22*0.03)</f>
      </c>
      <c r="L22" s="35"/>
      <c r="M22" s="37">
        <f>IF(J22="","",(K22/J22)/1000)</f>
      </c>
      <c r="N22" s="34"/>
      <c r="O22" s="36"/>
      <c r="P22" s="34"/>
      <c r="Q22" s="34"/>
      <c r="R22" s="38">
        <f>IF(O22="","",(IF(G22="売",H22-P22,P22-H22))*M22*100000)</f>
      </c>
      <c r="S22" s="38"/>
      <c r="T22" s="39">
        <f>IF(O22="","",IF(R22&lt;0,J22*(-1),IF(G22="買",(P22-H22)*100,(H22-P22)*100)))</f>
      </c>
      <c r="U22" s="39"/>
    </row>
    <row r="23" spans="2:21" ht="12.75">
      <c r="B23" s="34">
        <v>15</v>
      </c>
      <c r="C23" s="35">
        <f>IF(R22="","",C22+R22)</f>
      </c>
      <c r="D23" s="35"/>
      <c r="E23" s="34"/>
      <c r="F23" s="36"/>
      <c r="G23" s="34" t="s">
        <v>33</v>
      </c>
      <c r="H23" s="34"/>
      <c r="I23" s="34"/>
      <c r="J23" s="34"/>
      <c r="K23" s="35">
        <f>IF(F23="","",C23*0.03)</f>
      </c>
      <c r="L23" s="35"/>
      <c r="M23" s="37">
        <f>IF(J23="","",(K23/J23)/1000)</f>
      </c>
      <c r="N23" s="34"/>
      <c r="O23" s="36"/>
      <c r="P23" s="34"/>
      <c r="Q23" s="34"/>
      <c r="R23" s="38">
        <f>IF(O23="","",(IF(G23="売",H23-P23,P23-H23))*M23*100000)</f>
      </c>
      <c r="S23" s="38"/>
      <c r="T23" s="39">
        <f>IF(O23="","",IF(R23&lt;0,J23*(-1),IF(G23="買",(P23-H23)*100,(H23-P23)*100)))</f>
      </c>
      <c r="U23" s="39"/>
    </row>
    <row r="24" spans="2:21" ht="12.75">
      <c r="B24" s="34">
        <v>16</v>
      </c>
      <c r="C24" s="35">
        <f>IF(R23="","",C23+R23)</f>
      </c>
      <c r="D24" s="35"/>
      <c r="E24" s="34"/>
      <c r="F24" s="36"/>
      <c r="G24" s="34" t="s">
        <v>33</v>
      </c>
      <c r="H24" s="34"/>
      <c r="I24" s="34"/>
      <c r="J24" s="34"/>
      <c r="K24" s="35">
        <f>IF(F24="","",C24*0.03)</f>
      </c>
      <c r="L24" s="35"/>
      <c r="M24" s="37">
        <f>IF(J24="","",(K24/J24)/1000)</f>
      </c>
      <c r="N24" s="34"/>
      <c r="O24" s="36"/>
      <c r="P24" s="34"/>
      <c r="Q24" s="34"/>
      <c r="R24" s="38">
        <f>IF(O24="","",(IF(G24="売",H24-P24,P24-H24))*M24*100000)</f>
      </c>
      <c r="S24" s="38"/>
      <c r="T24" s="39">
        <f>IF(O24="","",IF(R24&lt;0,J24*(-1),IF(G24="買",(P24-H24)*100,(H24-P24)*100)))</f>
      </c>
      <c r="U24" s="39"/>
    </row>
    <row r="25" spans="2:21" ht="12.75">
      <c r="B25" s="34">
        <v>17</v>
      </c>
      <c r="C25" s="35">
        <f>IF(R24="","",C24+R24)</f>
      </c>
      <c r="D25" s="35"/>
      <c r="E25" s="34"/>
      <c r="F25" s="36"/>
      <c r="G25" s="34" t="s">
        <v>33</v>
      </c>
      <c r="H25" s="34"/>
      <c r="I25" s="34"/>
      <c r="J25" s="34"/>
      <c r="K25" s="35">
        <f>IF(F25="","",C25*0.03)</f>
      </c>
      <c r="L25" s="35"/>
      <c r="M25" s="37">
        <f>IF(J25="","",(K25/J25)/1000)</f>
      </c>
      <c r="N25" s="34"/>
      <c r="O25" s="36"/>
      <c r="P25" s="34"/>
      <c r="Q25" s="34"/>
      <c r="R25" s="38">
        <f>IF(O25="","",(IF(G25="売",H25-P25,P25-H25))*M25*100000)</f>
      </c>
      <c r="S25" s="38"/>
      <c r="T25" s="39">
        <f>IF(O25="","",IF(R25&lt;0,J25*(-1),IF(G25="買",(P25-H25)*100,(H25-P25)*100)))</f>
      </c>
      <c r="U25" s="39"/>
    </row>
    <row r="26" spans="2:21" ht="12.75">
      <c r="B26" s="34">
        <v>18</v>
      </c>
      <c r="C26" s="35">
        <f>IF(R25="","",C25+R25)</f>
      </c>
      <c r="D26" s="35"/>
      <c r="E26" s="34"/>
      <c r="F26" s="36"/>
      <c r="G26" s="34" t="s">
        <v>33</v>
      </c>
      <c r="H26" s="34"/>
      <c r="I26" s="34"/>
      <c r="J26" s="34"/>
      <c r="K26" s="35">
        <f>IF(F26="","",C26*0.03)</f>
      </c>
      <c r="L26" s="35"/>
      <c r="M26" s="37">
        <f>IF(J26="","",(K26/J26)/1000)</f>
      </c>
      <c r="N26" s="34"/>
      <c r="O26" s="36"/>
      <c r="P26" s="34"/>
      <c r="Q26" s="34"/>
      <c r="R26" s="38">
        <f>IF(O26="","",(IF(G26="売",H26-P26,P26-H26))*M26*100000)</f>
      </c>
      <c r="S26" s="38"/>
      <c r="T26" s="39">
        <f>IF(O26="","",IF(R26&lt;0,J26*(-1),IF(G26="買",(P26-H26)*100,(H26-P26)*100)))</f>
      </c>
      <c r="U26" s="39"/>
    </row>
    <row r="27" spans="2:21" ht="12.75">
      <c r="B27" s="34">
        <v>19</v>
      </c>
      <c r="C27" s="35">
        <f>IF(R26="","",C26+R26)</f>
      </c>
      <c r="D27" s="35"/>
      <c r="E27" s="34"/>
      <c r="F27" s="36"/>
      <c r="G27" s="34" t="s">
        <v>34</v>
      </c>
      <c r="H27" s="34"/>
      <c r="I27" s="34"/>
      <c r="J27" s="34"/>
      <c r="K27" s="35">
        <f>IF(F27="","",C27*0.03)</f>
      </c>
      <c r="L27" s="35"/>
      <c r="M27" s="37">
        <f>IF(J27="","",(K27/J27)/1000)</f>
      </c>
      <c r="N27" s="34"/>
      <c r="O27" s="36"/>
      <c r="P27" s="34"/>
      <c r="Q27" s="34"/>
      <c r="R27" s="38">
        <f>IF(O27="","",(IF(G27="売",H27-P27,P27-H27))*M27*100000)</f>
      </c>
      <c r="S27" s="38"/>
      <c r="T27" s="39">
        <f>IF(O27="","",IF(R27&lt;0,J27*(-1),IF(G27="買",(P27-H27)*100,(H27-P27)*100)))</f>
      </c>
      <c r="U27" s="39"/>
    </row>
    <row r="28" spans="2:21" ht="12.75">
      <c r="B28" s="34">
        <v>20</v>
      </c>
      <c r="C28" s="35">
        <f>IF(R27="","",C27+R27)</f>
      </c>
      <c r="D28" s="35"/>
      <c r="E28" s="34"/>
      <c r="F28" s="36"/>
      <c r="G28" s="34" t="s">
        <v>33</v>
      </c>
      <c r="H28" s="34"/>
      <c r="I28" s="34"/>
      <c r="J28" s="34"/>
      <c r="K28" s="35">
        <f>IF(F28="","",C28*0.03)</f>
      </c>
      <c r="L28" s="35"/>
      <c r="M28" s="37">
        <f>IF(J28="","",(K28/J28)/1000)</f>
      </c>
      <c r="N28" s="34"/>
      <c r="O28" s="36"/>
      <c r="P28" s="34"/>
      <c r="Q28" s="34"/>
      <c r="R28" s="38">
        <f>IF(O28="","",(IF(G28="売",H28-P28,P28-H28))*M28*100000)</f>
      </c>
      <c r="S28" s="38"/>
      <c r="T28" s="39">
        <f>IF(O28="","",IF(R28&lt;0,J28*(-1),IF(G28="買",(P28-H28)*100,(H28-P28)*100)))</f>
      </c>
      <c r="U28" s="39"/>
    </row>
    <row r="29" spans="2:21" ht="12.75">
      <c r="B29" s="34">
        <v>21</v>
      </c>
      <c r="C29" s="35">
        <f>IF(R28="","",C28+R28)</f>
      </c>
      <c r="D29" s="35"/>
      <c r="E29" s="34"/>
      <c r="F29" s="36"/>
      <c r="G29" s="34" t="s">
        <v>34</v>
      </c>
      <c r="H29" s="34"/>
      <c r="I29" s="34"/>
      <c r="J29" s="34"/>
      <c r="K29" s="35">
        <f>IF(F29="","",C29*0.03)</f>
      </c>
      <c r="L29" s="35"/>
      <c r="M29" s="37">
        <f>IF(J29="","",(K29/J29)/1000)</f>
      </c>
      <c r="N29" s="34"/>
      <c r="O29" s="36"/>
      <c r="P29" s="34"/>
      <c r="Q29" s="34"/>
      <c r="R29" s="38">
        <f>IF(O29="","",(IF(G29="売",H29-P29,P29-H29))*M29*100000)</f>
      </c>
      <c r="S29" s="38"/>
      <c r="T29" s="39">
        <f>IF(O29="","",IF(R29&lt;0,J29*(-1),IF(G29="買",(P29-H29)*100,(H29-P29)*100)))</f>
      </c>
      <c r="U29" s="39"/>
    </row>
    <row r="30" spans="2:21" ht="12.75">
      <c r="B30" s="34">
        <v>22</v>
      </c>
      <c r="C30" s="35">
        <f>IF(R29="","",C29+R29)</f>
      </c>
      <c r="D30" s="35"/>
      <c r="E30" s="34"/>
      <c r="F30" s="36"/>
      <c r="G30" s="34" t="s">
        <v>34</v>
      </c>
      <c r="H30" s="34"/>
      <c r="I30" s="34"/>
      <c r="J30" s="34"/>
      <c r="K30" s="35">
        <f>IF(F30="","",C30*0.03)</f>
      </c>
      <c r="L30" s="35"/>
      <c r="M30" s="37">
        <f>IF(J30="","",(K30/J30)/1000)</f>
      </c>
      <c r="N30" s="34"/>
      <c r="O30" s="36"/>
      <c r="P30" s="34"/>
      <c r="Q30" s="34"/>
      <c r="R30" s="38">
        <f>IF(O30="","",(IF(G30="売",H30-P30,P30-H30))*M30*100000)</f>
      </c>
      <c r="S30" s="38"/>
      <c r="T30" s="39">
        <f>IF(O30="","",IF(R30&lt;0,J30*(-1),IF(G30="買",(P30-H30)*100,(H30-P30)*100)))</f>
      </c>
      <c r="U30" s="39"/>
    </row>
    <row r="31" spans="2:21" ht="12.75">
      <c r="B31" s="34">
        <v>23</v>
      </c>
      <c r="C31" s="35">
        <f>IF(R30="","",C30+R30)</f>
      </c>
      <c r="D31" s="35"/>
      <c r="E31" s="34"/>
      <c r="F31" s="36"/>
      <c r="G31" s="34" t="s">
        <v>34</v>
      </c>
      <c r="H31" s="34"/>
      <c r="I31" s="34"/>
      <c r="J31" s="34"/>
      <c r="K31" s="35">
        <f>IF(F31="","",C31*0.03)</f>
      </c>
      <c r="L31" s="35"/>
      <c r="M31" s="37">
        <f>IF(J31="","",(K31/J31)/1000)</f>
      </c>
      <c r="N31" s="34"/>
      <c r="O31" s="36"/>
      <c r="P31" s="34"/>
      <c r="Q31" s="34"/>
      <c r="R31" s="38">
        <f>IF(O31="","",(IF(G31="売",H31-P31,P31-H31))*M31*100000)</f>
      </c>
      <c r="S31" s="38"/>
      <c r="T31" s="39">
        <f>IF(O31="","",IF(R31&lt;0,J31*(-1),IF(G31="買",(P31-H31)*100,(H31-P31)*100)))</f>
      </c>
      <c r="U31" s="39"/>
    </row>
    <row r="32" spans="2:21" ht="12.75">
      <c r="B32" s="34">
        <v>24</v>
      </c>
      <c r="C32" s="35">
        <f>IF(R31="","",C31+R31)</f>
      </c>
      <c r="D32" s="35"/>
      <c r="E32" s="34"/>
      <c r="F32" s="36"/>
      <c r="G32" s="34" t="s">
        <v>34</v>
      </c>
      <c r="H32" s="34"/>
      <c r="I32" s="34"/>
      <c r="J32" s="34"/>
      <c r="K32" s="35">
        <f>IF(F32="","",C32*0.03)</f>
      </c>
      <c r="L32" s="35"/>
      <c r="M32" s="37">
        <f>IF(J32="","",(K32/J32)/1000)</f>
      </c>
      <c r="N32" s="34"/>
      <c r="O32" s="36"/>
      <c r="P32" s="34"/>
      <c r="Q32" s="34"/>
      <c r="R32" s="38">
        <f>IF(O32="","",(IF(G32="売",H32-P32,P32-H32))*M32*100000)</f>
      </c>
      <c r="S32" s="38"/>
      <c r="T32" s="39">
        <f>IF(O32="","",IF(R32&lt;0,J32*(-1),IF(G32="買",(P32-H32)*100,(H32-P32)*100)))</f>
      </c>
      <c r="U32" s="39"/>
    </row>
    <row r="33" spans="2:21" ht="12.75">
      <c r="B33" s="34">
        <v>25</v>
      </c>
      <c r="C33" s="35">
        <f>IF(R32="","",C32+R32)</f>
      </c>
      <c r="D33" s="35"/>
      <c r="E33" s="34"/>
      <c r="F33" s="36"/>
      <c r="G33" s="34" t="s">
        <v>33</v>
      </c>
      <c r="H33" s="34"/>
      <c r="I33" s="34"/>
      <c r="J33" s="34"/>
      <c r="K33" s="35">
        <f>IF(F33="","",C33*0.03)</f>
      </c>
      <c r="L33" s="35"/>
      <c r="M33" s="37">
        <f>IF(J33="","",(K33/J33)/1000)</f>
      </c>
      <c r="N33" s="34"/>
      <c r="O33" s="36"/>
      <c r="P33" s="34"/>
      <c r="Q33" s="34"/>
      <c r="R33" s="38">
        <f>IF(O33="","",(IF(G33="売",H33-P33,P33-H33))*M33*100000)</f>
      </c>
      <c r="S33" s="38"/>
      <c r="T33" s="39">
        <f>IF(O33="","",IF(R33&lt;0,J33*(-1),IF(G33="買",(P33-H33)*100,(H33-P33)*100)))</f>
      </c>
      <c r="U33" s="39"/>
    </row>
    <row r="34" spans="2:21" ht="12.75">
      <c r="B34" s="34">
        <v>26</v>
      </c>
      <c r="C34" s="35">
        <f>IF(R33="","",C33+R33)</f>
      </c>
      <c r="D34" s="35"/>
      <c r="E34" s="34"/>
      <c r="F34" s="36"/>
      <c r="G34" s="34" t="s">
        <v>34</v>
      </c>
      <c r="H34" s="34"/>
      <c r="I34" s="34"/>
      <c r="J34" s="34"/>
      <c r="K34" s="35">
        <f>IF(F34="","",C34*0.03)</f>
      </c>
      <c r="L34" s="35"/>
      <c r="M34" s="37">
        <f>IF(J34="","",(K34/J34)/1000)</f>
      </c>
      <c r="N34" s="34"/>
      <c r="O34" s="36"/>
      <c r="P34" s="34"/>
      <c r="Q34" s="34"/>
      <c r="R34" s="38">
        <f>IF(O34="","",(IF(G34="売",H34-P34,P34-H34))*M34*100000)</f>
      </c>
      <c r="S34" s="38"/>
      <c r="T34" s="39">
        <f>IF(O34="","",IF(R34&lt;0,J34*(-1),IF(G34="買",(P34-H34)*100,(H34-P34)*100)))</f>
      </c>
      <c r="U34" s="39"/>
    </row>
    <row r="35" spans="2:21" ht="12.75">
      <c r="B35" s="34">
        <v>27</v>
      </c>
      <c r="C35" s="35">
        <f>IF(R34="","",C34+R34)</f>
      </c>
      <c r="D35" s="35"/>
      <c r="E35" s="34"/>
      <c r="F35" s="36"/>
      <c r="G35" s="34" t="s">
        <v>34</v>
      </c>
      <c r="H35" s="34"/>
      <c r="I35" s="34"/>
      <c r="J35" s="34"/>
      <c r="K35" s="35">
        <f>IF(F35="","",C35*0.03)</f>
      </c>
      <c r="L35" s="35"/>
      <c r="M35" s="37">
        <f>IF(J35="","",(K35/J35)/1000)</f>
      </c>
      <c r="N35" s="34"/>
      <c r="O35" s="36"/>
      <c r="P35" s="34"/>
      <c r="Q35" s="34"/>
      <c r="R35" s="38">
        <f>IF(O35="","",(IF(G35="売",H35-P35,P35-H35))*M35*100000)</f>
      </c>
      <c r="S35" s="38"/>
      <c r="T35" s="39">
        <f>IF(O35="","",IF(R35&lt;0,J35*(-1),IF(G35="買",(P35-H35)*100,(H35-P35)*100)))</f>
      </c>
      <c r="U35" s="39"/>
    </row>
    <row r="36" spans="2:21" ht="12.75">
      <c r="B36" s="34">
        <v>28</v>
      </c>
      <c r="C36" s="35">
        <f>IF(R35="","",C35+R35)</f>
      </c>
      <c r="D36" s="35"/>
      <c r="E36" s="34"/>
      <c r="F36" s="36"/>
      <c r="G36" s="34" t="s">
        <v>34</v>
      </c>
      <c r="H36" s="34"/>
      <c r="I36" s="34"/>
      <c r="J36" s="34"/>
      <c r="K36" s="35">
        <f>IF(F36="","",C36*0.03)</f>
      </c>
      <c r="L36" s="35"/>
      <c r="M36" s="37">
        <f>IF(J36="","",(K36/J36)/1000)</f>
      </c>
      <c r="N36" s="34"/>
      <c r="O36" s="36"/>
      <c r="P36" s="34"/>
      <c r="Q36" s="34"/>
      <c r="R36" s="38">
        <f>IF(O36="","",(IF(G36="売",H36-P36,P36-H36))*M36*100000)</f>
      </c>
      <c r="S36" s="38"/>
      <c r="T36" s="39">
        <f>IF(O36="","",IF(R36&lt;0,J36*(-1),IF(G36="買",(P36-H36)*100,(H36-P36)*100)))</f>
      </c>
      <c r="U36" s="39"/>
    </row>
    <row r="37" spans="2:21" ht="12.75">
      <c r="B37" s="34">
        <v>29</v>
      </c>
      <c r="C37" s="35">
        <f>IF(R36="","",C36+R36)</f>
      </c>
      <c r="D37" s="35"/>
      <c r="E37" s="34"/>
      <c r="F37" s="36"/>
      <c r="G37" s="34" t="s">
        <v>34</v>
      </c>
      <c r="H37" s="34"/>
      <c r="I37" s="34"/>
      <c r="J37" s="34"/>
      <c r="K37" s="35">
        <f>IF(F37="","",C37*0.03)</f>
      </c>
      <c r="L37" s="35"/>
      <c r="M37" s="37">
        <f>IF(J37="","",(K37/J37)/1000)</f>
      </c>
      <c r="N37" s="34"/>
      <c r="O37" s="36"/>
      <c r="P37" s="34"/>
      <c r="Q37" s="34"/>
      <c r="R37" s="38">
        <f>IF(O37="","",(IF(G37="売",H37-P37,P37-H37))*M37*100000)</f>
      </c>
      <c r="S37" s="38"/>
      <c r="T37" s="39">
        <f>IF(O37="","",IF(R37&lt;0,J37*(-1),IF(G37="買",(P37-H37)*100,(H37-P37)*100)))</f>
      </c>
      <c r="U37" s="39"/>
    </row>
    <row r="38" spans="2:21" ht="12.75">
      <c r="B38" s="34">
        <v>30</v>
      </c>
      <c r="C38" s="35">
        <f>IF(R37="","",C37+R37)</f>
      </c>
      <c r="D38" s="35"/>
      <c r="E38" s="34"/>
      <c r="F38" s="36"/>
      <c r="G38" s="34" t="s">
        <v>33</v>
      </c>
      <c r="H38" s="34"/>
      <c r="I38" s="34"/>
      <c r="J38" s="34"/>
      <c r="K38" s="35">
        <f>IF(F38="","",C38*0.03)</f>
      </c>
      <c r="L38" s="35"/>
      <c r="M38" s="37">
        <f>IF(J38="","",(K38/J38)/1000)</f>
      </c>
      <c r="N38" s="34"/>
      <c r="O38" s="36"/>
      <c r="P38" s="34"/>
      <c r="Q38" s="34"/>
      <c r="R38" s="38">
        <f>IF(O38="","",(IF(G38="売",H38-P38,P38-H38))*M38*100000)</f>
      </c>
      <c r="S38" s="38"/>
      <c r="T38" s="39">
        <f>IF(O38="","",IF(R38&lt;0,J38*(-1),IF(G38="買",(P38-H38)*100,(H38-P38)*100)))</f>
      </c>
      <c r="U38" s="39"/>
    </row>
    <row r="39" spans="2:21" ht="12.75">
      <c r="B39" s="34">
        <v>31</v>
      </c>
      <c r="C39" s="35">
        <f>IF(R38="","",C38+R38)</f>
      </c>
      <c r="D39" s="35"/>
      <c r="E39" s="34"/>
      <c r="F39" s="36"/>
      <c r="G39" s="34" t="s">
        <v>33</v>
      </c>
      <c r="H39" s="34"/>
      <c r="I39" s="34"/>
      <c r="J39" s="34"/>
      <c r="K39" s="35">
        <f>IF(F39="","",C39*0.03)</f>
      </c>
      <c r="L39" s="35"/>
      <c r="M39" s="37">
        <f>IF(J39="","",(K39/J39)/1000)</f>
      </c>
      <c r="N39" s="34"/>
      <c r="O39" s="36"/>
      <c r="P39" s="34"/>
      <c r="Q39" s="34"/>
      <c r="R39" s="38">
        <f>IF(O39="","",(IF(G39="売",H39-P39,P39-H39))*M39*100000)</f>
      </c>
      <c r="S39" s="38"/>
      <c r="T39" s="39">
        <f>IF(O39="","",IF(R39&lt;0,J39*(-1),IF(G39="買",(P39-H39)*100,(H39-P39)*100)))</f>
      </c>
      <c r="U39" s="39"/>
    </row>
    <row r="40" spans="2:21" ht="12.75">
      <c r="B40" s="34">
        <v>32</v>
      </c>
      <c r="C40" s="35">
        <f>IF(R39="","",C39+R39)</f>
      </c>
      <c r="D40" s="35"/>
      <c r="E40" s="34"/>
      <c r="F40" s="36"/>
      <c r="G40" s="34" t="s">
        <v>33</v>
      </c>
      <c r="H40" s="34"/>
      <c r="I40" s="34"/>
      <c r="J40" s="34"/>
      <c r="K40" s="35">
        <f>IF(F40="","",C40*0.03)</f>
      </c>
      <c r="L40" s="35"/>
      <c r="M40" s="37">
        <f>IF(J40="","",(K40/J40)/1000)</f>
      </c>
      <c r="N40" s="34"/>
      <c r="O40" s="36"/>
      <c r="P40" s="34"/>
      <c r="Q40" s="34"/>
      <c r="R40" s="38">
        <f>IF(O40="","",(IF(G40="売",H40-P40,P40-H40))*M40*100000)</f>
      </c>
      <c r="S40" s="38"/>
      <c r="T40" s="39">
        <f>IF(O40="","",IF(R40&lt;0,J40*(-1),IF(G40="買",(P40-H40)*100,(H40-P40)*100)))</f>
      </c>
      <c r="U40" s="39"/>
    </row>
    <row r="41" spans="2:21" ht="12.75">
      <c r="B41" s="34">
        <v>33</v>
      </c>
      <c r="C41" s="35">
        <f>IF(R40="","",C40+R40)</f>
      </c>
      <c r="D41" s="35"/>
      <c r="E41" s="34"/>
      <c r="F41" s="36"/>
      <c r="G41" s="34" t="s">
        <v>34</v>
      </c>
      <c r="H41" s="34"/>
      <c r="I41" s="34"/>
      <c r="J41" s="34"/>
      <c r="K41" s="35">
        <f>IF(F41="","",C41*0.03)</f>
      </c>
      <c r="L41" s="35"/>
      <c r="M41" s="37">
        <f>IF(J41="","",(K41/J41)/1000)</f>
      </c>
      <c r="N41" s="34"/>
      <c r="O41" s="36"/>
      <c r="P41" s="34"/>
      <c r="Q41" s="34"/>
      <c r="R41" s="38">
        <f>IF(O41="","",(IF(G41="売",H41-P41,P41-H41))*M41*100000)</f>
      </c>
      <c r="S41" s="38"/>
      <c r="T41" s="39">
        <f>IF(O41="","",IF(R41&lt;0,J41*(-1),IF(G41="買",(P41-H41)*100,(H41-P41)*100)))</f>
      </c>
      <c r="U41" s="39"/>
    </row>
    <row r="42" spans="2:21" ht="12.75">
      <c r="B42" s="34">
        <v>34</v>
      </c>
      <c r="C42" s="35">
        <f>IF(R41="","",C41+R41)</f>
      </c>
      <c r="D42" s="35"/>
      <c r="E42" s="34"/>
      <c r="F42" s="36"/>
      <c r="G42" s="34" t="s">
        <v>33</v>
      </c>
      <c r="H42" s="34"/>
      <c r="I42" s="34"/>
      <c r="J42" s="34"/>
      <c r="K42" s="35">
        <f>IF(F42="","",C42*0.03)</f>
      </c>
      <c r="L42" s="35"/>
      <c r="M42" s="37">
        <f>IF(J42="","",(K42/J42)/1000)</f>
      </c>
      <c r="N42" s="34"/>
      <c r="O42" s="36"/>
      <c r="P42" s="34"/>
      <c r="Q42" s="34"/>
      <c r="R42" s="38">
        <f>IF(O42="","",(IF(G42="売",H42-P42,P42-H42))*M42*100000)</f>
      </c>
      <c r="S42" s="38"/>
      <c r="T42" s="39">
        <f>IF(O42="","",IF(R42&lt;0,J42*(-1),IF(G42="買",(P42-H42)*100,(H42-P42)*100)))</f>
      </c>
      <c r="U42" s="39"/>
    </row>
    <row r="43" spans="2:21" ht="12.75">
      <c r="B43" s="34">
        <v>35</v>
      </c>
      <c r="C43" s="35">
        <f>IF(R42="","",C42+R42)</f>
      </c>
      <c r="D43" s="35"/>
      <c r="E43" s="34"/>
      <c r="F43" s="36"/>
      <c r="G43" s="34" t="s">
        <v>34</v>
      </c>
      <c r="H43" s="34"/>
      <c r="I43" s="34"/>
      <c r="J43" s="34"/>
      <c r="K43" s="35">
        <f>IF(F43="","",C43*0.03)</f>
      </c>
      <c r="L43" s="35"/>
      <c r="M43" s="37">
        <f>IF(J43="","",(K43/J43)/1000)</f>
      </c>
      <c r="N43" s="34"/>
      <c r="O43" s="36"/>
      <c r="P43" s="34"/>
      <c r="Q43" s="34"/>
      <c r="R43" s="38">
        <f>IF(O43="","",(IF(G43="売",H43-P43,P43-H43))*M43*100000)</f>
      </c>
      <c r="S43" s="38"/>
      <c r="T43" s="39">
        <f>IF(O43="","",IF(R43&lt;0,J43*(-1),IF(G43="買",(P43-H43)*100,(H43-P43)*100)))</f>
      </c>
      <c r="U43" s="39"/>
    </row>
    <row r="44" spans="2:21" ht="12.75">
      <c r="B44" s="34">
        <v>36</v>
      </c>
      <c r="C44" s="35">
        <f>IF(R43="","",C43+R43)</f>
      </c>
      <c r="D44" s="35"/>
      <c r="E44" s="34"/>
      <c r="F44" s="36"/>
      <c r="G44" s="34" t="s">
        <v>33</v>
      </c>
      <c r="H44" s="34"/>
      <c r="I44" s="34"/>
      <c r="J44" s="34"/>
      <c r="K44" s="35">
        <f>IF(F44="","",C44*0.03)</f>
      </c>
      <c r="L44" s="35"/>
      <c r="M44" s="37">
        <f>IF(J44="","",(K44/J44)/1000)</f>
      </c>
      <c r="N44" s="34"/>
      <c r="O44" s="36"/>
      <c r="P44" s="34"/>
      <c r="Q44" s="34"/>
      <c r="R44" s="38">
        <f>IF(O44="","",(IF(G44="売",H44-P44,P44-H44))*M44*100000)</f>
      </c>
      <c r="S44" s="38"/>
      <c r="T44" s="39">
        <f>IF(O44="","",IF(R44&lt;0,J44*(-1),IF(G44="買",(P44-H44)*100,(H44-P44)*100)))</f>
      </c>
      <c r="U44" s="39"/>
    </row>
    <row r="45" spans="2:21" ht="12.75">
      <c r="B45" s="34">
        <v>37</v>
      </c>
      <c r="C45" s="35">
        <f>IF(R44="","",C44+R44)</f>
      </c>
      <c r="D45" s="35"/>
      <c r="E45" s="34"/>
      <c r="F45" s="36"/>
      <c r="G45" s="34" t="s">
        <v>34</v>
      </c>
      <c r="H45" s="34"/>
      <c r="I45" s="34"/>
      <c r="J45" s="34"/>
      <c r="K45" s="35">
        <f>IF(F45="","",C45*0.03)</f>
      </c>
      <c r="L45" s="35"/>
      <c r="M45" s="37">
        <f>IF(J45="","",(K45/J45)/1000)</f>
      </c>
      <c r="N45" s="34"/>
      <c r="O45" s="36"/>
      <c r="P45" s="34"/>
      <c r="Q45" s="34"/>
      <c r="R45" s="38">
        <f>IF(O45="","",(IF(G45="売",H45-P45,P45-H45))*M45*100000)</f>
      </c>
      <c r="S45" s="38"/>
      <c r="T45" s="39">
        <f>IF(O45="","",IF(R45&lt;0,J45*(-1),IF(G45="買",(P45-H45)*100,(H45-P45)*100)))</f>
      </c>
      <c r="U45" s="39"/>
    </row>
    <row r="46" spans="2:21" ht="12.75">
      <c r="B46" s="34">
        <v>38</v>
      </c>
      <c r="C46" s="35">
        <f>IF(R45="","",C45+R45)</f>
      </c>
      <c r="D46" s="35"/>
      <c r="E46" s="34"/>
      <c r="F46" s="36"/>
      <c r="G46" s="34" t="s">
        <v>33</v>
      </c>
      <c r="H46" s="34"/>
      <c r="I46" s="34"/>
      <c r="J46" s="34"/>
      <c r="K46" s="35">
        <f>IF(F46="","",C46*0.03)</f>
      </c>
      <c r="L46" s="35"/>
      <c r="M46" s="37">
        <f>IF(J46="","",(K46/J46)/1000)</f>
      </c>
      <c r="N46" s="34"/>
      <c r="O46" s="36"/>
      <c r="P46" s="34"/>
      <c r="Q46" s="34"/>
      <c r="R46" s="38">
        <f>IF(O46="","",(IF(G46="売",H46-P46,P46-H46))*M46*100000)</f>
      </c>
      <c r="S46" s="38"/>
      <c r="T46" s="39">
        <f>IF(O46="","",IF(R46&lt;0,J46*(-1),IF(G46="買",(P46-H46)*100,(H46-P46)*100)))</f>
      </c>
      <c r="U46" s="39"/>
    </row>
    <row r="47" spans="2:21" ht="12.75">
      <c r="B47" s="34">
        <v>39</v>
      </c>
      <c r="C47" s="35">
        <f>IF(R46="","",C46+R46)</f>
      </c>
      <c r="D47" s="35"/>
      <c r="E47" s="34"/>
      <c r="F47" s="36"/>
      <c r="G47" s="34" t="s">
        <v>33</v>
      </c>
      <c r="H47" s="34"/>
      <c r="I47" s="34"/>
      <c r="J47" s="34"/>
      <c r="K47" s="35">
        <f>IF(F47="","",C47*0.03)</f>
      </c>
      <c r="L47" s="35"/>
      <c r="M47" s="37">
        <f>IF(J47="","",(K47/J47)/1000)</f>
      </c>
      <c r="N47" s="34"/>
      <c r="O47" s="36"/>
      <c r="P47" s="34"/>
      <c r="Q47" s="34"/>
      <c r="R47" s="38">
        <f>IF(O47="","",(IF(G47="売",H47-P47,P47-H47))*M47*100000)</f>
      </c>
      <c r="S47" s="38"/>
      <c r="T47" s="39">
        <f>IF(O47="","",IF(R47&lt;0,J47*(-1),IF(G47="買",(P47-H47)*100,(H47-P47)*100)))</f>
      </c>
      <c r="U47" s="39"/>
    </row>
    <row r="48" spans="2:21" ht="12.75">
      <c r="B48" s="34">
        <v>40</v>
      </c>
      <c r="C48" s="35">
        <f>IF(R47="","",C47+R47)</f>
      </c>
      <c r="D48" s="35"/>
      <c r="E48" s="34"/>
      <c r="F48" s="36"/>
      <c r="G48" s="34" t="s">
        <v>34</v>
      </c>
      <c r="H48" s="34"/>
      <c r="I48" s="34"/>
      <c r="J48" s="34"/>
      <c r="K48" s="35">
        <f>IF(F48="","",C48*0.03)</f>
      </c>
      <c r="L48" s="35"/>
      <c r="M48" s="37">
        <f>IF(J48="","",(K48/J48)/1000)</f>
      </c>
      <c r="N48" s="34"/>
      <c r="O48" s="36"/>
      <c r="P48" s="34"/>
      <c r="Q48" s="34"/>
      <c r="R48" s="38">
        <f>IF(O48="","",(IF(G48="売",H48-P48,P48-H48))*M48*100000)</f>
      </c>
      <c r="S48" s="38"/>
      <c r="T48" s="39">
        <f>IF(O48="","",IF(R48&lt;0,J48*(-1),IF(G48="買",(P48-H48)*100,(H48-P48)*100)))</f>
      </c>
      <c r="U48" s="39"/>
    </row>
    <row r="49" spans="2:21" ht="12.75">
      <c r="B49" s="34">
        <v>41</v>
      </c>
      <c r="C49" s="35">
        <f>IF(R48="","",C48+R48)</f>
      </c>
      <c r="D49" s="35"/>
      <c r="E49" s="34"/>
      <c r="F49" s="36"/>
      <c r="G49" s="34" t="s">
        <v>33</v>
      </c>
      <c r="H49" s="34"/>
      <c r="I49" s="34"/>
      <c r="J49" s="34"/>
      <c r="K49" s="35">
        <f>IF(F49="","",C49*0.03)</f>
      </c>
      <c r="L49" s="35"/>
      <c r="M49" s="37">
        <f>IF(J49="","",(K49/J49)/1000)</f>
      </c>
      <c r="N49" s="34"/>
      <c r="O49" s="36"/>
      <c r="P49" s="34"/>
      <c r="Q49" s="34"/>
      <c r="R49" s="38">
        <f>IF(O49="","",(IF(G49="売",H49-P49,P49-H49))*M49*100000)</f>
      </c>
      <c r="S49" s="38"/>
      <c r="T49" s="39">
        <f>IF(O49="","",IF(R49&lt;0,J49*(-1),IF(G49="買",(P49-H49)*100,(H49-P49)*100)))</f>
      </c>
      <c r="U49" s="39"/>
    </row>
    <row r="50" spans="2:21" ht="12.75">
      <c r="B50" s="34">
        <v>42</v>
      </c>
      <c r="C50" s="35">
        <f>IF(R49="","",C49+R49)</f>
      </c>
      <c r="D50" s="35"/>
      <c r="E50" s="34"/>
      <c r="F50" s="36"/>
      <c r="G50" s="34" t="s">
        <v>33</v>
      </c>
      <c r="H50" s="34"/>
      <c r="I50" s="34"/>
      <c r="J50" s="34"/>
      <c r="K50" s="35">
        <f>IF(F50="","",C50*0.03)</f>
      </c>
      <c r="L50" s="35"/>
      <c r="M50" s="37">
        <f>IF(J50="","",(K50/J50)/1000)</f>
      </c>
      <c r="N50" s="34"/>
      <c r="O50" s="36"/>
      <c r="P50" s="34"/>
      <c r="Q50" s="34"/>
      <c r="R50" s="38">
        <f>IF(O50="","",(IF(G50="売",H50-P50,P50-H50))*M50*100000)</f>
      </c>
      <c r="S50" s="38"/>
      <c r="T50" s="39">
        <f>IF(O50="","",IF(R50&lt;0,J50*(-1),IF(G50="買",(P50-H50)*100,(H50-P50)*100)))</f>
      </c>
      <c r="U50" s="39"/>
    </row>
    <row r="51" spans="2:21" ht="12.75">
      <c r="B51" s="34">
        <v>43</v>
      </c>
      <c r="C51" s="35">
        <f>IF(R50="","",C50+R50)</f>
      </c>
      <c r="D51" s="35"/>
      <c r="E51" s="34"/>
      <c r="F51" s="36"/>
      <c r="G51" s="34" t="s">
        <v>34</v>
      </c>
      <c r="H51" s="34"/>
      <c r="I51" s="34"/>
      <c r="J51" s="34"/>
      <c r="K51" s="35">
        <f>IF(F51="","",C51*0.03)</f>
      </c>
      <c r="L51" s="35"/>
      <c r="M51" s="37">
        <f>IF(J51="","",(K51/J51)/1000)</f>
      </c>
      <c r="N51" s="34"/>
      <c r="O51" s="36"/>
      <c r="P51" s="34"/>
      <c r="Q51" s="34"/>
      <c r="R51" s="38">
        <f>IF(O51="","",(IF(G51="売",H51-P51,P51-H51))*M51*100000)</f>
      </c>
      <c r="S51" s="38"/>
      <c r="T51" s="39">
        <f>IF(O51="","",IF(R51&lt;0,J51*(-1),IF(G51="買",(P51-H51)*100,(H51-P51)*100)))</f>
      </c>
      <c r="U51" s="39"/>
    </row>
    <row r="52" spans="2:21" ht="12.75">
      <c r="B52" s="34">
        <v>44</v>
      </c>
      <c r="C52" s="35">
        <f>IF(R51="","",C51+R51)</f>
      </c>
      <c r="D52" s="35"/>
      <c r="E52" s="34"/>
      <c r="F52" s="36"/>
      <c r="G52" s="34" t="s">
        <v>34</v>
      </c>
      <c r="H52" s="34"/>
      <c r="I52" s="34"/>
      <c r="J52" s="34"/>
      <c r="K52" s="35">
        <f>IF(F52="","",C52*0.03)</f>
      </c>
      <c r="L52" s="35"/>
      <c r="M52" s="37">
        <f>IF(J52="","",(K52/J52)/1000)</f>
      </c>
      <c r="N52" s="34"/>
      <c r="O52" s="36"/>
      <c r="P52" s="34"/>
      <c r="Q52" s="34"/>
      <c r="R52" s="38">
        <f>IF(O52="","",(IF(G52="売",H52-P52,P52-H52))*M52*100000)</f>
      </c>
      <c r="S52" s="38"/>
      <c r="T52" s="39">
        <f>IF(O52="","",IF(R52&lt;0,J52*(-1),IF(G52="買",(P52-H52)*100,(H52-P52)*100)))</f>
      </c>
      <c r="U52" s="39"/>
    </row>
    <row r="53" spans="2:21" ht="12.75">
      <c r="B53" s="34">
        <v>45</v>
      </c>
      <c r="C53" s="35">
        <f>IF(R52="","",C52+R52)</f>
      </c>
      <c r="D53" s="35"/>
      <c r="E53" s="34"/>
      <c r="F53" s="36"/>
      <c r="G53" s="34" t="s">
        <v>33</v>
      </c>
      <c r="H53" s="34"/>
      <c r="I53" s="34"/>
      <c r="J53" s="34"/>
      <c r="K53" s="35">
        <f>IF(F53="","",C53*0.03)</f>
      </c>
      <c r="L53" s="35"/>
      <c r="M53" s="37">
        <f>IF(J53="","",(K53/J53)/1000)</f>
      </c>
      <c r="N53" s="34"/>
      <c r="O53" s="36"/>
      <c r="P53" s="34"/>
      <c r="Q53" s="34"/>
      <c r="R53" s="38">
        <f>IF(O53="","",(IF(G53="売",H53-P53,P53-H53))*M53*100000)</f>
      </c>
      <c r="S53" s="38"/>
      <c r="T53" s="39">
        <f>IF(O53="","",IF(R53&lt;0,J53*(-1),IF(G53="買",(P53-H53)*100,(H53-P53)*100)))</f>
      </c>
      <c r="U53" s="39"/>
    </row>
    <row r="54" spans="2:21" ht="12.75">
      <c r="B54" s="34">
        <v>46</v>
      </c>
      <c r="C54" s="35">
        <f>IF(R53="","",C53+R53)</f>
      </c>
      <c r="D54" s="35"/>
      <c r="E54" s="34"/>
      <c r="F54" s="36"/>
      <c r="G54" s="34" t="s">
        <v>33</v>
      </c>
      <c r="H54" s="34"/>
      <c r="I54" s="34"/>
      <c r="J54" s="34"/>
      <c r="K54" s="35">
        <f>IF(F54="","",C54*0.03)</f>
      </c>
      <c r="L54" s="35"/>
      <c r="M54" s="37">
        <f>IF(J54="","",(K54/J54)/1000)</f>
      </c>
      <c r="N54" s="34"/>
      <c r="O54" s="36"/>
      <c r="P54" s="34"/>
      <c r="Q54" s="34"/>
      <c r="R54" s="38">
        <f>IF(O54="","",(IF(G54="売",H54-P54,P54-H54))*M54*100000)</f>
      </c>
      <c r="S54" s="38"/>
      <c r="T54" s="39">
        <f>IF(O54="","",IF(R54&lt;0,J54*(-1),IF(G54="買",(P54-H54)*100,(H54-P54)*100)))</f>
      </c>
      <c r="U54" s="39"/>
    </row>
    <row r="55" spans="2:21" ht="12.75">
      <c r="B55" s="34">
        <v>47</v>
      </c>
      <c r="C55" s="35">
        <f>IF(R54="","",C54+R54)</f>
      </c>
      <c r="D55" s="35"/>
      <c r="E55" s="34"/>
      <c r="F55" s="36"/>
      <c r="G55" s="34" t="s">
        <v>34</v>
      </c>
      <c r="H55" s="34"/>
      <c r="I55" s="34"/>
      <c r="J55" s="34"/>
      <c r="K55" s="35">
        <f>IF(F55="","",C55*0.03)</f>
      </c>
      <c r="L55" s="35"/>
      <c r="M55" s="37">
        <f>IF(J55="","",(K55/J55)/1000)</f>
      </c>
      <c r="N55" s="34"/>
      <c r="O55" s="36"/>
      <c r="P55" s="34"/>
      <c r="Q55" s="34"/>
      <c r="R55" s="38">
        <f>IF(O55="","",(IF(G55="売",H55-P55,P55-H55))*M55*100000)</f>
      </c>
      <c r="S55" s="38"/>
      <c r="T55" s="39">
        <f>IF(O55="","",IF(R55&lt;0,J55*(-1),IF(G55="買",(P55-H55)*100,(H55-P55)*100)))</f>
      </c>
      <c r="U55" s="39"/>
    </row>
    <row r="56" spans="2:21" ht="12.75">
      <c r="B56" s="34">
        <v>48</v>
      </c>
      <c r="C56" s="35">
        <f>IF(R55="","",C55+R55)</f>
      </c>
      <c r="D56" s="35"/>
      <c r="E56" s="34"/>
      <c r="F56" s="36"/>
      <c r="G56" s="34" t="s">
        <v>34</v>
      </c>
      <c r="H56" s="34"/>
      <c r="I56" s="34"/>
      <c r="J56" s="34"/>
      <c r="K56" s="35">
        <f>IF(F56="","",C56*0.03)</f>
      </c>
      <c r="L56" s="35"/>
      <c r="M56" s="37">
        <f>IF(J56="","",(K56/J56)/1000)</f>
      </c>
      <c r="N56" s="34"/>
      <c r="O56" s="36"/>
      <c r="P56" s="34"/>
      <c r="Q56" s="34"/>
      <c r="R56" s="38">
        <f>IF(O56="","",(IF(G56="売",H56-P56,P56-H56))*M56*100000)</f>
      </c>
      <c r="S56" s="38"/>
      <c r="T56" s="39">
        <f>IF(O56="","",IF(R56&lt;0,J56*(-1),IF(G56="買",(P56-H56)*100,(H56-P56)*100)))</f>
      </c>
      <c r="U56" s="39"/>
    </row>
    <row r="57" spans="2:21" ht="12.75">
      <c r="B57" s="34">
        <v>49</v>
      </c>
      <c r="C57" s="35">
        <f>IF(R56="","",C56+R56)</f>
      </c>
      <c r="D57" s="35"/>
      <c r="E57" s="34"/>
      <c r="F57" s="36"/>
      <c r="G57" s="34" t="s">
        <v>34</v>
      </c>
      <c r="H57" s="34"/>
      <c r="I57" s="34"/>
      <c r="J57" s="34"/>
      <c r="K57" s="35">
        <f>IF(F57="","",C57*0.03)</f>
      </c>
      <c r="L57" s="35"/>
      <c r="M57" s="37">
        <f>IF(J57="","",(K57/J57)/1000)</f>
      </c>
      <c r="N57" s="34"/>
      <c r="O57" s="36"/>
      <c r="P57" s="34"/>
      <c r="Q57" s="34"/>
      <c r="R57" s="38">
        <f>IF(O57="","",(IF(G57="売",H57-P57,P57-H57))*M57*100000)</f>
      </c>
      <c r="S57" s="38"/>
      <c r="T57" s="39">
        <f>IF(O57="","",IF(R57&lt;0,J57*(-1),IF(G57="買",(P57-H57)*100,(H57-P57)*100)))</f>
      </c>
      <c r="U57" s="39"/>
    </row>
    <row r="58" spans="2:21" ht="12.75">
      <c r="B58" s="34">
        <v>50</v>
      </c>
      <c r="C58" s="35">
        <f>IF(R57="","",C57+R57)</f>
      </c>
      <c r="D58" s="35"/>
      <c r="E58" s="34"/>
      <c r="F58" s="36"/>
      <c r="G58" s="34" t="s">
        <v>34</v>
      </c>
      <c r="H58" s="34"/>
      <c r="I58" s="34"/>
      <c r="J58" s="34"/>
      <c r="K58" s="35">
        <f>IF(F58="","",C58*0.03)</f>
      </c>
      <c r="L58" s="35"/>
      <c r="M58" s="37">
        <f>IF(J58="","",(K58/J58)/1000)</f>
      </c>
      <c r="N58" s="34"/>
      <c r="O58" s="36"/>
      <c r="P58" s="34"/>
      <c r="Q58" s="34"/>
      <c r="R58" s="38">
        <f>IF(O58="","",(IF(G58="売",H58-P58,P58-H58))*M58*100000)</f>
      </c>
      <c r="S58" s="38"/>
      <c r="T58" s="39">
        <f>IF(O58="","",IF(R58&lt;0,J58*(-1),IF(G58="買",(P58-H58)*100,(H58-P58)*100)))</f>
      </c>
      <c r="U58" s="39"/>
    </row>
    <row r="59" spans="2:21" ht="12.75">
      <c r="B59" s="34">
        <v>51</v>
      </c>
      <c r="C59" s="35">
        <f>IF(R58="","",C58+R58)</f>
      </c>
      <c r="D59" s="35"/>
      <c r="E59" s="34"/>
      <c r="F59" s="36"/>
      <c r="G59" s="34" t="s">
        <v>34</v>
      </c>
      <c r="H59" s="34"/>
      <c r="I59" s="34"/>
      <c r="J59" s="34"/>
      <c r="K59" s="35">
        <f>IF(F59="","",C59*0.03)</f>
      </c>
      <c r="L59" s="35"/>
      <c r="M59" s="37">
        <f>IF(J59="","",(K59/J59)/1000)</f>
      </c>
      <c r="N59" s="34"/>
      <c r="O59" s="36"/>
      <c r="P59" s="34"/>
      <c r="Q59" s="34"/>
      <c r="R59" s="38">
        <f>IF(O59="","",(IF(G59="売",H59-P59,P59-H59))*M59*100000)</f>
      </c>
      <c r="S59" s="38"/>
      <c r="T59" s="39">
        <f>IF(O59="","",IF(R59&lt;0,J59*(-1),IF(G59="買",(P59-H59)*100,(H59-P59)*100)))</f>
      </c>
      <c r="U59" s="39"/>
    </row>
    <row r="60" spans="2:21" ht="12.75">
      <c r="B60" s="34">
        <v>52</v>
      </c>
      <c r="C60" s="35">
        <f>IF(R59="","",C59+R59)</f>
      </c>
      <c r="D60" s="35"/>
      <c r="E60" s="34"/>
      <c r="F60" s="36"/>
      <c r="G60" s="34" t="s">
        <v>34</v>
      </c>
      <c r="H60" s="34"/>
      <c r="I60" s="34"/>
      <c r="J60" s="34"/>
      <c r="K60" s="35">
        <f>IF(F60="","",C60*0.03)</f>
      </c>
      <c r="L60" s="35"/>
      <c r="M60" s="37">
        <f>IF(J60="","",(K60/J60)/1000)</f>
      </c>
      <c r="N60" s="34"/>
      <c r="O60" s="36"/>
      <c r="P60" s="34"/>
      <c r="Q60" s="34"/>
      <c r="R60" s="38">
        <f>IF(O60="","",(IF(G60="売",H60-P60,P60-H60))*M60*100000)</f>
      </c>
      <c r="S60" s="38"/>
      <c r="T60" s="39">
        <f>IF(O60="","",IF(R60&lt;0,J60*(-1),IF(G60="買",(P60-H60)*100,(H60-P60)*100)))</f>
      </c>
      <c r="U60" s="39"/>
    </row>
    <row r="61" spans="2:21" ht="12.75">
      <c r="B61" s="34">
        <v>53</v>
      </c>
      <c r="C61" s="35">
        <f>IF(R60="","",C60+R60)</f>
      </c>
      <c r="D61" s="35"/>
      <c r="E61" s="34"/>
      <c r="F61" s="36"/>
      <c r="G61" s="34" t="s">
        <v>34</v>
      </c>
      <c r="H61" s="34"/>
      <c r="I61" s="34"/>
      <c r="J61" s="34"/>
      <c r="K61" s="35">
        <f>IF(F61="","",C61*0.03)</f>
      </c>
      <c r="L61" s="35"/>
      <c r="M61" s="37">
        <f>IF(J61="","",(K61/J61)/1000)</f>
      </c>
      <c r="N61" s="34"/>
      <c r="O61" s="36"/>
      <c r="P61" s="34"/>
      <c r="Q61" s="34"/>
      <c r="R61" s="38">
        <f>IF(O61="","",(IF(G61="売",H61-P61,P61-H61))*M61*100000)</f>
      </c>
      <c r="S61" s="38"/>
      <c r="T61" s="39">
        <f>IF(O61="","",IF(R61&lt;0,J61*(-1),IF(G61="買",(P61-H61)*100,(H61-P61)*100)))</f>
      </c>
      <c r="U61" s="39"/>
    </row>
    <row r="62" spans="2:21" ht="12.75">
      <c r="B62" s="34">
        <v>54</v>
      </c>
      <c r="C62" s="35">
        <f>IF(R61="","",C61+R61)</f>
      </c>
      <c r="D62" s="35"/>
      <c r="E62" s="34"/>
      <c r="F62" s="36"/>
      <c r="G62" s="34" t="s">
        <v>34</v>
      </c>
      <c r="H62" s="34"/>
      <c r="I62" s="34"/>
      <c r="J62" s="34"/>
      <c r="K62" s="35">
        <f>IF(F62="","",C62*0.03)</f>
      </c>
      <c r="L62" s="35"/>
      <c r="M62" s="37">
        <f>IF(J62="","",(K62/J62)/1000)</f>
      </c>
      <c r="N62" s="34"/>
      <c r="O62" s="36"/>
      <c r="P62" s="34"/>
      <c r="Q62" s="34"/>
      <c r="R62" s="38">
        <f>IF(O62="","",(IF(G62="売",H62-P62,P62-H62))*M62*100000)</f>
      </c>
      <c r="S62" s="38"/>
      <c r="T62" s="39">
        <f>IF(O62="","",IF(R62&lt;0,J62*(-1),IF(G62="買",(P62-H62)*100,(H62-P62)*100)))</f>
      </c>
      <c r="U62" s="39"/>
    </row>
    <row r="63" spans="2:21" ht="12.75">
      <c r="B63" s="34">
        <v>55</v>
      </c>
      <c r="C63" s="35">
        <f>IF(R62="","",C62+R62)</f>
      </c>
      <c r="D63" s="35"/>
      <c r="E63" s="34"/>
      <c r="F63" s="36"/>
      <c r="G63" s="34" t="s">
        <v>33</v>
      </c>
      <c r="H63" s="34"/>
      <c r="I63" s="34"/>
      <c r="J63" s="34"/>
      <c r="K63" s="35">
        <f>IF(F63="","",C63*0.03)</f>
      </c>
      <c r="L63" s="35"/>
      <c r="M63" s="37">
        <f>IF(J63="","",(K63/J63)/1000)</f>
      </c>
      <c r="N63" s="34"/>
      <c r="O63" s="36"/>
      <c r="P63" s="34"/>
      <c r="Q63" s="34"/>
      <c r="R63" s="38">
        <f>IF(O63="","",(IF(G63="売",H63-P63,P63-H63))*M63*100000)</f>
      </c>
      <c r="S63" s="38"/>
      <c r="T63" s="39">
        <f>IF(O63="","",IF(R63&lt;0,J63*(-1),IF(G63="買",(P63-H63)*100,(H63-P63)*100)))</f>
      </c>
      <c r="U63" s="39"/>
    </row>
    <row r="64" spans="2:21" ht="12.75">
      <c r="B64" s="34">
        <v>56</v>
      </c>
      <c r="C64" s="35">
        <f>IF(R63="","",C63+R63)</f>
      </c>
      <c r="D64" s="35"/>
      <c r="E64" s="34"/>
      <c r="F64" s="36"/>
      <c r="G64" s="34" t="s">
        <v>34</v>
      </c>
      <c r="H64" s="34"/>
      <c r="I64" s="34"/>
      <c r="J64" s="34"/>
      <c r="K64" s="35">
        <f>IF(F64="","",C64*0.03)</f>
      </c>
      <c r="L64" s="35"/>
      <c r="M64" s="37">
        <f>IF(J64="","",(K64/J64)/1000)</f>
      </c>
      <c r="N64" s="34"/>
      <c r="O64" s="36"/>
      <c r="P64" s="34"/>
      <c r="Q64" s="34"/>
      <c r="R64" s="38">
        <f>IF(O64="","",(IF(G64="売",H64-P64,P64-H64))*M64*100000)</f>
      </c>
      <c r="S64" s="38"/>
      <c r="T64" s="39">
        <f>IF(O64="","",IF(R64&lt;0,J64*(-1),IF(G64="買",(P64-H64)*100,(H64-P64)*100)))</f>
      </c>
      <c r="U64" s="39"/>
    </row>
    <row r="65" spans="2:21" ht="12.75">
      <c r="B65" s="34">
        <v>57</v>
      </c>
      <c r="C65" s="35">
        <f>IF(R64="","",C64+R64)</f>
      </c>
      <c r="D65" s="35"/>
      <c r="E65" s="34"/>
      <c r="F65" s="36"/>
      <c r="G65" s="34" t="s">
        <v>34</v>
      </c>
      <c r="H65" s="34"/>
      <c r="I65" s="34"/>
      <c r="J65" s="34"/>
      <c r="K65" s="35">
        <f>IF(F65="","",C65*0.03)</f>
      </c>
      <c r="L65" s="35"/>
      <c r="M65" s="37">
        <f>IF(J65="","",(K65/J65)/1000)</f>
      </c>
      <c r="N65" s="34"/>
      <c r="O65" s="36"/>
      <c r="P65" s="34"/>
      <c r="Q65" s="34"/>
      <c r="R65" s="38">
        <f>IF(O65="","",(IF(G65="売",H65-P65,P65-H65))*M65*100000)</f>
      </c>
      <c r="S65" s="38"/>
      <c r="T65" s="39">
        <f>IF(O65="","",IF(R65&lt;0,J65*(-1),IF(G65="買",(P65-H65)*100,(H65-P65)*100)))</f>
      </c>
      <c r="U65" s="39"/>
    </row>
    <row r="66" spans="2:21" ht="12.75">
      <c r="B66" s="34">
        <v>58</v>
      </c>
      <c r="C66" s="35">
        <f>IF(R65="","",C65+R65)</f>
      </c>
      <c r="D66" s="35"/>
      <c r="E66" s="34"/>
      <c r="F66" s="36"/>
      <c r="G66" s="34" t="s">
        <v>34</v>
      </c>
      <c r="H66" s="34"/>
      <c r="I66" s="34"/>
      <c r="J66" s="34"/>
      <c r="K66" s="35">
        <f>IF(F66="","",C66*0.03)</f>
      </c>
      <c r="L66" s="35"/>
      <c r="M66" s="37">
        <f>IF(J66="","",(K66/J66)/1000)</f>
      </c>
      <c r="N66" s="34"/>
      <c r="O66" s="36"/>
      <c r="P66" s="34"/>
      <c r="Q66" s="34"/>
      <c r="R66" s="38">
        <f>IF(O66="","",(IF(G66="売",H66-P66,P66-H66))*M66*100000)</f>
      </c>
      <c r="S66" s="38"/>
      <c r="T66" s="39">
        <f>IF(O66="","",IF(R66&lt;0,J66*(-1),IF(G66="買",(P66-H66)*100,(H66-P66)*100)))</f>
      </c>
      <c r="U66" s="39"/>
    </row>
    <row r="67" spans="2:21" ht="12.75">
      <c r="B67" s="34">
        <v>59</v>
      </c>
      <c r="C67" s="35">
        <f>IF(R66="","",C66+R66)</f>
      </c>
      <c r="D67" s="35"/>
      <c r="E67" s="34"/>
      <c r="F67" s="36"/>
      <c r="G67" s="34" t="s">
        <v>34</v>
      </c>
      <c r="H67" s="34"/>
      <c r="I67" s="34"/>
      <c r="J67" s="34"/>
      <c r="K67" s="35">
        <f>IF(F67="","",C67*0.03)</f>
      </c>
      <c r="L67" s="35"/>
      <c r="M67" s="37">
        <f>IF(J67="","",(K67/J67)/1000)</f>
      </c>
      <c r="N67" s="34"/>
      <c r="O67" s="36"/>
      <c r="P67" s="34"/>
      <c r="Q67" s="34"/>
      <c r="R67" s="38">
        <f>IF(O67="","",(IF(G67="売",H67-P67,P67-H67))*M67*100000)</f>
      </c>
      <c r="S67" s="38"/>
      <c r="T67" s="39">
        <f>IF(O67="","",IF(R67&lt;0,J67*(-1),IF(G67="買",(P67-H67)*100,(H67-P67)*100)))</f>
      </c>
      <c r="U67" s="39"/>
    </row>
    <row r="68" spans="2:21" ht="12.75">
      <c r="B68" s="34">
        <v>60</v>
      </c>
      <c r="C68" s="35">
        <f>IF(R67="","",C67+R67)</f>
      </c>
      <c r="D68" s="35"/>
      <c r="E68" s="34"/>
      <c r="F68" s="36"/>
      <c r="G68" s="34" t="s">
        <v>33</v>
      </c>
      <c r="H68" s="34"/>
      <c r="I68" s="34"/>
      <c r="J68" s="34"/>
      <c r="K68" s="35">
        <f>IF(F68="","",C68*0.03)</f>
      </c>
      <c r="L68" s="35"/>
      <c r="M68" s="37">
        <f>IF(J68="","",(K68/J68)/1000)</f>
      </c>
      <c r="N68" s="34"/>
      <c r="O68" s="36"/>
      <c r="P68" s="34"/>
      <c r="Q68" s="34"/>
      <c r="R68" s="38">
        <f>IF(O68="","",(IF(G68="売",H68-P68,P68-H68))*M68*100000)</f>
      </c>
      <c r="S68" s="38"/>
      <c r="T68" s="39">
        <f>IF(O68="","",IF(R68&lt;0,J68*(-1),IF(G68="買",(P68-H68)*100,(H68-P68)*100)))</f>
      </c>
      <c r="U68" s="39"/>
    </row>
    <row r="69" spans="2:21" ht="12.75">
      <c r="B69" s="34">
        <v>61</v>
      </c>
      <c r="C69" s="35">
        <f>IF(R68="","",C68+R68)</f>
      </c>
      <c r="D69" s="35"/>
      <c r="E69" s="34"/>
      <c r="F69" s="36"/>
      <c r="G69" s="34" t="s">
        <v>33</v>
      </c>
      <c r="H69" s="34"/>
      <c r="I69" s="34"/>
      <c r="J69" s="34"/>
      <c r="K69" s="35">
        <f>IF(F69="","",C69*0.03)</f>
      </c>
      <c r="L69" s="35"/>
      <c r="M69" s="37">
        <f>IF(J69="","",(K69/J69)/1000)</f>
      </c>
      <c r="N69" s="34"/>
      <c r="O69" s="36"/>
      <c r="P69" s="34"/>
      <c r="Q69" s="34"/>
      <c r="R69" s="38">
        <f>IF(O69="","",(IF(G69="売",H69-P69,P69-H69))*M69*100000)</f>
      </c>
      <c r="S69" s="38"/>
      <c r="T69" s="39">
        <f>IF(O69="","",IF(R69&lt;0,J69*(-1),IF(G69="買",(P69-H69)*100,(H69-P69)*100)))</f>
      </c>
      <c r="U69" s="39"/>
    </row>
    <row r="70" spans="2:21" ht="12.75">
      <c r="B70" s="34">
        <v>62</v>
      </c>
      <c r="C70" s="35">
        <f>IF(R69="","",C69+R69)</f>
      </c>
      <c r="D70" s="35"/>
      <c r="E70" s="34"/>
      <c r="F70" s="36"/>
      <c r="G70" s="34" t="s">
        <v>34</v>
      </c>
      <c r="H70" s="34"/>
      <c r="I70" s="34"/>
      <c r="J70" s="34"/>
      <c r="K70" s="35">
        <f>IF(F70="","",C70*0.03)</f>
      </c>
      <c r="L70" s="35"/>
      <c r="M70" s="37">
        <f>IF(J70="","",(K70/J70)/1000)</f>
      </c>
      <c r="N70" s="34"/>
      <c r="O70" s="36"/>
      <c r="P70" s="34"/>
      <c r="Q70" s="34"/>
      <c r="R70" s="38">
        <f>IF(O70="","",(IF(G70="売",H70-P70,P70-H70))*M70*100000)</f>
      </c>
      <c r="S70" s="38"/>
      <c r="T70" s="39">
        <f>IF(O70="","",IF(R70&lt;0,J70*(-1),IF(G70="買",(P70-H70)*100,(H70-P70)*100)))</f>
      </c>
      <c r="U70" s="39"/>
    </row>
    <row r="71" spans="2:21" ht="12.75">
      <c r="B71" s="34">
        <v>63</v>
      </c>
      <c r="C71" s="35">
        <f>IF(R70="","",C70+R70)</f>
      </c>
      <c r="D71" s="35"/>
      <c r="E71" s="34"/>
      <c r="F71" s="36"/>
      <c r="G71" s="34" t="s">
        <v>33</v>
      </c>
      <c r="H71" s="34"/>
      <c r="I71" s="34"/>
      <c r="J71" s="34"/>
      <c r="K71" s="35">
        <f>IF(F71="","",C71*0.03)</f>
      </c>
      <c r="L71" s="35"/>
      <c r="M71" s="37">
        <f>IF(J71="","",(K71/J71)/1000)</f>
      </c>
      <c r="N71" s="34"/>
      <c r="O71" s="36"/>
      <c r="P71" s="34"/>
      <c r="Q71" s="34"/>
      <c r="R71" s="38">
        <f>IF(O71="","",(IF(G71="売",H71-P71,P71-H71))*M71*100000)</f>
      </c>
      <c r="S71" s="38"/>
      <c r="T71" s="39">
        <f>IF(O71="","",IF(R71&lt;0,J71*(-1),IF(G71="買",(P71-H71)*100,(H71-P71)*100)))</f>
      </c>
      <c r="U71" s="39"/>
    </row>
    <row r="72" spans="2:21" ht="12.75">
      <c r="B72" s="34">
        <v>64</v>
      </c>
      <c r="C72" s="35">
        <f>IF(R71="","",C71+R71)</f>
      </c>
      <c r="D72" s="35"/>
      <c r="E72" s="34"/>
      <c r="F72" s="36"/>
      <c r="G72" s="34" t="s">
        <v>34</v>
      </c>
      <c r="H72" s="34"/>
      <c r="I72" s="34"/>
      <c r="J72" s="34"/>
      <c r="K72" s="35">
        <f>IF(F72="","",C72*0.03)</f>
      </c>
      <c r="L72" s="35"/>
      <c r="M72" s="37">
        <f>IF(J72="","",(K72/J72)/1000)</f>
      </c>
      <c r="N72" s="34"/>
      <c r="O72" s="36"/>
      <c r="P72" s="34"/>
      <c r="Q72" s="34"/>
      <c r="R72" s="38">
        <f>IF(O72="","",(IF(G72="売",H72-P72,P72-H72))*M72*100000)</f>
      </c>
      <c r="S72" s="38"/>
      <c r="T72" s="39">
        <f>IF(O72="","",IF(R72&lt;0,J72*(-1),IF(G72="買",(P72-H72)*100,(H72-P72)*100)))</f>
      </c>
      <c r="U72" s="39"/>
    </row>
    <row r="73" spans="2:21" ht="12.75">
      <c r="B73" s="34">
        <v>65</v>
      </c>
      <c r="C73" s="35">
        <f>IF(R72="","",C72+R72)</f>
      </c>
      <c r="D73" s="35"/>
      <c r="E73" s="34"/>
      <c r="F73" s="36"/>
      <c r="G73" s="34" t="s">
        <v>33</v>
      </c>
      <c r="H73" s="34"/>
      <c r="I73" s="34"/>
      <c r="J73" s="34"/>
      <c r="K73" s="35">
        <f>IF(F73="","",C73*0.03)</f>
      </c>
      <c r="L73" s="35"/>
      <c r="M73" s="37">
        <f>IF(J73="","",(K73/J73)/1000)</f>
      </c>
      <c r="N73" s="34"/>
      <c r="O73" s="36"/>
      <c r="P73" s="34"/>
      <c r="Q73" s="34"/>
      <c r="R73" s="38">
        <f>IF(O73="","",(IF(G73="売",H73-P73,P73-H73))*M73*100000)</f>
      </c>
      <c r="S73" s="38"/>
      <c r="T73" s="39">
        <f>IF(O73="","",IF(R73&lt;0,J73*(-1),IF(G73="買",(P73-H73)*100,(H73-P73)*100)))</f>
      </c>
      <c r="U73" s="39"/>
    </row>
    <row r="74" spans="2:21" ht="12.75">
      <c r="B74" s="34">
        <v>66</v>
      </c>
      <c r="C74" s="35">
        <f>IF(R73="","",C73+R73)</f>
      </c>
      <c r="D74" s="35"/>
      <c r="E74" s="34"/>
      <c r="F74" s="36"/>
      <c r="G74" s="34" t="s">
        <v>33</v>
      </c>
      <c r="H74" s="34"/>
      <c r="I74" s="34"/>
      <c r="J74" s="34"/>
      <c r="K74" s="35">
        <f>IF(F74="","",C74*0.03)</f>
      </c>
      <c r="L74" s="35"/>
      <c r="M74" s="37">
        <f>IF(J74="","",(K74/J74)/1000)</f>
      </c>
      <c r="N74" s="34"/>
      <c r="O74" s="36"/>
      <c r="P74" s="34"/>
      <c r="Q74" s="34"/>
      <c r="R74" s="38">
        <f>IF(O74="","",(IF(G74="売",H74-P74,P74-H74))*M74*100000)</f>
      </c>
      <c r="S74" s="38"/>
      <c r="T74" s="39">
        <f>IF(O74="","",IF(R74&lt;0,J74*(-1),IF(G74="買",(P74-H74)*100,(H74-P74)*100)))</f>
      </c>
      <c r="U74" s="39"/>
    </row>
    <row r="75" spans="2:21" ht="12.75">
      <c r="B75" s="34">
        <v>67</v>
      </c>
      <c r="C75" s="35">
        <f>IF(R74="","",C74+R74)</f>
      </c>
      <c r="D75" s="35"/>
      <c r="E75" s="34"/>
      <c r="F75" s="36"/>
      <c r="G75" s="34" t="s">
        <v>34</v>
      </c>
      <c r="H75" s="34"/>
      <c r="I75" s="34"/>
      <c r="J75" s="34"/>
      <c r="K75" s="35">
        <f>IF(F75="","",C75*0.03)</f>
      </c>
      <c r="L75" s="35"/>
      <c r="M75" s="37">
        <f>IF(J75="","",(K75/J75)/1000)</f>
      </c>
      <c r="N75" s="34"/>
      <c r="O75" s="36"/>
      <c r="P75" s="34"/>
      <c r="Q75" s="34"/>
      <c r="R75" s="38">
        <f>IF(O75="","",(IF(G75="売",H75-P75,P75-H75))*M75*100000)</f>
      </c>
      <c r="S75" s="38"/>
      <c r="T75" s="39">
        <f>IF(O75="","",IF(R75&lt;0,J75*(-1),IF(G75="買",(P75-H75)*100,(H75-P75)*100)))</f>
      </c>
      <c r="U75" s="39"/>
    </row>
    <row r="76" spans="2:21" ht="12.75">
      <c r="B76" s="34">
        <v>68</v>
      </c>
      <c r="C76" s="35">
        <f>IF(R75="","",C75+R75)</f>
      </c>
      <c r="D76" s="35"/>
      <c r="E76" s="34"/>
      <c r="F76" s="36"/>
      <c r="G76" s="34" t="s">
        <v>34</v>
      </c>
      <c r="H76" s="34"/>
      <c r="I76" s="34"/>
      <c r="J76" s="34"/>
      <c r="K76" s="35">
        <f>IF(F76="","",C76*0.03)</f>
      </c>
      <c r="L76" s="35"/>
      <c r="M76" s="37">
        <f>IF(J76="","",(K76/J76)/1000)</f>
      </c>
      <c r="N76" s="34"/>
      <c r="O76" s="36"/>
      <c r="P76" s="34"/>
      <c r="Q76" s="34"/>
      <c r="R76" s="38">
        <f>IF(O76="","",(IF(G76="売",H76-P76,P76-H76))*M76*100000)</f>
      </c>
      <c r="S76" s="38"/>
      <c r="T76" s="39">
        <f>IF(O76="","",IF(R76&lt;0,J76*(-1),IF(G76="買",(P76-H76)*100,(H76-P76)*100)))</f>
      </c>
      <c r="U76" s="39"/>
    </row>
    <row r="77" spans="2:21" ht="12.75">
      <c r="B77" s="34">
        <v>69</v>
      </c>
      <c r="C77" s="35">
        <f>IF(R76="","",C76+R76)</f>
      </c>
      <c r="D77" s="35"/>
      <c r="E77" s="34"/>
      <c r="F77" s="36"/>
      <c r="G77" s="34" t="s">
        <v>34</v>
      </c>
      <c r="H77" s="34"/>
      <c r="I77" s="34"/>
      <c r="J77" s="34"/>
      <c r="K77" s="35">
        <f>IF(F77="","",C77*0.03)</f>
      </c>
      <c r="L77" s="35"/>
      <c r="M77" s="37">
        <f>IF(J77="","",(K77/J77)/1000)</f>
      </c>
      <c r="N77" s="34"/>
      <c r="O77" s="36"/>
      <c r="P77" s="34"/>
      <c r="Q77" s="34"/>
      <c r="R77" s="38">
        <f>IF(O77="","",(IF(G77="売",H77-P77,P77-H77))*M77*100000)</f>
      </c>
      <c r="S77" s="38"/>
      <c r="T77" s="39">
        <f>IF(O77="","",IF(R77&lt;0,J77*(-1),IF(G77="買",(P77-H77)*100,(H77-P77)*100)))</f>
      </c>
      <c r="U77" s="39"/>
    </row>
    <row r="78" spans="2:21" ht="12.75">
      <c r="B78" s="34">
        <v>70</v>
      </c>
      <c r="C78" s="35">
        <f>IF(R77="","",C77+R77)</f>
      </c>
      <c r="D78" s="35"/>
      <c r="E78" s="34"/>
      <c r="F78" s="36"/>
      <c r="G78" s="34" t="s">
        <v>33</v>
      </c>
      <c r="H78" s="34"/>
      <c r="I78" s="34"/>
      <c r="J78" s="34"/>
      <c r="K78" s="35">
        <f>IF(F78="","",C78*0.03)</f>
      </c>
      <c r="L78" s="35"/>
      <c r="M78" s="37">
        <f>IF(J78="","",(K78/J78)/1000)</f>
      </c>
      <c r="N78" s="34"/>
      <c r="O78" s="36"/>
      <c r="P78" s="34"/>
      <c r="Q78" s="34"/>
      <c r="R78" s="38">
        <f>IF(O78="","",(IF(G78="売",H78-P78,P78-H78))*M78*100000)</f>
      </c>
      <c r="S78" s="38"/>
      <c r="T78" s="39">
        <f>IF(O78="","",IF(R78&lt;0,J78*(-1),IF(G78="買",(P78-H78)*100,(H78-P78)*100)))</f>
      </c>
      <c r="U78" s="39"/>
    </row>
    <row r="79" spans="2:21" ht="12.75">
      <c r="B79" s="34">
        <v>71</v>
      </c>
      <c r="C79" s="35">
        <f>IF(R78="","",C78+R78)</f>
      </c>
      <c r="D79" s="35"/>
      <c r="E79" s="34"/>
      <c r="F79" s="36"/>
      <c r="G79" s="34" t="s">
        <v>34</v>
      </c>
      <c r="H79" s="34"/>
      <c r="I79" s="34"/>
      <c r="J79" s="34"/>
      <c r="K79" s="35">
        <f>IF(F79="","",C79*0.03)</f>
      </c>
      <c r="L79" s="35"/>
      <c r="M79" s="37">
        <f>IF(J79="","",(K79/J79)/1000)</f>
      </c>
      <c r="N79" s="34"/>
      <c r="O79" s="36"/>
      <c r="P79" s="34"/>
      <c r="Q79" s="34"/>
      <c r="R79" s="38">
        <f>IF(O79="","",(IF(G79="売",H79-P79,P79-H79))*M79*100000)</f>
      </c>
      <c r="S79" s="38"/>
      <c r="T79" s="39">
        <f>IF(O79="","",IF(R79&lt;0,J79*(-1),IF(G79="買",(P79-H79)*100,(H79-P79)*100)))</f>
      </c>
      <c r="U79" s="39"/>
    </row>
    <row r="80" spans="2:21" ht="12.75">
      <c r="B80" s="34">
        <v>72</v>
      </c>
      <c r="C80" s="35">
        <f>IF(R79="","",C79+R79)</f>
      </c>
      <c r="D80" s="35"/>
      <c r="E80" s="34"/>
      <c r="F80" s="36"/>
      <c r="G80" s="34" t="s">
        <v>33</v>
      </c>
      <c r="H80" s="34"/>
      <c r="I80" s="34"/>
      <c r="J80" s="34"/>
      <c r="K80" s="35">
        <f>IF(F80="","",C80*0.03)</f>
      </c>
      <c r="L80" s="35"/>
      <c r="M80" s="37">
        <f>IF(J80="","",(K80/J80)/1000)</f>
      </c>
      <c r="N80" s="34"/>
      <c r="O80" s="36"/>
      <c r="P80" s="34"/>
      <c r="Q80" s="34"/>
      <c r="R80" s="38">
        <f>IF(O80="","",(IF(G80="売",H80-P80,P80-H80))*M80*100000)</f>
      </c>
      <c r="S80" s="38"/>
      <c r="T80" s="39">
        <f>IF(O80="","",IF(R80&lt;0,J80*(-1),IF(G80="買",(P80-H80)*100,(H80-P80)*100)))</f>
      </c>
      <c r="U80" s="39"/>
    </row>
    <row r="81" spans="2:21" ht="12.75">
      <c r="B81" s="34">
        <v>73</v>
      </c>
      <c r="C81" s="35">
        <f>IF(R80="","",C80+R80)</f>
      </c>
      <c r="D81" s="35"/>
      <c r="E81" s="34"/>
      <c r="F81" s="36"/>
      <c r="G81" s="34" t="s">
        <v>34</v>
      </c>
      <c r="H81" s="34"/>
      <c r="I81" s="34"/>
      <c r="J81" s="34"/>
      <c r="K81" s="35">
        <f>IF(F81="","",C81*0.03)</f>
      </c>
      <c r="L81" s="35"/>
      <c r="M81" s="37">
        <f>IF(J81="","",(K81/J81)/1000)</f>
      </c>
      <c r="N81" s="34"/>
      <c r="O81" s="36"/>
      <c r="P81" s="34"/>
      <c r="Q81" s="34"/>
      <c r="R81" s="38">
        <f>IF(O81="","",(IF(G81="売",H81-P81,P81-H81))*M81*100000)</f>
      </c>
      <c r="S81" s="38"/>
      <c r="T81" s="39">
        <f>IF(O81="","",IF(R81&lt;0,J81*(-1),IF(G81="買",(P81-H81)*100,(H81-P81)*100)))</f>
      </c>
      <c r="U81" s="39"/>
    </row>
    <row r="82" spans="2:21" ht="12.75">
      <c r="B82" s="34">
        <v>74</v>
      </c>
      <c r="C82" s="35">
        <f>IF(R81="","",C81+R81)</f>
      </c>
      <c r="D82" s="35"/>
      <c r="E82" s="34"/>
      <c r="F82" s="36"/>
      <c r="G82" s="34" t="s">
        <v>34</v>
      </c>
      <c r="H82" s="34"/>
      <c r="I82" s="34"/>
      <c r="J82" s="34"/>
      <c r="K82" s="35">
        <f>IF(F82="","",C82*0.03)</f>
      </c>
      <c r="L82" s="35"/>
      <c r="M82" s="37">
        <f>IF(J82="","",(K82/J82)/1000)</f>
      </c>
      <c r="N82" s="34"/>
      <c r="O82" s="36"/>
      <c r="P82" s="34"/>
      <c r="Q82" s="34"/>
      <c r="R82" s="38">
        <f>IF(O82="","",(IF(G82="売",H82-P82,P82-H82))*M82*100000)</f>
      </c>
      <c r="S82" s="38"/>
      <c r="T82" s="39">
        <f>IF(O82="","",IF(R82&lt;0,J82*(-1),IF(G82="買",(P82-H82)*100,(H82-P82)*100)))</f>
      </c>
      <c r="U82" s="39"/>
    </row>
    <row r="83" spans="2:21" ht="12.75">
      <c r="B83" s="34">
        <v>75</v>
      </c>
      <c r="C83" s="35">
        <f>IF(R82="","",C82+R82)</f>
      </c>
      <c r="D83" s="35"/>
      <c r="E83" s="34"/>
      <c r="F83" s="36"/>
      <c r="G83" s="34" t="s">
        <v>34</v>
      </c>
      <c r="H83" s="34"/>
      <c r="I83" s="34"/>
      <c r="J83" s="34"/>
      <c r="K83" s="35">
        <f>IF(F83="","",C83*0.03)</f>
      </c>
      <c r="L83" s="35"/>
      <c r="M83" s="37">
        <f>IF(J83="","",(K83/J83)/1000)</f>
      </c>
      <c r="N83" s="34"/>
      <c r="O83" s="36"/>
      <c r="P83" s="34"/>
      <c r="Q83" s="34"/>
      <c r="R83" s="38">
        <f>IF(O83="","",(IF(G83="売",H83-P83,P83-H83))*M83*100000)</f>
      </c>
      <c r="S83" s="38"/>
      <c r="T83" s="39">
        <f>IF(O83="","",IF(R83&lt;0,J83*(-1),IF(G83="買",(P83-H83)*100,(H83-P83)*100)))</f>
      </c>
      <c r="U83" s="39"/>
    </row>
    <row r="84" spans="2:21" ht="12.75">
      <c r="B84" s="34">
        <v>76</v>
      </c>
      <c r="C84" s="35">
        <f>IF(R83="","",C83+R83)</f>
      </c>
      <c r="D84" s="35"/>
      <c r="E84" s="34"/>
      <c r="F84" s="36"/>
      <c r="G84" s="34" t="s">
        <v>34</v>
      </c>
      <c r="H84" s="34"/>
      <c r="I84" s="34"/>
      <c r="J84" s="34"/>
      <c r="K84" s="35">
        <f>IF(F84="","",C84*0.03)</f>
      </c>
      <c r="L84" s="35"/>
      <c r="M84" s="37">
        <f>IF(J84="","",(K84/J84)/1000)</f>
      </c>
      <c r="N84" s="34"/>
      <c r="O84" s="36"/>
      <c r="P84" s="34"/>
      <c r="Q84" s="34"/>
      <c r="R84" s="38">
        <f>IF(O84="","",(IF(G84="売",H84-P84,P84-H84))*M84*100000)</f>
      </c>
      <c r="S84" s="38"/>
      <c r="T84" s="39">
        <f>IF(O84="","",IF(R84&lt;0,J84*(-1),IF(G84="買",(P84-H84)*100,(H84-P84)*100)))</f>
      </c>
      <c r="U84" s="39"/>
    </row>
    <row r="85" spans="2:21" ht="12.75">
      <c r="B85" s="34">
        <v>77</v>
      </c>
      <c r="C85" s="35">
        <f>IF(R84="","",C84+R84)</f>
      </c>
      <c r="D85" s="35"/>
      <c r="E85" s="34"/>
      <c r="F85" s="36"/>
      <c r="G85" s="34" t="s">
        <v>33</v>
      </c>
      <c r="H85" s="34"/>
      <c r="I85" s="34"/>
      <c r="J85" s="34"/>
      <c r="K85" s="35">
        <f>IF(F85="","",C85*0.03)</f>
      </c>
      <c r="L85" s="35"/>
      <c r="M85" s="37">
        <f>IF(J85="","",(K85/J85)/1000)</f>
      </c>
      <c r="N85" s="34"/>
      <c r="O85" s="36"/>
      <c r="P85" s="34"/>
      <c r="Q85" s="34"/>
      <c r="R85" s="38">
        <f>IF(O85="","",(IF(G85="売",H85-P85,P85-H85))*M85*100000)</f>
      </c>
      <c r="S85" s="38"/>
      <c r="T85" s="39">
        <f>IF(O85="","",IF(R85&lt;0,J85*(-1),IF(G85="買",(P85-H85)*100,(H85-P85)*100)))</f>
      </c>
      <c r="U85" s="39"/>
    </row>
    <row r="86" spans="2:21" ht="12.75">
      <c r="B86" s="34">
        <v>78</v>
      </c>
      <c r="C86" s="35">
        <f>IF(R85="","",C85+R85)</f>
      </c>
      <c r="D86" s="35"/>
      <c r="E86" s="34"/>
      <c r="F86" s="36"/>
      <c r="G86" s="34" t="s">
        <v>34</v>
      </c>
      <c r="H86" s="34"/>
      <c r="I86" s="34"/>
      <c r="J86" s="34"/>
      <c r="K86" s="35">
        <f>IF(F86="","",C86*0.03)</f>
      </c>
      <c r="L86" s="35"/>
      <c r="M86" s="37">
        <f>IF(J86="","",(K86/J86)/1000)</f>
      </c>
      <c r="N86" s="34"/>
      <c r="O86" s="36"/>
      <c r="P86" s="34"/>
      <c r="Q86" s="34"/>
      <c r="R86" s="38">
        <f>IF(O86="","",(IF(G86="売",H86-P86,P86-H86))*M86*100000)</f>
      </c>
      <c r="S86" s="38"/>
      <c r="T86" s="39">
        <f>IF(O86="","",IF(R86&lt;0,J86*(-1),IF(G86="買",(P86-H86)*100,(H86-P86)*100)))</f>
      </c>
      <c r="U86" s="39"/>
    </row>
    <row r="87" spans="2:21" ht="12.75">
      <c r="B87" s="34">
        <v>79</v>
      </c>
      <c r="C87" s="35">
        <f>IF(R86="","",C86+R86)</f>
      </c>
      <c r="D87" s="35"/>
      <c r="E87" s="34"/>
      <c r="F87" s="36"/>
      <c r="G87" s="34" t="s">
        <v>33</v>
      </c>
      <c r="H87" s="34"/>
      <c r="I87" s="34"/>
      <c r="J87" s="34"/>
      <c r="K87" s="35">
        <f>IF(F87="","",C87*0.03)</f>
      </c>
      <c r="L87" s="35"/>
      <c r="M87" s="37">
        <f>IF(J87="","",(K87/J87)/1000)</f>
      </c>
      <c r="N87" s="34"/>
      <c r="O87" s="36"/>
      <c r="P87" s="34"/>
      <c r="Q87" s="34"/>
      <c r="R87" s="38">
        <f>IF(O87="","",(IF(G87="売",H87-P87,P87-H87))*M87*100000)</f>
      </c>
      <c r="S87" s="38"/>
      <c r="T87" s="39">
        <f>IF(O87="","",IF(R87&lt;0,J87*(-1),IF(G87="買",(P87-H87)*100,(H87-P87)*100)))</f>
      </c>
      <c r="U87" s="39"/>
    </row>
    <row r="88" spans="2:21" ht="12.75">
      <c r="B88" s="34">
        <v>80</v>
      </c>
      <c r="C88" s="35">
        <f>IF(R87="","",C87+R87)</f>
      </c>
      <c r="D88" s="35"/>
      <c r="E88" s="34"/>
      <c r="F88" s="36"/>
      <c r="G88" s="34" t="s">
        <v>33</v>
      </c>
      <c r="H88" s="34"/>
      <c r="I88" s="34"/>
      <c r="J88" s="34"/>
      <c r="K88" s="35">
        <f>IF(F88="","",C88*0.03)</f>
      </c>
      <c r="L88" s="35"/>
      <c r="M88" s="37">
        <f>IF(J88="","",(K88/J88)/1000)</f>
      </c>
      <c r="N88" s="34"/>
      <c r="O88" s="36"/>
      <c r="P88" s="34"/>
      <c r="Q88" s="34"/>
      <c r="R88" s="38">
        <f>IF(O88="","",(IF(G88="売",H88-P88,P88-H88))*M88*100000)</f>
      </c>
      <c r="S88" s="38"/>
      <c r="T88" s="39">
        <f>IF(O88="","",IF(R88&lt;0,J88*(-1),IF(G88="買",(P88-H88)*100,(H88-P88)*100)))</f>
      </c>
      <c r="U88" s="39"/>
    </row>
    <row r="89" spans="2:21" ht="12.75">
      <c r="B89" s="34">
        <v>81</v>
      </c>
      <c r="C89" s="35">
        <f>IF(R88="","",C88+R88)</f>
      </c>
      <c r="D89" s="35"/>
      <c r="E89" s="34"/>
      <c r="F89" s="36"/>
      <c r="G89" s="34" t="s">
        <v>33</v>
      </c>
      <c r="H89" s="34"/>
      <c r="I89" s="34"/>
      <c r="J89" s="34"/>
      <c r="K89" s="35">
        <f>IF(F89="","",C89*0.03)</f>
      </c>
      <c r="L89" s="35"/>
      <c r="M89" s="37">
        <f>IF(J89="","",(K89/J89)/1000)</f>
      </c>
      <c r="N89" s="34"/>
      <c r="O89" s="36"/>
      <c r="P89" s="34"/>
      <c r="Q89" s="34"/>
      <c r="R89" s="38">
        <f>IF(O89="","",(IF(G89="売",H89-P89,P89-H89))*M89*100000)</f>
      </c>
      <c r="S89" s="38"/>
      <c r="T89" s="39">
        <f>IF(O89="","",IF(R89&lt;0,J89*(-1),IF(G89="買",(P89-H89)*100,(H89-P89)*100)))</f>
      </c>
      <c r="U89" s="39"/>
    </row>
    <row r="90" spans="2:21" ht="12.75">
      <c r="B90" s="34">
        <v>82</v>
      </c>
      <c r="C90" s="35">
        <f>IF(R89="","",C89+R89)</f>
      </c>
      <c r="D90" s="35"/>
      <c r="E90" s="34"/>
      <c r="F90" s="36"/>
      <c r="G90" s="34" t="s">
        <v>33</v>
      </c>
      <c r="H90" s="34"/>
      <c r="I90" s="34"/>
      <c r="J90" s="34"/>
      <c r="K90" s="35">
        <f>IF(F90="","",C90*0.03)</f>
      </c>
      <c r="L90" s="35"/>
      <c r="M90" s="37">
        <f>IF(J90="","",(K90/J90)/1000)</f>
      </c>
      <c r="N90" s="34"/>
      <c r="O90" s="36"/>
      <c r="P90" s="34"/>
      <c r="Q90" s="34"/>
      <c r="R90" s="38">
        <f>IF(O90="","",(IF(G90="売",H90-P90,P90-H90))*M90*100000)</f>
      </c>
      <c r="S90" s="38"/>
      <c r="T90" s="39">
        <f>IF(O90="","",IF(R90&lt;0,J90*(-1),IF(G90="買",(P90-H90)*100,(H90-P90)*100)))</f>
      </c>
      <c r="U90" s="39"/>
    </row>
    <row r="91" spans="2:21" ht="12.75">
      <c r="B91" s="34">
        <v>83</v>
      </c>
      <c r="C91" s="35">
        <f>IF(R90="","",C90+R90)</f>
      </c>
      <c r="D91" s="35"/>
      <c r="E91" s="34"/>
      <c r="F91" s="36"/>
      <c r="G91" s="34" t="s">
        <v>33</v>
      </c>
      <c r="H91" s="34"/>
      <c r="I91" s="34"/>
      <c r="J91" s="34"/>
      <c r="K91" s="35">
        <f>IF(F91="","",C91*0.03)</f>
      </c>
      <c r="L91" s="35"/>
      <c r="M91" s="37">
        <f>IF(J91="","",(K91/J91)/1000)</f>
      </c>
      <c r="N91" s="34"/>
      <c r="O91" s="36"/>
      <c r="P91" s="34"/>
      <c r="Q91" s="34"/>
      <c r="R91" s="38">
        <f>IF(O91="","",(IF(G91="売",H91-P91,P91-H91))*M91*100000)</f>
      </c>
      <c r="S91" s="38"/>
      <c r="T91" s="39">
        <f>IF(O91="","",IF(R91&lt;0,J91*(-1),IF(G91="買",(P91-H91)*100,(H91-P91)*100)))</f>
      </c>
      <c r="U91" s="39"/>
    </row>
    <row r="92" spans="2:21" ht="12.75">
      <c r="B92" s="34">
        <v>84</v>
      </c>
      <c r="C92" s="35">
        <f>IF(R91="","",C91+R91)</f>
      </c>
      <c r="D92" s="35"/>
      <c r="E92" s="34"/>
      <c r="F92" s="36"/>
      <c r="G92" s="34" t="s">
        <v>34</v>
      </c>
      <c r="H92" s="34"/>
      <c r="I92" s="34"/>
      <c r="J92" s="34"/>
      <c r="K92" s="35">
        <f>IF(F92="","",C92*0.03)</f>
      </c>
      <c r="L92" s="35"/>
      <c r="M92" s="37">
        <f>IF(J92="","",(K92/J92)/1000)</f>
      </c>
      <c r="N92" s="34"/>
      <c r="O92" s="36"/>
      <c r="P92" s="34"/>
      <c r="Q92" s="34"/>
      <c r="R92" s="38">
        <f>IF(O92="","",(IF(G92="売",H92-P92,P92-H92))*M92*100000)</f>
      </c>
      <c r="S92" s="38"/>
      <c r="T92" s="39">
        <f>IF(O92="","",IF(R92&lt;0,J92*(-1),IF(G92="買",(P92-H92)*100,(H92-P92)*100)))</f>
      </c>
      <c r="U92" s="39"/>
    </row>
    <row r="93" spans="2:21" ht="12.75">
      <c r="B93" s="34">
        <v>85</v>
      </c>
      <c r="C93" s="35">
        <f>IF(R92="","",C92+R92)</f>
      </c>
      <c r="D93" s="35"/>
      <c r="E93" s="34"/>
      <c r="F93" s="36"/>
      <c r="G93" s="34" t="s">
        <v>33</v>
      </c>
      <c r="H93" s="34"/>
      <c r="I93" s="34"/>
      <c r="J93" s="34"/>
      <c r="K93" s="35">
        <f>IF(F93="","",C93*0.03)</f>
      </c>
      <c r="L93" s="35"/>
      <c r="M93" s="37">
        <f>IF(J93="","",(K93/J93)/1000)</f>
      </c>
      <c r="N93" s="34"/>
      <c r="O93" s="36"/>
      <c r="P93" s="34"/>
      <c r="Q93" s="34"/>
      <c r="R93" s="38">
        <f>IF(O93="","",(IF(G93="売",H93-P93,P93-H93))*M93*100000)</f>
      </c>
      <c r="S93" s="38"/>
      <c r="T93" s="39">
        <f>IF(O93="","",IF(R93&lt;0,J93*(-1),IF(G93="買",(P93-H93)*100,(H93-P93)*100)))</f>
      </c>
      <c r="U93" s="39"/>
    </row>
    <row r="94" spans="2:21" ht="12.75">
      <c r="B94" s="34">
        <v>86</v>
      </c>
      <c r="C94" s="35">
        <f>IF(R93="","",C93+R93)</f>
      </c>
      <c r="D94" s="35"/>
      <c r="E94" s="34"/>
      <c r="F94" s="36"/>
      <c r="G94" s="34" t="s">
        <v>34</v>
      </c>
      <c r="H94" s="34"/>
      <c r="I94" s="34"/>
      <c r="J94" s="34"/>
      <c r="K94" s="35">
        <f>IF(F94="","",C94*0.03)</f>
      </c>
      <c r="L94" s="35"/>
      <c r="M94" s="37">
        <f>IF(J94="","",(K94/J94)/1000)</f>
      </c>
      <c r="N94" s="34"/>
      <c r="O94" s="36"/>
      <c r="P94" s="34"/>
      <c r="Q94" s="34"/>
      <c r="R94" s="38">
        <f>IF(O94="","",(IF(G94="売",H94-P94,P94-H94))*M94*100000)</f>
      </c>
      <c r="S94" s="38"/>
      <c r="T94" s="39">
        <f>IF(O94="","",IF(R94&lt;0,J94*(-1),IF(G94="買",(P94-H94)*100,(H94-P94)*100)))</f>
      </c>
      <c r="U94" s="39"/>
    </row>
    <row r="95" spans="2:21" ht="12.75">
      <c r="B95" s="34">
        <v>87</v>
      </c>
      <c r="C95" s="35">
        <f>IF(R94="","",C94+R94)</f>
      </c>
      <c r="D95" s="35"/>
      <c r="E95" s="34"/>
      <c r="F95" s="36"/>
      <c r="G95" s="34" t="s">
        <v>33</v>
      </c>
      <c r="H95" s="34"/>
      <c r="I95" s="34"/>
      <c r="J95" s="34"/>
      <c r="K95" s="35">
        <f>IF(F95="","",C95*0.03)</f>
      </c>
      <c r="L95" s="35"/>
      <c r="M95" s="37">
        <f>IF(J95="","",(K95/J95)/1000)</f>
      </c>
      <c r="N95" s="34"/>
      <c r="O95" s="36"/>
      <c r="P95" s="34"/>
      <c r="Q95" s="34"/>
      <c r="R95" s="38">
        <f>IF(O95="","",(IF(G95="売",H95-P95,P95-H95))*M95*100000)</f>
      </c>
      <c r="S95" s="38"/>
      <c r="T95" s="39">
        <f>IF(O95="","",IF(R95&lt;0,J95*(-1),IF(G95="買",(P95-H95)*100,(H95-P95)*100)))</f>
      </c>
      <c r="U95" s="39"/>
    </row>
    <row r="96" spans="2:21" ht="12.75">
      <c r="B96" s="34">
        <v>88</v>
      </c>
      <c r="C96" s="35">
        <f>IF(R95="","",C95+R95)</f>
      </c>
      <c r="D96" s="35"/>
      <c r="E96" s="34"/>
      <c r="F96" s="36"/>
      <c r="G96" s="34" t="s">
        <v>34</v>
      </c>
      <c r="H96" s="34"/>
      <c r="I96" s="34"/>
      <c r="J96" s="34"/>
      <c r="K96" s="35">
        <f>IF(F96="","",C96*0.03)</f>
      </c>
      <c r="L96" s="35"/>
      <c r="M96" s="37">
        <f>IF(J96="","",(K96/J96)/1000)</f>
      </c>
      <c r="N96" s="34"/>
      <c r="O96" s="36"/>
      <c r="P96" s="34"/>
      <c r="Q96" s="34"/>
      <c r="R96" s="38">
        <f>IF(O96="","",(IF(G96="売",H96-P96,P96-H96))*M96*100000)</f>
      </c>
      <c r="S96" s="38"/>
      <c r="T96" s="39">
        <f>IF(O96="","",IF(R96&lt;0,J96*(-1),IF(G96="買",(P96-H96)*100,(H96-P96)*100)))</f>
      </c>
      <c r="U96" s="39"/>
    </row>
    <row r="97" spans="2:21" ht="12.75">
      <c r="B97" s="34">
        <v>89</v>
      </c>
      <c r="C97" s="35">
        <f>IF(R96="","",C96+R96)</f>
      </c>
      <c r="D97" s="35"/>
      <c r="E97" s="34"/>
      <c r="F97" s="36"/>
      <c r="G97" s="34" t="s">
        <v>33</v>
      </c>
      <c r="H97" s="34"/>
      <c r="I97" s="34"/>
      <c r="J97" s="34"/>
      <c r="K97" s="35">
        <f>IF(F97="","",C97*0.03)</f>
      </c>
      <c r="L97" s="35"/>
      <c r="M97" s="37">
        <f>IF(J97="","",(K97/J97)/1000)</f>
      </c>
      <c r="N97" s="34"/>
      <c r="O97" s="36"/>
      <c r="P97" s="34"/>
      <c r="Q97" s="34"/>
      <c r="R97" s="38">
        <f>IF(O97="","",(IF(G97="売",H97-P97,P97-H97))*M97*100000)</f>
      </c>
      <c r="S97" s="38"/>
      <c r="T97" s="39">
        <f>IF(O97="","",IF(R97&lt;0,J97*(-1),IF(G97="買",(P97-H97)*100,(H97-P97)*100)))</f>
      </c>
      <c r="U97" s="39"/>
    </row>
    <row r="98" spans="2:21" ht="12.75">
      <c r="B98" s="34">
        <v>90</v>
      </c>
      <c r="C98" s="35">
        <f>IF(R97="","",C97+R97)</f>
      </c>
      <c r="D98" s="35"/>
      <c r="E98" s="34"/>
      <c r="F98" s="36"/>
      <c r="G98" s="34" t="s">
        <v>34</v>
      </c>
      <c r="H98" s="34"/>
      <c r="I98" s="34"/>
      <c r="J98" s="34"/>
      <c r="K98" s="35">
        <f>IF(F98="","",C98*0.03)</f>
      </c>
      <c r="L98" s="35"/>
      <c r="M98" s="37">
        <f>IF(J98="","",(K98/J98)/1000)</f>
      </c>
      <c r="N98" s="34"/>
      <c r="O98" s="36"/>
      <c r="P98" s="34"/>
      <c r="Q98" s="34"/>
      <c r="R98" s="38">
        <f>IF(O98="","",(IF(G98="売",H98-P98,P98-H98))*M98*100000)</f>
      </c>
      <c r="S98" s="38"/>
      <c r="T98" s="39">
        <f>IF(O98="","",IF(R98&lt;0,J98*(-1),IF(G98="買",(P98-H98)*100,(H98-P98)*100)))</f>
      </c>
      <c r="U98" s="39"/>
    </row>
    <row r="99" spans="2:21" ht="12.75">
      <c r="B99" s="34">
        <v>91</v>
      </c>
      <c r="C99" s="35">
        <f>IF(R98="","",C98+R98)</f>
      </c>
      <c r="D99" s="35"/>
      <c r="E99" s="34"/>
      <c r="F99" s="36"/>
      <c r="G99" s="34" t="s">
        <v>33</v>
      </c>
      <c r="H99" s="34"/>
      <c r="I99" s="34"/>
      <c r="J99" s="34"/>
      <c r="K99" s="35">
        <f>IF(F99="","",C99*0.03)</f>
      </c>
      <c r="L99" s="35"/>
      <c r="M99" s="37">
        <f>IF(J99="","",(K99/J99)/1000)</f>
      </c>
      <c r="N99" s="34"/>
      <c r="O99" s="36"/>
      <c r="P99" s="34"/>
      <c r="Q99" s="34"/>
      <c r="R99" s="38">
        <f>IF(O99="","",(IF(G99="売",H99-P99,P99-H99))*M99*100000)</f>
      </c>
      <c r="S99" s="38"/>
      <c r="T99" s="39">
        <f>IF(O99="","",IF(R99&lt;0,J99*(-1),IF(G99="買",(P99-H99)*100,(H99-P99)*100)))</f>
      </c>
      <c r="U99" s="39"/>
    </row>
    <row r="100" spans="2:21" ht="12.75">
      <c r="B100" s="34">
        <v>92</v>
      </c>
      <c r="C100" s="35">
        <f>IF(R99="","",C99+R99)</f>
      </c>
      <c r="D100" s="35"/>
      <c r="E100" s="34"/>
      <c r="F100" s="36"/>
      <c r="G100" s="34" t="s">
        <v>33</v>
      </c>
      <c r="H100" s="34"/>
      <c r="I100" s="34"/>
      <c r="J100" s="34"/>
      <c r="K100" s="35">
        <f>IF(F100="","",C100*0.03)</f>
      </c>
      <c r="L100" s="35"/>
      <c r="M100" s="37">
        <f>IF(J100="","",(K100/J100)/1000)</f>
      </c>
      <c r="N100" s="34"/>
      <c r="O100" s="36"/>
      <c r="P100" s="34"/>
      <c r="Q100" s="34"/>
      <c r="R100" s="38">
        <f>IF(O100="","",(IF(G100="売",H100-P100,P100-H100))*M100*100000)</f>
      </c>
      <c r="S100" s="38"/>
      <c r="T100" s="39">
        <f>IF(O100="","",IF(R100&lt;0,J100*(-1),IF(G100="買",(P100-H100)*100,(H100-P100)*100)))</f>
      </c>
      <c r="U100" s="39"/>
    </row>
    <row r="101" spans="2:21" ht="12.75">
      <c r="B101" s="34">
        <v>93</v>
      </c>
      <c r="C101" s="35">
        <f>IF(R100="","",C100+R100)</f>
      </c>
      <c r="D101" s="35"/>
      <c r="E101" s="34"/>
      <c r="F101" s="36"/>
      <c r="G101" s="34" t="s">
        <v>34</v>
      </c>
      <c r="H101" s="34"/>
      <c r="I101" s="34"/>
      <c r="J101" s="34"/>
      <c r="K101" s="35">
        <f>IF(F101="","",C101*0.03)</f>
      </c>
      <c r="L101" s="35"/>
      <c r="M101" s="37">
        <f>IF(J101="","",(K101/J101)/1000)</f>
      </c>
      <c r="N101" s="34"/>
      <c r="O101" s="36"/>
      <c r="P101" s="34"/>
      <c r="Q101" s="34"/>
      <c r="R101" s="38">
        <f>IF(O101="","",(IF(G101="売",H101-P101,P101-H101))*M101*100000)</f>
      </c>
      <c r="S101" s="38"/>
      <c r="T101" s="39">
        <f>IF(O101="","",IF(R101&lt;0,J101*(-1),IF(G101="買",(P101-H101)*100,(H101-P101)*100)))</f>
      </c>
      <c r="U101" s="39"/>
    </row>
    <row r="102" spans="2:21" ht="12.75">
      <c r="B102" s="34">
        <v>94</v>
      </c>
      <c r="C102" s="35">
        <f>IF(R101="","",C101+R101)</f>
      </c>
      <c r="D102" s="35"/>
      <c r="E102" s="34"/>
      <c r="F102" s="36"/>
      <c r="G102" s="34" t="s">
        <v>34</v>
      </c>
      <c r="H102" s="34"/>
      <c r="I102" s="34"/>
      <c r="J102" s="34"/>
      <c r="K102" s="35">
        <f>IF(F102="","",C102*0.03)</f>
      </c>
      <c r="L102" s="35"/>
      <c r="M102" s="37">
        <f>IF(J102="","",(K102/J102)/1000)</f>
      </c>
      <c r="N102" s="34"/>
      <c r="O102" s="36"/>
      <c r="P102" s="34"/>
      <c r="Q102" s="34"/>
      <c r="R102" s="38">
        <f>IF(O102="","",(IF(G102="売",H102-P102,P102-H102))*M102*100000)</f>
      </c>
      <c r="S102" s="38"/>
      <c r="T102" s="39">
        <f>IF(O102="","",IF(R102&lt;0,J102*(-1),IF(G102="買",(P102-H102)*100,(H102-P102)*100)))</f>
      </c>
      <c r="U102" s="39"/>
    </row>
    <row r="103" spans="2:21" ht="12.75">
      <c r="B103" s="34">
        <v>95</v>
      </c>
      <c r="C103" s="35">
        <f>IF(R102="","",C102+R102)</f>
      </c>
      <c r="D103" s="35"/>
      <c r="E103" s="34"/>
      <c r="F103" s="36"/>
      <c r="G103" s="34" t="s">
        <v>34</v>
      </c>
      <c r="H103" s="34"/>
      <c r="I103" s="34"/>
      <c r="J103" s="34"/>
      <c r="K103" s="35">
        <f>IF(F103="","",C103*0.03)</f>
      </c>
      <c r="L103" s="35"/>
      <c r="M103" s="37">
        <f>IF(J103="","",(K103/J103)/1000)</f>
      </c>
      <c r="N103" s="34"/>
      <c r="O103" s="36"/>
      <c r="P103" s="34"/>
      <c r="Q103" s="34"/>
      <c r="R103" s="38">
        <f>IF(O103="","",(IF(G103="売",H103-P103,P103-H103))*M103*100000)</f>
      </c>
      <c r="S103" s="38"/>
      <c r="T103" s="39">
        <f>IF(O103="","",IF(R103&lt;0,J103*(-1),IF(G103="買",(P103-H103)*100,(H103-P103)*100)))</f>
      </c>
      <c r="U103" s="39"/>
    </row>
    <row r="104" spans="2:21" ht="12.75">
      <c r="B104" s="34">
        <v>96</v>
      </c>
      <c r="C104" s="35">
        <f>IF(R103="","",C103+R103)</f>
      </c>
      <c r="D104" s="35"/>
      <c r="E104" s="34"/>
      <c r="F104" s="36"/>
      <c r="G104" s="34" t="s">
        <v>33</v>
      </c>
      <c r="H104" s="34"/>
      <c r="I104" s="34"/>
      <c r="J104" s="34"/>
      <c r="K104" s="35">
        <f>IF(F104="","",C104*0.03)</f>
      </c>
      <c r="L104" s="35"/>
      <c r="M104" s="37">
        <f>IF(J104="","",(K104/J104)/1000)</f>
      </c>
      <c r="N104" s="34"/>
      <c r="O104" s="36"/>
      <c r="P104" s="34"/>
      <c r="Q104" s="34"/>
      <c r="R104" s="38">
        <f>IF(O104="","",(IF(G104="売",H104-P104,P104-H104))*M104*100000)</f>
      </c>
      <c r="S104" s="38"/>
      <c r="T104" s="39">
        <f>IF(O104="","",IF(R104&lt;0,J104*(-1),IF(G104="買",(P104-H104)*100,(H104-P104)*100)))</f>
      </c>
      <c r="U104" s="39"/>
    </row>
    <row r="105" spans="2:21" ht="12.75">
      <c r="B105" s="34">
        <v>97</v>
      </c>
      <c r="C105" s="35">
        <f>IF(R104="","",C104+R104)</f>
      </c>
      <c r="D105" s="35"/>
      <c r="E105" s="34"/>
      <c r="F105" s="36"/>
      <c r="G105" s="34" t="s">
        <v>34</v>
      </c>
      <c r="H105" s="34"/>
      <c r="I105" s="34"/>
      <c r="J105" s="34"/>
      <c r="K105" s="35">
        <f>IF(F105="","",C105*0.03)</f>
      </c>
      <c r="L105" s="35"/>
      <c r="M105" s="37">
        <f>IF(J105="","",(K105/J105)/1000)</f>
      </c>
      <c r="N105" s="34"/>
      <c r="O105" s="36"/>
      <c r="P105" s="34"/>
      <c r="Q105" s="34"/>
      <c r="R105" s="38">
        <f>IF(O105="","",(IF(G105="売",H105-P105,P105-H105))*M105*100000)</f>
      </c>
      <c r="S105" s="38"/>
      <c r="T105" s="39">
        <f>IF(O105="","",IF(R105&lt;0,J105*(-1),IF(G105="買",(P105-H105)*100,(H105-P105)*100)))</f>
      </c>
      <c r="U105" s="39"/>
    </row>
    <row r="106" spans="2:21" ht="12.75">
      <c r="B106" s="34">
        <v>98</v>
      </c>
      <c r="C106" s="35">
        <f>IF(R105="","",C105+R105)</f>
      </c>
      <c r="D106" s="35"/>
      <c r="E106" s="34"/>
      <c r="F106" s="36"/>
      <c r="G106" s="34" t="s">
        <v>33</v>
      </c>
      <c r="H106" s="34"/>
      <c r="I106" s="34"/>
      <c r="J106" s="34"/>
      <c r="K106" s="35">
        <f>IF(F106="","",C106*0.03)</f>
      </c>
      <c r="L106" s="35"/>
      <c r="M106" s="37">
        <f>IF(J106="","",(K106/J106)/1000)</f>
      </c>
      <c r="N106" s="34"/>
      <c r="O106" s="36"/>
      <c r="P106" s="34"/>
      <c r="Q106" s="34"/>
      <c r="R106" s="38">
        <f>IF(O106="","",(IF(G106="売",H106-P106,P106-H106))*M106*100000)</f>
      </c>
      <c r="S106" s="38"/>
      <c r="T106" s="39">
        <f>IF(O106="","",IF(R106&lt;0,J106*(-1),IF(G106="買",(P106-H106)*100,(H106-P106)*100)))</f>
      </c>
      <c r="U106" s="39"/>
    </row>
    <row r="107" spans="2:21" ht="12.75">
      <c r="B107" s="34">
        <v>99</v>
      </c>
      <c r="C107" s="35">
        <f>IF(R106="","",C106+R106)</f>
      </c>
      <c r="D107" s="35"/>
      <c r="E107" s="34"/>
      <c r="F107" s="36"/>
      <c r="G107" s="34" t="s">
        <v>33</v>
      </c>
      <c r="H107" s="34"/>
      <c r="I107" s="34"/>
      <c r="J107" s="34"/>
      <c r="K107" s="35">
        <f>IF(F107="","",C107*0.03)</f>
      </c>
      <c r="L107" s="35"/>
      <c r="M107" s="37">
        <f>IF(J107="","",(K107/J107)/1000)</f>
      </c>
      <c r="N107" s="34"/>
      <c r="O107" s="36"/>
      <c r="P107" s="34"/>
      <c r="Q107" s="34"/>
      <c r="R107" s="38">
        <f>IF(O107="","",(IF(G107="売",H107-P107,P107-H107))*M107*100000)</f>
      </c>
      <c r="S107" s="38"/>
      <c r="T107" s="39">
        <f>IF(O107="","",IF(R107&lt;0,J107*(-1),IF(G107="買",(P107-H107)*100,(H107-P107)*100)))</f>
      </c>
      <c r="U107" s="39"/>
    </row>
    <row r="108" spans="2:21" ht="12.75">
      <c r="B108" s="34">
        <v>100</v>
      </c>
      <c r="C108" s="35">
        <f>IF(R107="","",C107+R107)</f>
      </c>
      <c r="D108" s="35"/>
      <c r="E108" s="34"/>
      <c r="F108" s="36"/>
      <c r="G108" s="34" t="s">
        <v>34</v>
      </c>
      <c r="H108" s="34"/>
      <c r="I108" s="34"/>
      <c r="J108" s="34"/>
      <c r="K108" s="35">
        <f>IF(F108="","",C108*0.03)</f>
      </c>
      <c r="L108" s="35"/>
      <c r="M108" s="37">
        <f>IF(J108="","",(K108/J108)/1000)</f>
      </c>
      <c r="N108" s="34"/>
      <c r="O108" s="36"/>
      <c r="P108" s="34"/>
      <c r="Q108" s="34"/>
      <c r="R108" s="38">
        <f>IF(O108="","",(IF(G108="売",H108-P108,P108-H108))*M108*100000)</f>
      </c>
      <c r="S108" s="38"/>
      <c r="T108" s="39">
        <f>IF(O108="","",IF(R108&lt;0,J108*(-1),IF(G108="買",(P108-H108)*100,(H108-P108)*100)))</f>
      </c>
      <c r="U108" s="39"/>
    </row>
    <row r="109" spans="2:18" ht="12.75">
      <c r="B109" s="6"/>
      <c r="C109" s="6"/>
      <c r="D109" s="6"/>
      <c r="E109" s="6"/>
      <c r="F109" s="6"/>
      <c r="G109" s="6"/>
      <c r="H109" s="6"/>
      <c r="I109" s="6"/>
      <c r="J109" s="6"/>
      <c r="K109" s="6"/>
      <c r="L109" s="6"/>
      <c r="M109" s="6"/>
      <c r="N109" s="6"/>
      <c r="O109" s="6"/>
      <c r="P109" s="6"/>
      <c r="Q109" s="6"/>
      <c r="R109" s="6"/>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J29"/>
  <sheetViews>
    <sheetView zoomScale="145" zoomScaleNormal="145" zoomScaleSheetLayoutView="100" workbookViewId="0" topLeftCell="A1">
      <selection activeCell="A12" sqref="A12"/>
    </sheetView>
  </sheetViews>
  <sheetFormatPr defaultColWidth="9.00390625" defaultRowHeight="13.5"/>
  <sheetData>
    <row r="1" ht="12.75">
      <c r="A1" t="s">
        <v>36</v>
      </c>
    </row>
    <row r="2" spans="1:10" ht="12.75" customHeight="1">
      <c r="A2" s="41" t="s">
        <v>44</v>
      </c>
      <c r="B2" s="41"/>
      <c r="C2" s="41"/>
      <c r="D2" s="41"/>
      <c r="E2" s="41"/>
      <c r="F2" s="41"/>
      <c r="G2" s="41"/>
      <c r="H2" s="41"/>
      <c r="I2" s="41"/>
      <c r="J2" s="41"/>
    </row>
    <row r="3" spans="1:10" ht="12.75">
      <c r="A3" s="41"/>
      <c r="B3" s="41"/>
      <c r="C3" s="41"/>
      <c r="D3" s="41"/>
      <c r="E3" s="41"/>
      <c r="F3" s="41"/>
      <c r="G3" s="41"/>
      <c r="H3" s="41"/>
      <c r="I3" s="41"/>
      <c r="J3" s="41"/>
    </row>
    <row r="4" spans="1:10" ht="12.75">
      <c r="A4" s="41"/>
      <c r="B4" s="41"/>
      <c r="C4" s="41"/>
      <c r="D4" s="41"/>
      <c r="E4" s="41"/>
      <c r="F4" s="41"/>
      <c r="G4" s="41"/>
      <c r="H4" s="41"/>
      <c r="I4" s="41"/>
      <c r="J4" s="41"/>
    </row>
    <row r="5" spans="1:10" ht="12.75">
      <c r="A5" s="41"/>
      <c r="B5" s="41"/>
      <c r="C5" s="41"/>
      <c r="D5" s="41"/>
      <c r="E5" s="41"/>
      <c r="F5" s="41"/>
      <c r="G5" s="41"/>
      <c r="H5" s="41"/>
      <c r="I5" s="41"/>
      <c r="J5" s="41"/>
    </row>
    <row r="6" spans="1:10" ht="12.75">
      <c r="A6" s="41"/>
      <c r="B6" s="41"/>
      <c r="C6" s="41"/>
      <c r="D6" s="41"/>
      <c r="E6" s="41"/>
      <c r="F6" s="41"/>
      <c r="G6" s="41"/>
      <c r="H6" s="41"/>
      <c r="I6" s="41"/>
      <c r="J6" s="41"/>
    </row>
    <row r="7" spans="1:10" ht="12.75">
      <c r="A7" s="41"/>
      <c r="B7" s="41"/>
      <c r="C7" s="41"/>
      <c r="D7" s="41"/>
      <c r="E7" s="41"/>
      <c r="F7" s="41"/>
      <c r="G7" s="41"/>
      <c r="H7" s="41"/>
      <c r="I7" s="41"/>
      <c r="J7" s="41"/>
    </row>
    <row r="8" spans="1:10" ht="12.75">
      <c r="A8" s="41"/>
      <c r="B8" s="41"/>
      <c r="C8" s="41"/>
      <c r="D8" s="41"/>
      <c r="E8" s="41"/>
      <c r="F8" s="41"/>
      <c r="G8" s="41"/>
      <c r="H8" s="41"/>
      <c r="I8" s="41"/>
      <c r="J8" s="41"/>
    </row>
    <row r="9" spans="1:10" ht="12.75">
      <c r="A9" s="41"/>
      <c r="B9" s="41"/>
      <c r="C9" s="41"/>
      <c r="D9" s="41"/>
      <c r="E9" s="41"/>
      <c r="F9" s="41"/>
      <c r="G9" s="41"/>
      <c r="H9" s="41"/>
      <c r="I9" s="41"/>
      <c r="J9" s="41"/>
    </row>
    <row r="11" ht="12.75">
      <c r="A11" t="s">
        <v>38</v>
      </c>
    </row>
    <row r="12" spans="1:10" ht="12.75" customHeight="1">
      <c r="A12" s="42" t="s">
        <v>45</v>
      </c>
      <c r="B12" s="42"/>
      <c r="C12" s="42"/>
      <c r="D12" s="42"/>
      <c r="E12" s="42"/>
      <c r="F12" s="42"/>
      <c r="G12" s="42"/>
      <c r="H12" s="42"/>
      <c r="I12" s="42"/>
      <c r="J12" s="42"/>
    </row>
    <row r="13" spans="1:10" ht="12.75">
      <c r="A13" s="42"/>
      <c r="B13" s="42"/>
      <c r="C13" s="42"/>
      <c r="D13" s="42"/>
      <c r="E13" s="42"/>
      <c r="F13" s="42"/>
      <c r="G13" s="42"/>
      <c r="H13" s="42"/>
      <c r="I13" s="42"/>
      <c r="J13" s="42"/>
    </row>
    <row r="14" spans="1:10" ht="12.75">
      <c r="A14" s="42"/>
      <c r="B14" s="42"/>
      <c r="C14" s="42"/>
      <c r="D14" s="42"/>
      <c r="E14" s="42"/>
      <c r="F14" s="42"/>
      <c r="G14" s="42"/>
      <c r="H14" s="42"/>
      <c r="I14" s="42"/>
      <c r="J14" s="42"/>
    </row>
    <row r="15" spans="1:10" ht="12.75">
      <c r="A15" s="42"/>
      <c r="B15" s="42"/>
      <c r="C15" s="42"/>
      <c r="D15" s="42"/>
      <c r="E15" s="42"/>
      <c r="F15" s="42"/>
      <c r="G15" s="42"/>
      <c r="H15" s="42"/>
      <c r="I15" s="42"/>
      <c r="J15" s="42"/>
    </row>
    <row r="16" spans="1:10" ht="12.75">
      <c r="A16" s="42"/>
      <c r="B16" s="42"/>
      <c r="C16" s="42"/>
      <c r="D16" s="42"/>
      <c r="E16" s="42"/>
      <c r="F16" s="42"/>
      <c r="G16" s="42"/>
      <c r="H16" s="42"/>
      <c r="I16" s="42"/>
      <c r="J16" s="42"/>
    </row>
    <row r="17" spans="1:10" ht="12.75">
      <c r="A17" s="42"/>
      <c r="B17" s="42"/>
      <c r="C17" s="42"/>
      <c r="D17" s="42"/>
      <c r="E17" s="42"/>
      <c r="F17" s="42"/>
      <c r="G17" s="42"/>
      <c r="H17" s="42"/>
      <c r="I17" s="42"/>
      <c r="J17" s="42"/>
    </row>
    <row r="18" spans="1:10" ht="12.75">
      <c r="A18" s="42"/>
      <c r="B18" s="42"/>
      <c r="C18" s="42"/>
      <c r="D18" s="42"/>
      <c r="E18" s="42"/>
      <c r="F18" s="42"/>
      <c r="G18" s="42"/>
      <c r="H18" s="42"/>
      <c r="I18" s="42"/>
      <c r="J18" s="42"/>
    </row>
    <row r="19" spans="1:10" ht="12.75">
      <c r="A19" s="42"/>
      <c r="B19" s="42"/>
      <c r="C19" s="42"/>
      <c r="D19" s="42"/>
      <c r="E19" s="42"/>
      <c r="F19" s="42"/>
      <c r="G19" s="42"/>
      <c r="H19" s="42"/>
      <c r="I19" s="42"/>
      <c r="J19" s="42"/>
    </row>
    <row r="21" ht="12.75">
      <c r="A21" t="s">
        <v>40</v>
      </c>
    </row>
    <row r="22" spans="1:10" ht="12.75" customHeight="1">
      <c r="A22" s="42" t="s">
        <v>46</v>
      </c>
      <c r="B22" s="42"/>
      <c r="C22" s="42"/>
      <c r="D22" s="42"/>
      <c r="E22" s="42"/>
      <c r="F22" s="42"/>
      <c r="G22" s="42"/>
      <c r="H22" s="42"/>
      <c r="I22" s="42"/>
      <c r="J22" s="42"/>
    </row>
    <row r="23" spans="1:10" ht="12.75">
      <c r="A23" s="42"/>
      <c r="B23" s="42"/>
      <c r="C23" s="42"/>
      <c r="D23" s="42"/>
      <c r="E23" s="42"/>
      <c r="F23" s="42"/>
      <c r="G23" s="42"/>
      <c r="H23" s="42"/>
      <c r="I23" s="42"/>
      <c r="J23" s="42"/>
    </row>
    <row r="24" spans="1:10" ht="12.75">
      <c r="A24" s="42"/>
      <c r="B24" s="42"/>
      <c r="C24" s="42"/>
      <c r="D24" s="42"/>
      <c r="E24" s="42"/>
      <c r="F24" s="42"/>
      <c r="G24" s="42"/>
      <c r="H24" s="42"/>
      <c r="I24" s="42"/>
      <c r="J24" s="42"/>
    </row>
    <row r="25" spans="1:10" ht="12.75">
      <c r="A25" s="42"/>
      <c r="B25" s="42"/>
      <c r="C25" s="42"/>
      <c r="D25" s="42"/>
      <c r="E25" s="42"/>
      <c r="F25" s="42"/>
      <c r="G25" s="42"/>
      <c r="H25" s="42"/>
      <c r="I25" s="42"/>
      <c r="J25" s="42"/>
    </row>
    <row r="26" spans="1:10" ht="12.75">
      <c r="A26" s="42"/>
      <c r="B26" s="42"/>
      <c r="C26" s="42"/>
      <c r="D26" s="42"/>
      <c r="E26" s="42"/>
      <c r="F26" s="42"/>
      <c r="G26" s="42"/>
      <c r="H26" s="42"/>
      <c r="I26" s="42"/>
      <c r="J26" s="42"/>
    </row>
    <row r="27" spans="1:10" ht="12.75">
      <c r="A27" s="42"/>
      <c r="B27" s="42"/>
      <c r="C27" s="42"/>
      <c r="D27" s="42"/>
      <c r="E27" s="42"/>
      <c r="F27" s="42"/>
      <c r="G27" s="42"/>
      <c r="H27" s="42"/>
      <c r="I27" s="42"/>
      <c r="J27" s="42"/>
    </row>
    <row r="28" spans="1:10" ht="12.75">
      <c r="A28" s="42"/>
      <c r="B28" s="42"/>
      <c r="C28" s="42"/>
      <c r="D28" s="42"/>
      <c r="E28" s="42"/>
      <c r="F28" s="42"/>
      <c r="G28" s="42"/>
      <c r="H28" s="42"/>
      <c r="I28" s="42"/>
      <c r="J28" s="42"/>
    </row>
    <row r="29" spans="1:10" ht="12.75">
      <c r="A29" s="42"/>
      <c r="B29" s="42"/>
      <c r="C29" s="42"/>
      <c r="D29" s="42"/>
      <c r="E29" s="42"/>
      <c r="F29" s="42"/>
      <c r="G29" s="42"/>
      <c r="H29" s="42"/>
      <c r="I29" s="42"/>
      <c r="J29" s="42"/>
    </row>
  </sheetData>
  <sheetProtection selectLockedCells="1" selectUnlockedCells="1"/>
  <mergeCells count="3">
    <mergeCell ref="A2:J9"/>
    <mergeCell ref="A12:J19"/>
    <mergeCell ref="A22:J29"/>
  </mergeCells>
  <printOptions/>
  <pageMargins left="0.75" right="0.75" top="1" bottom="1"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B2:I12"/>
  <sheetViews>
    <sheetView zoomScaleSheetLayoutView="100" workbookViewId="0" topLeftCell="A1">
      <selection activeCell="E27" sqref="E27"/>
    </sheetView>
  </sheetViews>
  <sheetFormatPr defaultColWidth="9.00390625" defaultRowHeight="13.5"/>
  <cols>
    <col min="1" max="1" width="3.125" style="43" customWidth="1"/>
    <col min="2" max="2" width="13.25390625" style="44" customWidth="1"/>
    <col min="3" max="3" width="15.75390625" style="45" customWidth="1"/>
    <col min="4" max="4" width="13.00390625" style="45" customWidth="1"/>
    <col min="5" max="5" width="15.875" style="46" customWidth="1"/>
    <col min="6" max="6" width="15.875" style="45" customWidth="1"/>
    <col min="7" max="7" width="15.875" style="46" customWidth="1"/>
    <col min="8" max="8" width="15.875" style="45" customWidth="1"/>
    <col min="9" max="9" width="15.875" style="46" customWidth="1"/>
    <col min="10" max="16384" width="8.875" style="43" customWidth="1"/>
  </cols>
  <sheetData>
    <row r="2" spans="2:3" ht="12.75">
      <c r="B2" s="47" t="s">
        <v>47</v>
      </c>
      <c r="C2" s="43"/>
    </row>
    <row r="4" spans="2:9" ht="12.75">
      <c r="B4" s="48" t="s">
        <v>48</v>
      </c>
      <c r="C4" s="48" t="s">
        <v>0</v>
      </c>
      <c r="D4" s="48" t="s">
        <v>2</v>
      </c>
      <c r="E4" s="49" t="s">
        <v>49</v>
      </c>
      <c r="F4" s="48" t="s">
        <v>50</v>
      </c>
      <c r="G4" s="49" t="s">
        <v>49</v>
      </c>
      <c r="H4" s="48" t="s">
        <v>51</v>
      </c>
      <c r="I4" s="49" t="s">
        <v>49</v>
      </c>
    </row>
    <row r="5" spans="2:9" ht="12.75">
      <c r="B5" s="50" t="s">
        <v>52</v>
      </c>
      <c r="C5" s="51" t="s">
        <v>53</v>
      </c>
      <c r="D5" s="51">
        <v>54</v>
      </c>
      <c r="E5" s="52">
        <v>42194</v>
      </c>
      <c r="F5" s="51">
        <v>100</v>
      </c>
      <c r="G5" s="52">
        <v>42197</v>
      </c>
      <c r="H5" s="51">
        <v>100</v>
      </c>
      <c r="I5" s="52">
        <v>42196</v>
      </c>
    </row>
    <row r="6" spans="2:9" ht="12.75">
      <c r="B6" s="50" t="s">
        <v>52</v>
      </c>
      <c r="C6" s="51" t="s">
        <v>54</v>
      </c>
      <c r="D6" s="51">
        <v>46</v>
      </c>
      <c r="E6" s="52">
        <v>42195</v>
      </c>
      <c r="F6" s="51"/>
      <c r="G6" s="53"/>
      <c r="H6" s="51"/>
      <c r="I6" s="53"/>
    </row>
    <row r="7" spans="2:9" ht="12.75">
      <c r="B7" s="50" t="s">
        <v>52</v>
      </c>
      <c r="C7" s="51"/>
      <c r="D7" s="51"/>
      <c r="E7" s="53"/>
      <c r="F7" s="51"/>
      <c r="G7" s="53"/>
      <c r="H7" s="51"/>
      <c r="I7" s="53"/>
    </row>
    <row r="8" spans="2:9" ht="12.75">
      <c r="B8" s="50" t="s">
        <v>52</v>
      </c>
      <c r="C8" s="51"/>
      <c r="D8" s="51"/>
      <c r="E8" s="53"/>
      <c r="F8" s="51"/>
      <c r="G8" s="53"/>
      <c r="H8" s="51"/>
      <c r="I8" s="53"/>
    </row>
    <row r="9" spans="2:9" ht="12.75">
      <c r="B9" s="50" t="s">
        <v>52</v>
      </c>
      <c r="C9" s="51"/>
      <c r="D9" s="51"/>
      <c r="E9" s="53"/>
      <c r="F9" s="51"/>
      <c r="G9" s="53"/>
      <c r="H9" s="51"/>
      <c r="I9" s="53"/>
    </row>
    <row r="10" spans="2:9" ht="12.75">
      <c r="B10" s="50" t="s">
        <v>52</v>
      </c>
      <c r="C10" s="51"/>
      <c r="D10" s="51"/>
      <c r="E10" s="53"/>
      <c r="F10" s="51"/>
      <c r="G10" s="53"/>
      <c r="H10" s="51"/>
      <c r="I10" s="53"/>
    </row>
    <row r="11" spans="2:9" ht="12.75">
      <c r="B11" s="50" t="s">
        <v>52</v>
      </c>
      <c r="C11" s="51"/>
      <c r="D11" s="51"/>
      <c r="E11" s="53"/>
      <c r="F11" s="51"/>
      <c r="G11" s="53"/>
      <c r="H11" s="51"/>
      <c r="I11" s="53"/>
    </row>
    <row r="12" spans="2:9" ht="12.75">
      <c r="B12" s="50" t="s">
        <v>52</v>
      </c>
      <c r="C12" s="51"/>
      <c r="D12" s="51"/>
      <c r="E12" s="53"/>
      <c r="F12" s="51"/>
      <c r="G12" s="53"/>
      <c r="H12" s="51"/>
      <c r="I12" s="53"/>
    </row>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43608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
  <cp:lastPrinted>2015-07-15T10:17:15Z</cp:lastPrinted>
  <dcterms:created xsi:type="dcterms:W3CDTF">2013-10-09T23:04:08Z</dcterms:created>
  <dcterms:modified xsi:type="dcterms:W3CDTF">2016-07-19T13:19:40Z</dcterms:modified>
  <cp:category/>
  <cp:version/>
  <cp:contentType/>
  <cp:contentStatus/>
  <cp:revision>492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