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760" activeTab="0"/>
  </bookViews>
  <sheets>
    <sheet name="検証（EURUSD-4H）" sheetId="1" r:id="rId1"/>
    <sheet name="画像" sheetId="2" r:id="rId2"/>
    <sheet name="気づき" sheetId="3" r:id="rId3"/>
    <sheet name="検証終了通貨" sheetId="4" r:id="rId4"/>
    <sheet name="テンプレ" sheetId="5" r:id="rId5"/>
  </sheets>
  <definedNames/>
  <calcPr fullCalcOnLoad="1"/>
</workbook>
</file>

<file path=xl/comments1.xml><?xml version="1.0" encoding="utf-8"?>
<comments xmlns="http://schemas.openxmlformats.org/spreadsheetml/2006/main">
  <authors>
    <author>shmxn143</author>
  </authors>
  <commentList>
    <comment ref="J96" authorId="0">
      <text>
        <r>
          <rPr>
            <b/>
            <sz val="9"/>
            <rFont val="ＭＳ Ｐゴシック"/>
            <family val="3"/>
          </rPr>
          <t>リバーベンド</t>
        </r>
      </text>
    </comment>
    <comment ref="J102" authorId="0">
      <text>
        <r>
          <rPr>
            <b/>
            <sz val="9"/>
            <rFont val="ＭＳ Ｐゴシック"/>
            <family val="3"/>
          </rPr>
          <t>リバーベンド</t>
        </r>
      </text>
    </comment>
    <comment ref="J105" authorId="0">
      <text>
        <r>
          <rPr>
            <b/>
            <sz val="9"/>
            <rFont val="ＭＳ Ｐゴシック"/>
            <family val="3"/>
          </rPr>
          <t>リバーベンド</t>
        </r>
      </text>
    </comment>
  </commentList>
</comments>
</file>

<file path=xl/sharedStrings.xml><?xml version="1.0" encoding="utf-8"?>
<sst xmlns="http://schemas.openxmlformats.org/spreadsheetml/2006/main" count="319" uniqueCount="76">
  <si>
    <t xml:space="preserve">次はEURUSD-1H。
1Hでは下記を意識した検証をしてみよう。
・エントリーはMAが売買の方向に向いている場合のみ。(10MA,20MAのどちらかのみで可とする)
・エントリー時にFIBを意識。建値付近（例えば20pips以内）にFIBラインがある場合は見送り。
・100pips以上ある足は無効。
・FIB61.8以降の同じ方向へのエントリーはサポレジ、FIB78.6、100の手前で決済。
・売買方向が逆転する時はトレンドラインをブレイクしたことを確認すること。
・FIB78.6以降やサポレジ付近で逆PB（売り建てなら買い方向、買い建てなら売り方向の）が確定したら決済。
　　↑ここでドテンエントリーしても有効かもしれない。
・FIBを終値で割ったら決済。
・終値がFIBを超えて来たらストップを一つ手前のFIBに移動。（但し、建値から2本目以上）
・建値以上になり、中指が確定した後、逆向きになった10MAを終値で割れたら決済。
今週中にやりたい。
でも厳しいかも・・・
言い訳するな。
それができたら、同じルールでEURUSD-4Hをもう一回やる。
</t>
  </si>
  <si>
    <t>10MA・20MAの両方の上側にキャンドルがあれば買い方向、下側なら売り方向。
MAに触れてPB出現でエントリー待ち、PB高値or安値ブレイクでエントリー。</t>
  </si>
  <si>
    <r>
      <t>1か月目のカリキュラムとは異なるのですが、感じたことを質問させて頂きます。
①エントリーのフィルターとしてFIBを意識する場合、例えば『建値から近くのFIBまで20PIPS以下の場合は見送りとする』などと考えれば良いものなのでしょうか？
例えば画像7の『</t>
    </r>
    <r>
      <rPr>
        <b/>
        <sz val="11"/>
        <color indexed="48"/>
        <rFont val="ＭＳ Ｐゴシック"/>
        <family val="3"/>
      </rPr>
      <t>水色</t>
    </r>
    <r>
      <rPr>
        <sz val="11"/>
        <color indexed="8"/>
        <rFont val="ＭＳ Ｐゴシック"/>
        <family val="3"/>
      </rPr>
      <t>矢印部は見送り』、『</t>
    </r>
    <r>
      <rPr>
        <b/>
        <sz val="11"/>
        <color indexed="10"/>
        <rFont val="ＭＳ Ｐゴシック"/>
        <family val="3"/>
      </rPr>
      <t>赤</t>
    </r>
    <r>
      <rPr>
        <sz val="11"/>
        <color indexed="8"/>
        <rFont val="ＭＳ Ｐゴシック"/>
        <family val="3"/>
      </rPr>
      <t>矢印のPBはエントリー』とか・・・
このFIBは画像8の『</t>
    </r>
    <r>
      <rPr>
        <b/>
        <sz val="11"/>
        <color indexed="48"/>
        <rFont val="ＭＳ Ｐゴシック"/>
        <family val="3"/>
      </rPr>
      <t>水色</t>
    </r>
    <r>
      <rPr>
        <sz val="11"/>
        <color indexed="8"/>
        <rFont val="ＭＳ Ｐゴシック"/>
        <family val="3"/>
      </rPr>
      <t>の丸部分』の高値、安値で引いています。
②画像9にて。
直近の高値安値でFIBを引きました。（MAは表示せず）
FIBラインを跨ぐように出たPBで、これに対してのブレイクエントリーが有効な気がしたのですが如何なものでしょうか？</t>
    </r>
  </si>
  <si>
    <r>
      <t xml:space="preserve">・トレーリングストップ（ダウ理論）
</t>
    </r>
    <r>
      <rPr>
        <sz val="10"/>
        <color indexed="12"/>
        <rFont val="ＭＳ Ｐゴシック"/>
        <family val="3"/>
      </rPr>
      <t>・70回目ぐらいから、エントリーと決済理由に『今後』に記載したルールが入っている。
良いとこ取りになっている可能性が多いにあり。</t>
    </r>
  </si>
  <si>
    <t>この勝率では継続するのは無理だろう。
サポートレジスタンスを意識したフィルターは絶対に必要。
決済もサポレジを意識しないと建値にもどってきてしまう。
中指が確定したら直近の高値、安値で決済を考えるべき！？
中指が確定したら直ぐ利確を考えるべき！？
FIB付近で反発のPBが出たら、エントリーを考えてもいいのかも！？
終値でFIBを超えていたら鉄板かもしれない。
ここに来てフィルターの気づきがあふれてきました。（もちろん自己評価）</t>
  </si>
  <si>
    <t>↓FIBでストップを移動すればこんなのどうでも良いかも！？</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</si>
  <si>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</si>
  <si>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</si>
  <si>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</si>
  <si>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</si>
  <si>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</si>
  <si>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</si>
  <si>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</si>
  <si>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</si>
  <si>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</si>
  <si>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</si>
  <si>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</si>
  <si>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</si>
  <si>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</si>
  <si>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</si>
  <si>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</si>
  <si>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</si>
  <si>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</si>
  <si>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</si>
  <si>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</si>
  <si>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</si>
  <si>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</si>
  <si>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</si>
  <si>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</si>
  <si>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</si>
  <si>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</si>
  <si>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</si>
  <si>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</si>
  <si>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</si>
  <si>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</si>
  <si>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</si>
  <si>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</si>
  <si>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</si>
  <si>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</si>
  <si>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</si>
  <si>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</si>
  <si>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</si>
  <si>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</si>
  <si>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</si>
  <si>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</si>
  <si>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</si>
  <si>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</si>
  <si>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</si>
  <si>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</si>
  <si>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EUR/USD</t>
  </si>
  <si>
    <t>日足</t>
  </si>
  <si>
    <t>4Ｈ足</t>
  </si>
  <si>
    <t>１Ｈ足</t>
  </si>
  <si>
    <t>GBP/USD</t>
  </si>
  <si>
    <t>ストップ</t>
  </si>
  <si>
    <t>最大pips平均値</t>
  </si>
  <si>
    <t>レート</t>
  </si>
  <si>
    <t>EURUSD</t>
  </si>
  <si>
    <t>①最大
pips</t>
  </si>
  <si>
    <t>②ストップX
2倍pips</t>
  </si>
  <si>
    <t>①</t>
  </si>
  <si>
    <t>②</t>
  </si>
  <si>
    <t>気付き</t>
  </si>
  <si>
    <t>質問</t>
  </si>
  <si>
    <t>③</t>
  </si>
  <si>
    <t>④</t>
  </si>
  <si>
    <t>⑤</t>
  </si>
  <si>
    <t>⑥</t>
  </si>
  <si>
    <r>
      <t>トレーリング
ストップまでの</t>
    </r>
    <r>
      <rPr>
        <b/>
        <sz val="11"/>
        <color indexed="8"/>
        <rFont val="ＭＳ Ｐゴシック"/>
        <family val="3"/>
      </rPr>
      <t xml:space="preserve">
最高安値</t>
    </r>
  </si>
  <si>
    <t>⑦</t>
  </si>
  <si>
    <t>⑧</t>
  </si>
  <si>
    <t>①－②
2倍に到達したか</t>
  </si>
  <si>
    <t>⑨</t>
  </si>
  <si>
    <t>⑩</t>
  </si>
  <si>
    <t>4H</t>
  </si>
  <si>
    <t>今まで、こんなに検証したことはありませんでした。
過去検証がすごく大事とは聞いたことは何度もありましたが、具体的な方法が分からず、またそこまでの必要性を意識しなかった為に
実行することはありませんでした。
CMAで学習を始めて、ここまでの間だけでも、具体的な気づきが沢山あり、検証の重要性が認識できました。
今まで商材をいくつも購入してきましたが、裁量系の商材以外は、ひとつも身に付きませんでした。
でも、それって検証を自分でしなかったことが大きな原因であった気が今はします。
FXの世界に入って8年ぐらい経ちますが、やっと何処を歩いていけば良いのかが見えてきたました。（←おそーーーーーーい）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</si>
</sst>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31">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b/>
      <sz val="10"/>
      <color indexed="8"/>
      <name val="ＭＳ Ｐゴシック"/>
      <family val="3"/>
    </font>
    <font>
      <b/>
      <sz val="6"/>
      <color indexed="8"/>
      <name val="ＭＳ Ｐゴシック"/>
      <family val="3"/>
    </font>
    <font>
      <b/>
      <sz val="11"/>
      <color indexed="10"/>
      <name val="ＭＳ Ｐゴシック"/>
      <family val="3"/>
    </font>
    <font>
      <b/>
      <sz val="11"/>
      <color indexed="48"/>
      <name val="ＭＳ Ｐゴシック"/>
      <family val="3"/>
    </font>
    <font>
      <b/>
      <sz val="9"/>
      <name val="ＭＳ Ｐゴシック"/>
      <family val="3"/>
    </font>
    <font>
      <sz val="10"/>
      <color indexed="8"/>
      <name val="ＭＳ Ｐゴシック"/>
      <family val="3"/>
    </font>
    <font>
      <sz val="10"/>
      <color indexed="12"/>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3"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0" fillId="7" borderId="4" applyNumberFormat="0" applyAlignment="0" applyProtection="0"/>
    <xf numFmtId="0" fontId="0" fillId="0" borderId="0">
      <alignment vertical="center"/>
      <protection/>
    </xf>
    <xf numFmtId="0" fontId="0" fillId="0" borderId="0">
      <alignment vertical="center"/>
      <protection/>
    </xf>
    <xf numFmtId="0" fontId="21" fillId="4" borderId="0" applyNumberFormat="0" applyBorder="0" applyAlignment="0" applyProtection="0"/>
  </cellStyleXfs>
  <cellXfs count="95">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 fillId="7" borderId="10" xfId="0" applyFont="1" applyFill="1" applyBorder="1" applyAlignment="1">
      <alignment horizontal="center" vertical="center" shrinkToFit="1"/>
    </xf>
    <xf numFmtId="0" fontId="3" fillId="4" borderId="10" xfId="0" applyFont="1" applyFill="1" applyBorder="1" applyAlignment="1">
      <alignment horizontal="center" vertical="center" shrinkToFit="1"/>
    </xf>
    <xf numFmtId="181" fontId="1"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1" fillId="0" borderId="10" xfId="0" applyNumberFormat="1" applyFont="1" applyFill="1" applyBorder="1" applyAlignment="1">
      <alignment horizontal="center" vertical="center"/>
    </xf>
    <xf numFmtId="0" fontId="3" fillId="6" borderId="11" xfId="0" applyFont="1" applyFill="1" applyBorder="1" applyAlignment="1">
      <alignment vertical="center"/>
    </xf>
    <xf numFmtId="0" fontId="0" fillId="0" borderId="12" xfId="0" applyBorder="1" applyAlignment="1">
      <alignment horizontal="center" vertical="center"/>
    </xf>
    <xf numFmtId="0" fontId="3" fillId="0" borderId="12" xfId="0" applyFont="1" applyFill="1" applyBorder="1" applyAlignment="1">
      <alignment horizontal="center" vertical="center"/>
    </xf>
    <xf numFmtId="0" fontId="0" fillId="0" borderId="12" xfId="0" applyFill="1" applyBorder="1" applyAlignment="1">
      <alignment horizontal="center" vertical="center"/>
    </xf>
    <xf numFmtId="0" fontId="3" fillId="0" borderId="12" xfId="0" applyFont="1" applyFill="1" applyBorder="1" applyAlignment="1">
      <alignment vertical="center"/>
    </xf>
    <xf numFmtId="0" fontId="0" fillId="0" borderId="13" xfId="0" applyFill="1" applyBorder="1" applyAlignment="1">
      <alignment horizontal="center" vertical="center"/>
    </xf>
    <xf numFmtId="0" fontId="3"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 fillId="6" borderId="15" xfId="0" applyFont="1" applyFill="1" applyBorder="1" applyAlignment="1">
      <alignment vertical="center"/>
    </xf>
    <xf numFmtId="0" fontId="3" fillId="22" borderId="10" xfId="0" applyFont="1" applyFill="1" applyBorder="1" applyAlignment="1">
      <alignment horizontal="center" vertical="center" shrinkToFit="1"/>
    </xf>
    <xf numFmtId="0" fontId="1" fillId="0" borderId="10" xfId="0" applyFont="1" applyFill="1" applyBorder="1" applyAlignment="1">
      <alignment horizontal="center" vertical="center"/>
    </xf>
    <xf numFmtId="0" fontId="3" fillId="6" borderId="10"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4" borderId="10" xfId="0" applyFont="1" applyFill="1" applyBorder="1" applyAlignment="1">
      <alignment horizontal="center" vertical="center"/>
    </xf>
    <xf numFmtId="0" fontId="22" fillId="14" borderId="10" xfId="0" applyFont="1" applyFill="1" applyBorder="1" applyAlignment="1">
      <alignment horizontal="center" vertical="center"/>
    </xf>
    <xf numFmtId="0" fontId="22" fillId="0" borderId="0" xfId="0" applyFont="1" applyAlignment="1">
      <alignment horizontal="center" vertical="center"/>
    </xf>
    <xf numFmtId="14" fontId="22" fillId="0" borderId="10" xfId="0" applyNumberFormat="1" applyFont="1" applyBorder="1" applyAlignment="1">
      <alignment horizontal="center" vertical="center"/>
    </xf>
    <xf numFmtId="0" fontId="22" fillId="0" borderId="10" xfId="0" applyFont="1" applyBorder="1" applyAlignment="1">
      <alignment horizontal="center" vertical="center"/>
    </xf>
    <xf numFmtId="0" fontId="6" fillId="0" borderId="0" xfId="0" applyFont="1" applyAlignment="1">
      <alignment horizontal="center" vertical="center"/>
    </xf>
    <xf numFmtId="0" fontId="0" fillId="22" borderId="10" xfId="0"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xf>
    <xf numFmtId="0" fontId="0" fillId="0" borderId="0" xfId="0" applyAlignment="1">
      <alignment vertical="top" wrapText="1"/>
    </xf>
    <xf numFmtId="0" fontId="3" fillId="22" borderId="16" xfId="0" applyFont="1" applyFill="1" applyBorder="1" applyAlignment="1">
      <alignment horizontal="center" vertical="center" shrinkToFit="1"/>
    </xf>
    <xf numFmtId="0" fontId="23" fillId="22" borderId="10" xfId="0" applyFont="1" applyFill="1" applyBorder="1" applyAlignment="1">
      <alignment horizontal="center" vertical="center" shrinkToFit="1"/>
    </xf>
    <xf numFmtId="0" fontId="3" fillId="0" borderId="0" xfId="0" applyFont="1" applyAlignment="1">
      <alignment horizontal="right" vertical="center"/>
    </xf>
    <xf numFmtId="0" fontId="0" fillId="22" borderId="14" xfId="0" applyFill="1" applyBorder="1" applyAlignment="1">
      <alignment horizontal="center" vertical="center"/>
    </xf>
    <xf numFmtId="187" fontId="0" fillId="22" borderId="10" xfId="42" applyNumberFormat="1" applyFont="1" applyFill="1" applyBorder="1" applyAlignment="1">
      <alignment horizontal="center" vertical="center"/>
    </xf>
    <xf numFmtId="0" fontId="14" fillId="0" borderId="0" xfId="0" applyFont="1" applyAlignment="1">
      <alignment vertical="center"/>
    </xf>
    <xf numFmtId="0" fontId="1" fillId="0" borderId="0" xfId="0" applyFont="1" applyAlignment="1">
      <alignment vertical="center"/>
    </xf>
    <xf numFmtId="0" fontId="3" fillId="6" borderId="10" xfId="0" applyFont="1" applyFill="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189" fontId="0" fillId="22" borderId="10" xfId="0" applyNumberFormat="1" applyFill="1" applyBorder="1" applyAlignment="1">
      <alignment horizontal="center" vertical="center"/>
    </xf>
    <xf numFmtId="0" fontId="0" fillId="22" borderId="10" xfId="0" applyFill="1" applyBorder="1" applyAlignment="1">
      <alignment horizontal="center" vertical="center"/>
    </xf>
    <xf numFmtId="0" fontId="3" fillId="6" borderId="10" xfId="0" applyFont="1" applyFill="1" applyBorder="1" applyAlignment="1">
      <alignment horizontal="center" vertical="center" shrinkToFit="1"/>
    </xf>
    <xf numFmtId="186" fontId="0" fillId="22" borderId="10" xfId="0" applyNumberFormat="1" applyFill="1" applyBorder="1" applyAlignment="1">
      <alignment horizontal="center" vertical="center"/>
    </xf>
    <xf numFmtId="190" fontId="0" fillId="22" borderId="10" xfId="0" applyNumberFormat="1" applyFill="1" applyBorder="1" applyAlignment="1">
      <alignment horizontal="center" vertical="center"/>
    </xf>
    <xf numFmtId="0" fontId="0" fillId="0" borderId="10" xfId="0" applyBorder="1" applyAlignment="1">
      <alignment horizontal="center" vertical="center"/>
    </xf>
    <xf numFmtId="0" fontId="3" fillId="6" borderId="17" xfId="0" applyFont="1" applyFill="1" applyBorder="1" applyAlignment="1">
      <alignment horizontal="center" vertical="center" shrinkToFit="1"/>
    </xf>
    <xf numFmtId="0" fontId="3" fillId="3" borderId="15" xfId="0" applyFont="1" applyFill="1" applyBorder="1" applyAlignment="1">
      <alignment horizontal="center" vertical="center" shrinkToFit="1"/>
    </xf>
    <xf numFmtId="0" fontId="3" fillId="3" borderId="18" xfId="0" applyFont="1" applyFill="1" applyBorder="1" applyAlignment="1">
      <alignment horizontal="center" vertical="center" shrinkToFit="1"/>
    </xf>
    <xf numFmtId="0" fontId="3" fillId="3" borderId="19" xfId="0" applyFont="1" applyFill="1" applyBorder="1" applyAlignment="1">
      <alignment horizontal="center" vertical="center" shrinkToFit="1"/>
    </xf>
    <xf numFmtId="0" fontId="3" fillId="3" borderId="20" xfId="0" applyFont="1" applyFill="1" applyBorder="1" applyAlignment="1">
      <alignment horizontal="center" vertical="center" shrinkToFit="1"/>
    </xf>
    <xf numFmtId="0" fontId="3" fillId="22" borderId="19" xfId="0" applyFont="1" applyFill="1" applyBorder="1" applyAlignment="1">
      <alignment horizontal="center" vertical="center" shrinkToFit="1"/>
    </xf>
    <xf numFmtId="0" fontId="3" fillId="22" borderId="12" xfId="0" applyFont="1" applyFill="1" applyBorder="1" applyAlignment="1">
      <alignment horizontal="center" vertical="center" shrinkToFit="1"/>
    </xf>
    <xf numFmtId="0" fontId="3" fillId="22" borderId="11" xfId="0" applyFont="1" applyFill="1" applyBorder="1" applyAlignment="1">
      <alignment horizontal="center" vertical="center" shrinkToFit="1"/>
    </xf>
    <xf numFmtId="0" fontId="3" fillId="7" borderId="19" xfId="0" applyFont="1" applyFill="1" applyBorder="1" applyAlignment="1">
      <alignment horizontal="center" vertical="center" shrinkToFit="1"/>
    </xf>
    <xf numFmtId="0" fontId="3" fillId="7" borderId="12" xfId="0" applyFont="1" applyFill="1" applyBorder="1" applyAlignment="1">
      <alignment horizontal="center" vertical="center" shrinkToFit="1"/>
    </xf>
    <xf numFmtId="0" fontId="3" fillId="7" borderId="11" xfId="0" applyFont="1" applyFill="1" applyBorder="1" applyAlignment="1">
      <alignment horizontal="center" vertical="center" shrinkToFit="1"/>
    </xf>
    <xf numFmtId="0" fontId="3" fillId="6" borderId="14"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3" fillId="2" borderId="10" xfId="0" applyFont="1" applyFill="1" applyBorder="1" applyAlignment="1">
      <alignment horizontal="center" vertical="center" shrinkToFit="1"/>
    </xf>
    <xf numFmtId="0" fontId="3" fillId="7" borderId="16" xfId="0" applyFont="1" applyFill="1" applyBorder="1" applyAlignment="1">
      <alignment horizontal="center" vertical="center" shrinkToFit="1"/>
    </xf>
    <xf numFmtId="0" fontId="3" fillId="4" borderId="16" xfId="0" applyFont="1" applyFill="1" applyBorder="1" applyAlignment="1">
      <alignment horizontal="center" vertical="center" shrinkToFit="1"/>
    </xf>
    <xf numFmtId="0" fontId="3" fillId="4" borderId="11" xfId="0" applyFont="1" applyFill="1" applyBorder="1" applyAlignment="1">
      <alignment horizontal="center" vertical="center" shrinkToFit="1"/>
    </xf>
    <xf numFmtId="0" fontId="3" fillId="24" borderId="10" xfId="0" applyFont="1" applyFill="1" applyBorder="1" applyAlignment="1">
      <alignment horizontal="center" vertical="center" shrinkToFit="1"/>
    </xf>
    <xf numFmtId="0" fontId="3" fillId="4" borderId="19" xfId="0" applyFont="1" applyFill="1" applyBorder="1" applyAlignment="1">
      <alignment horizontal="center" vertical="center" shrinkToFit="1"/>
    </xf>
    <xf numFmtId="0" fontId="3" fillId="4" borderId="12" xfId="0" applyFont="1" applyFill="1" applyBorder="1" applyAlignment="1">
      <alignment horizontal="center" vertical="center" shrinkToFit="1"/>
    </xf>
    <xf numFmtId="186" fontId="1" fillId="0" borderId="10" xfId="0" applyNumberFormat="1" applyFont="1" applyFill="1" applyBorder="1" applyAlignment="1">
      <alignment horizontal="center" vertical="center"/>
    </xf>
    <xf numFmtId="190" fontId="1" fillId="0" borderId="10" xfId="0" applyNumberFormat="1" applyFont="1" applyFill="1" applyBorder="1" applyAlignment="1">
      <alignment horizontal="center" vertical="center"/>
    </xf>
    <xf numFmtId="18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24" fillId="0" borderId="0" xfId="0" applyFont="1" applyBorder="1" applyAlignment="1">
      <alignment horizontal="center" vertical="center" wrapText="1"/>
    </xf>
    <xf numFmtId="0" fontId="0" fillId="0" borderId="0" xfId="0" applyAlignment="1">
      <alignment horizontal="center" vertical="center" wrapText="1"/>
    </xf>
    <xf numFmtId="186" fontId="0" fillId="0" borderId="10" xfId="0" applyNumberFormat="1" applyBorder="1" applyAlignment="1">
      <alignment horizontal="center" vertical="center"/>
    </xf>
    <xf numFmtId="190" fontId="0" fillId="0" borderId="10" xfId="0" applyNumberFormat="1" applyBorder="1" applyAlignment="1">
      <alignment horizontal="center" vertical="center"/>
    </xf>
    <xf numFmtId="189" fontId="0" fillId="0" borderId="10" xfId="0" applyNumberFormat="1" applyBorder="1" applyAlignment="1">
      <alignment horizontal="center" vertical="center"/>
    </xf>
    <xf numFmtId="0" fontId="3" fillId="22" borderId="16" xfId="0" applyFont="1" applyFill="1" applyBorder="1" applyAlignment="1">
      <alignment horizontal="center" vertical="center" shrinkToFit="1"/>
    </xf>
    <xf numFmtId="0" fontId="28" fillId="0" borderId="10" xfId="0" applyFont="1" applyBorder="1" applyAlignment="1">
      <alignment vertical="center" wrapText="1"/>
    </xf>
    <xf numFmtId="0" fontId="28" fillId="0" borderId="10" xfId="0" applyFont="1" applyBorder="1" applyAlignment="1">
      <alignment vertical="center"/>
    </xf>
    <xf numFmtId="0" fontId="28" fillId="0" borderId="16" xfId="0" applyFont="1" applyBorder="1" applyAlignment="1">
      <alignment vertical="top" wrapText="1"/>
    </xf>
    <xf numFmtId="0" fontId="28" fillId="0" borderId="12" xfId="0" applyFont="1" applyBorder="1" applyAlignment="1">
      <alignment vertical="top" wrapText="1"/>
    </xf>
    <xf numFmtId="0" fontId="28" fillId="0" borderId="11" xfId="0" applyFont="1" applyBorder="1" applyAlignment="1">
      <alignment vertical="top" wrapText="1"/>
    </xf>
    <xf numFmtId="0" fontId="3" fillId="0" borderId="0" xfId="0" applyFont="1" applyAlignment="1">
      <alignment vertical="center"/>
    </xf>
    <xf numFmtId="0" fontId="0" fillId="0" borderId="0" xfId="0"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6">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24</xdr:col>
      <xdr:colOff>314325</xdr:colOff>
      <xdr:row>44</xdr:row>
      <xdr:rowOff>85725</xdr:rowOff>
    </xdr:to>
    <xdr:pic>
      <xdr:nvPicPr>
        <xdr:cNvPr id="1" name="Picture 12"/>
        <xdr:cNvPicPr preferRelativeResize="1">
          <a:picLocks noChangeAspect="1"/>
        </xdr:cNvPicPr>
      </xdr:nvPicPr>
      <xdr:blipFill>
        <a:blip r:embed="rId1"/>
        <a:stretch>
          <a:fillRect/>
        </a:stretch>
      </xdr:blipFill>
      <xdr:spPr>
        <a:xfrm>
          <a:off x="571500" y="180975"/>
          <a:ext cx="16021050" cy="7867650"/>
        </a:xfrm>
        <a:prstGeom prst="rect">
          <a:avLst/>
        </a:prstGeom>
        <a:noFill/>
        <a:ln w="1" cmpd="sng">
          <a:noFill/>
        </a:ln>
      </xdr:spPr>
    </xdr:pic>
    <xdr:clientData/>
  </xdr:twoCellAnchor>
  <xdr:twoCellAnchor editAs="oneCell">
    <xdr:from>
      <xdr:col>1</xdr:col>
      <xdr:colOff>0</xdr:colOff>
      <xdr:row>46</xdr:row>
      <xdr:rowOff>0</xdr:rowOff>
    </xdr:from>
    <xdr:to>
      <xdr:col>24</xdr:col>
      <xdr:colOff>190500</xdr:colOff>
      <xdr:row>89</xdr:row>
      <xdr:rowOff>57150</xdr:rowOff>
    </xdr:to>
    <xdr:pic>
      <xdr:nvPicPr>
        <xdr:cNvPr id="2" name="Picture 13"/>
        <xdr:cNvPicPr preferRelativeResize="1">
          <a:picLocks noChangeAspect="1"/>
        </xdr:cNvPicPr>
      </xdr:nvPicPr>
      <xdr:blipFill>
        <a:blip r:embed="rId2"/>
        <a:stretch>
          <a:fillRect/>
        </a:stretch>
      </xdr:blipFill>
      <xdr:spPr>
        <a:xfrm>
          <a:off x="571500" y="8315325"/>
          <a:ext cx="15897225" cy="7839075"/>
        </a:xfrm>
        <a:prstGeom prst="rect">
          <a:avLst/>
        </a:prstGeom>
        <a:noFill/>
        <a:ln w="1" cmpd="sng">
          <a:noFill/>
        </a:ln>
      </xdr:spPr>
    </xdr:pic>
    <xdr:clientData/>
  </xdr:twoCellAnchor>
  <xdr:twoCellAnchor editAs="oneCell">
    <xdr:from>
      <xdr:col>1</xdr:col>
      <xdr:colOff>0</xdr:colOff>
      <xdr:row>91</xdr:row>
      <xdr:rowOff>0</xdr:rowOff>
    </xdr:from>
    <xdr:to>
      <xdr:col>24</xdr:col>
      <xdr:colOff>352425</xdr:colOff>
      <xdr:row>134</xdr:row>
      <xdr:rowOff>104775</xdr:rowOff>
    </xdr:to>
    <xdr:pic>
      <xdr:nvPicPr>
        <xdr:cNvPr id="3" name="Picture 14"/>
        <xdr:cNvPicPr preferRelativeResize="1">
          <a:picLocks noChangeAspect="1"/>
        </xdr:cNvPicPr>
      </xdr:nvPicPr>
      <xdr:blipFill>
        <a:blip r:embed="rId3"/>
        <a:stretch>
          <a:fillRect/>
        </a:stretch>
      </xdr:blipFill>
      <xdr:spPr>
        <a:xfrm>
          <a:off x="571500" y="16449675"/>
          <a:ext cx="16059150" cy="7886700"/>
        </a:xfrm>
        <a:prstGeom prst="rect">
          <a:avLst/>
        </a:prstGeom>
        <a:noFill/>
        <a:ln w="1" cmpd="sng">
          <a:noFill/>
        </a:ln>
      </xdr:spPr>
    </xdr:pic>
    <xdr:clientData/>
  </xdr:twoCellAnchor>
  <xdr:twoCellAnchor editAs="oneCell">
    <xdr:from>
      <xdr:col>1</xdr:col>
      <xdr:colOff>0</xdr:colOff>
      <xdr:row>136</xdr:row>
      <xdr:rowOff>0</xdr:rowOff>
    </xdr:from>
    <xdr:to>
      <xdr:col>24</xdr:col>
      <xdr:colOff>266700</xdr:colOff>
      <xdr:row>179</xdr:row>
      <xdr:rowOff>47625</xdr:rowOff>
    </xdr:to>
    <xdr:pic>
      <xdr:nvPicPr>
        <xdr:cNvPr id="4" name="Picture 15"/>
        <xdr:cNvPicPr preferRelativeResize="1">
          <a:picLocks noChangeAspect="1"/>
        </xdr:cNvPicPr>
      </xdr:nvPicPr>
      <xdr:blipFill>
        <a:blip r:embed="rId4"/>
        <a:stretch>
          <a:fillRect/>
        </a:stretch>
      </xdr:blipFill>
      <xdr:spPr>
        <a:xfrm>
          <a:off x="571500" y="24584025"/>
          <a:ext cx="15973425" cy="7829550"/>
        </a:xfrm>
        <a:prstGeom prst="rect">
          <a:avLst/>
        </a:prstGeom>
        <a:noFill/>
        <a:ln w="1" cmpd="sng">
          <a:noFill/>
        </a:ln>
      </xdr:spPr>
    </xdr:pic>
    <xdr:clientData/>
  </xdr:twoCellAnchor>
  <xdr:twoCellAnchor editAs="oneCell">
    <xdr:from>
      <xdr:col>1</xdr:col>
      <xdr:colOff>0</xdr:colOff>
      <xdr:row>181</xdr:row>
      <xdr:rowOff>0</xdr:rowOff>
    </xdr:from>
    <xdr:to>
      <xdr:col>24</xdr:col>
      <xdr:colOff>314325</xdr:colOff>
      <xdr:row>224</xdr:row>
      <xdr:rowOff>66675</xdr:rowOff>
    </xdr:to>
    <xdr:pic>
      <xdr:nvPicPr>
        <xdr:cNvPr id="5" name="Picture 16"/>
        <xdr:cNvPicPr preferRelativeResize="1">
          <a:picLocks noChangeAspect="1"/>
        </xdr:cNvPicPr>
      </xdr:nvPicPr>
      <xdr:blipFill>
        <a:blip r:embed="rId5"/>
        <a:stretch>
          <a:fillRect/>
        </a:stretch>
      </xdr:blipFill>
      <xdr:spPr>
        <a:xfrm>
          <a:off x="571500" y="32718375"/>
          <a:ext cx="16021050" cy="7848600"/>
        </a:xfrm>
        <a:prstGeom prst="rect">
          <a:avLst/>
        </a:prstGeom>
        <a:noFill/>
        <a:ln w="1" cmpd="sng">
          <a:noFill/>
        </a:ln>
      </xdr:spPr>
    </xdr:pic>
    <xdr:clientData/>
  </xdr:twoCellAnchor>
  <xdr:twoCellAnchor editAs="oneCell">
    <xdr:from>
      <xdr:col>1</xdr:col>
      <xdr:colOff>0</xdr:colOff>
      <xdr:row>226</xdr:row>
      <xdr:rowOff>0</xdr:rowOff>
    </xdr:from>
    <xdr:to>
      <xdr:col>24</xdr:col>
      <xdr:colOff>247650</xdr:colOff>
      <xdr:row>269</xdr:row>
      <xdr:rowOff>9525</xdr:rowOff>
    </xdr:to>
    <xdr:pic>
      <xdr:nvPicPr>
        <xdr:cNvPr id="6" name="Picture 17"/>
        <xdr:cNvPicPr preferRelativeResize="1">
          <a:picLocks noChangeAspect="1"/>
        </xdr:cNvPicPr>
      </xdr:nvPicPr>
      <xdr:blipFill>
        <a:blip r:embed="rId6"/>
        <a:stretch>
          <a:fillRect/>
        </a:stretch>
      </xdr:blipFill>
      <xdr:spPr>
        <a:xfrm>
          <a:off x="571500" y="40852725"/>
          <a:ext cx="15954375" cy="7791450"/>
        </a:xfrm>
        <a:prstGeom prst="rect">
          <a:avLst/>
        </a:prstGeom>
        <a:noFill/>
        <a:ln w="1" cmpd="sng">
          <a:noFill/>
        </a:ln>
      </xdr:spPr>
    </xdr:pic>
    <xdr:clientData/>
  </xdr:twoCellAnchor>
  <xdr:twoCellAnchor editAs="oneCell">
    <xdr:from>
      <xdr:col>1</xdr:col>
      <xdr:colOff>0</xdr:colOff>
      <xdr:row>271</xdr:row>
      <xdr:rowOff>0</xdr:rowOff>
    </xdr:from>
    <xdr:to>
      <xdr:col>18</xdr:col>
      <xdr:colOff>571500</xdr:colOff>
      <xdr:row>312</xdr:row>
      <xdr:rowOff>114300</xdr:rowOff>
    </xdr:to>
    <xdr:pic>
      <xdr:nvPicPr>
        <xdr:cNvPr id="7" name="Picture 18"/>
        <xdr:cNvPicPr preferRelativeResize="1">
          <a:picLocks noChangeAspect="1"/>
        </xdr:cNvPicPr>
      </xdr:nvPicPr>
      <xdr:blipFill>
        <a:blip r:embed="rId7"/>
        <a:stretch>
          <a:fillRect/>
        </a:stretch>
      </xdr:blipFill>
      <xdr:spPr>
        <a:xfrm>
          <a:off x="571500" y="48987075"/>
          <a:ext cx="12163425" cy="7534275"/>
        </a:xfrm>
        <a:prstGeom prst="rect">
          <a:avLst/>
        </a:prstGeom>
        <a:noFill/>
        <a:ln w="1" cmpd="sng">
          <a:noFill/>
        </a:ln>
      </xdr:spPr>
    </xdr:pic>
    <xdr:clientData/>
  </xdr:twoCellAnchor>
  <xdr:twoCellAnchor editAs="oneCell">
    <xdr:from>
      <xdr:col>1</xdr:col>
      <xdr:colOff>0</xdr:colOff>
      <xdr:row>316</xdr:row>
      <xdr:rowOff>0</xdr:rowOff>
    </xdr:from>
    <xdr:to>
      <xdr:col>18</xdr:col>
      <xdr:colOff>628650</xdr:colOff>
      <xdr:row>358</xdr:row>
      <xdr:rowOff>28575</xdr:rowOff>
    </xdr:to>
    <xdr:pic>
      <xdr:nvPicPr>
        <xdr:cNvPr id="8" name="Picture 19"/>
        <xdr:cNvPicPr preferRelativeResize="1">
          <a:picLocks noChangeAspect="1"/>
        </xdr:cNvPicPr>
      </xdr:nvPicPr>
      <xdr:blipFill>
        <a:blip r:embed="rId8"/>
        <a:stretch>
          <a:fillRect/>
        </a:stretch>
      </xdr:blipFill>
      <xdr:spPr>
        <a:xfrm>
          <a:off x="571500" y="57102375"/>
          <a:ext cx="12220575" cy="7629525"/>
        </a:xfrm>
        <a:prstGeom prst="rect">
          <a:avLst/>
        </a:prstGeom>
        <a:noFill/>
        <a:ln w="1" cmpd="sng">
          <a:noFill/>
        </a:ln>
      </xdr:spPr>
    </xdr:pic>
    <xdr:clientData/>
  </xdr:twoCellAnchor>
  <xdr:twoCellAnchor editAs="oneCell">
    <xdr:from>
      <xdr:col>1</xdr:col>
      <xdr:colOff>0</xdr:colOff>
      <xdr:row>362</xdr:row>
      <xdr:rowOff>0</xdr:rowOff>
    </xdr:from>
    <xdr:to>
      <xdr:col>18</xdr:col>
      <xdr:colOff>609600</xdr:colOff>
      <xdr:row>405</xdr:row>
      <xdr:rowOff>85725</xdr:rowOff>
    </xdr:to>
    <xdr:pic>
      <xdr:nvPicPr>
        <xdr:cNvPr id="9" name="Picture 20"/>
        <xdr:cNvPicPr preferRelativeResize="1">
          <a:picLocks noChangeAspect="1"/>
        </xdr:cNvPicPr>
      </xdr:nvPicPr>
      <xdr:blipFill>
        <a:blip r:embed="rId9"/>
        <a:stretch>
          <a:fillRect/>
        </a:stretch>
      </xdr:blipFill>
      <xdr:spPr>
        <a:xfrm>
          <a:off x="571500" y="65398650"/>
          <a:ext cx="12201525" cy="78676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Y109"/>
  <sheetViews>
    <sheetView tabSelected="1" zoomScale="115" zoomScaleNormal="115" zoomScalePageLayoutView="0" workbookViewId="0" topLeftCell="A1">
      <pane ySplit="8" topLeftCell="BM87" activePane="bottomLeft" state="frozen"/>
      <selection pane="topLeft" activeCell="A1" sqref="A1"/>
      <selection pane="bottomLeft" activeCell="Z92" sqref="Z92"/>
    </sheetView>
  </sheetViews>
  <sheetFormatPr defaultColWidth="9.00390625" defaultRowHeight="13.5"/>
  <cols>
    <col min="1" max="1" width="2.875" style="0" customWidth="1"/>
    <col min="2" max="7" width="6.625" style="0" customWidth="1"/>
    <col min="8" max="9" width="10.625" style="0" customWidth="1"/>
    <col min="10" max="18" width="6.625" style="0" customWidth="1"/>
    <col min="20" max="21" width="5.625" style="0" customWidth="1"/>
    <col min="22" max="22" width="10.625" style="23" customWidth="1"/>
    <col min="23" max="23" width="7.625" style="0" customWidth="1"/>
    <col min="24" max="24" width="10.25390625" style="0" customWidth="1"/>
    <col min="25" max="25" width="9.625" style="0" customWidth="1"/>
  </cols>
  <sheetData>
    <row r="1" ht="13.5"/>
    <row r="2" spans="2:20" ht="13.5">
      <c r="B2" s="48" t="s">
        <v>10</v>
      </c>
      <c r="C2" s="48"/>
      <c r="D2" s="56" t="s">
        <v>57</v>
      </c>
      <c r="E2" s="56"/>
      <c r="F2" s="48" t="s">
        <v>11</v>
      </c>
      <c r="G2" s="48"/>
      <c r="H2" s="56" t="s">
        <v>74</v>
      </c>
      <c r="I2" s="56"/>
      <c r="J2" s="48" t="s">
        <v>12</v>
      </c>
      <c r="K2" s="48"/>
      <c r="L2" s="51">
        <f>C9</f>
        <v>1000000</v>
      </c>
      <c r="M2" s="52"/>
      <c r="N2" s="48" t="s">
        <v>13</v>
      </c>
      <c r="O2" s="48"/>
      <c r="P2" s="51">
        <f>C108+R108</f>
        <v>43901730.788098216</v>
      </c>
      <c r="Q2" s="52"/>
      <c r="R2" s="1"/>
      <c r="S2" s="1"/>
      <c r="T2" s="1"/>
    </row>
    <row r="3" spans="2:19" ht="60.75" customHeight="1">
      <c r="B3" s="48" t="s">
        <v>14</v>
      </c>
      <c r="C3" s="48"/>
      <c r="D3" s="90" t="s">
        <v>1</v>
      </c>
      <c r="E3" s="91"/>
      <c r="F3" s="91"/>
      <c r="G3" s="91"/>
      <c r="H3" s="91"/>
      <c r="I3" s="92"/>
      <c r="J3" s="48" t="s">
        <v>15</v>
      </c>
      <c r="K3" s="48"/>
      <c r="L3" s="88" t="s">
        <v>3</v>
      </c>
      <c r="M3" s="89"/>
      <c r="N3" s="89"/>
      <c r="O3" s="89"/>
      <c r="P3" s="89"/>
      <c r="Q3" s="89"/>
      <c r="R3" s="1"/>
      <c r="S3" s="1"/>
    </row>
    <row r="4" spans="2:23" ht="13.5">
      <c r="B4" s="48" t="s">
        <v>16</v>
      </c>
      <c r="C4" s="48"/>
      <c r="D4" s="54">
        <f>SUM($R$9:$S$993)</f>
        <v>42901730.78809821</v>
      </c>
      <c r="E4" s="54"/>
      <c r="F4" s="48" t="s">
        <v>17</v>
      </c>
      <c r="G4" s="48"/>
      <c r="H4" s="55">
        <f>SUM($T$9:$U$108)</f>
        <v>5223.199999999984</v>
      </c>
      <c r="I4" s="52"/>
      <c r="J4" s="53" t="s">
        <v>18</v>
      </c>
      <c r="K4" s="53"/>
      <c r="L4" s="51">
        <f>MAX($C$9:$D$990)-C9</f>
        <v>40097800.22440116</v>
      </c>
      <c r="M4" s="51"/>
      <c r="N4" s="53" t="s">
        <v>19</v>
      </c>
      <c r="O4" s="53"/>
      <c r="P4" s="54">
        <f>MIN($C$9:$D$990)-C9</f>
        <v>0</v>
      </c>
      <c r="Q4" s="54"/>
      <c r="R4" s="1"/>
      <c r="S4" s="1"/>
      <c r="T4" s="1"/>
      <c r="V4" s="43" t="s">
        <v>55</v>
      </c>
      <c r="W4">
        <f>SUM(W9:W108)/100</f>
        <v>135.21699999999993</v>
      </c>
    </row>
    <row r="5" spans="2:25" ht="13.5">
      <c r="B5" s="22" t="s">
        <v>20</v>
      </c>
      <c r="C5" s="36">
        <f>COUNTIF($R$9:$R$990,"&gt;0")</f>
        <v>53</v>
      </c>
      <c r="D5" s="21" t="s">
        <v>21</v>
      </c>
      <c r="E5" s="44">
        <f>COUNTIF($R$9:$R$990,"&lt;0")</f>
        <v>44</v>
      </c>
      <c r="F5" s="21" t="s">
        <v>22</v>
      </c>
      <c r="G5" s="36">
        <f>COUNTIF($R$9:$R$990,"=0")</f>
        <v>3</v>
      </c>
      <c r="H5" s="21" t="s">
        <v>23</v>
      </c>
      <c r="I5" s="45">
        <f>C5/SUM(C5,E5,G5)</f>
        <v>0.53</v>
      </c>
      <c r="J5" s="68" t="s">
        <v>24</v>
      </c>
      <c r="K5" s="48"/>
      <c r="L5" s="69"/>
      <c r="M5" s="70"/>
      <c r="N5" s="18" t="s">
        <v>25</v>
      </c>
      <c r="O5" s="9"/>
      <c r="P5" s="69"/>
      <c r="Q5" s="70"/>
      <c r="R5" s="1"/>
      <c r="S5" s="1"/>
      <c r="T5" s="1"/>
      <c r="V5" s="93" t="s">
        <v>5</v>
      </c>
      <c r="W5" s="94"/>
      <c r="X5" s="94"/>
      <c r="Y5" s="94"/>
    </row>
    <row r="6" spans="2:25" ht="13.5">
      <c r="B6" s="11"/>
      <c r="C6" s="14"/>
      <c r="D6" s="15"/>
      <c r="E6" s="12"/>
      <c r="F6" s="11"/>
      <c r="G6" s="12"/>
      <c r="H6" s="11"/>
      <c r="I6" s="17"/>
      <c r="J6" s="11"/>
      <c r="K6" s="11"/>
      <c r="L6" s="12"/>
      <c r="M6" s="12"/>
      <c r="N6" s="13"/>
      <c r="O6" s="13"/>
      <c r="P6" s="10"/>
      <c r="Q6" s="7"/>
      <c r="R6" s="1"/>
      <c r="S6" s="1"/>
      <c r="T6" s="1"/>
      <c r="V6" s="82" t="s">
        <v>68</v>
      </c>
      <c r="W6" s="83" t="s">
        <v>58</v>
      </c>
      <c r="X6" s="83" t="s">
        <v>59</v>
      </c>
      <c r="Y6" s="83" t="s">
        <v>71</v>
      </c>
    </row>
    <row r="7" spans="2:25" ht="13.5" customHeight="1">
      <c r="B7" s="57" t="s">
        <v>26</v>
      </c>
      <c r="C7" s="58" t="s">
        <v>27</v>
      </c>
      <c r="D7" s="59"/>
      <c r="E7" s="62" t="s">
        <v>28</v>
      </c>
      <c r="F7" s="63"/>
      <c r="G7" s="63"/>
      <c r="H7" s="63"/>
      <c r="I7" s="64"/>
      <c r="J7" s="65" t="s">
        <v>29</v>
      </c>
      <c r="K7" s="66"/>
      <c r="L7" s="67"/>
      <c r="M7" s="75" t="s">
        <v>30</v>
      </c>
      <c r="N7" s="76" t="s">
        <v>31</v>
      </c>
      <c r="O7" s="77"/>
      <c r="P7" s="77"/>
      <c r="Q7" s="74"/>
      <c r="R7" s="71" t="s">
        <v>32</v>
      </c>
      <c r="S7" s="71"/>
      <c r="T7" s="71"/>
      <c r="U7" s="71"/>
      <c r="V7" s="82"/>
      <c r="W7" s="83"/>
      <c r="X7" s="83"/>
      <c r="Y7" s="83"/>
    </row>
    <row r="8" spans="2:25" ht="13.5">
      <c r="B8" s="53"/>
      <c r="C8" s="60"/>
      <c r="D8" s="61"/>
      <c r="E8" s="19" t="s">
        <v>33</v>
      </c>
      <c r="F8" s="19" t="s">
        <v>34</v>
      </c>
      <c r="G8" s="19" t="s">
        <v>35</v>
      </c>
      <c r="H8" s="41" t="s">
        <v>56</v>
      </c>
      <c r="I8" s="42" t="s">
        <v>54</v>
      </c>
      <c r="J8" s="4" t="s">
        <v>37</v>
      </c>
      <c r="K8" s="72" t="s">
        <v>38</v>
      </c>
      <c r="L8" s="67"/>
      <c r="M8" s="75"/>
      <c r="N8" s="5" t="s">
        <v>33</v>
      </c>
      <c r="O8" s="5" t="s">
        <v>34</v>
      </c>
      <c r="P8" s="73" t="s">
        <v>36</v>
      </c>
      <c r="Q8" s="74"/>
      <c r="R8" s="71" t="s">
        <v>39</v>
      </c>
      <c r="S8" s="71"/>
      <c r="T8" s="71" t="s">
        <v>37</v>
      </c>
      <c r="U8" s="71"/>
      <c r="V8" s="82"/>
      <c r="W8" s="83"/>
      <c r="X8" s="83"/>
      <c r="Y8" s="83"/>
    </row>
    <row r="9" spans="2:25" ht="13.5">
      <c r="B9" s="20">
        <v>1</v>
      </c>
      <c r="C9" s="80">
        <v>1000000</v>
      </c>
      <c r="D9" s="80"/>
      <c r="E9" s="20">
        <v>2006</v>
      </c>
      <c r="F9" s="8">
        <v>42372</v>
      </c>
      <c r="G9" s="20" t="s">
        <v>9</v>
      </c>
      <c r="H9" s="20">
        <v>1.1895</v>
      </c>
      <c r="I9" s="20">
        <v>1.1865</v>
      </c>
      <c r="J9" s="20">
        <f>ABS(H9-I9)*10000</f>
        <v>29.999999999998916</v>
      </c>
      <c r="K9" s="80">
        <f aca="true" t="shared" si="0" ref="K9:K72">IF(F9="","",C9*0.03)</f>
        <v>30000</v>
      </c>
      <c r="L9" s="80"/>
      <c r="M9" s="6">
        <f>IF(J9="","",(K9/J9)/1000)</f>
        <v>1.0000000000000362</v>
      </c>
      <c r="N9" s="20">
        <v>2006</v>
      </c>
      <c r="O9" s="8">
        <v>42378</v>
      </c>
      <c r="P9" s="81">
        <v>1.20066</v>
      </c>
      <c r="Q9" s="81"/>
      <c r="R9" s="78">
        <f>IF(O9="","",(IF(G9="売",H9-P9,P9-H9))*M9*10000000)</f>
        <v>111600.00000000463</v>
      </c>
      <c r="S9" s="78"/>
      <c r="T9" s="79">
        <f>IF(O9="","",IF(R9&lt;0,J9*(-1),IF(G9="買",(P9-H9)*10000,(H9-P9)*10000)))</f>
        <v>111.60000000000059</v>
      </c>
      <c r="U9" s="79"/>
      <c r="V9" s="23">
        <v>1.2182</v>
      </c>
      <c r="W9" s="47">
        <f>ABS(H9-V9)*10000</f>
        <v>286.9999999999995</v>
      </c>
      <c r="X9" s="47">
        <f>J9*2</f>
        <v>59.99999999999783</v>
      </c>
      <c r="Y9" s="47">
        <f>W9-X9</f>
        <v>227.00000000000165</v>
      </c>
    </row>
    <row r="10" spans="2:25" ht="13.5">
      <c r="B10" s="20">
        <v>2</v>
      </c>
      <c r="C10" s="80">
        <f aca="true" t="shared" si="1" ref="C10:C73">IF(R9="","",C9+R9)</f>
        <v>1111600.0000000047</v>
      </c>
      <c r="D10" s="80"/>
      <c r="E10" s="20">
        <v>2006</v>
      </c>
      <c r="F10" s="8">
        <v>42395</v>
      </c>
      <c r="G10" s="20" t="s">
        <v>8</v>
      </c>
      <c r="H10" s="20">
        <v>1.2221</v>
      </c>
      <c r="I10" s="20">
        <v>1.2263</v>
      </c>
      <c r="J10" s="20">
        <f>ABS(H10-I10)*10000</f>
        <v>41.999999999999815</v>
      </c>
      <c r="K10" s="80">
        <f t="shared" si="0"/>
        <v>33348.00000000014</v>
      </c>
      <c r="L10" s="80"/>
      <c r="M10" s="6">
        <f aca="true" t="shared" si="2" ref="M10:M73">IF(J10="","",(K10/J10)/1000)</f>
        <v>0.7940000000000068</v>
      </c>
      <c r="N10" s="20">
        <v>2006</v>
      </c>
      <c r="O10" s="8">
        <v>42400</v>
      </c>
      <c r="P10" s="81">
        <v>1.2115</v>
      </c>
      <c r="Q10" s="81"/>
      <c r="R10" s="78">
        <f aca="true" t="shared" si="3" ref="R10:R73">IF(O10="","",(IF(G10="売",H10-P10,P10-H10))*M10*10000000)</f>
        <v>84164.00000000028</v>
      </c>
      <c r="S10" s="78"/>
      <c r="T10" s="79">
        <f aca="true" t="shared" si="4" ref="T10:T73">IF(O10="","",IF(R10&lt;0,J10*(-1),IF(G10="買",(P10-H10)*10000,(H10-P10)*10000)))</f>
        <v>105.99999999999943</v>
      </c>
      <c r="U10" s="79"/>
      <c r="V10" s="23">
        <v>1.2062</v>
      </c>
      <c r="W10" s="47">
        <f aca="true" t="shared" si="5" ref="W10:W34">ABS(H10-V10)*10000</f>
        <v>159.00000000000026</v>
      </c>
      <c r="X10" s="47">
        <f aca="true" t="shared" si="6" ref="X10:X34">J10*2</f>
        <v>83.99999999999963</v>
      </c>
      <c r="Y10" s="47">
        <f aca="true" t="shared" si="7" ref="Y10:Y34">W10-X10</f>
        <v>75.00000000000063</v>
      </c>
    </row>
    <row r="11" spans="2:25" ht="13.5">
      <c r="B11" s="20">
        <v>3</v>
      </c>
      <c r="C11" s="80">
        <f t="shared" si="1"/>
        <v>1195764.000000005</v>
      </c>
      <c r="D11" s="80"/>
      <c r="E11" s="20">
        <v>2006</v>
      </c>
      <c r="F11" s="8">
        <v>42401</v>
      </c>
      <c r="G11" s="20" t="s">
        <v>8</v>
      </c>
      <c r="H11" s="20">
        <v>1.2066</v>
      </c>
      <c r="I11" s="20">
        <v>1.2115</v>
      </c>
      <c r="J11" s="20">
        <f aca="true" t="shared" si="8" ref="J11:J74">ABS(H11-I11)*10000</f>
        <v>49.000000000001265</v>
      </c>
      <c r="K11" s="80">
        <f t="shared" si="0"/>
        <v>35872.920000000144</v>
      </c>
      <c r="L11" s="80"/>
      <c r="M11" s="6">
        <f t="shared" si="2"/>
        <v>0.7321004081632493</v>
      </c>
      <c r="N11" s="20">
        <v>2006</v>
      </c>
      <c r="O11" s="8">
        <v>42403</v>
      </c>
      <c r="P11" s="81">
        <v>1.2115</v>
      </c>
      <c r="Q11" s="81"/>
      <c r="R11" s="78">
        <f t="shared" si="3"/>
        <v>-35872.920000000144</v>
      </c>
      <c r="S11" s="78"/>
      <c r="T11" s="79">
        <f t="shared" si="4"/>
        <v>-49.000000000001265</v>
      </c>
      <c r="U11" s="79"/>
      <c r="V11" s="23">
        <v>1.203</v>
      </c>
      <c r="W11" s="46">
        <f t="shared" si="5"/>
        <v>35.99999999999825</v>
      </c>
      <c r="X11" s="47">
        <f t="shared" si="6"/>
        <v>98.00000000000253</v>
      </c>
      <c r="Y11" s="46">
        <f t="shared" si="7"/>
        <v>-62.00000000000428</v>
      </c>
    </row>
    <row r="12" spans="2:25" ht="13.5">
      <c r="B12" s="20">
        <v>4</v>
      </c>
      <c r="C12" s="80">
        <f t="shared" si="1"/>
        <v>1159891.0800000047</v>
      </c>
      <c r="D12" s="80"/>
      <c r="E12" s="20">
        <v>2006</v>
      </c>
      <c r="F12" s="8">
        <v>42406</v>
      </c>
      <c r="G12" s="20" t="s">
        <v>8</v>
      </c>
      <c r="H12" s="20">
        <v>1.2033</v>
      </c>
      <c r="I12" s="20">
        <v>1.2047</v>
      </c>
      <c r="J12" s="20">
        <f t="shared" si="8"/>
        <v>14.000000000000679</v>
      </c>
      <c r="K12" s="80">
        <f t="shared" si="0"/>
        <v>34796.73240000014</v>
      </c>
      <c r="L12" s="80"/>
      <c r="M12" s="6">
        <f t="shared" si="2"/>
        <v>2.4854808857141752</v>
      </c>
      <c r="N12" s="20">
        <v>2006</v>
      </c>
      <c r="O12" s="8">
        <v>42409</v>
      </c>
      <c r="P12" s="81">
        <v>1.1995</v>
      </c>
      <c r="Q12" s="81"/>
      <c r="R12" s="78">
        <f t="shared" si="3"/>
        <v>94448.27365713929</v>
      </c>
      <c r="S12" s="78"/>
      <c r="T12" s="79">
        <f t="shared" si="4"/>
        <v>38.000000000000256</v>
      </c>
      <c r="U12" s="79"/>
      <c r="V12" s="23">
        <v>1.1925</v>
      </c>
      <c r="W12" s="47">
        <f t="shared" si="5"/>
        <v>108.00000000000142</v>
      </c>
      <c r="X12" s="47">
        <f t="shared" si="6"/>
        <v>28.000000000001357</v>
      </c>
      <c r="Y12" s="47">
        <f t="shared" si="7"/>
        <v>80.00000000000006</v>
      </c>
    </row>
    <row r="13" spans="2:25" ht="13.5">
      <c r="B13" s="20">
        <v>5</v>
      </c>
      <c r="C13" s="80">
        <f t="shared" si="1"/>
        <v>1254339.3536571441</v>
      </c>
      <c r="D13" s="80"/>
      <c r="E13" s="20">
        <v>2006</v>
      </c>
      <c r="F13" s="8">
        <v>42407</v>
      </c>
      <c r="G13" s="20" t="s">
        <v>8</v>
      </c>
      <c r="H13" s="20">
        <v>1.1963</v>
      </c>
      <c r="I13" s="20">
        <v>1.2008</v>
      </c>
      <c r="J13" s="20">
        <f t="shared" si="8"/>
        <v>45.000000000001705</v>
      </c>
      <c r="K13" s="80">
        <f t="shared" si="0"/>
        <v>37630.18060971432</v>
      </c>
      <c r="L13" s="80"/>
      <c r="M13" s="6">
        <f t="shared" si="2"/>
        <v>0.8362262357713977</v>
      </c>
      <c r="N13" s="20">
        <v>2006</v>
      </c>
      <c r="O13" s="8">
        <v>42407</v>
      </c>
      <c r="P13" s="81">
        <v>1.2008</v>
      </c>
      <c r="Q13" s="81"/>
      <c r="R13" s="78">
        <f t="shared" si="3"/>
        <v>-37630.18060971432</v>
      </c>
      <c r="S13" s="78"/>
      <c r="T13" s="79">
        <f t="shared" si="4"/>
        <v>-45.000000000001705</v>
      </c>
      <c r="U13" s="79"/>
      <c r="V13" s="23">
        <v>1.1962</v>
      </c>
      <c r="W13" s="47">
        <f t="shared" si="5"/>
        <v>0.9999999999998899</v>
      </c>
      <c r="X13" s="47">
        <f t="shared" si="6"/>
        <v>90.00000000000341</v>
      </c>
      <c r="Y13" s="47">
        <f t="shared" si="7"/>
        <v>-89.00000000000352</v>
      </c>
    </row>
    <row r="14" spans="2:25" ht="13.5">
      <c r="B14" s="20">
        <v>6</v>
      </c>
      <c r="C14" s="80">
        <f t="shared" si="1"/>
        <v>1216709.1730474299</v>
      </c>
      <c r="D14" s="80"/>
      <c r="E14" s="20">
        <v>2006</v>
      </c>
      <c r="F14" s="8">
        <v>42408</v>
      </c>
      <c r="G14" s="20" t="s">
        <v>8</v>
      </c>
      <c r="H14" s="20">
        <v>1.1961</v>
      </c>
      <c r="I14" s="20">
        <v>1.1989</v>
      </c>
      <c r="J14" s="20">
        <f t="shared" si="8"/>
        <v>28.000000000001357</v>
      </c>
      <c r="K14" s="80">
        <f t="shared" si="0"/>
        <v>36501.275191422894</v>
      </c>
      <c r="L14" s="80"/>
      <c r="M14" s="6">
        <f t="shared" si="2"/>
        <v>1.303616971122183</v>
      </c>
      <c r="N14" s="20">
        <v>2006</v>
      </c>
      <c r="O14" s="8">
        <v>42408</v>
      </c>
      <c r="P14" s="81">
        <v>1.1989</v>
      </c>
      <c r="Q14" s="81"/>
      <c r="R14" s="78">
        <f t="shared" si="3"/>
        <v>-36501.275191422894</v>
      </c>
      <c r="S14" s="78"/>
      <c r="T14" s="79">
        <f t="shared" si="4"/>
        <v>-28.000000000001357</v>
      </c>
      <c r="U14" s="79"/>
      <c r="V14" s="23">
        <v>1.1923</v>
      </c>
      <c r="W14" s="47">
        <f t="shared" si="5"/>
        <v>38.000000000000256</v>
      </c>
      <c r="X14" s="47">
        <f t="shared" si="6"/>
        <v>56.000000000002714</v>
      </c>
      <c r="Y14" s="47">
        <f t="shared" si="7"/>
        <v>-18.00000000000246</v>
      </c>
    </row>
    <row r="15" spans="2:25" ht="13.5">
      <c r="B15" s="20">
        <v>7</v>
      </c>
      <c r="C15" s="80">
        <f t="shared" si="1"/>
        <v>1180207.897856007</v>
      </c>
      <c r="D15" s="80"/>
      <c r="E15" s="20">
        <v>2006</v>
      </c>
      <c r="F15" s="8">
        <v>42422</v>
      </c>
      <c r="G15" s="20" t="s">
        <v>8</v>
      </c>
      <c r="H15" s="20">
        <v>1.1907</v>
      </c>
      <c r="I15" s="20">
        <v>1.1932</v>
      </c>
      <c r="J15" s="20">
        <f t="shared" si="8"/>
        <v>24.999999999999467</v>
      </c>
      <c r="K15" s="80">
        <f t="shared" si="0"/>
        <v>35406.23693568021</v>
      </c>
      <c r="L15" s="80"/>
      <c r="M15" s="6">
        <f t="shared" si="2"/>
        <v>1.4162494774272387</v>
      </c>
      <c r="N15" s="20">
        <v>2006</v>
      </c>
      <c r="O15" s="8">
        <v>42423</v>
      </c>
      <c r="P15" s="81">
        <v>1.1932</v>
      </c>
      <c r="Q15" s="81"/>
      <c r="R15" s="78">
        <f t="shared" si="3"/>
        <v>-35406.236935680216</v>
      </c>
      <c r="S15" s="78"/>
      <c r="T15" s="79">
        <f t="shared" si="4"/>
        <v>-24.999999999999467</v>
      </c>
      <c r="U15" s="79"/>
      <c r="V15" s="23">
        <v>1.1864</v>
      </c>
      <c r="W15" s="47">
        <f t="shared" si="5"/>
        <v>43.000000000001926</v>
      </c>
      <c r="X15" s="47">
        <f t="shared" si="6"/>
        <v>49.999999999998934</v>
      </c>
      <c r="Y15" s="47">
        <f t="shared" si="7"/>
        <v>-6.999999999997009</v>
      </c>
    </row>
    <row r="16" spans="2:25" ht="13.5">
      <c r="B16" s="20">
        <v>8</v>
      </c>
      <c r="C16" s="80">
        <f t="shared" si="1"/>
        <v>1144801.6609203268</v>
      </c>
      <c r="D16" s="80"/>
      <c r="E16" s="20">
        <v>2006</v>
      </c>
      <c r="F16" s="8">
        <v>42424</v>
      </c>
      <c r="G16" s="20" t="s">
        <v>8</v>
      </c>
      <c r="H16" s="20">
        <v>1.1863</v>
      </c>
      <c r="I16" s="20">
        <v>1.1916</v>
      </c>
      <c r="J16" s="20">
        <f t="shared" si="8"/>
        <v>53.000000000000824</v>
      </c>
      <c r="K16" s="80">
        <f t="shared" si="0"/>
        <v>34344.0498276098</v>
      </c>
      <c r="L16" s="80"/>
      <c r="M16" s="6">
        <f t="shared" si="2"/>
        <v>0.648000940143571</v>
      </c>
      <c r="N16" s="20">
        <v>2006</v>
      </c>
      <c r="O16" s="8">
        <v>42428</v>
      </c>
      <c r="P16" s="81">
        <v>1.1916</v>
      </c>
      <c r="Q16" s="81"/>
      <c r="R16" s="78">
        <f t="shared" si="3"/>
        <v>-34344.04982760979</v>
      </c>
      <c r="S16" s="78"/>
      <c r="T16" s="79">
        <f t="shared" si="4"/>
        <v>-53.000000000000824</v>
      </c>
      <c r="U16" s="79"/>
      <c r="V16" s="23">
        <v>1.1825</v>
      </c>
      <c r="W16" s="47">
        <f t="shared" si="5"/>
        <v>37.99999999999804</v>
      </c>
      <c r="X16" s="47">
        <f t="shared" si="6"/>
        <v>106.00000000000165</v>
      </c>
      <c r="Y16" s="47">
        <f t="shared" si="7"/>
        <v>-68.00000000000361</v>
      </c>
    </row>
    <row r="17" spans="2:25" ht="13.5">
      <c r="B17" s="20">
        <v>9</v>
      </c>
      <c r="C17" s="80">
        <f t="shared" si="1"/>
        <v>1110457.611092717</v>
      </c>
      <c r="D17" s="80"/>
      <c r="E17" s="20">
        <v>2006</v>
      </c>
      <c r="F17" s="8">
        <v>42432</v>
      </c>
      <c r="G17" s="20" t="s">
        <v>9</v>
      </c>
      <c r="H17" s="20">
        <v>1.2056</v>
      </c>
      <c r="I17" s="20">
        <v>1.1995</v>
      </c>
      <c r="J17" s="20">
        <f t="shared" si="8"/>
        <v>60.99999999999994</v>
      </c>
      <c r="K17" s="80">
        <f t="shared" si="0"/>
        <v>33313.72833278151</v>
      </c>
      <c r="L17" s="80"/>
      <c r="M17" s="6">
        <f t="shared" si="2"/>
        <v>0.5461266939800252</v>
      </c>
      <c r="N17" s="20">
        <v>2006</v>
      </c>
      <c r="O17" s="8">
        <v>42435</v>
      </c>
      <c r="P17" s="81">
        <v>1.1995</v>
      </c>
      <c r="Q17" s="81"/>
      <c r="R17" s="78">
        <f t="shared" si="3"/>
        <v>-33313.72833278151</v>
      </c>
      <c r="S17" s="78"/>
      <c r="T17" s="79">
        <f t="shared" si="4"/>
        <v>-60.99999999999994</v>
      </c>
      <c r="U17" s="79"/>
      <c r="V17" s="23">
        <v>1.2095</v>
      </c>
      <c r="W17" s="47">
        <f t="shared" si="5"/>
        <v>39.00000000000014</v>
      </c>
      <c r="X17" s="47">
        <f t="shared" si="6"/>
        <v>121.99999999999989</v>
      </c>
      <c r="Y17" s="47">
        <f t="shared" si="7"/>
        <v>-82.99999999999974</v>
      </c>
    </row>
    <row r="18" spans="2:25" ht="13.5">
      <c r="B18" s="20">
        <v>10</v>
      </c>
      <c r="C18" s="80">
        <f t="shared" si="1"/>
        <v>1077143.8827599355</v>
      </c>
      <c r="D18" s="80"/>
      <c r="E18" s="20">
        <v>2006</v>
      </c>
      <c r="F18" s="8">
        <v>42440</v>
      </c>
      <c r="G18" s="20" t="s">
        <v>9</v>
      </c>
      <c r="H18" s="20">
        <v>1.1922</v>
      </c>
      <c r="I18" s="20">
        <v>1.1907</v>
      </c>
      <c r="J18" s="20">
        <f t="shared" si="8"/>
        <v>14.999999999998348</v>
      </c>
      <c r="K18" s="80">
        <f t="shared" si="0"/>
        <v>32314.31648279806</v>
      </c>
      <c r="L18" s="80"/>
      <c r="M18" s="6">
        <f t="shared" si="2"/>
        <v>2.1542877655201083</v>
      </c>
      <c r="N18" s="20">
        <v>2006</v>
      </c>
      <c r="O18" s="8">
        <v>42450</v>
      </c>
      <c r="P18" s="81">
        <v>1.214</v>
      </c>
      <c r="Q18" s="81"/>
      <c r="R18" s="78">
        <f t="shared" si="3"/>
        <v>469634.7328833845</v>
      </c>
      <c r="S18" s="78"/>
      <c r="T18" s="79">
        <f t="shared" si="4"/>
        <v>218.00000000000043</v>
      </c>
      <c r="U18" s="79"/>
      <c r="V18" s="23">
        <v>1.2209</v>
      </c>
      <c r="W18" s="47">
        <f t="shared" si="5"/>
        <v>287.0000000000017</v>
      </c>
      <c r="X18" s="47">
        <f t="shared" si="6"/>
        <v>29.999999999996696</v>
      </c>
      <c r="Y18" s="47">
        <f t="shared" si="7"/>
        <v>257.000000000005</v>
      </c>
    </row>
    <row r="19" spans="2:25" ht="13.5">
      <c r="B19" s="20">
        <v>11</v>
      </c>
      <c r="C19" s="80">
        <f t="shared" si="1"/>
        <v>1546778.61564332</v>
      </c>
      <c r="D19" s="80"/>
      <c r="E19" s="20">
        <v>2006</v>
      </c>
      <c r="F19" s="8">
        <v>42450</v>
      </c>
      <c r="G19" s="20" t="s">
        <v>8</v>
      </c>
      <c r="H19" s="20">
        <v>1.2074</v>
      </c>
      <c r="I19" s="20">
        <v>1.2166</v>
      </c>
      <c r="J19" s="20">
        <f t="shared" si="8"/>
        <v>91.99999999999875</v>
      </c>
      <c r="K19" s="80">
        <f t="shared" si="0"/>
        <v>46403.358469299594</v>
      </c>
      <c r="L19" s="80"/>
      <c r="M19" s="6">
        <f t="shared" si="2"/>
        <v>0.5043843311880459</v>
      </c>
      <c r="N19" s="20">
        <v>2006</v>
      </c>
      <c r="O19" s="8">
        <v>42453</v>
      </c>
      <c r="P19" s="81">
        <v>1.1954</v>
      </c>
      <c r="Q19" s="81"/>
      <c r="R19" s="78">
        <f t="shared" si="3"/>
        <v>60526.11974256557</v>
      </c>
      <c r="S19" s="78"/>
      <c r="T19" s="79">
        <f t="shared" si="4"/>
        <v>120.00000000000011</v>
      </c>
      <c r="U19" s="79"/>
      <c r="V19" s="23">
        <v>1.1951</v>
      </c>
      <c r="W19" s="47">
        <f t="shared" si="5"/>
        <v>122.99999999999977</v>
      </c>
      <c r="X19" s="47">
        <f t="shared" si="6"/>
        <v>183.9999999999975</v>
      </c>
      <c r="Y19" s="47">
        <f t="shared" si="7"/>
        <v>-60.999999999997726</v>
      </c>
    </row>
    <row r="20" spans="2:25" ht="13.5">
      <c r="B20" s="20">
        <v>12</v>
      </c>
      <c r="C20" s="80">
        <f t="shared" si="1"/>
        <v>1607304.7353858855</v>
      </c>
      <c r="D20" s="80"/>
      <c r="E20" s="20">
        <v>2006</v>
      </c>
      <c r="F20" s="8">
        <v>42460</v>
      </c>
      <c r="G20" s="20" t="s">
        <v>9</v>
      </c>
      <c r="H20" s="20">
        <v>1.212</v>
      </c>
      <c r="I20" s="20">
        <v>1.2082</v>
      </c>
      <c r="J20" s="20">
        <f t="shared" si="8"/>
        <v>38.000000000000256</v>
      </c>
      <c r="K20" s="80">
        <f t="shared" si="0"/>
        <v>48219.14206157656</v>
      </c>
      <c r="L20" s="80"/>
      <c r="M20" s="6">
        <f t="shared" si="2"/>
        <v>1.2689247910941115</v>
      </c>
      <c r="N20" s="20">
        <v>2006</v>
      </c>
      <c r="O20" s="8">
        <v>42463</v>
      </c>
      <c r="P20" s="81">
        <v>1.2082</v>
      </c>
      <c r="Q20" s="81"/>
      <c r="R20" s="78">
        <f t="shared" si="3"/>
        <v>-48219.14206157656</v>
      </c>
      <c r="S20" s="78"/>
      <c r="T20" s="79">
        <f t="shared" si="4"/>
        <v>-38.000000000000256</v>
      </c>
      <c r="U20" s="79"/>
      <c r="V20" s="23">
        <v>1.2145</v>
      </c>
      <c r="W20" s="47">
        <f t="shared" si="5"/>
        <v>24.999999999999467</v>
      </c>
      <c r="X20" s="47">
        <f t="shared" si="6"/>
        <v>76.00000000000051</v>
      </c>
      <c r="Y20" s="47">
        <f t="shared" si="7"/>
        <v>-51.000000000001044</v>
      </c>
    </row>
    <row r="21" spans="2:25" ht="13.5">
      <c r="B21" s="20">
        <v>13</v>
      </c>
      <c r="C21" s="80">
        <f t="shared" si="1"/>
        <v>1559085.593324309</v>
      </c>
      <c r="D21" s="80"/>
      <c r="E21" s="20">
        <v>2006</v>
      </c>
      <c r="F21" s="8">
        <v>42464</v>
      </c>
      <c r="G21" s="20" t="s">
        <v>9</v>
      </c>
      <c r="H21" s="20">
        <v>1.2174</v>
      </c>
      <c r="I21" s="20">
        <v>1.2119</v>
      </c>
      <c r="J21" s="20">
        <f t="shared" si="8"/>
        <v>55.000000000000604</v>
      </c>
      <c r="K21" s="80">
        <f t="shared" si="0"/>
        <v>46772.567799729266</v>
      </c>
      <c r="L21" s="80"/>
      <c r="M21" s="6">
        <f t="shared" si="2"/>
        <v>0.8504103236314319</v>
      </c>
      <c r="N21" s="20">
        <v>2006</v>
      </c>
      <c r="O21" s="8">
        <v>42466</v>
      </c>
      <c r="P21" s="81">
        <v>1.2273</v>
      </c>
      <c r="Q21" s="81"/>
      <c r="R21" s="78">
        <f t="shared" si="3"/>
        <v>84190.62203951193</v>
      </c>
      <c r="S21" s="78"/>
      <c r="T21" s="79">
        <f t="shared" si="4"/>
        <v>99.0000000000002</v>
      </c>
      <c r="U21" s="79"/>
      <c r="V21" s="23">
        <v>1.2335</v>
      </c>
      <c r="W21" s="47">
        <f t="shared" si="5"/>
        <v>161.00000000000003</v>
      </c>
      <c r="X21" s="47">
        <f t="shared" si="6"/>
        <v>110.00000000000121</v>
      </c>
      <c r="Y21" s="47">
        <f t="shared" si="7"/>
        <v>50.99999999999882</v>
      </c>
    </row>
    <row r="22" spans="2:25" ht="13.5">
      <c r="B22" s="20">
        <v>14</v>
      </c>
      <c r="C22" s="80">
        <f t="shared" si="1"/>
        <v>1643276.215363821</v>
      </c>
      <c r="D22" s="80"/>
      <c r="E22" s="20">
        <v>2006</v>
      </c>
      <c r="F22" s="8">
        <v>42484</v>
      </c>
      <c r="G22" s="20" t="s">
        <v>9</v>
      </c>
      <c r="H22" s="20">
        <v>1.2403</v>
      </c>
      <c r="I22" s="20">
        <v>1.2333</v>
      </c>
      <c r="J22" s="20">
        <f t="shared" si="8"/>
        <v>69.99999999999895</v>
      </c>
      <c r="K22" s="80">
        <f t="shared" si="0"/>
        <v>49298.28646091463</v>
      </c>
      <c r="L22" s="80"/>
      <c r="M22" s="6">
        <f t="shared" si="2"/>
        <v>0.7042612351559339</v>
      </c>
      <c r="N22" s="20">
        <v>2006</v>
      </c>
      <c r="O22" s="8">
        <v>42491</v>
      </c>
      <c r="P22" s="81">
        <v>1.2606</v>
      </c>
      <c r="Q22" s="81"/>
      <c r="R22" s="78">
        <f t="shared" si="3"/>
        <v>142965.03073665447</v>
      </c>
      <c r="S22" s="78"/>
      <c r="T22" s="79">
        <f t="shared" si="4"/>
        <v>202.99999999999986</v>
      </c>
      <c r="U22" s="79"/>
      <c r="V22" s="23">
        <v>1.2693</v>
      </c>
      <c r="W22" s="47">
        <f t="shared" si="5"/>
        <v>290.00000000000136</v>
      </c>
      <c r="X22" s="47">
        <f t="shared" si="6"/>
        <v>139.9999999999979</v>
      </c>
      <c r="Y22" s="47">
        <f t="shared" si="7"/>
        <v>150.00000000000347</v>
      </c>
    </row>
    <row r="23" spans="2:25" ht="13.5">
      <c r="B23" s="20">
        <v>15</v>
      </c>
      <c r="C23" s="80">
        <f t="shared" si="1"/>
        <v>1786241.2461004755</v>
      </c>
      <c r="D23" s="80"/>
      <c r="E23" s="20">
        <v>2006</v>
      </c>
      <c r="F23" s="8">
        <v>42513</v>
      </c>
      <c r="G23" s="20" t="s">
        <v>9</v>
      </c>
      <c r="H23" s="20">
        <v>1.2867</v>
      </c>
      <c r="I23" s="20">
        <v>1.2806</v>
      </c>
      <c r="J23" s="20">
        <f t="shared" si="8"/>
        <v>60.99999999999994</v>
      </c>
      <c r="K23" s="80">
        <f t="shared" si="0"/>
        <v>53587.23738301427</v>
      </c>
      <c r="L23" s="80"/>
      <c r="M23" s="6">
        <f t="shared" si="2"/>
        <v>0.8784793013608904</v>
      </c>
      <c r="N23" s="20">
        <v>2006</v>
      </c>
      <c r="O23" s="8">
        <v>42514</v>
      </c>
      <c r="P23" s="81">
        <v>1.2806</v>
      </c>
      <c r="Q23" s="81"/>
      <c r="R23" s="78">
        <f t="shared" si="3"/>
        <v>-53587.23738301426</v>
      </c>
      <c r="S23" s="78"/>
      <c r="T23" s="79">
        <f t="shared" si="4"/>
        <v>-60.99999999999994</v>
      </c>
      <c r="U23" s="79"/>
      <c r="V23" s="23">
        <v>1.288</v>
      </c>
      <c r="W23" s="47">
        <f t="shared" si="5"/>
        <v>13.000000000000789</v>
      </c>
      <c r="X23" s="47">
        <f t="shared" si="6"/>
        <v>121.99999999999989</v>
      </c>
      <c r="Y23" s="47">
        <f t="shared" si="7"/>
        <v>-108.99999999999909</v>
      </c>
    </row>
    <row r="24" spans="2:25" ht="13.5">
      <c r="B24" s="20">
        <v>16</v>
      </c>
      <c r="C24" s="80">
        <f t="shared" si="1"/>
        <v>1732654.0087174613</v>
      </c>
      <c r="D24" s="80"/>
      <c r="E24" s="20">
        <v>2006</v>
      </c>
      <c r="F24" s="8">
        <v>42529</v>
      </c>
      <c r="G24" s="20" t="s">
        <v>8</v>
      </c>
      <c r="H24" s="20">
        <v>1.2783</v>
      </c>
      <c r="I24" s="20">
        <v>1.281</v>
      </c>
      <c r="J24" s="20">
        <f t="shared" si="8"/>
        <v>26.999999999999247</v>
      </c>
      <c r="K24" s="80">
        <f t="shared" si="0"/>
        <v>51979.620261523836</v>
      </c>
      <c r="L24" s="80"/>
      <c r="M24" s="6">
        <f t="shared" si="2"/>
        <v>1.9251711207972328</v>
      </c>
      <c r="N24" s="20">
        <v>2006</v>
      </c>
      <c r="O24" s="8">
        <v>42534</v>
      </c>
      <c r="P24" s="81">
        <v>1.2619</v>
      </c>
      <c r="Q24" s="81"/>
      <c r="R24" s="78">
        <f t="shared" si="3"/>
        <v>315728.0638107456</v>
      </c>
      <c r="S24" s="78"/>
      <c r="T24" s="79">
        <f t="shared" si="4"/>
        <v>163.99999999999972</v>
      </c>
      <c r="U24" s="79"/>
      <c r="V24" s="23">
        <v>1.2546</v>
      </c>
      <c r="W24" s="47">
        <f t="shared" si="5"/>
        <v>237.00000000000054</v>
      </c>
      <c r="X24" s="47">
        <f t="shared" si="6"/>
        <v>53.999999999998494</v>
      </c>
      <c r="Y24" s="47">
        <f t="shared" si="7"/>
        <v>183.00000000000205</v>
      </c>
    </row>
    <row r="25" spans="2:25" ht="13.5">
      <c r="B25" s="20">
        <v>17</v>
      </c>
      <c r="C25" s="80">
        <f t="shared" si="1"/>
        <v>2048382.0725282067</v>
      </c>
      <c r="D25" s="80"/>
      <c r="E25" s="20">
        <v>2006</v>
      </c>
      <c r="F25" s="8">
        <v>42536</v>
      </c>
      <c r="G25" s="20" t="s">
        <v>9</v>
      </c>
      <c r="H25" s="20">
        <v>1.2631</v>
      </c>
      <c r="I25" s="20">
        <v>1.2579</v>
      </c>
      <c r="J25" s="20">
        <f t="shared" si="8"/>
        <v>51.999999999998714</v>
      </c>
      <c r="K25" s="80">
        <f t="shared" si="0"/>
        <v>61451.4621758462</v>
      </c>
      <c r="L25" s="80"/>
      <c r="M25" s="6">
        <f t="shared" si="2"/>
        <v>1.1817588879970715</v>
      </c>
      <c r="N25" s="20">
        <v>2006</v>
      </c>
      <c r="O25" s="8">
        <v>42540</v>
      </c>
      <c r="P25" s="81">
        <v>1.2579</v>
      </c>
      <c r="Q25" s="81"/>
      <c r="R25" s="78">
        <f t="shared" si="3"/>
        <v>-61451.4621758462</v>
      </c>
      <c r="S25" s="78"/>
      <c r="T25" s="79">
        <f t="shared" si="4"/>
        <v>-51.999999999998714</v>
      </c>
      <c r="U25" s="79"/>
      <c r="V25" s="23">
        <v>1.2676</v>
      </c>
      <c r="W25" s="47">
        <f t="shared" si="5"/>
        <v>45.000000000001705</v>
      </c>
      <c r="X25" s="47">
        <f t="shared" si="6"/>
        <v>103.99999999999743</v>
      </c>
      <c r="Y25" s="47">
        <f t="shared" si="7"/>
        <v>-58.99999999999572</v>
      </c>
    </row>
    <row r="26" spans="2:25" ht="13.5">
      <c r="B26" s="20">
        <v>18</v>
      </c>
      <c r="C26" s="80">
        <f t="shared" si="1"/>
        <v>1986930.6103523606</v>
      </c>
      <c r="D26" s="80"/>
      <c r="E26" s="20">
        <v>2006</v>
      </c>
      <c r="F26" s="8">
        <v>42541</v>
      </c>
      <c r="G26" s="20" t="s">
        <v>8</v>
      </c>
      <c r="H26" s="20">
        <v>1.2564</v>
      </c>
      <c r="I26" s="20">
        <v>1.2599</v>
      </c>
      <c r="J26" s="20">
        <f t="shared" si="8"/>
        <v>35.00000000000058</v>
      </c>
      <c r="K26" s="80">
        <f t="shared" si="0"/>
        <v>59607.918310570814</v>
      </c>
      <c r="L26" s="80"/>
      <c r="M26" s="6">
        <f t="shared" si="2"/>
        <v>1.7030833803019951</v>
      </c>
      <c r="N26" s="20">
        <v>2006</v>
      </c>
      <c r="O26" s="8">
        <v>42541</v>
      </c>
      <c r="P26" s="81">
        <v>1.2599</v>
      </c>
      <c r="Q26" s="81"/>
      <c r="R26" s="78">
        <f t="shared" si="3"/>
        <v>-59607.91831057083</v>
      </c>
      <c r="S26" s="78"/>
      <c r="T26" s="79">
        <f t="shared" si="4"/>
        <v>-35.00000000000058</v>
      </c>
      <c r="U26" s="79"/>
      <c r="V26" s="23">
        <v>1.2538</v>
      </c>
      <c r="W26" s="47">
        <f t="shared" si="5"/>
        <v>25.999999999999357</v>
      </c>
      <c r="X26" s="47">
        <f t="shared" si="6"/>
        <v>70.00000000000117</v>
      </c>
      <c r="Y26" s="47">
        <f t="shared" si="7"/>
        <v>-44.000000000001805</v>
      </c>
    </row>
    <row r="27" spans="2:25" ht="13.5">
      <c r="B27" s="20">
        <v>19</v>
      </c>
      <c r="C27" s="80">
        <f t="shared" si="1"/>
        <v>1927322.6920417899</v>
      </c>
      <c r="D27" s="80"/>
      <c r="E27" s="20">
        <v>2006</v>
      </c>
      <c r="F27" s="8">
        <v>42556</v>
      </c>
      <c r="G27" s="20" t="s">
        <v>8</v>
      </c>
      <c r="H27" s="20">
        <v>1.274</v>
      </c>
      <c r="I27" s="20">
        <v>1.2799</v>
      </c>
      <c r="J27" s="20">
        <f t="shared" si="8"/>
        <v>59.00000000000016</v>
      </c>
      <c r="K27" s="80">
        <f t="shared" si="0"/>
        <v>57819.680761253694</v>
      </c>
      <c r="L27" s="80"/>
      <c r="M27" s="6">
        <f t="shared" si="2"/>
        <v>0.9799945891737887</v>
      </c>
      <c r="N27" s="20">
        <v>2006</v>
      </c>
      <c r="O27" s="8">
        <v>42558</v>
      </c>
      <c r="P27" s="81">
        <v>1.2799</v>
      </c>
      <c r="Q27" s="81"/>
      <c r="R27" s="78">
        <f t="shared" si="3"/>
        <v>-57819.680761253694</v>
      </c>
      <c r="S27" s="78"/>
      <c r="T27" s="79">
        <f t="shared" si="4"/>
        <v>-59.00000000000016</v>
      </c>
      <c r="U27" s="79"/>
      <c r="V27" s="23">
        <v>1.2705</v>
      </c>
      <c r="W27" s="47">
        <f t="shared" si="5"/>
        <v>35.00000000000058</v>
      </c>
      <c r="X27" s="47">
        <f t="shared" si="6"/>
        <v>118.00000000000033</v>
      </c>
      <c r="Y27" s="47">
        <f t="shared" si="7"/>
        <v>-82.99999999999974</v>
      </c>
    </row>
    <row r="28" spans="2:25" ht="13.5">
      <c r="B28" s="20">
        <v>20</v>
      </c>
      <c r="C28" s="80">
        <f t="shared" si="1"/>
        <v>1869503.0112805362</v>
      </c>
      <c r="D28" s="80"/>
      <c r="E28" s="20">
        <v>2006</v>
      </c>
      <c r="F28" s="8">
        <v>42564</v>
      </c>
      <c r="G28" s="20" t="s">
        <v>8</v>
      </c>
      <c r="H28" s="20">
        <v>1.2661</v>
      </c>
      <c r="I28" s="20">
        <v>1.2724</v>
      </c>
      <c r="J28" s="20">
        <f t="shared" si="8"/>
        <v>62.99999999999972</v>
      </c>
      <c r="K28" s="80">
        <f t="shared" si="0"/>
        <v>56085.090338416085</v>
      </c>
      <c r="L28" s="80"/>
      <c r="M28" s="6">
        <f t="shared" si="2"/>
        <v>0.8902395291812116</v>
      </c>
      <c r="N28" s="20">
        <v>2006</v>
      </c>
      <c r="O28" s="8">
        <v>42570</v>
      </c>
      <c r="P28" s="81">
        <v>1.2561</v>
      </c>
      <c r="Q28" s="81"/>
      <c r="R28" s="78">
        <f t="shared" si="3"/>
        <v>89023.95291812124</v>
      </c>
      <c r="S28" s="78"/>
      <c r="T28" s="79">
        <f t="shared" si="4"/>
        <v>100.00000000000009</v>
      </c>
      <c r="U28" s="79"/>
      <c r="V28" s="23">
        <v>1.2457</v>
      </c>
      <c r="W28" s="47">
        <f t="shared" si="5"/>
        <v>203.99999999999974</v>
      </c>
      <c r="X28" s="47">
        <f t="shared" si="6"/>
        <v>125.99999999999945</v>
      </c>
      <c r="Y28" s="47">
        <f t="shared" si="7"/>
        <v>78.0000000000003</v>
      </c>
    </row>
    <row r="29" spans="2:25" ht="13.5">
      <c r="B29" s="20">
        <v>21</v>
      </c>
      <c r="C29" s="80">
        <f t="shared" si="1"/>
        <v>1958526.9641986573</v>
      </c>
      <c r="D29" s="80"/>
      <c r="E29" s="20">
        <v>2006</v>
      </c>
      <c r="F29" s="8">
        <v>42572</v>
      </c>
      <c r="G29" s="20" t="s">
        <v>9</v>
      </c>
      <c r="H29" s="20">
        <v>1.2684</v>
      </c>
      <c r="I29" s="20">
        <v>1.2627</v>
      </c>
      <c r="J29" s="20">
        <f t="shared" si="8"/>
        <v>57.000000000000384</v>
      </c>
      <c r="K29" s="80">
        <f t="shared" si="0"/>
        <v>58755.80892595972</v>
      </c>
      <c r="L29" s="80"/>
      <c r="M29" s="6">
        <f t="shared" si="2"/>
        <v>1.0308036653677075</v>
      </c>
      <c r="N29" s="20">
        <v>2006</v>
      </c>
      <c r="O29" s="8">
        <v>42575</v>
      </c>
      <c r="P29" s="81">
        <v>1.2627</v>
      </c>
      <c r="Q29" s="81"/>
      <c r="R29" s="78">
        <f t="shared" si="3"/>
        <v>-58755.80892595972</v>
      </c>
      <c r="S29" s="78"/>
      <c r="T29" s="79">
        <f t="shared" si="4"/>
        <v>-57.000000000000384</v>
      </c>
      <c r="U29" s="79"/>
      <c r="V29" s="23">
        <v>1.2708</v>
      </c>
      <c r="W29" s="47">
        <f t="shared" si="5"/>
        <v>23.999999999999577</v>
      </c>
      <c r="X29" s="47">
        <f t="shared" si="6"/>
        <v>114.00000000000077</v>
      </c>
      <c r="Y29" s="47">
        <f t="shared" si="7"/>
        <v>-90.0000000000012</v>
      </c>
    </row>
    <row r="30" spans="2:25" ht="13.5">
      <c r="B30" s="20">
        <v>22</v>
      </c>
      <c r="C30" s="80">
        <f t="shared" si="1"/>
        <v>1899771.1552726976</v>
      </c>
      <c r="D30" s="80"/>
      <c r="E30" s="20">
        <v>2006</v>
      </c>
      <c r="F30" s="8">
        <v>42579</v>
      </c>
      <c r="G30" s="20" t="s">
        <v>9</v>
      </c>
      <c r="H30" s="20">
        <v>1.2744</v>
      </c>
      <c r="I30" s="20">
        <v>1.2659</v>
      </c>
      <c r="J30" s="20">
        <f t="shared" si="8"/>
        <v>84.99999999999952</v>
      </c>
      <c r="K30" s="80">
        <f t="shared" si="0"/>
        <v>56993.13465818093</v>
      </c>
      <c r="L30" s="80"/>
      <c r="M30" s="6">
        <f t="shared" si="2"/>
        <v>0.6705074665668382</v>
      </c>
      <c r="N30" s="20">
        <v>2006</v>
      </c>
      <c r="O30" s="8">
        <v>42583</v>
      </c>
      <c r="P30" s="81">
        <v>1.2739</v>
      </c>
      <c r="Q30" s="81"/>
      <c r="R30" s="78">
        <f t="shared" si="3"/>
        <v>-3352.537332833822</v>
      </c>
      <c r="S30" s="78"/>
      <c r="T30" s="79">
        <f t="shared" si="4"/>
        <v>-84.99999999999952</v>
      </c>
      <c r="U30" s="79"/>
      <c r="V30" s="23">
        <v>1.2786</v>
      </c>
      <c r="W30" s="47">
        <f t="shared" si="5"/>
        <v>41.999999999999815</v>
      </c>
      <c r="X30" s="47">
        <f t="shared" si="6"/>
        <v>169.99999999999903</v>
      </c>
      <c r="Y30" s="47">
        <f t="shared" si="7"/>
        <v>-127.99999999999922</v>
      </c>
    </row>
    <row r="31" spans="2:25" ht="13.5">
      <c r="B31" s="20">
        <v>23</v>
      </c>
      <c r="C31" s="80">
        <f t="shared" si="1"/>
        <v>1896418.6179398638</v>
      </c>
      <c r="D31" s="80"/>
      <c r="E31" s="20">
        <v>2006</v>
      </c>
      <c r="F31" s="8">
        <v>42584</v>
      </c>
      <c r="G31" s="20" t="s">
        <v>9</v>
      </c>
      <c r="H31" s="20">
        <v>1.2814</v>
      </c>
      <c r="I31" s="20">
        <v>1.2787</v>
      </c>
      <c r="J31" s="20">
        <f t="shared" si="8"/>
        <v>27.000000000001467</v>
      </c>
      <c r="K31" s="80">
        <f t="shared" si="0"/>
        <v>56892.55853819591</v>
      </c>
      <c r="L31" s="80"/>
      <c r="M31" s="6">
        <f t="shared" si="2"/>
        <v>2.1071317977108452</v>
      </c>
      <c r="N31" s="20">
        <v>2006</v>
      </c>
      <c r="O31" s="8">
        <v>42584</v>
      </c>
      <c r="P31" s="81">
        <v>1.2787</v>
      </c>
      <c r="Q31" s="81"/>
      <c r="R31" s="78">
        <f t="shared" si="3"/>
        <v>-56892.55853819591</v>
      </c>
      <c r="S31" s="78"/>
      <c r="T31" s="79">
        <f t="shared" si="4"/>
        <v>-27.000000000001467</v>
      </c>
      <c r="U31" s="79"/>
      <c r="V31" s="23">
        <v>1.2822</v>
      </c>
      <c r="W31" s="47">
        <f t="shared" si="5"/>
        <v>7.999999999999119</v>
      </c>
      <c r="X31" s="47">
        <f t="shared" si="6"/>
        <v>54.000000000002935</v>
      </c>
      <c r="Y31" s="47">
        <f t="shared" si="7"/>
        <v>-46.000000000003816</v>
      </c>
    </row>
    <row r="32" spans="2:25" ht="13.5">
      <c r="B32" s="20">
        <v>24</v>
      </c>
      <c r="C32" s="80">
        <f t="shared" si="1"/>
        <v>1839526.059401668</v>
      </c>
      <c r="D32" s="80"/>
      <c r="E32" s="20">
        <v>2006</v>
      </c>
      <c r="F32" s="8">
        <v>42586</v>
      </c>
      <c r="G32" s="20" t="s">
        <v>9</v>
      </c>
      <c r="H32" s="20">
        <v>1.281</v>
      </c>
      <c r="I32" s="20">
        <v>1.2785</v>
      </c>
      <c r="J32" s="20">
        <f t="shared" si="8"/>
        <v>24.999999999999467</v>
      </c>
      <c r="K32" s="80">
        <f t="shared" si="0"/>
        <v>55185.781782050035</v>
      </c>
      <c r="L32" s="80"/>
      <c r="M32" s="6">
        <f t="shared" si="2"/>
        <v>2.2074312712820485</v>
      </c>
      <c r="N32" s="20">
        <v>2006</v>
      </c>
      <c r="O32" s="8">
        <v>42586</v>
      </c>
      <c r="P32" s="81">
        <v>1.2785</v>
      </c>
      <c r="Q32" s="81"/>
      <c r="R32" s="78">
        <f t="shared" si="3"/>
        <v>-55185.781782050035</v>
      </c>
      <c r="S32" s="78"/>
      <c r="T32" s="79">
        <f t="shared" si="4"/>
        <v>-24.999999999999467</v>
      </c>
      <c r="U32" s="79"/>
      <c r="V32" s="23">
        <v>1.2815</v>
      </c>
      <c r="W32" s="47">
        <f t="shared" si="5"/>
        <v>5.00000000000167</v>
      </c>
      <c r="X32" s="47">
        <f t="shared" si="6"/>
        <v>49.999999999998934</v>
      </c>
      <c r="Y32" s="47">
        <f t="shared" si="7"/>
        <v>-44.999999999997264</v>
      </c>
    </row>
    <row r="33" spans="2:25" ht="13.5">
      <c r="B33" s="20">
        <v>25</v>
      </c>
      <c r="C33" s="80">
        <f t="shared" si="1"/>
        <v>1784340.277619618</v>
      </c>
      <c r="D33" s="80"/>
      <c r="E33" s="20">
        <v>2006</v>
      </c>
      <c r="F33" s="8">
        <v>42589</v>
      </c>
      <c r="G33" s="20" t="s">
        <v>9</v>
      </c>
      <c r="H33" s="20">
        <v>1.288</v>
      </c>
      <c r="I33" s="20">
        <v>1.2846</v>
      </c>
      <c r="J33" s="20">
        <f t="shared" si="8"/>
        <v>34.000000000000696</v>
      </c>
      <c r="K33" s="80">
        <f t="shared" si="0"/>
        <v>53530.20832858854</v>
      </c>
      <c r="L33" s="80"/>
      <c r="M33" s="6">
        <f t="shared" si="2"/>
        <v>1.5744178920172776</v>
      </c>
      <c r="N33" s="20">
        <v>2006</v>
      </c>
      <c r="O33" s="8">
        <v>42589</v>
      </c>
      <c r="P33" s="81">
        <v>1.2846</v>
      </c>
      <c r="Q33" s="81"/>
      <c r="R33" s="78">
        <f t="shared" si="3"/>
        <v>-53530.20832858853</v>
      </c>
      <c r="S33" s="78"/>
      <c r="T33" s="79">
        <f t="shared" si="4"/>
        <v>-34.000000000000696</v>
      </c>
      <c r="U33" s="79"/>
      <c r="V33" s="23">
        <v>1.2885</v>
      </c>
      <c r="W33" s="47">
        <f t="shared" si="5"/>
        <v>4.999999999999449</v>
      </c>
      <c r="X33" s="47">
        <f t="shared" si="6"/>
        <v>68.00000000000139</v>
      </c>
      <c r="Y33" s="47">
        <f t="shared" si="7"/>
        <v>-63.00000000000195</v>
      </c>
    </row>
    <row r="34" spans="2:25" ht="13.5">
      <c r="B34" s="20">
        <v>26</v>
      </c>
      <c r="C34" s="80">
        <f t="shared" si="1"/>
        <v>1730810.0692910294</v>
      </c>
      <c r="D34" s="80"/>
      <c r="E34" s="20">
        <v>2006</v>
      </c>
      <c r="F34" s="8">
        <v>42593</v>
      </c>
      <c r="G34" s="20" t="s">
        <v>8</v>
      </c>
      <c r="H34" s="20">
        <v>1.2721</v>
      </c>
      <c r="I34" s="20">
        <v>1.278</v>
      </c>
      <c r="J34" s="20">
        <f t="shared" si="8"/>
        <v>59.00000000000016</v>
      </c>
      <c r="K34" s="80">
        <f t="shared" si="0"/>
        <v>51924.30207873088</v>
      </c>
      <c r="L34" s="80"/>
      <c r="M34" s="6">
        <f t="shared" si="2"/>
        <v>0.8800729165886565</v>
      </c>
      <c r="N34" s="20">
        <v>2006</v>
      </c>
      <c r="O34" s="8">
        <v>42597</v>
      </c>
      <c r="P34" s="81">
        <v>1.2762</v>
      </c>
      <c r="Q34" s="81"/>
      <c r="R34" s="78">
        <f t="shared" si="3"/>
        <v>-36082.989580134854</v>
      </c>
      <c r="S34" s="78"/>
      <c r="T34" s="79">
        <f t="shared" si="4"/>
        <v>-59.00000000000016</v>
      </c>
      <c r="U34" s="79"/>
      <c r="V34" s="23">
        <v>1.2695</v>
      </c>
      <c r="W34" s="47">
        <f t="shared" si="5"/>
        <v>25.999999999999357</v>
      </c>
      <c r="X34" s="47">
        <f t="shared" si="6"/>
        <v>118.00000000000033</v>
      </c>
      <c r="Y34" s="47">
        <f t="shared" si="7"/>
        <v>-92.00000000000097</v>
      </c>
    </row>
    <row r="35" spans="2:25" ht="13.5">
      <c r="B35" s="20">
        <v>27</v>
      </c>
      <c r="C35" s="80">
        <f t="shared" si="1"/>
        <v>1694727.0797108945</v>
      </c>
      <c r="D35" s="80"/>
      <c r="E35" s="20">
        <v>2006</v>
      </c>
      <c r="F35" s="8">
        <v>42597</v>
      </c>
      <c r="G35" s="20" t="s">
        <v>9</v>
      </c>
      <c r="H35" s="20">
        <v>1.2807</v>
      </c>
      <c r="I35" s="20">
        <v>1.275</v>
      </c>
      <c r="J35" s="20">
        <f>ABS(H35-I35)*10000</f>
        <v>57.000000000000384</v>
      </c>
      <c r="K35" s="80">
        <f t="shared" si="0"/>
        <v>50841.812391326835</v>
      </c>
      <c r="L35" s="80"/>
      <c r="M35" s="6">
        <f t="shared" si="2"/>
        <v>0.8919616209004648</v>
      </c>
      <c r="N35" s="20">
        <v>2006</v>
      </c>
      <c r="O35" s="8">
        <v>42599</v>
      </c>
      <c r="P35" s="81">
        <v>1.2837</v>
      </c>
      <c r="Q35" s="81"/>
      <c r="R35" s="78">
        <f t="shared" si="3"/>
        <v>26758.848627014962</v>
      </c>
      <c r="S35" s="78"/>
      <c r="T35" s="79">
        <f t="shared" si="4"/>
        <v>30.000000000001137</v>
      </c>
      <c r="U35" s="79"/>
      <c r="V35" s="23">
        <v>1.2888</v>
      </c>
      <c r="W35" s="47">
        <f aca="true" t="shared" si="9" ref="W35:W53">ABS(H35-V35)*10000</f>
        <v>80.99999999999996</v>
      </c>
      <c r="X35" s="47">
        <f aca="true" t="shared" si="10" ref="X35:X53">J35*2</f>
        <v>114.00000000000077</v>
      </c>
      <c r="Y35" s="47">
        <f aca="true" t="shared" si="11" ref="Y35:Y53">W35-X35</f>
        <v>-33.00000000000081</v>
      </c>
    </row>
    <row r="36" spans="2:25" ht="13.5">
      <c r="B36" s="20">
        <v>28</v>
      </c>
      <c r="C36" s="80">
        <f t="shared" si="1"/>
        <v>1721485.9283379095</v>
      </c>
      <c r="D36" s="80"/>
      <c r="E36" s="20">
        <v>2006</v>
      </c>
      <c r="F36" s="8">
        <v>42612</v>
      </c>
      <c r="G36" s="20" t="s">
        <v>9</v>
      </c>
      <c r="H36" s="20">
        <v>1.2838</v>
      </c>
      <c r="I36" s="20">
        <v>1.281</v>
      </c>
      <c r="J36" s="20">
        <f t="shared" si="8"/>
        <v>28.000000000001357</v>
      </c>
      <c r="K36" s="80">
        <f t="shared" si="0"/>
        <v>51644.577850137284</v>
      </c>
      <c r="L36" s="80"/>
      <c r="M36" s="6">
        <f t="shared" si="2"/>
        <v>1.844449208933385</v>
      </c>
      <c r="N36" s="20">
        <v>2006</v>
      </c>
      <c r="O36" s="8">
        <v>42613</v>
      </c>
      <c r="P36" s="81">
        <v>1.2817</v>
      </c>
      <c r="Q36" s="81"/>
      <c r="R36" s="78">
        <f t="shared" si="3"/>
        <v>-38733.43338760092</v>
      </c>
      <c r="S36" s="78"/>
      <c r="T36" s="79">
        <f t="shared" si="4"/>
        <v>-28.000000000001357</v>
      </c>
      <c r="U36" s="79"/>
      <c r="V36" s="23">
        <v>1.2881</v>
      </c>
      <c r="W36" s="47">
        <f t="shared" si="9"/>
        <v>42.9999999999997</v>
      </c>
      <c r="X36" s="47">
        <f t="shared" si="10"/>
        <v>56.000000000002714</v>
      </c>
      <c r="Y36" s="47">
        <f t="shared" si="11"/>
        <v>-13.000000000003013</v>
      </c>
    </row>
    <row r="37" spans="2:25" ht="13.5">
      <c r="B37" s="20">
        <v>29</v>
      </c>
      <c r="C37" s="80">
        <f t="shared" si="1"/>
        <v>1682752.4949503087</v>
      </c>
      <c r="D37" s="80"/>
      <c r="E37" s="20">
        <v>2006</v>
      </c>
      <c r="F37" s="8">
        <v>42619</v>
      </c>
      <c r="G37" s="20" t="s">
        <v>8</v>
      </c>
      <c r="H37" s="20">
        <v>1.2811</v>
      </c>
      <c r="I37" s="20">
        <v>1.2834</v>
      </c>
      <c r="J37" s="20">
        <f t="shared" si="8"/>
        <v>23.000000000001908</v>
      </c>
      <c r="K37" s="80">
        <f t="shared" si="0"/>
        <v>50482.57484850926</v>
      </c>
      <c r="L37" s="80"/>
      <c r="M37" s="6">
        <f t="shared" si="2"/>
        <v>2.194894558630655</v>
      </c>
      <c r="N37" s="20">
        <v>2006</v>
      </c>
      <c r="O37" s="8">
        <v>42624</v>
      </c>
      <c r="P37" s="81">
        <v>1.2684</v>
      </c>
      <c r="Q37" s="81"/>
      <c r="R37" s="78">
        <f t="shared" si="3"/>
        <v>278751.6089460917</v>
      </c>
      <c r="S37" s="78"/>
      <c r="T37" s="79">
        <f t="shared" si="4"/>
        <v>126.99999999999933</v>
      </c>
      <c r="U37" s="79"/>
      <c r="V37" s="23">
        <v>1.2649</v>
      </c>
      <c r="W37" s="47">
        <f t="shared" si="9"/>
        <v>161.99999999999991</v>
      </c>
      <c r="X37" s="47">
        <f t="shared" si="10"/>
        <v>46.000000000003816</v>
      </c>
      <c r="Y37" s="47">
        <f t="shared" si="11"/>
        <v>115.9999999999961</v>
      </c>
    </row>
    <row r="38" spans="2:25" ht="13.5">
      <c r="B38" s="20">
        <v>30</v>
      </c>
      <c r="C38" s="80">
        <f t="shared" si="1"/>
        <v>1961504.1038964004</v>
      </c>
      <c r="D38" s="80"/>
      <c r="E38" s="20">
        <v>2006</v>
      </c>
      <c r="F38" s="8">
        <v>42631</v>
      </c>
      <c r="G38" s="20" t="s">
        <v>8</v>
      </c>
      <c r="H38" s="20">
        <v>1.2651</v>
      </c>
      <c r="I38" s="20">
        <v>1.2685</v>
      </c>
      <c r="J38" s="20">
        <f t="shared" si="8"/>
        <v>34.000000000000696</v>
      </c>
      <c r="K38" s="80">
        <f t="shared" si="0"/>
        <v>58845.12311689201</v>
      </c>
      <c r="L38" s="80"/>
      <c r="M38" s="6">
        <f t="shared" si="2"/>
        <v>1.7307389152026709</v>
      </c>
      <c r="N38" s="20">
        <v>2006</v>
      </c>
      <c r="O38" s="8">
        <v>42631</v>
      </c>
      <c r="P38" s="81">
        <v>1.2685</v>
      </c>
      <c r="Q38" s="81"/>
      <c r="R38" s="78">
        <f t="shared" si="3"/>
        <v>-58845.12311689201</v>
      </c>
      <c r="S38" s="78"/>
      <c r="T38" s="79">
        <f t="shared" si="4"/>
        <v>-34.000000000000696</v>
      </c>
      <c r="U38" s="79"/>
      <c r="V38" s="23">
        <v>1.2649</v>
      </c>
      <c r="W38" s="47">
        <f t="shared" si="9"/>
        <v>1.9999999999997797</v>
      </c>
      <c r="X38" s="47">
        <f t="shared" si="10"/>
        <v>68.00000000000139</v>
      </c>
      <c r="Y38" s="47">
        <f t="shared" si="11"/>
        <v>-66.00000000000162</v>
      </c>
    </row>
    <row r="39" spans="2:25" ht="13.5">
      <c r="B39" s="20">
        <v>31</v>
      </c>
      <c r="C39" s="80">
        <f t="shared" si="1"/>
        <v>1902658.9807795084</v>
      </c>
      <c r="D39" s="80"/>
      <c r="E39" s="20">
        <v>2006</v>
      </c>
      <c r="F39" s="8">
        <v>42634</v>
      </c>
      <c r="G39" s="20" t="s">
        <v>9</v>
      </c>
      <c r="H39" s="20">
        <v>1.2737</v>
      </c>
      <c r="I39" s="20">
        <v>1.2696</v>
      </c>
      <c r="J39" s="20">
        <f t="shared" si="8"/>
        <v>40.99999999999993</v>
      </c>
      <c r="K39" s="80">
        <f t="shared" si="0"/>
        <v>57079.769423385245</v>
      </c>
      <c r="L39" s="80"/>
      <c r="M39" s="6">
        <f t="shared" si="2"/>
        <v>1.3921894981313498</v>
      </c>
      <c r="N39" s="20">
        <v>2006</v>
      </c>
      <c r="O39" s="8">
        <v>42638</v>
      </c>
      <c r="P39" s="81">
        <v>1.2766</v>
      </c>
      <c r="Q39" s="81"/>
      <c r="R39" s="78">
        <f t="shared" si="3"/>
        <v>40373.49544580779</v>
      </c>
      <c r="S39" s="78"/>
      <c r="T39" s="79">
        <f t="shared" si="4"/>
        <v>28.999999999999027</v>
      </c>
      <c r="U39" s="79"/>
      <c r="V39" s="23">
        <v>1.2833</v>
      </c>
      <c r="W39" s="47">
        <f t="shared" si="9"/>
        <v>96.00000000000053</v>
      </c>
      <c r="X39" s="47">
        <f t="shared" si="10"/>
        <v>81.99999999999986</v>
      </c>
      <c r="Y39" s="47">
        <f t="shared" si="11"/>
        <v>14.000000000000668</v>
      </c>
    </row>
    <row r="40" spans="2:25" ht="13.5">
      <c r="B40" s="20">
        <v>32</v>
      </c>
      <c r="C40" s="80">
        <f t="shared" si="1"/>
        <v>1943032.476225316</v>
      </c>
      <c r="D40" s="80"/>
      <c r="E40" s="20">
        <v>2006</v>
      </c>
      <c r="F40" s="8">
        <v>42639</v>
      </c>
      <c r="G40" s="20" t="s">
        <v>8</v>
      </c>
      <c r="H40" s="20">
        <v>1.2709</v>
      </c>
      <c r="I40" s="20">
        <v>1.276</v>
      </c>
      <c r="J40" s="20">
        <f t="shared" si="8"/>
        <v>51.000000000001044</v>
      </c>
      <c r="K40" s="80">
        <f t="shared" si="0"/>
        <v>58290.97428675948</v>
      </c>
      <c r="L40" s="80"/>
      <c r="M40" s="6">
        <f t="shared" si="2"/>
        <v>1.1429602801325154</v>
      </c>
      <c r="N40" s="20">
        <v>2006</v>
      </c>
      <c r="O40" s="8">
        <v>42645</v>
      </c>
      <c r="P40" s="81">
        <v>1.2716</v>
      </c>
      <c r="Q40" s="81"/>
      <c r="R40" s="78">
        <f t="shared" si="3"/>
        <v>-8000.721960929265</v>
      </c>
      <c r="S40" s="78"/>
      <c r="T40" s="79">
        <f t="shared" si="4"/>
        <v>-51.000000000001044</v>
      </c>
      <c r="U40" s="79"/>
      <c r="V40" s="23">
        <v>1.2638</v>
      </c>
      <c r="W40" s="47">
        <f t="shared" si="9"/>
        <v>70.99999999999883</v>
      </c>
      <c r="X40" s="47">
        <f t="shared" si="10"/>
        <v>102.00000000000209</v>
      </c>
      <c r="Y40" s="47">
        <f t="shared" si="11"/>
        <v>-31.000000000003254</v>
      </c>
    </row>
    <row r="41" spans="2:25" ht="13.5">
      <c r="B41" s="20">
        <v>33</v>
      </c>
      <c r="C41" s="80">
        <f t="shared" si="1"/>
        <v>1935031.7542643868</v>
      </c>
      <c r="D41" s="80"/>
      <c r="E41" s="20">
        <v>2006</v>
      </c>
      <c r="F41" s="8">
        <v>42653</v>
      </c>
      <c r="G41" s="20" t="s">
        <v>8</v>
      </c>
      <c r="H41" s="20">
        <v>1.2559</v>
      </c>
      <c r="I41" s="20">
        <v>1.2615</v>
      </c>
      <c r="J41" s="20">
        <f t="shared" si="8"/>
        <v>56.0000000000005</v>
      </c>
      <c r="K41" s="80">
        <f t="shared" si="0"/>
        <v>58050.952627931605</v>
      </c>
      <c r="L41" s="80"/>
      <c r="M41" s="6">
        <f t="shared" si="2"/>
        <v>1.0366241540701981</v>
      </c>
      <c r="N41" s="20">
        <v>2006</v>
      </c>
      <c r="O41" s="8">
        <v>42655</v>
      </c>
      <c r="P41" s="81">
        <v>1.2559</v>
      </c>
      <c r="Q41" s="81"/>
      <c r="R41" s="78">
        <f t="shared" si="3"/>
        <v>0</v>
      </c>
      <c r="S41" s="78"/>
      <c r="T41" s="79">
        <f t="shared" si="4"/>
        <v>0</v>
      </c>
      <c r="U41" s="79"/>
      <c r="V41" s="23">
        <v>1.2503</v>
      </c>
      <c r="W41" s="47">
        <f t="shared" si="9"/>
        <v>56.0000000000005</v>
      </c>
      <c r="X41" s="47">
        <f t="shared" si="10"/>
        <v>112.000000000001</v>
      </c>
      <c r="Y41" s="47">
        <f t="shared" si="11"/>
        <v>-56.0000000000005</v>
      </c>
    </row>
    <row r="42" spans="2:25" ht="13.5">
      <c r="B42" s="20">
        <v>34</v>
      </c>
      <c r="C42" s="80">
        <f t="shared" si="1"/>
        <v>1935031.7542643868</v>
      </c>
      <c r="D42" s="80"/>
      <c r="E42" s="20">
        <v>2006</v>
      </c>
      <c r="F42" s="8">
        <v>42668</v>
      </c>
      <c r="G42" s="20" t="s">
        <v>9</v>
      </c>
      <c r="H42" s="20">
        <v>1.2598</v>
      </c>
      <c r="I42" s="20">
        <v>1.2568</v>
      </c>
      <c r="J42" s="20">
        <f t="shared" si="8"/>
        <v>30.000000000001137</v>
      </c>
      <c r="K42" s="80">
        <f t="shared" si="0"/>
        <v>58050.952627931605</v>
      </c>
      <c r="L42" s="80"/>
      <c r="M42" s="6">
        <f t="shared" si="2"/>
        <v>1.9350317542643136</v>
      </c>
      <c r="N42" s="20">
        <v>2006</v>
      </c>
      <c r="O42" s="8">
        <v>42676</v>
      </c>
      <c r="P42" s="81">
        <v>1.2742</v>
      </c>
      <c r="Q42" s="81"/>
      <c r="R42" s="78">
        <f t="shared" si="3"/>
        <v>278644.57261406054</v>
      </c>
      <c r="S42" s="78"/>
      <c r="T42" s="79">
        <f t="shared" si="4"/>
        <v>143.9999999999997</v>
      </c>
      <c r="U42" s="79"/>
      <c r="V42" s="23">
        <v>1.2797</v>
      </c>
      <c r="W42" s="47">
        <f t="shared" si="9"/>
        <v>199.00000000000028</v>
      </c>
      <c r="X42" s="47">
        <f t="shared" si="10"/>
        <v>60.000000000002274</v>
      </c>
      <c r="Y42" s="47">
        <f t="shared" si="11"/>
        <v>138.999999999998</v>
      </c>
    </row>
    <row r="43" spans="2:25" ht="13.5">
      <c r="B43" s="20">
        <v>35</v>
      </c>
      <c r="C43" s="80">
        <f t="shared" si="1"/>
        <v>2213676.3268784476</v>
      </c>
      <c r="D43" s="80"/>
      <c r="E43" s="20">
        <v>2006</v>
      </c>
      <c r="F43" s="8">
        <v>42682</v>
      </c>
      <c r="G43" s="20" t="s">
        <v>9</v>
      </c>
      <c r="H43" s="20">
        <v>1.2781</v>
      </c>
      <c r="I43" s="20">
        <v>1.2745</v>
      </c>
      <c r="J43" s="20">
        <f t="shared" si="8"/>
        <v>36.000000000000476</v>
      </c>
      <c r="K43" s="80">
        <f t="shared" si="0"/>
        <v>66410.28980635342</v>
      </c>
      <c r="L43" s="80"/>
      <c r="M43" s="6">
        <f t="shared" si="2"/>
        <v>1.8447302723986818</v>
      </c>
      <c r="N43" s="20">
        <v>2006</v>
      </c>
      <c r="O43" s="8">
        <v>42687</v>
      </c>
      <c r="P43" s="81">
        <v>1.2835</v>
      </c>
      <c r="Q43" s="81"/>
      <c r="R43" s="78">
        <f t="shared" si="3"/>
        <v>99615.43470953015</v>
      </c>
      <c r="S43" s="78"/>
      <c r="T43" s="79">
        <f t="shared" si="4"/>
        <v>54.00000000000071</v>
      </c>
      <c r="U43" s="79"/>
      <c r="V43" s="23">
        <v>1.2886</v>
      </c>
      <c r="W43" s="47">
        <f t="shared" si="9"/>
        <v>104.99999999999955</v>
      </c>
      <c r="X43" s="47">
        <f t="shared" si="10"/>
        <v>72.00000000000095</v>
      </c>
      <c r="Y43" s="47">
        <f t="shared" si="11"/>
        <v>32.99999999999859</v>
      </c>
    </row>
    <row r="44" spans="2:25" ht="13.5">
      <c r="B44" s="20">
        <v>36</v>
      </c>
      <c r="C44" s="80">
        <f t="shared" si="1"/>
        <v>2313291.761587978</v>
      </c>
      <c r="D44" s="80"/>
      <c r="E44" s="20">
        <v>2006</v>
      </c>
      <c r="F44" s="8">
        <v>42690</v>
      </c>
      <c r="G44" s="20" t="s">
        <v>8</v>
      </c>
      <c r="H44" s="20">
        <v>1.279</v>
      </c>
      <c r="I44" s="20">
        <v>1.2839</v>
      </c>
      <c r="J44" s="20">
        <f t="shared" si="8"/>
        <v>49.000000000001265</v>
      </c>
      <c r="K44" s="80">
        <f t="shared" si="0"/>
        <v>69398.75284763933</v>
      </c>
      <c r="L44" s="80"/>
      <c r="M44" s="6">
        <f t="shared" si="2"/>
        <v>1.4163010785232153</v>
      </c>
      <c r="N44" s="20">
        <v>2006</v>
      </c>
      <c r="O44" s="8">
        <v>42691</v>
      </c>
      <c r="P44" s="81">
        <v>1.2839</v>
      </c>
      <c r="Q44" s="81"/>
      <c r="R44" s="78">
        <f t="shared" si="3"/>
        <v>-69398.75284763933</v>
      </c>
      <c r="S44" s="78"/>
      <c r="T44" s="79">
        <f t="shared" si="4"/>
        <v>-49.000000000001265</v>
      </c>
      <c r="U44" s="79"/>
      <c r="V44" s="23">
        <v>1.2761</v>
      </c>
      <c r="W44" s="47">
        <f t="shared" si="9"/>
        <v>28.999999999999027</v>
      </c>
      <c r="X44" s="47">
        <f t="shared" si="10"/>
        <v>98.00000000000253</v>
      </c>
      <c r="Y44" s="47">
        <f t="shared" si="11"/>
        <v>-69.0000000000035</v>
      </c>
    </row>
    <row r="45" spans="2:25" ht="13.5">
      <c r="B45" s="20">
        <v>37</v>
      </c>
      <c r="C45" s="80">
        <f t="shared" si="1"/>
        <v>2243893.0087403385</v>
      </c>
      <c r="D45" s="80"/>
      <c r="E45" s="20">
        <v>2006</v>
      </c>
      <c r="F45" s="8">
        <v>42705</v>
      </c>
      <c r="G45" s="20" t="s">
        <v>9</v>
      </c>
      <c r="H45" s="20">
        <v>1.3248</v>
      </c>
      <c r="I45" s="20">
        <v>1.3219</v>
      </c>
      <c r="J45" s="20">
        <f t="shared" si="8"/>
        <v>28.999999999999027</v>
      </c>
      <c r="K45" s="80">
        <f t="shared" si="0"/>
        <v>67316.79026221015</v>
      </c>
      <c r="L45" s="80"/>
      <c r="M45" s="6">
        <f t="shared" si="2"/>
        <v>2.3212686297314624</v>
      </c>
      <c r="N45" s="20">
        <v>2006</v>
      </c>
      <c r="O45" s="8">
        <v>42710</v>
      </c>
      <c r="P45" s="81">
        <v>1.3281</v>
      </c>
      <c r="Q45" s="81"/>
      <c r="R45" s="78">
        <f t="shared" si="3"/>
        <v>76601.86478114013</v>
      </c>
      <c r="S45" s="78"/>
      <c r="T45" s="79">
        <f t="shared" si="4"/>
        <v>33.00000000000081</v>
      </c>
      <c r="U45" s="79"/>
      <c r="V45" s="23">
        <v>1.3363</v>
      </c>
      <c r="W45" s="47">
        <f t="shared" si="9"/>
        <v>115.00000000000065</v>
      </c>
      <c r="X45" s="47">
        <f t="shared" si="10"/>
        <v>57.99999999999805</v>
      </c>
      <c r="Y45" s="47">
        <f t="shared" si="11"/>
        <v>57.0000000000026</v>
      </c>
    </row>
    <row r="46" spans="2:25" ht="13.5">
      <c r="B46" s="20">
        <v>38</v>
      </c>
      <c r="C46" s="80">
        <f t="shared" si="1"/>
        <v>2320494.873521479</v>
      </c>
      <c r="D46" s="80"/>
      <c r="E46" s="20">
        <v>2006</v>
      </c>
      <c r="F46" s="8">
        <v>42711</v>
      </c>
      <c r="G46" s="20" t="s">
        <v>8</v>
      </c>
      <c r="H46" s="20">
        <v>1.3274</v>
      </c>
      <c r="I46" s="20">
        <v>1.3322</v>
      </c>
      <c r="J46" s="20">
        <f t="shared" si="8"/>
        <v>48.00000000000138</v>
      </c>
      <c r="K46" s="80">
        <f t="shared" si="0"/>
        <v>69614.84620564437</v>
      </c>
      <c r="L46" s="80"/>
      <c r="M46" s="6">
        <f t="shared" si="2"/>
        <v>1.4503092959508825</v>
      </c>
      <c r="N46" s="20">
        <v>2006</v>
      </c>
      <c r="O46" s="8">
        <v>42712</v>
      </c>
      <c r="P46" s="81">
        <v>1.3322</v>
      </c>
      <c r="Q46" s="81"/>
      <c r="R46" s="78">
        <f t="shared" si="3"/>
        <v>-69614.84620564435</v>
      </c>
      <c r="S46" s="78"/>
      <c r="T46" s="79">
        <f t="shared" si="4"/>
        <v>-48.00000000000138</v>
      </c>
      <c r="U46" s="79"/>
      <c r="V46" s="23">
        <v>1.327</v>
      </c>
      <c r="W46" s="47">
        <f t="shared" si="9"/>
        <v>3.9999999999995595</v>
      </c>
      <c r="X46" s="47">
        <f t="shared" si="10"/>
        <v>96.00000000000276</v>
      </c>
      <c r="Y46" s="47">
        <f t="shared" si="11"/>
        <v>-92.0000000000032</v>
      </c>
    </row>
    <row r="47" spans="2:25" ht="13.5">
      <c r="B47" s="20">
        <v>39</v>
      </c>
      <c r="C47" s="80">
        <f t="shared" si="1"/>
        <v>2250880.0273158345</v>
      </c>
      <c r="D47" s="80"/>
      <c r="E47" s="20">
        <v>2006</v>
      </c>
      <c r="F47" s="8">
        <v>42733</v>
      </c>
      <c r="G47" s="20" t="s">
        <v>9</v>
      </c>
      <c r="H47" s="20">
        <v>1.3206</v>
      </c>
      <c r="I47" s="20">
        <v>1.315</v>
      </c>
      <c r="J47" s="20">
        <f t="shared" si="8"/>
        <v>56.0000000000005</v>
      </c>
      <c r="K47" s="80">
        <f t="shared" si="0"/>
        <v>67526.40081947503</v>
      </c>
      <c r="L47" s="80"/>
      <c r="M47" s="6">
        <f t="shared" si="2"/>
        <v>1.2058285860620435</v>
      </c>
      <c r="N47" s="20">
        <v>2007</v>
      </c>
      <c r="O47" s="8">
        <v>42372</v>
      </c>
      <c r="P47" s="81">
        <v>1.3264</v>
      </c>
      <c r="Q47" s="81"/>
      <c r="R47" s="78">
        <f t="shared" si="3"/>
        <v>69938.05799159885</v>
      </c>
      <c r="S47" s="78"/>
      <c r="T47" s="79">
        <f t="shared" si="4"/>
        <v>58.00000000000027</v>
      </c>
      <c r="U47" s="79"/>
      <c r="V47" s="23">
        <v>1.3296</v>
      </c>
      <c r="W47" s="47">
        <f t="shared" si="9"/>
        <v>89.99999999999898</v>
      </c>
      <c r="X47" s="47">
        <f t="shared" si="10"/>
        <v>112.000000000001</v>
      </c>
      <c r="Y47" s="47">
        <f t="shared" si="11"/>
        <v>-22.000000000002018</v>
      </c>
    </row>
    <row r="48" spans="2:25" ht="13.5">
      <c r="B48" s="20">
        <v>40</v>
      </c>
      <c r="C48" s="80">
        <f t="shared" si="1"/>
        <v>2320818.0853074333</v>
      </c>
      <c r="D48" s="80"/>
      <c r="E48" s="20">
        <v>2007</v>
      </c>
      <c r="F48" s="8">
        <v>42374</v>
      </c>
      <c r="G48" s="20" t="s">
        <v>8</v>
      </c>
      <c r="H48" s="20">
        <v>1.3071</v>
      </c>
      <c r="I48" s="20">
        <v>1.3104</v>
      </c>
      <c r="J48" s="20">
        <f t="shared" si="8"/>
        <v>33.00000000000081</v>
      </c>
      <c r="K48" s="80">
        <f t="shared" si="0"/>
        <v>69624.542559223</v>
      </c>
      <c r="L48" s="80"/>
      <c r="M48" s="6">
        <f t="shared" si="2"/>
        <v>2.109834623006706</v>
      </c>
      <c r="N48" s="20">
        <v>2007</v>
      </c>
      <c r="O48" s="8">
        <v>42380</v>
      </c>
      <c r="P48" s="81">
        <v>1.3</v>
      </c>
      <c r="Q48" s="81"/>
      <c r="R48" s="78">
        <f t="shared" si="3"/>
        <v>149798.2582334737</v>
      </c>
      <c r="S48" s="78"/>
      <c r="T48" s="79">
        <f t="shared" si="4"/>
        <v>70.99999999999883</v>
      </c>
      <c r="U48" s="79"/>
      <c r="V48" s="23">
        <v>1.293</v>
      </c>
      <c r="W48" s="47">
        <f t="shared" si="9"/>
        <v>141</v>
      </c>
      <c r="X48" s="47">
        <f t="shared" si="10"/>
        <v>66.00000000000162</v>
      </c>
      <c r="Y48" s="47">
        <f t="shared" si="11"/>
        <v>74.99999999999838</v>
      </c>
    </row>
    <row r="49" spans="2:25" ht="13.5">
      <c r="B49" s="20">
        <v>41</v>
      </c>
      <c r="C49" s="80">
        <f t="shared" si="1"/>
        <v>2470616.343540907</v>
      </c>
      <c r="D49" s="80"/>
      <c r="E49" s="20">
        <v>2007</v>
      </c>
      <c r="F49" s="8">
        <v>42388</v>
      </c>
      <c r="G49" s="20" t="s">
        <v>9</v>
      </c>
      <c r="H49" s="20">
        <v>1.2966</v>
      </c>
      <c r="I49" s="20">
        <v>1.2912</v>
      </c>
      <c r="J49" s="20">
        <f t="shared" si="8"/>
        <v>54.00000000000071</v>
      </c>
      <c r="K49" s="80">
        <f t="shared" si="0"/>
        <v>74118.4903062272</v>
      </c>
      <c r="L49" s="80"/>
      <c r="M49" s="6">
        <f t="shared" si="2"/>
        <v>1.372564635300486</v>
      </c>
      <c r="N49" s="20">
        <v>2007</v>
      </c>
      <c r="O49" s="8">
        <v>42393</v>
      </c>
      <c r="P49" s="81">
        <v>1.2966</v>
      </c>
      <c r="Q49" s="81"/>
      <c r="R49" s="78">
        <f t="shared" si="3"/>
        <v>0</v>
      </c>
      <c r="S49" s="78"/>
      <c r="T49" s="79">
        <f t="shared" si="4"/>
        <v>0</v>
      </c>
      <c r="U49" s="79"/>
      <c r="V49" s="23">
        <v>1.3042</v>
      </c>
      <c r="W49" s="47">
        <f t="shared" si="9"/>
        <v>76.00000000000051</v>
      </c>
      <c r="X49" s="47">
        <f t="shared" si="10"/>
        <v>108.00000000000142</v>
      </c>
      <c r="Y49" s="47">
        <f t="shared" si="11"/>
        <v>-32.00000000000091</v>
      </c>
    </row>
    <row r="50" spans="2:25" ht="13.5">
      <c r="B50" s="20">
        <v>42</v>
      </c>
      <c r="C50" s="80">
        <f t="shared" si="1"/>
        <v>2470616.343540907</v>
      </c>
      <c r="D50" s="80"/>
      <c r="E50" s="20">
        <v>2007</v>
      </c>
      <c r="F50" s="8">
        <v>42394</v>
      </c>
      <c r="G50" s="20" t="s">
        <v>8</v>
      </c>
      <c r="H50" s="20">
        <v>1.2954</v>
      </c>
      <c r="I50" s="20">
        <v>1.3002</v>
      </c>
      <c r="J50" s="20">
        <f t="shared" si="8"/>
        <v>47.999999999999154</v>
      </c>
      <c r="K50" s="80">
        <f t="shared" si="0"/>
        <v>74118.4903062272</v>
      </c>
      <c r="L50" s="80"/>
      <c r="M50" s="6">
        <f t="shared" si="2"/>
        <v>1.544135214713094</v>
      </c>
      <c r="N50" s="20">
        <v>2007</v>
      </c>
      <c r="O50" s="8">
        <v>42398</v>
      </c>
      <c r="P50" s="81">
        <v>1.2937</v>
      </c>
      <c r="Q50" s="81"/>
      <c r="R50" s="78">
        <f t="shared" si="3"/>
        <v>26250.298650123135</v>
      </c>
      <c r="S50" s="78"/>
      <c r="T50" s="79">
        <f t="shared" si="4"/>
        <v>17.000000000000348</v>
      </c>
      <c r="U50" s="79"/>
      <c r="V50" s="23">
        <v>1.2876</v>
      </c>
      <c r="W50" s="47">
        <f t="shared" si="9"/>
        <v>78.00000000000028</v>
      </c>
      <c r="X50" s="47">
        <f t="shared" si="10"/>
        <v>95.99999999999831</v>
      </c>
      <c r="Y50" s="47">
        <f t="shared" si="11"/>
        <v>-17.999999999998025</v>
      </c>
    </row>
    <row r="51" spans="2:25" ht="13.5">
      <c r="B51" s="20">
        <v>43</v>
      </c>
      <c r="C51" s="80">
        <f t="shared" si="1"/>
        <v>2496866.64219103</v>
      </c>
      <c r="D51" s="80"/>
      <c r="E51" s="20">
        <v>2007</v>
      </c>
      <c r="F51" s="8">
        <v>42399</v>
      </c>
      <c r="G51" s="20" t="s">
        <v>9</v>
      </c>
      <c r="H51" s="20">
        <v>1.2967</v>
      </c>
      <c r="I51" s="20">
        <v>1.2943</v>
      </c>
      <c r="J51" s="20">
        <f t="shared" si="8"/>
        <v>23.999999999999577</v>
      </c>
      <c r="K51" s="80">
        <f t="shared" si="0"/>
        <v>74905.9992657309</v>
      </c>
      <c r="L51" s="80"/>
      <c r="M51" s="6">
        <f t="shared" si="2"/>
        <v>3.1210833027388425</v>
      </c>
      <c r="N51" s="20">
        <v>2007</v>
      </c>
      <c r="O51" s="8">
        <v>42400</v>
      </c>
      <c r="P51" s="81">
        <v>1.2943</v>
      </c>
      <c r="Q51" s="81"/>
      <c r="R51" s="78">
        <f t="shared" si="3"/>
        <v>-74905.99926573089</v>
      </c>
      <c r="S51" s="78"/>
      <c r="T51" s="79">
        <f t="shared" si="4"/>
        <v>-23.999999999999577</v>
      </c>
      <c r="U51" s="79"/>
      <c r="V51" s="23">
        <v>1.2973</v>
      </c>
      <c r="W51" s="47">
        <f t="shared" si="9"/>
        <v>5.999999999999339</v>
      </c>
      <c r="X51" s="47">
        <f t="shared" si="10"/>
        <v>47.999999999999154</v>
      </c>
      <c r="Y51" s="47">
        <f t="shared" si="11"/>
        <v>-41.999999999999815</v>
      </c>
    </row>
    <row r="52" spans="2:25" ht="13.5">
      <c r="B52" s="20">
        <v>44</v>
      </c>
      <c r="C52" s="80">
        <f t="shared" si="1"/>
        <v>2421960.6429252992</v>
      </c>
      <c r="D52" s="80"/>
      <c r="E52" s="20">
        <v>2007</v>
      </c>
      <c r="F52" s="8">
        <v>42407</v>
      </c>
      <c r="G52" s="20" t="s">
        <v>9</v>
      </c>
      <c r="H52" s="20">
        <v>1.2995</v>
      </c>
      <c r="I52" s="20">
        <v>1.2972</v>
      </c>
      <c r="J52" s="20">
        <f>ABS(H52-I52)*10000</f>
        <v>23.000000000001908</v>
      </c>
      <c r="K52" s="80">
        <f t="shared" si="0"/>
        <v>72658.81928775898</v>
      </c>
      <c r="L52" s="80"/>
      <c r="M52" s="6">
        <f t="shared" si="2"/>
        <v>3.1590790994675193</v>
      </c>
      <c r="N52" s="20">
        <v>2007</v>
      </c>
      <c r="O52" s="8">
        <v>42412</v>
      </c>
      <c r="P52" s="81">
        <v>1.2975</v>
      </c>
      <c r="Q52" s="81"/>
      <c r="R52" s="78">
        <f t="shared" si="3"/>
        <v>-63181.581989350445</v>
      </c>
      <c r="S52" s="78"/>
      <c r="T52" s="79">
        <f t="shared" si="4"/>
        <v>-23.000000000001908</v>
      </c>
      <c r="U52" s="79"/>
      <c r="V52" s="23">
        <v>1.3027</v>
      </c>
      <c r="W52" s="47">
        <f t="shared" si="9"/>
        <v>31.999999999998696</v>
      </c>
      <c r="X52" s="47">
        <f t="shared" si="10"/>
        <v>46.000000000003816</v>
      </c>
      <c r="Y52" s="47">
        <f t="shared" si="11"/>
        <v>-14.00000000000512</v>
      </c>
    </row>
    <row r="53" spans="2:25" ht="13.5">
      <c r="B53" s="20">
        <v>45</v>
      </c>
      <c r="C53" s="80">
        <f t="shared" si="1"/>
        <v>2358779.060935949</v>
      </c>
      <c r="D53" s="80"/>
      <c r="E53" s="20">
        <v>2007</v>
      </c>
      <c r="F53" s="8">
        <v>42413</v>
      </c>
      <c r="G53" s="20" t="s">
        <v>9</v>
      </c>
      <c r="H53" s="20">
        <v>1.3033</v>
      </c>
      <c r="I53" s="20">
        <v>1.3008</v>
      </c>
      <c r="J53" s="20">
        <f t="shared" si="8"/>
        <v>24.999999999999467</v>
      </c>
      <c r="K53" s="80">
        <f t="shared" si="0"/>
        <v>70763.37182807847</v>
      </c>
      <c r="L53" s="80"/>
      <c r="M53" s="6">
        <f t="shared" si="2"/>
        <v>2.8305348731231987</v>
      </c>
      <c r="N53" s="20">
        <v>2007</v>
      </c>
      <c r="O53" s="8">
        <v>42421</v>
      </c>
      <c r="P53" s="81">
        <v>1.3122</v>
      </c>
      <c r="Q53" s="81"/>
      <c r="R53" s="78">
        <f t="shared" si="3"/>
        <v>251917.60370796837</v>
      </c>
      <c r="S53" s="78"/>
      <c r="T53" s="79">
        <f t="shared" si="4"/>
        <v>89.00000000000131</v>
      </c>
      <c r="U53" s="79"/>
      <c r="V53" s="23">
        <v>1.3189</v>
      </c>
      <c r="W53" s="47">
        <f t="shared" si="9"/>
        <v>156.00000000000057</v>
      </c>
      <c r="X53" s="47">
        <f t="shared" si="10"/>
        <v>49.999999999998934</v>
      </c>
      <c r="Y53" s="47">
        <f t="shared" si="11"/>
        <v>106.00000000000163</v>
      </c>
    </row>
    <row r="54" spans="2:25" ht="13.5">
      <c r="B54" s="20">
        <v>46</v>
      </c>
      <c r="C54" s="80">
        <f t="shared" si="1"/>
        <v>2610696.664643917</v>
      </c>
      <c r="D54" s="80"/>
      <c r="E54" s="20">
        <v>2007</v>
      </c>
      <c r="F54" s="8">
        <v>42426</v>
      </c>
      <c r="G54" s="20" t="s">
        <v>9</v>
      </c>
      <c r="H54" s="20">
        <v>1.3173</v>
      </c>
      <c r="I54" s="20">
        <v>1.3151</v>
      </c>
      <c r="J54" s="20">
        <f t="shared" si="8"/>
        <v>21.999999999999797</v>
      </c>
      <c r="K54" s="80">
        <f t="shared" si="0"/>
        <v>78320.89993931752</v>
      </c>
      <c r="L54" s="80"/>
      <c r="M54" s="6">
        <f t="shared" si="2"/>
        <v>3.5600409063326475</v>
      </c>
      <c r="N54" s="20">
        <v>2007</v>
      </c>
      <c r="O54" s="8">
        <v>42430</v>
      </c>
      <c r="P54" s="81">
        <v>1.3181</v>
      </c>
      <c r="Q54" s="81"/>
      <c r="R54" s="78">
        <f t="shared" si="3"/>
        <v>28480.32725066595</v>
      </c>
      <c r="S54" s="78"/>
      <c r="T54" s="79">
        <f t="shared" si="4"/>
        <v>8.00000000000134</v>
      </c>
      <c r="U54" s="79"/>
      <c r="V54" s="23">
        <v>1.3259</v>
      </c>
      <c r="W54" s="47">
        <f aca="true" t="shared" si="12" ref="W54:W108">ABS(H54-V54)*10000</f>
        <v>86.00000000000163</v>
      </c>
      <c r="X54" s="47">
        <f aca="true" t="shared" si="13" ref="X54:X108">J54*2</f>
        <v>43.999999999999595</v>
      </c>
      <c r="Y54" s="47">
        <f aca="true" t="shared" si="14" ref="Y54:Y108">W54-X54</f>
        <v>42.00000000000204</v>
      </c>
    </row>
    <row r="55" spans="2:25" ht="13.5">
      <c r="B55" s="20">
        <v>47</v>
      </c>
      <c r="C55" s="80">
        <f t="shared" si="1"/>
        <v>2639176.991894583</v>
      </c>
      <c r="D55" s="80"/>
      <c r="E55" s="20">
        <v>2007</v>
      </c>
      <c r="F55" s="8">
        <v>42434</v>
      </c>
      <c r="G55" s="20" t="s">
        <v>8</v>
      </c>
      <c r="H55" s="20">
        <v>1.3124</v>
      </c>
      <c r="I55" s="20">
        <v>1.3169</v>
      </c>
      <c r="J55" s="20">
        <f t="shared" si="8"/>
        <v>44.99999999999949</v>
      </c>
      <c r="K55" s="80">
        <f t="shared" si="0"/>
        <v>79175.3097568375</v>
      </c>
      <c r="L55" s="80"/>
      <c r="M55" s="6">
        <f t="shared" si="2"/>
        <v>1.7594513279297421</v>
      </c>
      <c r="N55" s="20">
        <v>2007</v>
      </c>
      <c r="O55" s="8">
        <v>42436</v>
      </c>
      <c r="P55" s="81">
        <v>1.314</v>
      </c>
      <c r="Q55" s="81"/>
      <c r="R55" s="78">
        <f t="shared" si="3"/>
        <v>-28151.22124687668</v>
      </c>
      <c r="S55" s="78"/>
      <c r="T55" s="79">
        <f t="shared" si="4"/>
        <v>-44.99999999999949</v>
      </c>
      <c r="U55" s="79"/>
      <c r="V55" s="23">
        <v>1.3073</v>
      </c>
      <c r="W55" s="47">
        <f t="shared" si="12"/>
        <v>51.000000000001044</v>
      </c>
      <c r="X55" s="47">
        <f t="shared" si="13"/>
        <v>89.99999999999898</v>
      </c>
      <c r="Y55" s="47">
        <f t="shared" si="14"/>
        <v>-38.99999999999793</v>
      </c>
    </row>
    <row r="56" spans="2:25" ht="13.5">
      <c r="B56" s="20">
        <v>48</v>
      </c>
      <c r="C56" s="80">
        <f t="shared" si="1"/>
        <v>2611025.7706477065</v>
      </c>
      <c r="D56" s="80"/>
      <c r="E56" s="20">
        <v>2007</v>
      </c>
      <c r="F56" s="8">
        <v>42441</v>
      </c>
      <c r="G56" s="20" t="s">
        <v>9</v>
      </c>
      <c r="H56" s="20">
        <v>1.3194</v>
      </c>
      <c r="I56" s="20">
        <v>1.3145</v>
      </c>
      <c r="J56" s="20">
        <f t="shared" si="8"/>
        <v>48.99999999999905</v>
      </c>
      <c r="K56" s="80">
        <f t="shared" si="0"/>
        <v>78330.7731194312</v>
      </c>
      <c r="L56" s="80"/>
      <c r="M56" s="6">
        <f t="shared" si="2"/>
        <v>1.598587206519035</v>
      </c>
      <c r="N56" s="20">
        <v>2007</v>
      </c>
      <c r="O56" s="8">
        <v>42452</v>
      </c>
      <c r="P56" s="81">
        <v>1.3289</v>
      </c>
      <c r="Q56" s="81"/>
      <c r="R56" s="78">
        <f t="shared" si="3"/>
        <v>151865.78461930933</v>
      </c>
      <c r="S56" s="78"/>
      <c r="T56" s="79">
        <f t="shared" si="4"/>
        <v>95.00000000000064</v>
      </c>
      <c r="U56" s="79"/>
      <c r="V56" s="23">
        <v>1.341</v>
      </c>
      <c r="W56" s="47">
        <f t="shared" si="12"/>
        <v>216.00000000000063</v>
      </c>
      <c r="X56" s="47">
        <f t="shared" si="13"/>
        <v>97.9999999999981</v>
      </c>
      <c r="Y56" s="47">
        <f t="shared" si="14"/>
        <v>118.00000000000253</v>
      </c>
    </row>
    <row r="57" spans="2:25" ht="13.5">
      <c r="B57" s="20">
        <v>49</v>
      </c>
      <c r="C57" s="80">
        <f t="shared" si="1"/>
        <v>2762891.555267016</v>
      </c>
      <c r="D57" s="80"/>
      <c r="E57" s="20">
        <v>2007</v>
      </c>
      <c r="F57" s="8">
        <v>42463</v>
      </c>
      <c r="G57" s="20" t="s">
        <v>9</v>
      </c>
      <c r="H57" s="20">
        <v>1.3369</v>
      </c>
      <c r="I57" s="20">
        <v>1.3351</v>
      </c>
      <c r="J57" s="20">
        <f t="shared" si="8"/>
        <v>18.000000000000238</v>
      </c>
      <c r="K57" s="80">
        <f t="shared" si="0"/>
        <v>82886.74665801048</v>
      </c>
      <c r="L57" s="80"/>
      <c r="M57" s="6">
        <f t="shared" si="2"/>
        <v>4.604819258778298</v>
      </c>
      <c r="N57" s="20">
        <v>2007</v>
      </c>
      <c r="O57" s="8">
        <v>42463</v>
      </c>
      <c r="P57" s="81">
        <v>1.3351</v>
      </c>
      <c r="Q57" s="81"/>
      <c r="R57" s="78">
        <f t="shared" si="3"/>
        <v>-82886.74665801047</v>
      </c>
      <c r="S57" s="78"/>
      <c r="T57" s="79">
        <f t="shared" si="4"/>
        <v>-18.000000000000238</v>
      </c>
      <c r="U57" s="79"/>
      <c r="V57" s="23">
        <v>1.3375</v>
      </c>
      <c r="W57" s="47">
        <f t="shared" si="12"/>
        <v>5.999999999999339</v>
      </c>
      <c r="X57" s="47">
        <f t="shared" si="13"/>
        <v>36.000000000000476</v>
      </c>
      <c r="Y57" s="47">
        <f t="shared" si="14"/>
        <v>-30.000000000001137</v>
      </c>
    </row>
    <row r="58" spans="2:25" ht="13.5">
      <c r="B58" s="20">
        <v>50</v>
      </c>
      <c r="C58" s="80">
        <f t="shared" si="1"/>
        <v>2680004.8086090055</v>
      </c>
      <c r="D58" s="80"/>
      <c r="E58" s="20">
        <v>2007</v>
      </c>
      <c r="F58" s="8">
        <v>42465</v>
      </c>
      <c r="G58" s="20" t="s">
        <v>9</v>
      </c>
      <c r="H58" s="20">
        <v>1.3373</v>
      </c>
      <c r="I58" s="20">
        <v>1.3353</v>
      </c>
      <c r="J58" s="20">
        <f t="shared" si="8"/>
        <v>20.000000000000018</v>
      </c>
      <c r="K58" s="80">
        <f t="shared" si="0"/>
        <v>80400.14425827016</v>
      </c>
      <c r="L58" s="80"/>
      <c r="M58" s="6">
        <f t="shared" si="2"/>
        <v>4.020007212913504</v>
      </c>
      <c r="N58" s="20">
        <v>2007</v>
      </c>
      <c r="O58" s="8">
        <v>42469</v>
      </c>
      <c r="P58" s="81">
        <v>1.3353</v>
      </c>
      <c r="Q58" s="81"/>
      <c r="R58" s="78">
        <f t="shared" si="3"/>
        <v>-80400.14425827016</v>
      </c>
      <c r="S58" s="78"/>
      <c r="T58" s="79">
        <f t="shared" si="4"/>
        <v>-20.000000000000018</v>
      </c>
      <c r="U58" s="79"/>
      <c r="V58" s="23">
        <v>1.3442</v>
      </c>
      <c r="W58" s="47">
        <f t="shared" si="12"/>
        <v>69.00000000000128</v>
      </c>
      <c r="X58" s="47">
        <f t="shared" si="13"/>
        <v>40.000000000000036</v>
      </c>
      <c r="Y58" s="47">
        <f t="shared" si="14"/>
        <v>29.000000000001243</v>
      </c>
    </row>
    <row r="59" spans="2:25" ht="13.5">
      <c r="B59" s="20">
        <v>51</v>
      </c>
      <c r="C59" s="80">
        <f t="shared" si="1"/>
        <v>2599604.6643507355</v>
      </c>
      <c r="D59" s="80"/>
      <c r="E59" s="20">
        <v>2007</v>
      </c>
      <c r="F59" s="8">
        <v>42471</v>
      </c>
      <c r="G59" s="20" t="s">
        <v>9</v>
      </c>
      <c r="H59" s="20">
        <v>1.3428</v>
      </c>
      <c r="I59" s="20">
        <v>1.3414</v>
      </c>
      <c r="J59" s="20">
        <f t="shared" si="8"/>
        <v>14.000000000000679</v>
      </c>
      <c r="K59" s="80">
        <f t="shared" si="0"/>
        <v>77988.13993052205</v>
      </c>
      <c r="L59" s="80"/>
      <c r="M59" s="6">
        <f t="shared" si="2"/>
        <v>5.570581423608448</v>
      </c>
      <c r="N59" s="20">
        <v>2007</v>
      </c>
      <c r="O59" s="8">
        <v>42471</v>
      </c>
      <c r="P59" s="81">
        <v>1.3414</v>
      </c>
      <c r="Q59" s="81"/>
      <c r="R59" s="78">
        <f t="shared" si="3"/>
        <v>-77988.13993052204</v>
      </c>
      <c r="S59" s="78"/>
      <c r="T59" s="79">
        <f t="shared" si="4"/>
        <v>-14.000000000000679</v>
      </c>
      <c r="U59" s="79"/>
      <c r="V59" s="23">
        <v>1.3435</v>
      </c>
      <c r="W59" s="47">
        <f t="shared" si="12"/>
        <v>6.999999999999229</v>
      </c>
      <c r="X59" s="47">
        <f t="shared" si="13"/>
        <v>28.000000000001357</v>
      </c>
      <c r="Y59" s="47">
        <f t="shared" si="14"/>
        <v>-21.000000000002128</v>
      </c>
    </row>
    <row r="60" spans="2:25" ht="13.5">
      <c r="B60" s="20">
        <v>52</v>
      </c>
      <c r="C60" s="80">
        <f t="shared" si="1"/>
        <v>2521616.5244202134</v>
      </c>
      <c r="D60" s="80"/>
      <c r="E60" s="20">
        <v>2007</v>
      </c>
      <c r="F60" s="8">
        <v>42471</v>
      </c>
      <c r="G60" s="20" t="s">
        <v>9</v>
      </c>
      <c r="H60" s="20">
        <v>1.3435</v>
      </c>
      <c r="I60" s="20">
        <v>1.3412</v>
      </c>
      <c r="J60" s="20">
        <f t="shared" si="8"/>
        <v>22.999999999999687</v>
      </c>
      <c r="K60" s="80">
        <f t="shared" si="0"/>
        <v>75648.4957326064</v>
      </c>
      <c r="L60" s="80"/>
      <c r="M60" s="6">
        <f t="shared" si="2"/>
        <v>3.2890650318524974</v>
      </c>
      <c r="N60" s="20">
        <v>2007</v>
      </c>
      <c r="O60" s="8">
        <v>42471</v>
      </c>
      <c r="P60" s="81">
        <v>1.3412</v>
      </c>
      <c r="Q60" s="81"/>
      <c r="R60" s="78">
        <f t="shared" si="3"/>
        <v>-75648.49573260642</v>
      </c>
      <c r="S60" s="78"/>
      <c r="T60" s="79">
        <f t="shared" si="4"/>
        <v>-22.999999999999687</v>
      </c>
      <c r="U60" s="79"/>
      <c r="V60" s="23">
        <v>1.3441</v>
      </c>
      <c r="W60" s="47">
        <f t="shared" si="12"/>
        <v>6.00000000000156</v>
      </c>
      <c r="X60" s="47">
        <f t="shared" si="13"/>
        <v>45.999999999999375</v>
      </c>
      <c r="Y60" s="47">
        <f t="shared" si="14"/>
        <v>-39.99999999999781</v>
      </c>
    </row>
    <row r="61" spans="2:25" ht="13.5">
      <c r="B61" s="20">
        <v>53</v>
      </c>
      <c r="C61" s="80">
        <f t="shared" si="1"/>
        <v>2445968.028687607</v>
      </c>
      <c r="D61" s="80"/>
      <c r="E61" s="20">
        <v>2007</v>
      </c>
      <c r="F61" s="8">
        <v>42471</v>
      </c>
      <c r="G61" s="20" t="s">
        <v>9</v>
      </c>
      <c r="H61" s="20">
        <v>1.3436</v>
      </c>
      <c r="I61" s="20">
        <v>1.3406</v>
      </c>
      <c r="J61" s="20">
        <f t="shared" si="8"/>
        <v>29.999999999998916</v>
      </c>
      <c r="K61" s="80">
        <f t="shared" si="0"/>
        <v>73379.04086062821</v>
      </c>
      <c r="L61" s="80"/>
      <c r="M61" s="6">
        <f t="shared" si="2"/>
        <v>2.4459680286876955</v>
      </c>
      <c r="N61" s="20">
        <v>2007</v>
      </c>
      <c r="O61" s="8">
        <v>42483</v>
      </c>
      <c r="P61" s="81">
        <v>1.3561</v>
      </c>
      <c r="Q61" s="81"/>
      <c r="R61" s="78">
        <f t="shared" si="3"/>
        <v>305746.0035859663</v>
      </c>
      <c r="S61" s="78"/>
      <c r="T61" s="79">
        <f t="shared" si="4"/>
        <v>125.00000000000178</v>
      </c>
      <c r="U61" s="79"/>
      <c r="V61" s="23">
        <v>1.3637</v>
      </c>
      <c r="W61" s="47">
        <f t="shared" si="12"/>
        <v>201.00000000000006</v>
      </c>
      <c r="X61" s="47">
        <f t="shared" si="13"/>
        <v>59.99999999999783</v>
      </c>
      <c r="Y61" s="47">
        <f t="shared" si="14"/>
        <v>141.00000000000222</v>
      </c>
    </row>
    <row r="62" spans="2:25" ht="13.5">
      <c r="B62" s="20">
        <v>54</v>
      </c>
      <c r="C62" s="80">
        <f t="shared" si="1"/>
        <v>2751714.0322735733</v>
      </c>
      <c r="D62" s="80"/>
      <c r="E62" s="20">
        <v>2007</v>
      </c>
      <c r="F62" s="8">
        <v>42484</v>
      </c>
      <c r="G62" s="20" t="s">
        <v>8</v>
      </c>
      <c r="H62" s="20">
        <v>1.357</v>
      </c>
      <c r="I62" s="20">
        <v>1.3584</v>
      </c>
      <c r="J62" s="20">
        <f t="shared" si="8"/>
        <v>14.000000000000679</v>
      </c>
      <c r="K62" s="80">
        <f t="shared" si="0"/>
        <v>82551.4209682072</v>
      </c>
      <c r="L62" s="80"/>
      <c r="M62" s="6">
        <f t="shared" si="2"/>
        <v>5.896530069157371</v>
      </c>
      <c r="N62" s="20">
        <v>2007</v>
      </c>
      <c r="O62" s="8">
        <v>42484</v>
      </c>
      <c r="P62" s="81">
        <v>1.3584</v>
      </c>
      <c r="Q62" s="81"/>
      <c r="R62" s="78">
        <f t="shared" si="3"/>
        <v>-82551.4209682072</v>
      </c>
      <c r="S62" s="78"/>
      <c r="T62" s="79">
        <f t="shared" si="4"/>
        <v>-14.000000000000679</v>
      </c>
      <c r="U62" s="79"/>
      <c r="V62" s="23">
        <v>1.3548</v>
      </c>
      <c r="W62" s="47">
        <f t="shared" si="12"/>
        <v>21.999999999999797</v>
      </c>
      <c r="X62" s="47">
        <f t="shared" si="13"/>
        <v>28.000000000001357</v>
      </c>
      <c r="Y62" s="47">
        <f t="shared" si="14"/>
        <v>-6.00000000000156</v>
      </c>
    </row>
    <row r="63" spans="2:25" ht="13.5">
      <c r="B63" s="20">
        <v>55</v>
      </c>
      <c r="C63" s="80">
        <f t="shared" si="1"/>
        <v>2669162.6113053663</v>
      </c>
      <c r="D63" s="80"/>
      <c r="E63" s="20">
        <v>2007</v>
      </c>
      <c r="F63" s="8">
        <v>42491</v>
      </c>
      <c r="G63" s="20" t="s">
        <v>9</v>
      </c>
      <c r="H63" s="20">
        <v>1.366</v>
      </c>
      <c r="I63" s="20">
        <v>1.3631</v>
      </c>
      <c r="J63" s="20">
        <f t="shared" si="8"/>
        <v>29.000000000001247</v>
      </c>
      <c r="K63" s="80">
        <f t="shared" si="0"/>
        <v>80074.87833916099</v>
      </c>
      <c r="L63" s="80"/>
      <c r="M63" s="6">
        <f t="shared" si="2"/>
        <v>2.76120270135026</v>
      </c>
      <c r="N63" s="20">
        <v>2007</v>
      </c>
      <c r="O63" s="8">
        <v>42491</v>
      </c>
      <c r="P63" s="81">
        <v>1.3631</v>
      </c>
      <c r="Q63" s="81"/>
      <c r="R63" s="78">
        <f t="shared" si="3"/>
        <v>-80074.87833916098</v>
      </c>
      <c r="S63" s="78"/>
      <c r="T63" s="79">
        <f t="shared" si="4"/>
        <v>-29.000000000001247</v>
      </c>
      <c r="U63" s="79"/>
      <c r="V63" s="23">
        <v>1.3671</v>
      </c>
      <c r="W63" s="47">
        <f t="shared" si="12"/>
        <v>10.999999999998789</v>
      </c>
      <c r="X63" s="47">
        <f t="shared" si="13"/>
        <v>58.000000000002494</v>
      </c>
      <c r="Y63" s="47">
        <f t="shared" si="14"/>
        <v>-47.00000000000371</v>
      </c>
    </row>
    <row r="64" spans="2:25" ht="13.5">
      <c r="B64" s="20">
        <v>56</v>
      </c>
      <c r="C64" s="80">
        <f t="shared" si="1"/>
        <v>2589087.732966205</v>
      </c>
      <c r="D64" s="80"/>
      <c r="E64" s="20">
        <v>2007</v>
      </c>
      <c r="F64" s="8">
        <v>42505</v>
      </c>
      <c r="G64" s="20" t="s">
        <v>9</v>
      </c>
      <c r="H64" s="20">
        <v>1.3565</v>
      </c>
      <c r="I64" s="20">
        <v>1.3526</v>
      </c>
      <c r="J64" s="20">
        <f t="shared" si="8"/>
        <v>39.00000000000014</v>
      </c>
      <c r="K64" s="80">
        <f t="shared" si="0"/>
        <v>77672.63198898615</v>
      </c>
      <c r="L64" s="80"/>
      <c r="M64" s="6">
        <f t="shared" si="2"/>
        <v>1.991605948435535</v>
      </c>
      <c r="N64" s="20">
        <v>2007</v>
      </c>
      <c r="O64" s="8">
        <v>42506</v>
      </c>
      <c r="P64" s="81">
        <v>1.3587</v>
      </c>
      <c r="Q64" s="81"/>
      <c r="R64" s="78">
        <f t="shared" si="3"/>
        <v>43815.33086558137</v>
      </c>
      <c r="S64" s="78"/>
      <c r="T64" s="79">
        <f t="shared" si="4"/>
        <v>21.999999999999797</v>
      </c>
      <c r="U64" s="79"/>
      <c r="V64" s="23">
        <v>1.3609</v>
      </c>
      <c r="W64" s="47">
        <f t="shared" si="12"/>
        <v>43.999999999999595</v>
      </c>
      <c r="X64" s="47">
        <f t="shared" si="13"/>
        <v>78.00000000000028</v>
      </c>
      <c r="Y64" s="47">
        <f t="shared" si="14"/>
        <v>-34.00000000000069</v>
      </c>
    </row>
    <row r="65" spans="2:25" ht="13.5">
      <c r="B65" s="20">
        <v>57</v>
      </c>
      <c r="C65" s="80">
        <f t="shared" si="1"/>
        <v>2632903.0638317866</v>
      </c>
      <c r="D65" s="80"/>
      <c r="E65" s="20">
        <v>2007</v>
      </c>
      <c r="F65" s="8">
        <v>42508</v>
      </c>
      <c r="G65" s="20" t="s">
        <v>8</v>
      </c>
      <c r="H65" s="20">
        <v>1.3479</v>
      </c>
      <c r="I65" s="20">
        <v>1.3511</v>
      </c>
      <c r="J65" s="20">
        <f t="shared" si="8"/>
        <v>31.999999999998696</v>
      </c>
      <c r="K65" s="80">
        <f t="shared" si="0"/>
        <v>78987.09191495359</v>
      </c>
      <c r="L65" s="80"/>
      <c r="M65" s="6">
        <f t="shared" si="2"/>
        <v>2.4683466223424</v>
      </c>
      <c r="N65" s="20">
        <v>2007</v>
      </c>
      <c r="O65" s="8">
        <v>42508</v>
      </c>
      <c r="P65" s="81">
        <v>1.3511</v>
      </c>
      <c r="Q65" s="81"/>
      <c r="R65" s="78">
        <f t="shared" si="3"/>
        <v>-78987.09191495358</v>
      </c>
      <c r="S65" s="78"/>
      <c r="T65" s="79">
        <f t="shared" si="4"/>
        <v>-31.999999999998696</v>
      </c>
      <c r="U65" s="79"/>
      <c r="V65" s="23">
        <v>1.3464</v>
      </c>
      <c r="W65" s="47">
        <f t="shared" si="12"/>
        <v>15.000000000000568</v>
      </c>
      <c r="X65" s="47">
        <f t="shared" si="13"/>
        <v>63.99999999999739</v>
      </c>
      <c r="Y65" s="47">
        <f t="shared" si="14"/>
        <v>-48.999999999996824</v>
      </c>
    </row>
    <row r="66" spans="2:25" ht="13.5">
      <c r="B66" s="20">
        <v>58</v>
      </c>
      <c r="C66" s="80">
        <f t="shared" si="1"/>
        <v>2553915.971916833</v>
      </c>
      <c r="D66" s="80"/>
      <c r="E66" s="20">
        <v>2007</v>
      </c>
      <c r="F66" s="8">
        <v>42512</v>
      </c>
      <c r="G66" s="20" t="s">
        <v>8</v>
      </c>
      <c r="H66" s="20">
        <v>1.3446</v>
      </c>
      <c r="I66" s="20">
        <v>1.347</v>
      </c>
      <c r="J66" s="20">
        <f t="shared" si="8"/>
        <v>23.999999999999577</v>
      </c>
      <c r="K66" s="80">
        <f t="shared" si="0"/>
        <v>76617.47915750499</v>
      </c>
      <c r="L66" s="80"/>
      <c r="M66" s="6">
        <f t="shared" si="2"/>
        <v>3.1923949648960974</v>
      </c>
      <c r="N66" s="20">
        <v>2007</v>
      </c>
      <c r="O66" s="8">
        <v>42513</v>
      </c>
      <c r="P66" s="81">
        <v>1.347</v>
      </c>
      <c r="Q66" s="81"/>
      <c r="R66" s="78">
        <f t="shared" si="3"/>
        <v>-76617.47915750499</v>
      </c>
      <c r="S66" s="78"/>
      <c r="T66" s="79">
        <f t="shared" si="4"/>
        <v>-23.999999999999577</v>
      </c>
      <c r="U66" s="79"/>
      <c r="V66" s="23">
        <v>1.3415</v>
      </c>
      <c r="W66" s="47">
        <f t="shared" si="12"/>
        <v>31.000000000001027</v>
      </c>
      <c r="X66" s="47">
        <f t="shared" si="13"/>
        <v>47.999999999999154</v>
      </c>
      <c r="Y66" s="47">
        <f t="shared" si="14"/>
        <v>-16.999999999998128</v>
      </c>
    </row>
    <row r="67" spans="2:25" ht="13.5">
      <c r="B67" s="20">
        <v>59</v>
      </c>
      <c r="C67" s="80">
        <f t="shared" si="1"/>
        <v>2477298.492759328</v>
      </c>
      <c r="D67" s="80"/>
      <c r="E67" s="20">
        <v>2007</v>
      </c>
      <c r="F67" s="8">
        <v>42525</v>
      </c>
      <c r="G67" s="20" t="s">
        <v>9</v>
      </c>
      <c r="H67" s="20">
        <v>1.3457</v>
      </c>
      <c r="I67" s="20">
        <v>1.3431</v>
      </c>
      <c r="J67" s="20">
        <f t="shared" si="8"/>
        <v>25.999999999999357</v>
      </c>
      <c r="K67" s="80">
        <f t="shared" si="0"/>
        <v>74318.95478277984</v>
      </c>
      <c r="L67" s="80"/>
      <c r="M67" s="6">
        <f t="shared" si="2"/>
        <v>2.858421337799295</v>
      </c>
      <c r="N67" s="20">
        <v>2007</v>
      </c>
      <c r="O67" s="8">
        <v>42527</v>
      </c>
      <c r="P67" s="81">
        <v>1.3507</v>
      </c>
      <c r="Q67" s="81"/>
      <c r="R67" s="78">
        <f t="shared" si="3"/>
        <v>142921.06688996806</v>
      </c>
      <c r="S67" s="78"/>
      <c r="T67" s="79">
        <f t="shared" si="4"/>
        <v>50.00000000000115</v>
      </c>
      <c r="U67" s="79"/>
      <c r="V67" s="23">
        <v>1.3553</v>
      </c>
      <c r="W67" s="47">
        <f t="shared" si="12"/>
        <v>96.00000000000053</v>
      </c>
      <c r="X67" s="47">
        <f t="shared" si="13"/>
        <v>51.999999999998714</v>
      </c>
      <c r="Y67" s="47">
        <f t="shared" si="14"/>
        <v>44.00000000000181</v>
      </c>
    </row>
    <row r="68" spans="2:25" ht="13.5">
      <c r="B68" s="20">
        <v>60</v>
      </c>
      <c r="C68" s="80">
        <f t="shared" si="1"/>
        <v>2620219.559649296</v>
      </c>
      <c r="D68" s="80"/>
      <c r="E68" s="20">
        <v>2007</v>
      </c>
      <c r="F68" s="8">
        <v>42536</v>
      </c>
      <c r="G68" s="20" t="s">
        <v>9</v>
      </c>
      <c r="H68" s="20">
        <v>1.3325</v>
      </c>
      <c r="I68" s="20">
        <v>1.3305</v>
      </c>
      <c r="J68" s="20">
        <f t="shared" si="8"/>
        <v>20.000000000000018</v>
      </c>
      <c r="K68" s="80">
        <f t="shared" si="0"/>
        <v>78606.58678947888</v>
      </c>
      <c r="L68" s="80"/>
      <c r="M68" s="6">
        <f t="shared" si="2"/>
        <v>3.930329339473941</v>
      </c>
      <c r="N68" s="20">
        <v>2007</v>
      </c>
      <c r="O68" s="8">
        <v>42541</v>
      </c>
      <c r="P68" s="81">
        <v>1.3413</v>
      </c>
      <c r="Q68" s="81"/>
      <c r="R68" s="78">
        <f t="shared" si="3"/>
        <v>345868.9818737036</v>
      </c>
      <c r="S68" s="78"/>
      <c r="T68" s="79">
        <f t="shared" si="4"/>
        <v>87.99999999999919</v>
      </c>
      <c r="U68" s="79"/>
      <c r="V68" s="23">
        <v>1.3437</v>
      </c>
      <c r="W68" s="47">
        <f t="shared" si="12"/>
        <v>111.99999999999876</v>
      </c>
      <c r="X68" s="47">
        <f t="shared" si="13"/>
        <v>40.000000000000036</v>
      </c>
      <c r="Y68" s="47">
        <f t="shared" si="14"/>
        <v>71.99999999999872</v>
      </c>
    </row>
    <row r="69" spans="2:25" ht="13.5">
      <c r="B69" s="20">
        <v>61</v>
      </c>
      <c r="C69" s="80">
        <f t="shared" si="1"/>
        <v>2966088.5415229998</v>
      </c>
      <c r="D69" s="80"/>
      <c r="E69" s="20">
        <v>2007</v>
      </c>
      <c r="F69" s="8">
        <v>42543</v>
      </c>
      <c r="G69" s="20" t="s">
        <v>9</v>
      </c>
      <c r="H69" s="20">
        <v>1.3467</v>
      </c>
      <c r="I69" s="20">
        <v>1.3417</v>
      </c>
      <c r="J69" s="20">
        <f t="shared" si="8"/>
        <v>50.00000000000115</v>
      </c>
      <c r="K69" s="80">
        <f t="shared" si="0"/>
        <v>88982.65624568998</v>
      </c>
      <c r="L69" s="80"/>
      <c r="M69" s="6">
        <f t="shared" si="2"/>
        <v>1.7796531249137588</v>
      </c>
      <c r="N69" s="20">
        <v>2007</v>
      </c>
      <c r="O69" s="8">
        <v>42548</v>
      </c>
      <c r="P69" s="81">
        <v>1.3442</v>
      </c>
      <c r="Q69" s="81"/>
      <c r="R69" s="78">
        <f t="shared" si="3"/>
        <v>-44491.32812284302</v>
      </c>
      <c r="S69" s="78"/>
      <c r="T69" s="79">
        <f t="shared" si="4"/>
        <v>-50.00000000000115</v>
      </c>
      <c r="U69" s="79"/>
      <c r="V69" s="23">
        <v>1.3478</v>
      </c>
      <c r="W69" s="47">
        <f t="shared" si="12"/>
        <v>11.000000000001009</v>
      </c>
      <c r="X69" s="47">
        <f t="shared" si="13"/>
        <v>100.0000000000023</v>
      </c>
      <c r="Y69" s="47">
        <f t="shared" si="14"/>
        <v>-89.0000000000013</v>
      </c>
    </row>
    <row r="70" spans="2:25" ht="13.5">
      <c r="B70" s="20">
        <v>62</v>
      </c>
      <c r="C70" s="80">
        <f t="shared" si="1"/>
        <v>2921597.2134001567</v>
      </c>
      <c r="D70" s="80"/>
      <c r="E70" s="20">
        <v>2007</v>
      </c>
      <c r="F70" s="8">
        <v>42555</v>
      </c>
      <c r="G70" s="20" t="s">
        <v>9</v>
      </c>
      <c r="H70" s="20">
        <v>1.3623</v>
      </c>
      <c r="I70" s="20">
        <v>1.3608</v>
      </c>
      <c r="J70" s="20">
        <f t="shared" si="8"/>
        <v>15.000000000000568</v>
      </c>
      <c r="K70" s="80">
        <f t="shared" si="0"/>
        <v>87647.9164020047</v>
      </c>
      <c r="L70" s="80"/>
      <c r="M70" s="6">
        <f t="shared" si="2"/>
        <v>5.843194426800093</v>
      </c>
      <c r="N70" s="20">
        <v>2007</v>
      </c>
      <c r="O70" s="8">
        <v>42556</v>
      </c>
      <c r="P70" s="81">
        <v>1.3608</v>
      </c>
      <c r="Q70" s="81"/>
      <c r="R70" s="78">
        <f t="shared" si="3"/>
        <v>-87647.91640200472</v>
      </c>
      <c r="S70" s="78"/>
      <c r="T70" s="79">
        <f t="shared" si="4"/>
        <v>-15.000000000000568</v>
      </c>
      <c r="U70" s="79"/>
      <c r="V70" s="23">
        <v>1.3625</v>
      </c>
      <c r="W70" s="47">
        <f t="shared" si="12"/>
        <v>1.9999999999997797</v>
      </c>
      <c r="X70" s="47">
        <f t="shared" si="13"/>
        <v>30.000000000001137</v>
      </c>
      <c r="Y70" s="47">
        <f t="shared" si="14"/>
        <v>-28.000000000001357</v>
      </c>
    </row>
    <row r="71" spans="2:25" ht="13.5">
      <c r="B71" s="20">
        <v>63</v>
      </c>
      <c r="C71" s="80">
        <f t="shared" si="1"/>
        <v>2833949.296998152</v>
      </c>
      <c r="D71" s="80"/>
      <c r="E71" s="20">
        <v>2007</v>
      </c>
      <c r="F71" s="8">
        <v>42563</v>
      </c>
      <c r="G71" s="20" t="s">
        <v>9</v>
      </c>
      <c r="H71" s="20">
        <v>1.3792</v>
      </c>
      <c r="I71" s="20">
        <v>1.3756</v>
      </c>
      <c r="J71" s="20">
        <f>ABS(H71-I71)*10000</f>
        <v>36.000000000000476</v>
      </c>
      <c r="K71" s="80">
        <f t="shared" si="0"/>
        <v>85018.47890994456</v>
      </c>
      <c r="L71" s="80"/>
      <c r="M71" s="6">
        <f t="shared" si="2"/>
        <v>2.3616244141650955</v>
      </c>
      <c r="N71" s="20">
        <v>2007</v>
      </c>
      <c r="O71" s="8">
        <v>42567</v>
      </c>
      <c r="P71" s="81">
        <v>1.3768</v>
      </c>
      <c r="Q71" s="81"/>
      <c r="R71" s="78">
        <f t="shared" si="3"/>
        <v>-56678.98593996129</v>
      </c>
      <c r="S71" s="78"/>
      <c r="T71" s="79">
        <f t="shared" si="4"/>
        <v>-36.000000000000476</v>
      </c>
      <c r="U71" s="79"/>
      <c r="V71" s="23">
        <v>1.3812</v>
      </c>
      <c r="W71" s="47">
        <f t="shared" si="12"/>
        <v>20.000000000000018</v>
      </c>
      <c r="X71" s="47">
        <f t="shared" si="13"/>
        <v>72.00000000000095</v>
      </c>
      <c r="Y71" s="47">
        <f t="shared" si="14"/>
        <v>-52.00000000000094</v>
      </c>
    </row>
    <row r="72" spans="2:25" ht="13.5">
      <c r="B72" s="20">
        <v>64</v>
      </c>
      <c r="C72" s="80">
        <f t="shared" si="1"/>
        <v>2777270.3110581907</v>
      </c>
      <c r="D72" s="80"/>
      <c r="E72" s="20">
        <v>2007</v>
      </c>
      <c r="F72" s="8">
        <v>42567</v>
      </c>
      <c r="G72" s="20" t="s">
        <v>9</v>
      </c>
      <c r="H72" s="20">
        <v>1.3794</v>
      </c>
      <c r="I72" s="20">
        <v>1.3759</v>
      </c>
      <c r="J72" s="20">
        <f t="shared" si="8"/>
        <v>35.00000000000058</v>
      </c>
      <c r="K72" s="80">
        <f t="shared" si="0"/>
        <v>83318.10933174571</v>
      </c>
      <c r="L72" s="80"/>
      <c r="M72" s="6">
        <f t="shared" si="2"/>
        <v>2.380517409478409</v>
      </c>
      <c r="N72" s="20">
        <v>2007</v>
      </c>
      <c r="O72" s="8">
        <v>42569</v>
      </c>
      <c r="P72" s="81">
        <v>1.3772</v>
      </c>
      <c r="Q72" s="81"/>
      <c r="R72" s="78">
        <f t="shared" si="3"/>
        <v>-52371.38300852452</v>
      </c>
      <c r="S72" s="78"/>
      <c r="T72" s="79">
        <f t="shared" si="4"/>
        <v>-35.00000000000058</v>
      </c>
      <c r="U72" s="79"/>
      <c r="V72" s="23">
        <v>1.3833</v>
      </c>
      <c r="W72" s="47">
        <f t="shared" si="12"/>
        <v>39.00000000000014</v>
      </c>
      <c r="X72" s="47">
        <f t="shared" si="13"/>
        <v>70.00000000000117</v>
      </c>
      <c r="Y72" s="47">
        <f t="shared" si="14"/>
        <v>-31.000000000001023</v>
      </c>
    </row>
    <row r="73" spans="2:25" ht="13.5">
      <c r="B73" s="20">
        <v>65</v>
      </c>
      <c r="C73" s="80">
        <f t="shared" si="1"/>
        <v>2724898.9280496663</v>
      </c>
      <c r="D73" s="80"/>
      <c r="E73" s="20">
        <v>2007</v>
      </c>
      <c r="F73" s="8">
        <v>42569</v>
      </c>
      <c r="G73" s="20" t="s">
        <v>9</v>
      </c>
      <c r="H73" s="20">
        <v>1.3813</v>
      </c>
      <c r="I73" s="20">
        <v>1.3789</v>
      </c>
      <c r="J73" s="20">
        <f t="shared" si="8"/>
        <v>23.999999999999577</v>
      </c>
      <c r="K73" s="80">
        <f aca="true" t="shared" si="15" ref="K73:K108">IF(F73="","",C73*0.03)</f>
        <v>81746.96784148998</v>
      </c>
      <c r="L73" s="80"/>
      <c r="M73" s="6">
        <f t="shared" si="2"/>
        <v>3.4061236600621427</v>
      </c>
      <c r="N73" s="20">
        <v>2007</v>
      </c>
      <c r="O73" s="8">
        <v>42570</v>
      </c>
      <c r="P73" s="81">
        <v>1.3789</v>
      </c>
      <c r="Q73" s="81"/>
      <c r="R73" s="78">
        <f t="shared" si="3"/>
        <v>-81746.96784148998</v>
      </c>
      <c r="S73" s="78"/>
      <c r="T73" s="79">
        <f t="shared" si="4"/>
        <v>-23.999999999999577</v>
      </c>
      <c r="U73" s="79"/>
      <c r="V73" s="23">
        <v>1.3814</v>
      </c>
      <c r="W73" s="47">
        <f t="shared" si="12"/>
        <v>0.9999999999998899</v>
      </c>
      <c r="X73" s="47">
        <f t="shared" si="13"/>
        <v>47.999999999999154</v>
      </c>
      <c r="Y73" s="47">
        <f t="shared" si="14"/>
        <v>-46.99999999999926</v>
      </c>
    </row>
    <row r="74" spans="2:25" ht="13.5">
      <c r="B74" s="20">
        <v>66</v>
      </c>
      <c r="C74" s="80">
        <f aca="true" t="shared" si="16" ref="C74:C108">IF(R73="","",C73+R73)</f>
        <v>2643151.960208176</v>
      </c>
      <c r="D74" s="80"/>
      <c r="E74" s="20">
        <v>2007</v>
      </c>
      <c r="F74" s="8">
        <v>42585</v>
      </c>
      <c r="G74" s="20" t="s">
        <v>9</v>
      </c>
      <c r="H74" s="20">
        <v>1.3711</v>
      </c>
      <c r="I74" s="20">
        <v>1.3684</v>
      </c>
      <c r="J74" s="20">
        <f t="shared" si="8"/>
        <v>26.999999999999247</v>
      </c>
      <c r="K74" s="80">
        <f t="shared" si="15"/>
        <v>79294.55880624529</v>
      </c>
      <c r="L74" s="80"/>
      <c r="M74" s="6">
        <f aca="true" t="shared" si="17" ref="M74:M108">IF(J74="","",(K74/J74)/1000)</f>
        <v>2.9368355113425</v>
      </c>
      <c r="N74" s="20">
        <v>2007</v>
      </c>
      <c r="O74" s="8">
        <v>42589</v>
      </c>
      <c r="P74" s="81">
        <v>1.378</v>
      </c>
      <c r="Q74" s="81"/>
      <c r="R74" s="78">
        <f aca="true" t="shared" si="18" ref="R74:R108">IF(O74="","",(IF(G74="売",H74-P74,P74-H74))*M74*10000000)</f>
        <v>202641.65028262977</v>
      </c>
      <c r="S74" s="78"/>
      <c r="T74" s="79">
        <f aca="true" t="shared" si="19" ref="T74:T108">IF(O74="","",IF(R74&lt;0,J74*(-1),IF(G74="買",(P74-H74)*10000,(H74-P74)*10000)))</f>
        <v>68.99999999999906</v>
      </c>
      <c r="U74" s="79"/>
      <c r="V74" s="23">
        <v>1.3838</v>
      </c>
      <c r="W74" s="47">
        <f t="shared" si="12"/>
        <v>126.99999999999933</v>
      </c>
      <c r="X74" s="47">
        <f t="shared" si="13"/>
        <v>53.999999999998494</v>
      </c>
      <c r="Y74" s="47">
        <f t="shared" si="14"/>
        <v>73.00000000000084</v>
      </c>
    </row>
    <row r="75" spans="2:25" ht="13.5">
      <c r="B75" s="20">
        <v>67</v>
      </c>
      <c r="C75" s="80">
        <f t="shared" si="16"/>
        <v>2845793.610490806</v>
      </c>
      <c r="D75" s="80"/>
      <c r="E75" s="20">
        <v>2007</v>
      </c>
      <c r="F75" s="8">
        <v>42604</v>
      </c>
      <c r="G75" s="20" t="s">
        <v>9</v>
      </c>
      <c r="H75" s="20">
        <v>1.3547</v>
      </c>
      <c r="I75" s="20">
        <v>1.3466</v>
      </c>
      <c r="J75" s="20">
        <f aca="true" t="shared" si="20" ref="J75:J86">ABS(H75-I75)*10000</f>
        <v>80.99999999999996</v>
      </c>
      <c r="K75" s="80">
        <f t="shared" si="15"/>
        <v>85373.80831472417</v>
      </c>
      <c r="L75" s="80"/>
      <c r="M75" s="6">
        <f t="shared" si="17"/>
        <v>1.0539976335151138</v>
      </c>
      <c r="N75" s="20">
        <v>2007</v>
      </c>
      <c r="O75" s="8">
        <v>42617</v>
      </c>
      <c r="P75" s="81">
        <v>1.3592</v>
      </c>
      <c r="Q75" s="81"/>
      <c r="R75" s="78">
        <f t="shared" si="18"/>
        <v>47429.89350817958</v>
      </c>
      <c r="S75" s="78"/>
      <c r="T75" s="79">
        <f t="shared" si="19"/>
        <v>44.99999999999949</v>
      </c>
      <c r="U75" s="79"/>
      <c r="V75" s="23">
        <v>1.3719</v>
      </c>
      <c r="W75" s="47">
        <f t="shared" si="12"/>
        <v>171.9999999999988</v>
      </c>
      <c r="X75" s="47">
        <f t="shared" si="13"/>
        <v>161.99999999999991</v>
      </c>
      <c r="Y75" s="47">
        <f t="shared" si="14"/>
        <v>9.999999999998892</v>
      </c>
    </row>
    <row r="76" spans="2:25" ht="13.5">
      <c r="B76" s="20">
        <v>68</v>
      </c>
      <c r="C76" s="80">
        <f t="shared" si="16"/>
        <v>2893223.5039989855</v>
      </c>
      <c r="D76" s="80"/>
      <c r="E76" s="20">
        <v>2007</v>
      </c>
      <c r="F76" s="8">
        <v>42624</v>
      </c>
      <c r="G76" s="20" t="s">
        <v>9</v>
      </c>
      <c r="H76" s="20">
        <v>1.38</v>
      </c>
      <c r="I76" s="20">
        <v>1.3778</v>
      </c>
      <c r="J76" s="20">
        <f t="shared" si="20"/>
        <v>21.999999999999797</v>
      </c>
      <c r="K76" s="80">
        <f t="shared" si="15"/>
        <v>86796.70511996956</v>
      </c>
      <c r="L76" s="80"/>
      <c r="M76" s="6">
        <f t="shared" si="17"/>
        <v>3.945304778180471</v>
      </c>
      <c r="N76" s="20">
        <v>2007</v>
      </c>
      <c r="O76" s="8">
        <v>42646</v>
      </c>
      <c r="P76" s="81">
        <v>1.4111</v>
      </c>
      <c r="Q76" s="81"/>
      <c r="R76" s="78">
        <f t="shared" si="18"/>
        <v>1226989.7860141315</v>
      </c>
      <c r="S76" s="78"/>
      <c r="T76" s="79">
        <f t="shared" si="19"/>
        <v>311.00000000000125</v>
      </c>
      <c r="U76" s="79"/>
      <c r="V76" s="23">
        <v>1.4281</v>
      </c>
      <c r="W76" s="47">
        <f t="shared" si="12"/>
        <v>481.00000000000034</v>
      </c>
      <c r="X76" s="47">
        <f t="shared" si="13"/>
        <v>43.999999999999595</v>
      </c>
      <c r="Y76" s="47">
        <f t="shared" si="14"/>
        <v>437.00000000000074</v>
      </c>
    </row>
    <row r="77" spans="2:25" ht="13.5">
      <c r="B77" s="20">
        <v>69</v>
      </c>
      <c r="C77" s="80">
        <f t="shared" si="16"/>
        <v>4120213.290013117</v>
      </c>
      <c r="D77" s="80"/>
      <c r="E77" s="20">
        <v>2007</v>
      </c>
      <c r="F77" s="8">
        <v>42652</v>
      </c>
      <c r="G77" s="20" t="s">
        <v>9</v>
      </c>
      <c r="H77" s="20">
        <v>1.41123</v>
      </c>
      <c r="I77" s="20">
        <v>1.4071</v>
      </c>
      <c r="J77" s="20">
        <f t="shared" si="20"/>
        <v>41.29999999999967</v>
      </c>
      <c r="K77" s="80">
        <f t="shared" si="15"/>
        <v>123606.3987003935</v>
      </c>
      <c r="L77" s="80"/>
      <c r="M77" s="6">
        <f t="shared" si="17"/>
        <v>2.992891009694782</v>
      </c>
      <c r="N77" s="20">
        <v>2007</v>
      </c>
      <c r="O77" s="8">
        <v>42659</v>
      </c>
      <c r="P77" s="81">
        <v>1.4155</v>
      </c>
      <c r="Q77" s="81"/>
      <c r="R77" s="78">
        <f t="shared" si="18"/>
        <v>127796.44611396707</v>
      </c>
      <c r="S77" s="78"/>
      <c r="T77" s="79">
        <f t="shared" si="19"/>
        <v>42.69999999999996</v>
      </c>
      <c r="U77" s="79"/>
      <c r="V77" s="23">
        <v>1.4242</v>
      </c>
      <c r="W77" s="47">
        <f t="shared" si="12"/>
        <v>129.69999999999925</v>
      </c>
      <c r="X77" s="47">
        <f t="shared" si="13"/>
        <v>82.59999999999934</v>
      </c>
      <c r="Y77" s="47">
        <f t="shared" si="14"/>
        <v>47.09999999999991</v>
      </c>
    </row>
    <row r="78" spans="2:25" ht="13.5">
      <c r="B78" s="20">
        <v>70</v>
      </c>
      <c r="C78" s="80">
        <f t="shared" si="16"/>
        <v>4248009.736127084</v>
      </c>
      <c r="D78" s="80"/>
      <c r="E78" s="20">
        <v>2007</v>
      </c>
      <c r="F78" s="8">
        <v>42660</v>
      </c>
      <c r="G78" s="20" t="s">
        <v>9</v>
      </c>
      <c r="H78" s="20">
        <v>1.4212</v>
      </c>
      <c r="I78" s="20">
        <v>1.4166</v>
      </c>
      <c r="J78" s="20">
        <f t="shared" si="20"/>
        <v>45.999999999999375</v>
      </c>
      <c r="K78" s="80">
        <f t="shared" si="15"/>
        <v>127440.29208381251</v>
      </c>
      <c r="L78" s="80"/>
      <c r="M78" s="6">
        <f t="shared" si="17"/>
        <v>2.770441132256831</v>
      </c>
      <c r="N78" s="20">
        <v>2007</v>
      </c>
      <c r="O78" s="8">
        <v>42665</v>
      </c>
      <c r="P78" s="81">
        <v>1.4245</v>
      </c>
      <c r="Q78" s="81"/>
      <c r="R78" s="78">
        <f t="shared" si="18"/>
        <v>91424.55736447766</v>
      </c>
      <c r="S78" s="78"/>
      <c r="T78" s="79">
        <f t="shared" si="19"/>
        <v>33.00000000000081</v>
      </c>
      <c r="U78" s="79"/>
      <c r="V78" s="23">
        <v>1.4348</v>
      </c>
      <c r="W78" s="47">
        <f t="shared" si="12"/>
        <v>136.00000000000057</v>
      </c>
      <c r="X78" s="47">
        <f t="shared" si="13"/>
        <v>91.99999999999875</v>
      </c>
      <c r="Y78" s="47">
        <f t="shared" si="14"/>
        <v>44.00000000000182</v>
      </c>
    </row>
    <row r="79" spans="2:25" ht="13.5">
      <c r="B79" s="20">
        <v>71</v>
      </c>
      <c r="C79" s="80">
        <f t="shared" si="16"/>
        <v>4339434.293491562</v>
      </c>
      <c r="D79" s="80"/>
      <c r="E79" s="20">
        <v>2007</v>
      </c>
      <c r="F79" s="8">
        <v>42668</v>
      </c>
      <c r="G79" s="20" t="s">
        <v>9</v>
      </c>
      <c r="H79" s="20">
        <v>1.4276</v>
      </c>
      <c r="I79" s="20">
        <v>1.4247</v>
      </c>
      <c r="J79" s="20">
        <f t="shared" si="20"/>
        <v>28.999999999999027</v>
      </c>
      <c r="K79" s="80">
        <f t="shared" si="15"/>
        <v>130183.02880474685</v>
      </c>
      <c r="L79" s="80"/>
      <c r="M79" s="6">
        <f t="shared" si="17"/>
        <v>4.489069958784524</v>
      </c>
      <c r="N79" s="20">
        <v>2007</v>
      </c>
      <c r="O79" s="8">
        <v>42686</v>
      </c>
      <c r="P79" s="81">
        <v>1.4613</v>
      </c>
      <c r="Q79" s="81"/>
      <c r="R79" s="78">
        <f t="shared" si="18"/>
        <v>1512816.5761103877</v>
      </c>
      <c r="S79" s="78"/>
      <c r="T79" s="79">
        <f t="shared" si="19"/>
        <v>337.0000000000006</v>
      </c>
      <c r="U79" s="79"/>
      <c r="V79" s="23">
        <v>1.4751</v>
      </c>
      <c r="W79" s="47">
        <f t="shared" si="12"/>
        <v>475.00000000000097</v>
      </c>
      <c r="X79" s="47">
        <f t="shared" si="13"/>
        <v>57.99999999999805</v>
      </c>
      <c r="Y79" s="47">
        <f t="shared" si="14"/>
        <v>417.0000000000029</v>
      </c>
    </row>
    <row r="80" spans="2:25" ht="13.5">
      <c r="B80" s="20">
        <v>72</v>
      </c>
      <c r="C80" s="80">
        <f t="shared" si="16"/>
        <v>5852250.86960195</v>
      </c>
      <c r="D80" s="80"/>
      <c r="E80" s="20">
        <v>2007</v>
      </c>
      <c r="F80" s="8">
        <v>42686</v>
      </c>
      <c r="G80" s="20" t="s">
        <v>8</v>
      </c>
      <c r="H80" s="20">
        <v>1.4604</v>
      </c>
      <c r="I80" s="20">
        <v>1.4663</v>
      </c>
      <c r="J80" s="20">
        <f t="shared" si="20"/>
        <v>59.00000000000016</v>
      </c>
      <c r="K80" s="80">
        <f t="shared" si="15"/>
        <v>175567.52608805848</v>
      </c>
      <c r="L80" s="80"/>
      <c r="M80" s="6">
        <f t="shared" si="17"/>
        <v>2.9757207811535253</v>
      </c>
      <c r="N80" s="20">
        <v>2007</v>
      </c>
      <c r="O80" s="8">
        <v>42687</v>
      </c>
      <c r="P80" s="81">
        <v>1.4604</v>
      </c>
      <c r="Q80" s="81"/>
      <c r="R80" s="78">
        <f t="shared" si="18"/>
        <v>0</v>
      </c>
      <c r="S80" s="78"/>
      <c r="T80" s="79">
        <f t="shared" si="19"/>
        <v>0</v>
      </c>
      <c r="U80" s="79"/>
      <c r="V80" s="23">
        <v>1.4557</v>
      </c>
      <c r="W80" s="47">
        <f t="shared" si="12"/>
        <v>46.99999999999926</v>
      </c>
      <c r="X80" s="47">
        <f t="shared" si="13"/>
        <v>118.00000000000033</v>
      </c>
      <c r="Y80" s="47">
        <f t="shared" si="14"/>
        <v>-71.00000000000107</v>
      </c>
    </row>
    <row r="81" spans="2:25" ht="13.5">
      <c r="B81" s="20">
        <v>73</v>
      </c>
      <c r="C81" s="80">
        <f t="shared" si="16"/>
        <v>5852250.86960195</v>
      </c>
      <c r="D81" s="80"/>
      <c r="E81" s="20">
        <v>2007</v>
      </c>
      <c r="F81" s="8">
        <v>42694</v>
      </c>
      <c r="G81" s="20" t="s">
        <v>9</v>
      </c>
      <c r="H81" s="20">
        <v>1.467</v>
      </c>
      <c r="I81" s="20">
        <v>1.4635</v>
      </c>
      <c r="J81" s="20">
        <f t="shared" si="20"/>
        <v>35.00000000000058</v>
      </c>
      <c r="K81" s="80">
        <f t="shared" si="15"/>
        <v>175567.52608805848</v>
      </c>
      <c r="L81" s="80"/>
      <c r="M81" s="6">
        <f t="shared" si="17"/>
        <v>5.016215031087302</v>
      </c>
      <c r="N81" s="20">
        <v>2007</v>
      </c>
      <c r="O81" s="8">
        <v>42697</v>
      </c>
      <c r="P81" s="81">
        <v>1.4821</v>
      </c>
      <c r="Q81" s="81"/>
      <c r="R81" s="78">
        <f t="shared" si="18"/>
        <v>757448.4696941772</v>
      </c>
      <c r="S81" s="78"/>
      <c r="T81" s="79">
        <f t="shared" si="19"/>
        <v>150.99999999999892</v>
      </c>
      <c r="U81" s="79"/>
      <c r="V81" s="23">
        <v>1.4966</v>
      </c>
      <c r="W81" s="47">
        <f t="shared" si="12"/>
        <v>295.99999999999847</v>
      </c>
      <c r="X81" s="47">
        <f t="shared" si="13"/>
        <v>70.00000000000117</v>
      </c>
      <c r="Y81" s="47">
        <f t="shared" si="14"/>
        <v>225.9999999999973</v>
      </c>
    </row>
    <row r="82" spans="2:25" ht="13.5">
      <c r="B82" s="20">
        <v>74</v>
      </c>
      <c r="C82" s="80">
        <f t="shared" si="16"/>
        <v>6609699.339296127</v>
      </c>
      <c r="D82" s="80"/>
      <c r="E82" s="20">
        <v>2007</v>
      </c>
      <c r="F82" s="8">
        <v>42704</v>
      </c>
      <c r="G82" s="20" t="s">
        <v>8</v>
      </c>
      <c r="H82" s="20">
        <v>1.4743</v>
      </c>
      <c r="I82" s="20">
        <v>1.4783</v>
      </c>
      <c r="J82" s="20">
        <f t="shared" si="20"/>
        <v>40.000000000000036</v>
      </c>
      <c r="K82" s="80">
        <f t="shared" si="15"/>
        <v>198290.9801788838</v>
      </c>
      <c r="L82" s="80"/>
      <c r="M82" s="6">
        <f t="shared" si="17"/>
        <v>4.957274504472091</v>
      </c>
      <c r="N82" s="20">
        <v>2007</v>
      </c>
      <c r="O82" s="8">
        <v>42708</v>
      </c>
      <c r="P82" s="81">
        <v>1.4706</v>
      </c>
      <c r="Q82" s="81"/>
      <c r="R82" s="78">
        <f t="shared" si="18"/>
        <v>183419.1566654692</v>
      </c>
      <c r="S82" s="78"/>
      <c r="T82" s="79">
        <f t="shared" si="19"/>
        <v>37.00000000000037</v>
      </c>
      <c r="U82" s="79"/>
      <c r="V82" s="23">
        <v>1.4663</v>
      </c>
      <c r="W82" s="47">
        <f t="shared" si="12"/>
        <v>80.00000000000007</v>
      </c>
      <c r="X82" s="47">
        <f t="shared" si="13"/>
        <v>80.00000000000007</v>
      </c>
      <c r="Y82" s="47">
        <f t="shared" si="14"/>
        <v>0</v>
      </c>
    </row>
    <row r="83" spans="2:25" ht="13.5">
      <c r="B83" s="20">
        <v>75</v>
      </c>
      <c r="C83" s="80">
        <f t="shared" si="16"/>
        <v>6793118.495961596</v>
      </c>
      <c r="D83" s="80"/>
      <c r="E83" s="20">
        <v>2007</v>
      </c>
      <c r="F83" s="8">
        <v>42718</v>
      </c>
      <c r="G83" s="20" t="s">
        <v>8</v>
      </c>
      <c r="H83" s="20">
        <v>1.4595</v>
      </c>
      <c r="I83" s="20">
        <v>1.4654</v>
      </c>
      <c r="J83" s="20">
        <f t="shared" si="20"/>
        <v>59.00000000000016</v>
      </c>
      <c r="K83" s="80">
        <f t="shared" si="15"/>
        <v>203793.55487884788</v>
      </c>
      <c r="L83" s="80"/>
      <c r="M83" s="6">
        <f t="shared" si="17"/>
        <v>3.454128048794022</v>
      </c>
      <c r="N83" s="20">
        <v>2007</v>
      </c>
      <c r="O83" s="8">
        <v>42722</v>
      </c>
      <c r="P83" s="81">
        <v>1.4434</v>
      </c>
      <c r="Q83" s="81"/>
      <c r="R83" s="78">
        <f t="shared" si="18"/>
        <v>556114.6158558376</v>
      </c>
      <c r="S83" s="78"/>
      <c r="T83" s="79">
        <f t="shared" si="19"/>
        <v>161.00000000000003</v>
      </c>
      <c r="U83" s="79"/>
      <c r="V83" s="23">
        <v>1.4331</v>
      </c>
      <c r="W83" s="47">
        <f t="shared" si="12"/>
        <v>263.9999999999998</v>
      </c>
      <c r="X83" s="47">
        <f t="shared" si="13"/>
        <v>118.00000000000033</v>
      </c>
      <c r="Y83" s="47">
        <f t="shared" si="14"/>
        <v>145.99999999999943</v>
      </c>
    </row>
    <row r="84" spans="2:25" ht="13.5">
      <c r="B84" s="20">
        <v>76</v>
      </c>
      <c r="C84" s="80">
        <f t="shared" si="16"/>
        <v>7349233.1118174335</v>
      </c>
      <c r="D84" s="80"/>
      <c r="E84" s="20">
        <v>2007</v>
      </c>
      <c r="F84" s="8">
        <v>42728</v>
      </c>
      <c r="G84" s="20" t="s">
        <v>9</v>
      </c>
      <c r="H84" s="20">
        <v>1.439</v>
      </c>
      <c r="I84" s="20">
        <v>1.4374</v>
      </c>
      <c r="J84" s="20">
        <f t="shared" si="20"/>
        <v>16.00000000000046</v>
      </c>
      <c r="K84" s="80">
        <f t="shared" si="15"/>
        <v>220476.993354523</v>
      </c>
      <c r="L84" s="80"/>
      <c r="M84" s="6">
        <f t="shared" si="17"/>
        <v>13.779812084657292</v>
      </c>
      <c r="N84" s="20">
        <v>2007</v>
      </c>
      <c r="O84" s="8">
        <v>42735</v>
      </c>
      <c r="P84" s="81">
        <v>1.4591</v>
      </c>
      <c r="Q84" s="81"/>
      <c r="R84" s="78">
        <f t="shared" si="18"/>
        <v>2769742.229016117</v>
      </c>
      <c r="S84" s="78"/>
      <c r="T84" s="79">
        <f t="shared" si="19"/>
        <v>201.00000000000006</v>
      </c>
      <c r="U84" s="79"/>
      <c r="V84" s="23">
        <v>1.4747</v>
      </c>
      <c r="W84" s="47">
        <f t="shared" si="12"/>
        <v>356.9999999999984</v>
      </c>
      <c r="X84" s="47">
        <f t="shared" si="13"/>
        <v>32.00000000000092</v>
      </c>
      <c r="Y84" s="47">
        <f t="shared" si="14"/>
        <v>324.9999999999975</v>
      </c>
    </row>
    <row r="85" spans="2:25" ht="13.5">
      <c r="B85" s="20">
        <v>77</v>
      </c>
      <c r="C85" s="80">
        <f t="shared" si="16"/>
        <v>10118975.34083355</v>
      </c>
      <c r="D85" s="80"/>
      <c r="E85" s="20">
        <v>2008</v>
      </c>
      <c r="F85" s="8">
        <v>42387</v>
      </c>
      <c r="G85" s="20" t="s">
        <v>8</v>
      </c>
      <c r="H85" s="20">
        <v>1.4601</v>
      </c>
      <c r="I85" s="20">
        <v>1.4693</v>
      </c>
      <c r="J85" s="20">
        <f t="shared" si="20"/>
        <v>92.00000000000097</v>
      </c>
      <c r="K85" s="80">
        <f t="shared" si="15"/>
        <v>303569.2602250065</v>
      </c>
      <c r="L85" s="80"/>
      <c r="M85" s="6">
        <f t="shared" si="17"/>
        <v>3.2996658720109053</v>
      </c>
      <c r="N85" s="20">
        <v>2008</v>
      </c>
      <c r="O85" s="8">
        <v>42391</v>
      </c>
      <c r="P85" s="81">
        <v>1.4528</v>
      </c>
      <c r="Q85" s="81"/>
      <c r="R85" s="78">
        <f t="shared" si="18"/>
        <v>240875.60865679153</v>
      </c>
      <c r="S85" s="78"/>
      <c r="T85" s="79">
        <f t="shared" si="19"/>
        <v>72.99999999999862</v>
      </c>
      <c r="U85" s="79"/>
      <c r="V85" s="23">
        <v>1.4365</v>
      </c>
      <c r="W85" s="47">
        <f t="shared" si="12"/>
        <v>235.99999999999844</v>
      </c>
      <c r="X85" s="47">
        <f t="shared" si="13"/>
        <v>184.00000000000193</v>
      </c>
      <c r="Y85" s="47">
        <f t="shared" si="14"/>
        <v>51.999999999996504</v>
      </c>
    </row>
    <row r="86" spans="2:25" ht="13.5">
      <c r="B86" s="20">
        <v>78</v>
      </c>
      <c r="C86" s="80">
        <f t="shared" si="16"/>
        <v>10359850.949490342</v>
      </c>
      <c r="D86" s="80"/>
      <c r="E86" s="20">
        <v>2008</v>
      </c>
      <c r="F86" s="8">
        <v>42392</v>
      </c>
      <c r="G86" s="20" t="s">
        <v>9</v>
      </c>
      <c r="H86" s="20">
        <v>1.4585</v>
      </c>
      <c r="I86" s="20">
        <v>1.451</v>
      </c>
      <c r="J86" s="20">
        <f t="shared" si="20"/>
        <v>74.99999999999841</v>
      </c>
      <c r="K86" s="80">
        <f t="shared" si="15"/>
        <v>310795.52848471026</v>
      </c>
      <c r="L86" s="80"/>
      <c r="M86" s="6">
        <f t="shared" si="17"/>
        <v>4.143940379796225</v>
      </c>
      <c r="N86" s="20">
        <v>2008</v>
      </c>
      <c r="O86" s="8">
        <v>42401</v>
      </c>
      <c r="P86" s="81">
        <v>1.4801</v>
      </c>
      <c r="Q86" s="81"/>
      <c r="R86" s="78">
        <f t="shared" si="18"/>
        <v>895091.1220359873</v>
      </c>
      <c r="S86" s="78"/>
      <c r="T86" s="79">
        <f t="shared" si="19"/>
        <v>216.00000000000063</v>
      </c>
      <c r="U86" s="79"/>
      <c r="V86" s="23">
        <v>1.4949</v>
      </c>
      <c r="W86" s="47">
        <f t="shared" si="12"/>
        <v>363.9999999999999</v>
      </c>
      <c r="X86" s="47">
        <f t="shared" si="13"/>
        <v>149.99999999999682</v>
      </c>
      <c r="Y86" s="47">
        <f t="shared" si="14"/>
        <v>214.00000000000307</v>
      </c>
    </row>
    <row r="87" spans="2:25" ht="13.5">
      <c r="B87" s="20">
        <v>79</v>
      </c>
      <c r="C87" s="80">
        <f t="shared" si="16"/>
        <v>11254942.07152633</v>
      </c>
      <c r="D87" s="80"/>
      <c r="E87" s="20">
        <v>2008</v>
      </c>
      <c r="F87" s="8">
        <v>42404</v>
      </c>
      <c r="G87" s="20" t="s">
        <v>8</v>
      </c>
      <c r="H87" s="20">
        <v>1.4804</v>
      </c>
      <c r="I87" s="20">
        <v>1.4847</v>
      </c>
      <c r="J87" s="20">
        <f>ABS(H87-I87)*10000</f>
        <v>42.9999999999997</v>
      </c>
      <c r="K87" s="80">
        <f t="shared" si="15"/>
        <v>337648.26214578986</v>
      </c>
      <c r="L87" s="80"/>
      <c r="M87" s="6">
        <f t="shared" si="17"/>
        <v>7.852285166181214</v>
      </c>
      <c r="N87" s="20">
        <v>2008</v>
      </c>
      <c r="O87" s="8">
        <v>42412</v>
      </c>
      <c r="P87" s="81">
        <v>1.4591</v>
      </c>
      <c r="Q87" s="81"/>
      <c r="R87" s="78">
        <f t="shared" si="18"/>
        <v>1672536.7403965888</v>
      </c>
      <c r="S87" s="78"/>
      <c r="T87" s="79">
        <f t="shared" si="19"/>
        <v>212.99999999999875</v>
      </c>
      <c r="U87" s="79"/>
      <c r="V87" s="23">
        <v>1.4438</v>
      </c>
      <c r="W87" s="47">
        <f t="shared" si="12"/>
        <v>365.99999999999966</v>
      </c>
      <c r="X87" s="47">
        <f t="shared" si="13"/>
        <v>85.9999999999994</v>
      </c>
      <c r="Y87" s="47">
        <f t="shared" si="14"/>
        <v>280.0000000000002</v>
      </c>
    </row>
    <row r="88" spans="2:25" ht="13.5">
      <c r="B88" s="20">
        <v>80</v>
      </c>
      <c r="C88" s="80">
        <f t="shared" si="16"/>
        <v>12927478.811922919</v>
      </c>
      <c r="D88" s="80"/>
      <c r="E88" s="20">
        <v>2008</v>
      </c>
      <c r="F88" s="8">
        <v>42413</v>
      </c>
      <c r="G88" s="20" t="s">
        <v>9</v>
      </c>
      <c r="H88" s="20">
        <v>1.4586</v>
      </c>
      <c r="I88" s="20">
        <v>1.4531</v>
      </c>
      <c r="J88" s="20">
        <f aca="true" t="shared" si="21" ref="J88:J103">ABS(H88-I88)*10000</f>
        <v>54.99999999999838</v>
      </c>
      <c r="K88" s="80">
        <f t="shared" si="15"/>
        <v>387824.36435768753</v>
      </c>
      <c r="L88" s="80"/>
      <c r="M88" s="6">
        <f t="shared" si="17"/>
        <v>7.05135207923089</v>
      </c>
      <c r="N88" s="20">
        <v>2008</v>
      </c>
      <c r="O88" s="8">
        <v>42447</v>
      </c>
      <c r="P88" s="81">
        <v>1.5618</v>
      </c>
      <c r="Q88" s="81"/>
      <c r="R88" s="78">
        <f t="shared" si="18"/>
        <v>7276995.345766291</v>
      </c>
      <c r="S88" s="78"/>
      <c r="T88" s="79">
        <f t="shared" si="19"/>
        <v>1032.0000000000018</v>
      </c>
      <c r="U88" s="79"/>
      <c r="V88" s="23">
        <v>1.5902</v>
      </c>
      <c r="W88" s="47">
        <f t="shared" si="12"/>
        <v>1316.0000000000016</v>
      </c>
      <c r="X88" s="47">
        <f t="shared" si="13"/>
        <v>109.99999999999676</v>
      </c>
      <c r="Y88" s="47">
        <f t="shared" si="14"/>
        <v>1206.0000000000048</v>
      </c>
    </row>
    <row r="89" spans="2:25" ht="13.5">
      <c r="B89" s="20">
        <v>81</v>
      </c>
      <c r="C89" s="80">
        <f t="shared" si="16"/>
        <v>20204474.15768921</v>
      </c>
      <c r="D89" s="80"/>
      <c r="E89" s="20">
        <v>2008</v>
      </c>
      <c r="F89" s="8">
        <v>42448</v>
      </c>
      <c r="G89" s="20" t="s">
        <v>8</v>
      </c>
      <c r="H89" s="20">
        <v>1.5689</v>
      </c>
      <c r="I89" s="20">
        <v>1.5786</v>
      </c>
      <c r="J89" s="20">
        <f t="shared" si="21"/>
        <v>97.00000000000043</v>
      </c>
      <c r="K89" s="80">
        <f t="shared" si="15"/>
        <v>606134.2247306763</v>
      </c>
      <c r="L89" s="80"/>
      <c r="M89" s="6">
        <f t="shared" si="17"/>
        <v>6.248806440522409</v>
      </c>
      <c r="N89" s="20">
        <v>2008</v>
      </c>
      <c r="O89" s="8">
        <v>42454</v>
      </c>
      <c r="P89" s="81">
        <v>1.5472</v>
      </c>
      <c r="Q89" s="81"/>
      <c r="R89" s="78">
        <f t="shared" si="18"/>
        <v>1355990.9975933658</v>
      </c>
      <c r="S89" s="78"/>
      <c r="T89" s="79">
        <f t="shared" si="19"/>
        <v>217.0000000000005</v>
      </c>
      <c r="U89" s="79"/>
      <c r="V89" s="23">
        <v>1.5343</v>
      </c>
      <c r="W89" s="47">
        <f t="shared" si="12"/>
        <v>345.99999999999966</v>
      </c>
      <c r="X89" s="47">
        <f t="shared" si="13"/>
        <v>194.00000000000085</v>
      </c>
      <c r="Y89" s="47">
        <f t="shared" si="14"/>
        <v>151.9999999999988</v>
      </c>
    </row>
    <row r="90" spans="2:25" ht="13.5">
      <c r="B90" s="20">
        <v>82</v>
      </c>
      <c r="C90" s="80">
        <f t="shared" si="16"/>
        <v>21560465.155282576</v>
      </c>
      <c r="D90" s="80"/>
      <c r="E90" s="20">
        <v>2008</v>
      </c>
      <c r="F90" s="8">
        <v>42463</v>
      </c>
      <c r="G90" s="20" t="s">
        <v>8</v>
      </c>
      <c r="H90" s="20">
        <v>1.5586</v>
      </c>
      <c r="I90" s="20">
        <v>1.5657</v>
      </c>
      <c r="J90" s="20">
        <f t="shared" si="21"/>
        <v>71.00000000000107</v>
      </c>
      <c r="K90" s="80">
        <f t="shared" si="15"/>
        <v>646813.9546584772</v>
      </c>
      <c r="L90" s="80"/>
      <c r="M90" s="6">
        <f t="shared" si="17"/>
        <v>9.110055699415035</v>
      </c>
      <c r="N90" s="20">
        <v>2008</v>
      </c>
      <c r="O90" s="8">
        <v>42463</v>
      </c>
      <c r="P90" s="81">
        <v>1.5657</v>
      </c>
      <c r="Q90" s="81"/>
      <c r="R90" s="78">
        <f t="shared" si="18"/>
        <v>-646813.9546584772</v>
      </c>
      <c r="S90" s="78"/>
      <c r="T90" s="79">
        <f t="shared" si="19"/>
        <v>-71.00000000000107</v>
      </c>
      <c r="U90" s="79"/>
      <c r="V90" s="23">
        <v>1.551</v>
      </c>
      <c r="W90" s="47">
        <f t="shared" si="12"/>
        <v>76.00000000000051</v>
      </c>
      <c r="X90" s="47">
        <f t="shared" si="13"/>
        <v>142.00000000000213</v>
      </c>
      <c r="Y90" s="47">
        <f t="shared" si="14"/>
        <v>-66.00000000000162</v>
      </c>
    </row>
    <row r="91" spans="2:25" ht="13.5">
      <c r="B91" s="20">
        <v>83</v>
      </c>
      <c r="C91" s="80">
        <f t="shared" si="16"/>
        <v>20913651.200624097</v>
      </c>
      <c r="D91" s="80"/>
      <c r="E91" s="20">
        <v>2008</v>
      </c>
      <c r="F91" s="8">
        <v>42474</v>
      </c>
      <c r="G91" s="20" t="s">
        <v>9</v>
      </c>
      <c r="H91" s="20">
        <v>1.5836</v>
      </c>
      <c r="I91" s="20">
        <v>1.5794</v>
      </c>
      <c r="J91" s="20">
        <f t="shared" si="21"/>
        <v>41.999999999999815</v>
      </c>
      <c r="K91" s="80">
        <f t="shared" si="15"/>
        <v>627409.5360187229</v>
      </c>
      <c r="L91" s="80"/>
      <c r="M91" s="6">
        <f t="shared" si="17"/>
        <v>14.938322286160135</v>
      </c>
      <c r="N91" s="20">
        <v>2008</v>
      </c>
      <c r="O91" s="8">
        <v>42475</v>
      </c>
      <c r="P91" s="81">
        <v>1.5794</v>
      </c>
      <c r="Q91" s="81"/>
      <c r="R91" s="78">
        <f t="shared" si="18"/>
        <v>-627409.5360187229</v>
      </c>
      <c r="S91" s="78"/>
      <c r="T91" s="79">
        <f t="shared" si="19"/>
        <v>-41.999999999999815</v>
      </c>
      <c r="U91" s="79"/>
      <c r="V91" s="23">
        <v>1.5874</v>
      </c>
      <c r="W91" s="47">
        <f t="shared" si="12"/>
        <v>38.000000000000256</v>
      </c>
      <c r="X91" s="47">
        <f t="shared" si="13"/>
        <v>83.99999999999963</v>
      </c>
      <c r="Y91" s="47">
        <f t="shared" si="14"/>
        <v>-45.999999999999375</v>
      </c>
    </row>
    <row r="92" spans="2:25" ht="13.5">
      <c r="B92" s="20">
        <v>84</v>
      </c>
      <c r="C92" s="80">
        <f t="shared" si="16"/>
        <v>20286241.664605375</v>
      </c>
      <c r="D92" s="80"/>
      <c r="E92" s="20">
        <v>2008</v>
      </c>
      <c r="F92" s="8">
        <v>42488</v>
      </c>
      <c r="G92" s="20" t="s">
        <v>8</v>
      </c>
      <c r="H92" s="20">
        <v>1.5604</v>
      </c>
      <c r="I92" s="20">
        <v>1.5693</v>
      </c>
      <c r="J92" s="20">
        <f t="shared" si="21"/>
        <v>88.99999999999908</v>
      </c>
      <c r="K92" s="80">
        <f t="shared" si="15"/>
        <v>608587.2499381612</v>
      </c>
      <c r="L92" s="80"/>
      <c r="M92" s="6">
        <f t="shared" si="17"/>
        <v>6.838058988069298</v>
      </c>
      <c r="N92" s="20">
        <v>2008</v>
      </c>
      <c r="O92" s="8">
        <v>42495</v>
      </c>
      <c r="P92" s="81">
        <v>1.5499</v>
      </c>
      <c r="Q92" s="81"/>
      <c r="R92" s="78">
        <f t="shared" si="18"/>
        <v>717996.1937472732</v>
      </c>
      <c r="S92" s="78"/>
      <c r="T92" s="79">
        <f t="shared" si="19"/>
        <v>104.99999999999955</v>
      </c>
      <c r="U92" s="79"/>
      <c r="V92" s="23">
        <v>1.536</v>
      </c>
      <c r="W92" s="47">
        <f t="shared" si="12"/>
        <v>243.99999999999977</v>
      </c>
      <c r="X92" s="47">
        <f t="shared" si="13"/>
        <v>177.99999999999815</v>
      </c>
      <c r="Y92" s="47">
        <f t="shared" si="14"/>
        <v>66.00000000000162</v>
      </c>
    </row>
    <row r="93" spans="2:25" ht="13.5">
      <c r="B93" s="20">
        <v>85</v>
      </c>
      <c r="C93" s="80">
        <f t="shared" si="16"/>
        <v>21004237.85835265</v>
      </c>
      <c r="D93" s="80"/>
      <c r="E93" s="20">
        <v>2008</v>
      </c>
      <c r="F93" s="8">
        <v>42496</v>
      </c>
      <c r="G93" s="20" t="s">
        <v>9</v>
      </c>
      <c r="H93" s="20">
        <v>1.5524</v>
      </c>
      <c r="I93" s="20">
        <v>1.5451</v>
      </c>
      <c r="J93" s="20">
        <f t="shared" si="21"/>
        <v>73.00000000000084</v>
      </c>
      <c r="K93" s="80">
        <f t="shared" si="15"/>
        <v>630127.1357505795</v>
      </c>
      <c r="L93" s="80"/>
      <c r="M93" s="6">
        <f t="shared" si="17"/>
        <v>8.631878571925649</v>
      </c>
      <c r="N93" s="20">
        <v>2008</v>
      </c>
      <c r="O93" s="8">
        <v>42497</v>
      </c>
      <c r="P93" s="81">
        <v>1.5451</v>
      </c>
      <c r="Q93" s="81"/>
      <c r="R93" s="78">
        <f t="shared" si="18"/>
        <v>-630127.1357505795</v>
      </c>
      <c r="S93" s="78"/>
      <c r="T93" s="79">
        <f t="shared" si="19"/>
        <v>-73.00000000000084</v>
      </c>
      <c r="U93" s="79"/>
      <c r="V93" s="23">
        <v>1.5594</v>
      </c>
      <c r="W93" s="47">
        <f t="shared" si="12"/>
        <v>69.99999999999895</v>
      </c>
      <c r="X93" s="47">
        <f t="shared" si="13"/>
        <v>146.00000000000168</v>
      </c>
      <c r="Y93" s="47">
        <f t="shared" si="14"/>
        <v>-76.00000000000273</v>
      </c>
    </row>
    <row r="94" spans="2:25" ht="13.5">
      <c r="B94" s="20">
        <v>86</v>
      </c>
      <c r="C94" s="80">
        <f t="shared" si="16"/>
        <v>20374110.72260207</v>
      </c>
      <c r="D94" s="80"/>
      <c r="E94" s="20">
        <v>2008</v>
      </c>
      <c r="F94" s="8">
        <v>42513</v>
      </c>
      <c r="G94" s="20" t="s">
        <v>9</v>
      </c>
      <c r="H94" s="20">
        <v>1.5759</v>
      </c>
      <c r="I94" s="20">
        <v>1.571</v>
      </c>
      <c r="J94" s="20">
        <f t="shared" si="21"/>
        <v>49.000000000001265</v>
      </c>
      <c r="K94" s="80">
        <f t="shared" si="15"/>
        <v>611223.3216780621</v>
      </c>
      <c r="L94" s="80"/>
      <c r="M94" s="6">
        <f t="shared" si="17"/>
        <v>12.473945340368292</v>
      </c>
      <c r="N94" s="20">
        <v>2008</v>
      </c>
      <c r="O94" s="8">
        <v>42517</v>
      </c>
      <c r="P94" s="81">
        <v>1.571</v>
      </c>
      <c r="Q94" s="81"/>
      <c r="R94" s="78">
        <f t="shared" si="18"/>
        <v>-611223.3216780621</v>
      </c>
      <c r="S94" s="78"/>
      <c r="T94" s="79">
        <f t="shared" si="19"/>
        <v>-49.000000000001265</v>
      </c>
      <c r="U94" s="79"/>
      <c r="V94" s="23">
        <v>1.5818</v>
      </c>
      <c r="W94" s="47">
        <f t="shared" si="12"/>
        <v>59.00000000000016</v>
      </c>
      <c r="X94" s="47">
        <f t="shared" si="13"/>
        <v>98.00000000000253</v>
      </c>
      <c r="Y94" s="47">
        <f t="shared" si="14"/>
        <v>-39.000000000002366</v>
      </c>
    </row>
    <row r="95" spans="2:25" ht="13.5">
      <c r="B95" s="20">
        <v>87</v>
      </c>
      <c r="C95" s="80">
        <f t="shared" si="16"/>
        <v>19762887.40092401</v>
      </c>
      <c r="D95" s="80"/>
      <c r="E95" s="20">
        <v>2008</v>
      </c>
      <c r="F95" s="8">
        <v>42517</v>
      </c>
      <c r="G95" s="20" t="s">
        <v>8</v>
      </c>
      <c r="H95" s="20">
        <v>1.5735</v>
      </c>
      <c r="I95" s="20">
        <v>1.5776</v>
      </c>
      <c r="J95" s="20">
        <f t="shared" si="21"/>
        <v>40.99999999999993</v>
      </c>
      <c r="K95" s="80">
        <f t="shared" si="15"/>
        <v>592886.6220277202</v>
      </c>
      <c r="L95" s="80"/>
      <c r="M95" s="6">
        <f t="shared" si="17"/>
        <v>14.460649317749297</v>
      </c>
      <c r="N95" s="20">
        <v>2008</v>
      </c>
      <c r="O95" s="8">
        <v>42520</v>
      </c>
      <c r="P95" s="81">
        <v>1.5541</v>
      </c>
      <c r="Q95" s="81"/>
      <c r="R95" s="78">
        <f t="shared" si="18"/>
        <v>2805365.9676433434</v>
      </c>
      <c r="S95" s="78"/>
      <c r="T95" s="79">
        <f t="shared" si="19"/>
        <v>193.9999999999986</v>
      </c>
      <c r="U95" s="79"/>
      <c r="V95" s="23">
        <v>1.5462</v>
      </c>
      <c r="W95" s="47">
        <f t="shared" si="12"/>
        <v>272.9999999999988</v>
      </c>
      <c r="X95" s="47">
        <f t="shared" si="13"/>
        <v>81.99999999999986</v>
      </c>
      <c r="Y95" s="47">
        <f t="shared" si="14"/>
        <v>190.99999999999895</v>
      </c>
    </row>
    <row r="96" spans="2:25" ht="13.5">
      <c r="B96" s="20">
        <v>88</v>
      </c>
      <c r="C96" s="80">
        <f t="shared" si="16"/>
        <v>22568253.36856735</v>
      </c>
      <c r="D96" s="80"/>
      <c r="E96" s="20">
        <v>2008</v>
      </c>
      <c r="F96" s="8">
        <v>42526</v>
      </c>
      <c r="G96" s="20" t="s">
        <v>9</v>
      </c>
      <c r="H96" s="20">
        <v>1.548</v>
      </c>
      <c r="I96" s="20">
        <v>1.5365</v>
      </c>
      <c r="J96" s="20">
        <f t="shared" si="21"/>
        <v>115.00000000000065</v>
      </c>
      <c r="K96" s="80">
        <f t="shared" si="15"/>
        <v>677047.6010570205</v>
      </c>
      <c r="L96" s="80"/>
      <c r="M96" s="6">
        <f t="shared" si="17"/>
        <v>5.887370443974057</v>
      </c>
      <c r="N96" s="20">
        <v>2008</v>
      </c>
      <c r="O96" s="8">
        <v>42530</v>
      </c>
      <c r="P96" s="81">
        <v>1.5662</v>
      </c>
      <c r="Q96" s="81"/>
      <c r="R96" s="78">
        <f t="shared" si="18"/>
        <v>1071501.420803278</v>
      </c>
      <c r="S96" s="78"/>
      <c r="T96" s="79">
        <f t="shared" si="19"/>
        <v>181.99999999999994</v>
      </c>
      <c r="U96" s="79"/>
      <c r="V96" s="23">
        <v>1.5843</v>
      </c>
      <c r="W96" s="47">
        <f t="shared" si="12"/>
        <v>363</v>
      </c>
      <c r="X96" s="47">
        <f t="shared" si="13"/>
        <v>230.0000000000013</v>
      </c>
      <c r="Y96" s="47">
        <f t="shared" si="14"/>
        <v>132.9999999999987</v>
      </c>
    </row>
    <row r="97" spans="2:25" ht="13.5">
      <c r="B97" s="20">
        <v>89</v>
      </c>
      <c r="C97" s="80">
        <f t="shared" si="16"/>
        <v>23639754.78937063</v>
      </c>
      <c r="D97" s="80"/>
      <c r="E97" s="20">
        <v>2008</v>
      </c>
      <c r="F97" s="8">
        <v>42534</v>
      </c>
      <c r="G97" s="20" t="s">
        <v>8</v>
      </c>
      <c r="H97" s="20">
        <v>1.5425</v>
      </c>
      <c r="I97" s="20">
        <v>1.5483</v>
      </c>
      <c r="J97" s="20">
        <f t="shared" si="21"/>
        <v>58.00000000000027</v>
      </c>
      <c r="K97" s="80">
        <f t="shared" si="15"/>
        <v>709192.6436811188</v>
      </c>
      <c r="L97" s="80"/>
      <c r="M97" s="6">
        <f t="shared" si="17"/>
        <v>12.227459373812337</v>
      </c>
      <c r="N97" s="20">
        <v>2008</v>
      </c>
      <c r="O97" s="8">
        <v>42534</v>
      </c>
      <c r="P97" s="81">
        <v>1.5365</v>
      </c>
      <c r="Q97" s="81"/>
      <c r="R97" s="78">
        <f t="shared" si="18"/>
        <v>733647.5624287409</v>
      </c>
      <c r="S97" s="78"/>
      <c r="T97" s="79">
        <f t="shared" si="19"/>
        <v>60.00000000000006</v>
      </c>
      <c r="U97" s="79"/>
      <c r="V97" s="23">
        <v>1.5337</v>
      </c>
      <c r="W97" s="47">
        <f t="shared" si="12"/>
        <v>87.99999999999919</v>
      </c>
      <c r="X97" s="47">
        <f t="shared" si="13"/>
        <v>116.00000000000054</v>
      </c>
      <c r="Y97" s="47">
        <f t="shared" si="14"/>
        <v>-28.00000000000135</v>
      </c>
    </row>
    <row r="98" spans="2:25" ht="13.5">
      <c r="B98" s="20">
        <v>90</v>
      </c>
      <c r="C98" s="80">
        <f t="shared" si="16"/>
        <v>24373402.351799373</v>
      </c>
      <c r="D98" s="80"/>
      <c r="E98" s="20">
        <v>2008</v>
      </c>
      <c r="F98" s="8">
        <v>42537</v>
      </c>
      <c r="G98" s="20" t="s">
        <v>9</v>
      </c>
      <c r="H98" s="20">
        <v>1.5441</v>
      </c>
      <c r="I98" s="20">
        <v>1.5346</v>
      </c>
      <c r="J98" s="20">
        <f t="shared" si="21"/>
        <v>95.00000000000064</v>
      </c>
      <c r="K98" s="80">
        <f t="shared" si="15"/>
        <v>731202.0705539811</v>
      </c>
      <c r="L98" s="80"/>
      <c r="M98" s="6">
        <f t="shared" si="17"/>
        <v>7.696863900568171</v>
      </c>
      <c r="N98" s="20">
        <v>2008</v>
      </c>
      <c r="O98" s="8">
        <v>42544</v>
      </c>
      <c r="P98" s="81">
        <v>1.5508</v>
      </c>
      <c r="Q98" s="81"/>
      <c r="R98" s="78">
        <f t="shared" si="18"/>
        <v>515689.88133806194</v>
      </c>
      <c r="S98" s="78"/>
      <c r="T98" s="79">
        <f t="shared" si="19"/>
        <v>66.99999999999929</v>
      </c>
      <c r="U98" s="79"/>
      <c r="V98" s="23">
        <v>1.5651</v>
      </c>
      <c r="W98" s="47">
        <f t="shared" si="12"/>
        <v>209.9999999999991</v>
      </c>
      <c r="X98" s="47">
        <f t="shared" si="13"/>
        <v>190.00000000000128</v>
      </c>
      <c r="Y98" s="47">
        <f t="shared" si="14"/>
        <v>19.99999999999781</v>
      </c>
    </row>
    <row r="99" spans="2:25" ht="13.5">
      <c r="B99" s="20">
        <v>91</v>
      </c>
      <c r="C99" s="80">
        <f t="shared" si="16"/>
        <v>24889092.233137436</v>
      </c>
      <c r="D99" s="80"/>
      <c r="E99" s="20">
        <v>2008</v>
      </c>
      <c r="F99" s="8">
        <v>42545</v>
      </c>
      <c r="G99" s="20" t="s">
        <v>9</v>
      </c>
      <c r="H99" s="20">
        <v>1.5579</v>
      </c>
      <c r="I99" s="20">
        <v>1.5546</v>
      </c>
      <c r="J99" s="20">
        <f t="shared" si="21"/>
        <v>33.00000000000081</v>
      </c>
      <c r="K99" s="80">
        <f t="shared" si="15"/>
        <v>746672.7669941231</v>
      </c>
      <c r="L99" s="80"/>
      <c r="M99" s="6">
        <f t="shared" si="17"/>
        <v>22.626447484669843</v>
      </c>
      <c r="N99" s="20">
        <v>2008</v>
      </c>
      <c r="O99" s="8">
        <v>42546</v>
      </c>
      <c r="P99" s="81">
        <v>1.5546</v>
      </c>
      <c r="Q99" s="81"/>
      <c r="R99" s="78">
        <f t="shared" si="18"/>
        <v>-746672.7669941231</v>
      </c>
      <c r="S99" s="78"/>
      <c r="T99" s="79">
        <f t="shared" si="19"/>
        <v>-33.00000000000081</v>
      </c>
      <c r="U99" s="79"/>
      <c r="V99" s="23">
        <v>1.5622</v>
      </c>
      <c r="W99" s="47">
        <f t="shared" si="12"/>
        <v>42.9999999999997</v>
      </c>
      <c r="X99" s="47">
        <f t="shared" si="13"/>
        <v>66.00000000000162</v>
      </c>
      <c r="Y99" s="47">
        <f t="shared" si="14"/>
        <v>-23.00000000000192</v>
      </c>
    </row>
    <row r="100" spans="2:25" ht="13.5">
      <c r="B100" s="20">
        <v>92</v>
      </c>
      <c r="C100" s="80">
        <f t="shared" si="16"/>
        <v>24142419.466143314</v>
      </c>
      <c r="D100" s="80"/>
      <c r="E100" s="20">
        <v>2008</v>
      </c>
      <c r="F100" s="8">
        <v>42546</v>
      </c>
      <c r="G100" s="20" t="s">
        <v>9</v>
      </c>
      <c r="H100" s="20">
        <v>1.5603</v>
      </c>
      <c r="I100" s="20">
        <v>1.5537</v>
      </c>
      <c r="J100" s="20">
        <f t="shared" si="21"/>
        <v>65.99999999999939</v>
      </c>
      <c r="K100" s="80">
        <f t="shared" si="15"/>
        <v>724272.5839842993</v>
      </c>
      <c r="L100" s="80"/>
      <c r="M100" s="6">
        <f t="shared" si="17"/>
        <v>10.973827030065243</v>
      </c>
      <c r="N100" s="20">
        <v>2008</v>
      </c>
      <c r="O100" s="8">
        <v>42551</v>
      </c>
      <c r="P100" s="81">
        <v>1.5731</v>
      </c>
      <c r="Q100" s="81"/>
      <c r="R100" s="78">
        <f t="shared" si="18"/>
        <v>1404649.8598483426</v>
      </c>
      <c r="S100" s="78"/>
      <c r="T100" s="79">
        <f t="shared" si="19"/>
        <v>127.99999999999923</v>
      </c>
      <c r="U100" s="79"/>
      <c r="V100" s="23">
        <v>1.5835</v>
      </c>
      <c r="W100" s="47">
        <f t="shared" si="12"/>
        <v>231.99999999999886</v>
      </c>
      <c r="X100" s="47">
        <f t="shared" si="13"/>
        <v>131.99999999999878</v>
      </c>
      <c r="Y100" s="47">
        <f t="shared" si="14"/>
        <v>100.00000000000009</v>
      </c>
    </row>
    <row r="101" spans="2:25" ht="13.5">
      <c r="B101" s="20">
        <v>93</v>
      </c>
      <c r="C101" s="80">
        <f t="shared" si="16"/>
        <v>25547069.325991657</v>
      </c>
      <c r="D101" s="80"/>
      <c r="E101" s="20">
        <v>2008</v>
      </c>
      <c r="F101" s="8">
        <v>42552</v>
      </c>
      <c r="G101" s="20" t="s">
        <v>9</v>
      </c>
      <c r="H101" s="20">
        <v>1.5827</v>
      </c>
      <c r="I101" s="20">
        <v>1.5734</v>
      </c>
      <c r="J101" s="20">
        <f t="shared" si="21"/>
        <v>93.00000000000085</v>
      </c>
      <c r="K101" s="80">
        <f t="shared" si="15"/>
        <v>766412.0797797496</v>
      </c>
      <c r="L101" s="80"/>
      <c r="M101" s="6">
        <f t="shared" si="17"/>
        <v>8.240990105158522</v>
      </c>
      <c r="N101" s="20">
        <v>2008</v>
      </c>
      <c r="O101" s="8">
        <v>42553</v>
      </c>
      <c r="P101" s="81">
        <v>1.58431</v>
      </c>
      <c r="Q101" s="81"/>
      <c r="R101" s="78">
        <f t="shared" si="18"/>
        <v>132679.94069306136</v>
      </c>
      <c r="S101" s="78"/>
      <c r="T101" s="79">
        <f t="shared" si="19"/>
        <v>16.100000000001113</v>
      </c>
      <c r="U101" s="79"/>
      <c r="V101" s="23">
        <v>1.5908</v>
      </c>
      <c r="W101" s="47">
        <f t="shared" si="12"/>
        <v>80.99999999999996</v>
      </c>
      <c r="X101" s="47">
        <f t="shared" si="13"/>
        <v>186.0000000000017</v>
      </c>
      <c r="Y101" s="47">
        <f t="shared" si="14"/>
        <v>-105.00000000000175</v>
      </c>
    </row>
    <row r="102" spans="2:25" ht="13.5">
      <c r="B102" s="20">
        <v>94</v>
      </c>
      <c r="C102" s="80">
        <f t="shared" si="16"/>
        <v>25679749.26668472</v>
      </c>
      <c r="D102" s="80"/>
      <c r="E102" s="20">
        <v>2008</v>
      </c>
      <c r="F102" s="8">
        <v>42554</v>
      </c>
      <c r="G102" s="20" t="s">
        <v>8</v>
      </c>
      <c r="H102" s="20">
        <v>1.5741</v>
      </c>
      <c r="I102" s="20">
        <v>1.5908</v>
      </c>
      <c r="J102" s="20">
        <f t="shared" si="21"/>
        <v>166.99999999999937</v>
      </c>
      <c r="K102" s="80">
        <f t="shared" si="15"/>
        <v>770392.4780005416</v>
      </c>
      <c r="L102" s="80"/>
      <c r="M102" s="6">
        <f t="shared" si="17"/>
        <v>4.613128610781703</v>
      </c>
      <c r="N102" s="20">
        <v>2008</v>
      </c>
      <c r="O102" s="8">
        <v>42558</v>
      </c>
      <c r="P102" s="81">
        <v>1.5718</v>
      </c>
      <c r="Q102" s="81"/>
      <c r="R102" s="78">
        <f t="shared" si="18"/>
        <v>106101.95804797774</v>
      </c>
      <c r="S102" s="78"/>
      <c r="T102" s="79">
        <f t="shared" si="19"/>
        <v>22.999999999999687</v>
      </c>
      <c r="U102" s="79"/>
      <c r="V102" s="23">
        <v>1.5611</v>
      </c>
      <c r="W102" s="47">
        <f t="shared" si="12"/>
        <v>130.00000000000122</v>
      </c>
      <c r="X102" s="47">
        <f t="shared" si="13"/>
        <v>333.99999999999875</v>
      </c>
      <c r="Y102" s="47">
        <f t="shared" si="14"/>
        <v>-203.99999999999753</v>
      </c>
    </row>
    <row r="103" spans="2:25" ht="13.5">
      <c r="B103" s="20">
        <v>95</v>
      </c>
      <c r="C103" s="80">
        <f t="shared" si="16"/>
        <v>25785851.224732697</v>
      </c>
      <c r="D103" s="80"/>
      <c r="E103" s="20">
        <v>2008</v>
      </c>
      <c r="F103" s="8">
        <v>42561</v>
      </c>
      <c r="G103" s="20" t="s">
        <v>9</v>
      </c>
      <c r="H103" s="20">
        <v>1.5721</v>
      </c>
      <c r="I103" s="20">
        <v>1.5691</v>
      </c>
      <c r="J103" s="20">
        <f t="shared" si="21"/>
        <v>30.000000000001137</v>
      </c>
      <c r="K103" s="80">
        <f t="shared" si="15"/>
        <v>773575.5367419809</v>
      </c>
      <c r="L103" s="80"/>
      <c r="M103" s="6">
        <f t="shared" si="17"/>
        <v>25.78585122473172</v>
      </c>
      <c r="N103" s="20">
        <v>2008</v>
      </c>
      <c r="O103" s="8">
        <v>42565</v>
      </c>
      <c r="P103" s="81">
        <v>1.58445</v>
      </c>
      <c r="Q103" s="81"/>
      <c r="R103" s="78">
        <f t="shared" si="18"/>
        <v>3184552.626254332</v>
      </c>
      <c r="S103" s="78"/>
      <c r="T103" s="79">
        <f t="shared" si="19"/>
        <v>123.49999999999861</v>
      </c>
      <c r="U103" s="79"/>
      <c r="V103" s="23">
        <v>1.5963</v>
      </c>
      <c r="W103" s="47">
        <f t="shared" si="12"/>
        <v>242</v>
      </c>
      <c r="X103" s="47">
        <f t="shared" si="13"/>
        <v>60.000000000002274</v>
      </c>
      <c r="Y103" s="47">
        <f t="shared" si="14"/>
        <v>181.99999999999773</v>
      </c>
    </row>
    <row r="104" spans="2:25" ht="13.5">
      <c r="B104" s="20">
        <v>96</v>
      </c>
      <c r="C104" s="80">
        <f t="shared" si="16"/>
        <v>28970403.85098703</v>
      </c>
      <c r="D104" s="80"/>
      <c r="E104" s="20">
        <v>2008</v>
      </c>
      <c r="F104" s="8">
        <v>42565</v>
      </c>
      <c r="G104" s="20" t="s">
        <v>9</v>
      </c>
      <c r="H104" s="20">
        <v>1.588</v>
      </c>
      <c r="I104" s="20">
        <v>1.5843</v>
      </c>
      <c r="J104" s="20">
        <f>ABS(H104-I104)*10000</f>
        <v>37.00000000000037</v>
      </c>
      <c r="K104" s="80">
        <f t="shared" si="15"/>
        <v>869112.1155296108</v>
      </c>
      <c r="L104" s="80"/>
      <c r="M104" s="6">
        <f t="shared" si="17"/>
        <v>23.489516635935193</v>
      </c>
      <c r="N104" s="20">
        <v>2008</v>
      </c>
      <c r="O104" s="8">
        <v>42565</v>
      </c>
      <c r="P104" s="81">
        <v>1.59078</v>
      </c>
      <c r="Q104" s="81"/>
      <c r="R104" s="78">
        <f t="shared" si="18"/>
        <v>653008.5624789994</v>
      </c>
      <c r="S104" s="78"/>
      <c r="T104" s="79">
        <f t="shared" si="19"/>
        <v>27.800000000000047</v>
      </c>
      <c r="U104" s="79"/>
      <c r="V104" s="23">
        <v>1.6038</v>
      </c>
      <c r="W104" s="47">
        <f t="shared" si="12"/>
        <v>157.99999999999815</v>
      </c>
      <c r="X104" s="47">
        <f t="shared" si="13"/>
        <v>74.00000000000074</v>
      </c>
      <c r="Y104" s="47">
        <f t="shared" si="14"/>
        <v>83.99999999999741</v>
      </c>
    </row>
    <row r="105" spans="2:25" ht="13.5">
      <c r="B105" s="20">
        <v>97</v>
      </c>
      <c r="C105" s="80">
        <f t="shared" si="16"/>
        <v>29623412.41346603</v>
      </c>
      <c r="D105" s="80"/>
      <c r="E105" s="20">
        <v>2008</v>
      </c>
      <c r="F105" s="8">
        <v>42567</v>
      </c>
      <c r="G105" s="20" t="s">
        <v>8</v>
      </c>
      <c r="H105" s="20">
        <v>1.5863</v>
      </c>
      <c r="I105" s="20">
        <v>1.5948</v>
      </c>
      <c r="J105" s="20">
        <f>ABS(H105-I105)*10000</f>
        <v>84.99999999999952</v>
      </c>
      <c r="K105" s="80">
        <f t="shared" si="15"/>
        <v>888702.3724039808</v>
      </c>
      <c r="L105" s="80"/>
      <c r="M105" s="6">
        <f t="shared" si="17"/>
        <v>10.455322028282186</v>
      </c>
      <c r="N105" s="20">
        <v>2008</v>
      </c>
      <c r="O105" s="8">
        <v>42568</v>
      </c>
      <c r="P105" s="81">
        <v>1.5865</v>
      </c>
      <c r="Q105" s="81"/>
      <c r="R105" s="78">
        <f t="shared" si="18"/>
        <v>-20910.644056562072</v>
      </c>
      <c r="S105" s="78"/>
      <c r="T105" s="79">
        <f t="shared" si="19"/>
        <v>-84.99999999999952</v>
      </c>
      <c r="U105" s="79"/>
      <c r="V105" s="23">
        <v>1.5783</v>
      </c>
      <c r="W105" s="47">
        <f t="shared" si="12"/>
        <v>80.00000000000007</v>
      </c>
      <c r="X105" s="47">
        <f t="shared" si="13"/>
        <v>169.99999999999903</v>
      </c>
      <c r="Y105" s="47">
        <f t="shared" si="14"/>
        <v>-89.99999999999896</v>
      </c>
    </row>
    <row r="106" spans="2:25" ht="13.5">
      <c r="B106" s="20">
        <v>98</v>
      </c>
      <c r="C106" s="80">
        <f t="shared" si="16"/>
        <v>29602501.769409467</v>
      </c>
      <c r="D106" s="80"/>
      <c r="E106" s="20">
        <v>2008</v>
      </c>
      <c r="F106" s="8">
        <v>42580</v>
      </c>
      <c r="G106" s="20" t="s">
        <v>8</v>
      </c>
      <c r="H106" s="20">
        <v>1.5689</v>
      </c>
      <c r="I106" s="20">
        <v>1.5744</v>
      </c>
      <c r="J106" s="20">
        <f>ABS(H106-I106)*10000</f>
        <v>55.000000000000604</v>
      </c>
      <c r="K106" s="80">
        <f t="shared" si="15"/>
        <v>888075.0530822839</v>
      </c>
      <c r="L106" s="80"/>
      <c r="M106" s="6">
        <f t="shared" si="17"/>
        <v>16.14681914695044</v>
      </c>
      <c r="N106" s="20">
        <v>2008</v>
      </c>
      <c r="O106" s="8">
        <v>42582</v>
      </c>
      <c r="P106" s="81">
        <v>1.56295</v>
      </c>
      <c r="Q106" s="81"/>
      <c r="R106" s="78">
        <f t="shared" si="18"/>
        <v>960735.739243535</v>
      </c>
      <c r="S106" s="78"/>
      <c r="T106" s="79">
        <f t="shared" si="19"/>
        <v>59.499999999999</v>
      </c>
      <c r="U106" s="79"/>
      <c r="V106" s="23">
        <v>1.5521</v>
      </c>
      <c r="W106" s="47">
        <f t="shared" si="12"/>
        <v>167.99999999999926</v>
      </c>
      <c r="X106" s="47">
        <f t="shared" si="13"/>
        <v>110.00000000000121</v>
      </c>
      <c r="Y106" s="47">
        <f t="shared" si="14"/>
        <v>57.99999999999805</v>
      </c>
    </row>
    <row r="107" spans="2:25" ht="13.5">
      <c r="B107" s="20">
        <v>99</v>
      </c>
      <c r="C107" s="80">
        <f t="shared" si="16"/>
        <v>30563237.508653</v>
      </c>
      <c r="D107" s="80"/>
      <c r="E107" s="20">
        <v>2008</v>
      </c>
      <c r="F107" s="8">
        <v>42588</v>
      </c>
      <c r="G107" s="20" t="s">
        <v>8</v>
      </c>
      <c r="H107" s="20">
        <v>1.5469</v>
      </c>
      <c r="I107" s="20">
        <v>1.5516</v>
      </c>
      <c r="J107" s="20">
        <f>ABS(H107-I107)*10000</f>
        <v>47.000000000001485</v>
      </c>
      <c r="K107" s="80">
        <f t="shared" si="15"/>
        <v>916897.12525959</v>
      </c>
      <c r="L107" s="80"/>
      <c r="M107" s="6">
        <f t="shared" si="17"/>
        <v>19.50844947360768</v>
      </c>
      <c r="N107" s="20">
        <v>2008</v>
      </c>
      <c r="O107" s="8">
        <v>42595</v>
      </c>
      <c r="P107" s="81">
        <v>1.4929</v>
      </c>
      <c r="Q107" s="81"/>
      <c r="R107" s="78">
        <f t="shared" si="18"/>
        <v>10534562.715748157</v>
      </c>
      <c r="S107" s="78"/>
      <c r="T107" s="79">
        <f t="shared" si="19"/>
        <v>540.0000000000005</v>
      </c>
      <c r="U107" s="79"/>
      <c r="V107" s="23">
        <v>1.4815</v>
      </c>
      <c r="W107" s="47">
        <f t="shared" si="12"/>
        <v>653.999999999999</v>
      </c>
      <c r="X107" s="47">
        <f t="shared" si="13"/>
        <v>94.00000000000297</v>
      </c>
      <c r="Y107" s="47">
        <f t="shared" si="14"/>
        <v>559.999999999996</v>
      </c>
    </row>
    <row r="108" spans="2:25" ht="13.5">
      <c r="B108" s="20">
        <v>100</v>
      </c>
      <c r="C108" s="80">
        <f t="shared" si="16"/>
        <v>41097800.22440116</v>
      </c>
      <c r="D108" s="80"/>
      <c r="E108" s="20">
        <v>2008</v>
      </c>
      <c r="F108" s="8">
        <v>42596</v>
      </c>
      <c r="G108" s="20" t="s">
        <v>8</v>
      </c>
      <c r="H108" s="20">
        <v>1.4887</v>
      </c>
      <c r="I108" s="20">
        <v>1.4949</v>
      </c>
      <c r="J108" s="20">
        <f>ABS(H108-I108)*10000</f>
        <v>61.99999999999983</v>
      </c>
      <c r="K108" s="80">
        <f t="shared" si="15"/>
        <v>1232934.0067320347</v>
      </c>
      <c r="L108" s="80"/>
      <c r="M108" s="6">
        <f t="shared" si="17"/>
        <v>19.88603236664578</v>
      </c>
      <c r="N108" s="20">
        <v>2008</v>
      </c>
      <c r="O108" s="8">
        <v>42600</v>
      </c>
      <c r="P108" s="81">
        <v>1.4746</v>
      </c>
      <c r="Q108" s="81"/>
      <c r="R108" s="78">
        <f t="shared" si="18"/>
        <v>2803930.563697055</v>
      </c>
      <c r="S108" s="78"/>
      <c r="T108" s="79">
        <f t="shared" si="19"/>
        <v>141</v>
      </c>
      <c r="U108" s="79"/>
      <c r="V108" s="23">
        <v>1.466</v>
      </c>
      <c r="W108" s="47">
        <f t="shared" si="12"/>
        <v>226.99999999999943</v>
      </c>
      <c r="X108" s="47">
        <f t="shared" si="13"/>
        <v>123.99999999999966</v>
      </c>
      <c r="Y108" s="47">
        <f t="shared" si="14"/>
        <v>102.99999999999977</v>
      </c>
    </row>
    <row r="109" spans="2:18" ht="13.5">
      <c r="B109" s="1"/>
      <c r="C109" s="1"/>
      <c r="D109" s="1"/>
      <c r="E109" s="1"/>
      <c r="F109" s="1"/>
      <c r="G109" s="1"/>
      <c r="H109" s="1"/>
      <c r="I109" s="1"/>
      <c r="J109" s="1"/>
      <c r="K109" s="1"/>
      <c r="L109" s="1"/>
      <c r="M109" s="1"/>
      <c r="N109" s="1"/>
      <c r="O109" s="1"/>
      <c r="P109" s="1"/>
      <c r="Q109" s="1"/>
      <c r="R109" s="1"/>
    </row>
  </sheetData>
  <sheetProtection/>
  <mergeCells count="538">
    <mergeCell ref="V6:V8"/>
    <mergeCell ref="Y6:Y8"/>
    <mergeCell ref="X6:X8"/>
    <mergeCell ref="W6:W8"/>
    <mergeCell ref="R108:S108"/>
    <mergeCell ref="T108:U108"/>
    <mergeCell ref="C107:D107"/>
    <mergeCell ref="K107:L107"/>
    <mergeCell ref="P107:Q107"/>
    <mergeCell ref="R107:S107"/>
    <mergeCell ref="T107:U107"/>
    <mergeCell ref="C108:D108"/>
    <mergeCell ref="K108:L108"/>
    <mergeCell ref="P108:Q108"/>
    <mergeCell ref="R106:S106"/>
    <mergeCell ref="T106:U106"/>
    <mergeCell ref="C105:D105"/>
    <mergeCell ref="K105:L105"/>
    <mergeCell ref="P105:Q105"/>
    <mergeCell ref="R105:S105"/>
    <mergeCell ref="T105:U105"/>
    <mergeCell ref="C106:D106"/>
    <mergeCell ref="K106:L106"/>
    <mergeCell ref="P106:Q106"/>
    <mergeCell ref="R104:S104"/>
    <mergeCell ref="T104:U104"/>
    <mergeCell ref="C103:D103"/>
    <mergeCell ref="K103:L103"/>
    <mergeCell ref="P103:Q103"/>
    <mergeCell ref="R103:S103"/>
    <mergeCell ref="T103:U103"/>
    <mergeCell ref="C104:D104"/>
    <mergeCell ref="K104:L104"/>
    <mergeCell ref="P104:Q104"/>
    <mergeCell ref="R102:S102"/>
    <mergeCell ref="T102:U102"/>
    <mergeCell ref="C101:D101"/>
    <mergeCell ref="K101:L101"/>
    <mergeCell ref="P101:Q101"/>
    <mergeCell ref="R101:S101"/>
    <mergeCell ref="T101:U101"/>
    <mergeCell ref="C102:D102"/>
    <mergeCell ref="K102:L102"/>
    <mergeCell ref="P102:Q102"/>
    <mergeCell ref="R100:S100"/>
    <mergeCell ref="T100:U100"/>
    <mergeCell ref="C99:D99"/>
    <mergeCell ref="K99:L99"/>
    <mergeCell ref="P99:Q99"/>
    <mergeCell ref="R99:S99"/>
    <mergeCell ref="T99:U99"/>
    <mergeCell ref="C100:D100"/>
    <mergeCell ref="K100:L100"/>
    <mergeCell ref="P100:Q100"/>
    <mergeCell ref="R98:S98"/>
    <mergeCell ref="T98:U98"/>
    <mergeCell ref="C97:D97"/>
    <mergeCell ref="K97:L97"/>
    <mergeCell ref="P97:Q97"/>
    <mergeCell ref="R97:S97"/>
    <mergeCell ref="T97:U97"/>
    <mergeCell ref="C98:D98"/>
    <mergeCell ref="K98:L98"/>
    <mergeCell ref="P98:Q98"/>
    <mergeCell ref="R96:S96"/>
    <mergeCell ref="T96:U96"/>
    <mergeCell ref="C95:D95"/>
    <mergeCell ref="K95:L95"/>
    <mergeCell ref="P95:Q95"/>
    <mergeCell ref="R95:S95"/>
    <mergeCell ref="T95:U95"/>
    <mergeCell ref="C96:D96"/>
    <mergeCell ref="K96:L96"/>
    <mergeCell ref="P96:Q96"/>
    <mergeCell ref="R94:S94"/>
    <mergeCell ref="T94:U94"/>
    <mergeCell ref="C93:D93"/>
    <mergeCell ref="K93:L93"/>
    <mergeCell ref="P93:Q93"/>
    <mergeCell ref="R93:S93"/>
    <mergeCell ref="T93:U93"/>
    <mergeCell ref="C94:D94"/>
    <mergeCell ref="K94:L94"/>
    <mergeCell ref="P94:Q94"/>
    <mergeCell ref="R92:S92"/>
    <mergeCell ref="T92:U92"/>
    <mergeCell ref="C91:D91"/>
    <mergeCell ref="K91:L91"/>
    <mergeCell ref="P91:Q91"/>
    <mergeCell ref="R91:S91"/>
    <mergeCell ref="T91:U91"/>
    <mergeCell ref="C92:D92"/>
    <mergeCell ref="K92:L92"/>
    <mergeCell ref="P92:Q92"/>
    <mergeCell ref="R90:S90"/>
    <mergeCell ref="T90:U90"/>
    <mergeCell ref="C89:D89"/>
    <mergeCell ref="K89:L89"/>
    <mergeCell ref="P89:Q89"/>
    <mergeCell ref="R89:S89"/>
    <mergeCell ref="T89:U89"/>
    <mergeCell ref="C90:D90"/>
    <mergeCell ref="K90:L90"/>
    <mergeCell ref="P90:Q90"/>
    <mergeCell ref="R88:S88"/>
    <mergeCell ref="T88:U88"/>
    <mergeCell ref="C87:D87"/>
    <mergeCell ref="K87:L87"/>
    <mergeCell ref="P87:Q87"/>
    <mergeCell ref="R87:S87"/>
    <mergeCell ref="T87:U87"/>
    <mergeCell ref="C88:D88"/>
    <mergeCell ref="K88:L88"/>
    <mergeCell ref="P88:Q88"/>
    <mergeCell ref="R86:S86"/>
    <mergeCell ref="T86:U86"/>
    <mergeCell ref="C85:D85"/>
    <mergeCell ref="K85:L85"/>
    <mergeCell ref="P85:Q85"/>
    <mergeCell ref="R85:S85"/>
    <mergeCell ref="T85:U85"/>
    <mergeCell ref="C86:D86"/>
    <mergeCell ref="K86:L86"/>
    <mergeCell ref="P86:Q86"/>
    <mergeCell ref="R84:S84"/>
    <mergeCell ref="T84:U84"/>
    <mergeCell ref="C83:D83"/>
    <mergeCell ref="K83:L83"/>
    <mergeCell ref="P83:Q83"/>
    <mergeCell ref="R83:S83"/>
    <mergeCell ref="T83:U83"/>
    <mergeCell ref="C84:D84"/>
    <mergeCell ref="K84:L84"/>
    <mergeCell ref="P84:Q84"/>
    <mergeCell ref="R82:S82"/>
    <mergeCell ref="T82:U82"/>
    <mergeCell ref="C81:D81"/>
    <mergeCell ref="K81:L81"/>
    <mergeCell ref="P81:Q81"/>
    <mergeCell ref="R81:S81"/>
    <mergeCell ref="T81:U81"/>
    <mergeCell ref="C82:D82"/>
    <mergeCell ref="K82:L82"/>
    <mergeCell ref="P82:Q82"/>
    <mergeCell ref="R80:S80"/>
    <mergeCell ref="T80:U80"/>
    <mergeCell ref="C79:D79"/>
    <mergeCell ref="K79:L79"/>
    <mergeCell ref="P79:Q79"/>
    <mergeCell ref="R79:S79"/>
    <mergeCell ref="T79:U79"/>
    <mergeCell ref="C80:D80"/>
    <mergeCell ref="K80:L80"/>
    <mergeCell ref="P80:Q80"/>
    <mergeCell ref="R78:S78"/>
    <mergeCell ref="T78:U78"/>
    <mergeCell ref="C77:D77"/>
    <mergeCell ref="K77:L77"/>
    <mergeCell ref="P77:Q77"/>
    <mergeCell ref="R77:S77"/>
    <mergeCell ref="T77:U77"/>
    <mergeCell ref="C78:D78"/>
    <mergeCell ref="K78:L78"/>
    <mergeCell ref="P78:Q78"/>
    <mergeCell ref="R76:S76"/>
    <mergeCell ref="T76:U76"/>
    <mergeCell ref="C75:D75"/>
    <mergeCell ref="K75:L75"/>
    <mergeCell ref="P75:Q75"/>
    <mergeCell ref="R75:S75"/>
    <mergeCell ref="T75:U75"/>
    <mergeCell ref="C76:D76"/>
    <mergeCell ref="K76:L76"/>
    <mergeCell ref="P76:Q76"/>
    <mergeCell ref="R74:S74"/>
    <mergeCell ref="T74:U74"/>
    <mergeCell ref="C73:D73"/>
    <mergeCell ref="K73:L73"/>
    <mergeCell ref="P73:Q73"/>
    <mergeCell ref="R73:S73"/>
    <mergeCell ref="T73:U73"/>
    <mergeCell ref="C74:D74"/>
    <mergeCell ref="K74:L74"/>
    <mergeCell ref="P74:Q74"/>
    <mergeCell ref="R72:S72"/>
    <mergeCell ref="T72:U72"/>
    <mergeCell ref="C71:D71"/>
    <mergeCell ref="K71:L71"/>
    <mergeCell ref="P71:Q71"/>
    <mergeCell ref="R71:S71"/>
    <mergeCell ref="T71:U71"/>
    <mergeCell ref="C72:D72"/>
    <mergeCell ref="K72:L72"/>
    <mergeCell ref="P72:Q72"/>
    <mergeCell ref="R70:S70"/>
    <mergeCell ref="T70:U70"/>
    <mergeCell ref="C69:D69"/>
    <mergeCell ref="K69:L69"/>
    <mergeCell ref="P69:Q69"/>
    <mergeCell ref="R69:S69"/>
    <mergeCell ref="T69:U69"/>
    <mergeCell ref="C70:D70"/>
    <mergeCell ref="K70:L70"/>
    <mergeCell ref="P70:Q70"/>
    <mergeCell ref="R68:S68"/>
    <mergeCell ref="T68:U68"/>
    <mergeCell ref="C67:D67"/>
    <mergeCell ref="K67:L67"/>
    <mergeCell ref="P67:Q67"/>
    <mergeCell ref="R67:S67"/>
    <mergeCell ref="T67:U67"/>
    <mergeCell ref="C68:D68"/>
    <mergeCell ref="K68:L68"/>
    <mergeCell ref="P68:Q68"/>
    <mergeCell ref="R66:S66"/>
    <mergeCell ref="T66:U66"/>
    <mergeCell ref="C65:D65"/>
    <mergeCell ref="K65:L65"/>
    <mergeCell ref="P65:Q65"/>
    <mergeCell ref="R65:S65"/>
    <mergeCell ref="T65:U65"/>
    <mergeCell ref="C66:D66"/>
    <mergeCell ref="K66:L66"/>
    <mergeCell ref="P66:Q66"/>
    <mergeCell ref="R64:S64"/>
    <mergeCell ref="T64:U64"/>
    <mergeCell ref="C63:D63"/>
    <mergeCell ref="K63:L63"/>
    <mergeCell ref="P63:Q63"/>
    <mergeCell ref="R63:S63"/>
    <mergeCell ref="T63:U63"/>
    <mergeCell ref="C64:D64"/>
    <mergeCell ref="K64:L64"/>
    <mergeCell ref="P64:Q64"/>
    <mergeCell ref="R62:S62"/>
    <mergeCell ref="T62:U62"/>
    <mergeCell ref="C61:D61"/>
    <mergeCell ref="K61:L61"/>
    <mergeCell ref="P61:Q61"/>
    <mergeCell ref="R61:S61"/>
    <mergeCell ref="T61:U61"/>
    <mergeCell ref="C62:D62"/>
    <mergeCell ref="K62:L62"/>
    <mergeCell ref="P62:Q62"/>
    <mergeCell ref="R60:S60"/>
    <mergeCell ref="T60:U60"/>
    <mergeCell ref="C59:D59"/>
    <mergeCell ref="K59:L59"/>
    <mergeCell ref="P59:Q59"/>
    <mergeCell ref="R59:S59"/>
    <mergeCell ref="T59:U59"/>
    <mergeCell ref="C60:D60"/>
    <mergeCell ref="K60:L60"/>
    <mergeCell ref="P60:Q60"/>
    <mergeCell ref="R58:S58"/>
    <mergeCell ref="T58:U58"/>
    <mergeCell ref="C57:D57"/>
    <mergeCell ref="K57:L57"/>
    <mergeCell ref="P57:Q57"/>
    <mergeCell ref="R57:S57"/>
    <mergeCell ref="T57:U57"/>
    <mergeCell ref="C58:D58"/>
    <mergeCell ref="K58:L58"/>
    <mergeCell ref="P58:Q58"/>
    <mergeCell ref="R56:S56"/>
    <mergeCell ref="T56:U56"/>
    <mergeCell ref="C55:D55"/>
    <mergeCell ref="K55:L55"/>
    <mergeCell ref="P55:Q55"/>
    <mergeCell ref="R55:S55"/>
    <mergeCell ref="T55:U55"/>
    <mergeCell ref="C56:D56"/>
    <mergeCell ref="K56:L56"/>
    <mergeCell ref="P56:Q56"/>
    <mergeCell ref="R54:S54"/>
    <mergeCell ref="T54:U54"/>
    <mergeCell ref="C53:D53"/>
    <mergeCell ref="K53:L53"/>
    <mergeCell ref="P53:Q53"/>
    <mergeCell ref="R53:S53"/>
    <mergeCell ref="T53:U53"/>
    <mergeCell ref="C54:D54"/>
    <mergeCell ref="K54:L54"/>
    <mergeCell ref="P54:Q54"/>
    <mergeCell ref="R52:S52"/>
    <mergeCell ref="T52:U52"/>
    <mergeCell ref="C51:D51"/>
    <mergeCell ref="K51:L51"/>
    <mergeCell ref="P51:Q51"/>
    <mergeCell ref="R51:S51"/>
    <mergeCell ref="T51:U51"/>
    <mergeCell ref="C52:D52"/>
    <mergeCell ref="K52:L52"/>
    <mergeCell ref="P52:Q52"/>
    <mergeCell ref="R50:S50"/>
    <mergeCell ref="T50:U50"/>
    <mergeCell ref="C49:D49"/>
    <mergeCell ref="K49:L49"/>
    <mergeCell ref="P49:Q49"/>
    <mergeCell ref="R49:S49"/>
    <mergeCell ref="T49:U49"/>
    <mergeCell ref="C50:D50"/>
    <mergeCell ref="K50:L50"/>
    <mergeCell ref="P50:Q50"/>
    <mergeCell ref="R48:S48"/>
    <mergeCell ref="T48:U48"/>
    <mergeCell ref="C47:D47"/>
    <mergeCell ref="K47:L47"/>
    <mergeCell ref="P47:Q47"/>
    <mergeCell ref="R47:S47"/>
    <mergeCell ref="T47:U47"/>
    <mergeCell ref="C48:D48"/>
    <mergeCell ref="K48:L48"/>
    <mergeCell ref="P48:Q48"/>
    <mergeCell ref="R46:S46"/>
    <mergeCell ref="T46:U46"/>
    <mergeCell ref="C45:D45"/>
    <mergeCell ref="K45:L45"/>
    <mergeCell ref="P45:Q45"/>
    <mergeCell ref="R45:S45"/>
    <mergeCell ref="T45:U45"/>
    <mergeCell ref="C46:D46"/>
    <mergeCell ref="K46:L46"/>
    <mergeCell ref="P46:Q46"/>
    <mergeCell ref="R44:S44"/>
    <mergeCell ref="T44:U44"/>
    <mergeCell ref="C43:D43"/>
    <mergeCell ref="K43:L43"/>
    <mergeCell ref="P43:Q43"/>
    <mergeCell ref="R43:S43"/>
    <mergeCell ref="T43:U43"/>
    <mergeCell ref="C44:D44"/>
    <mergeCell ref="K44:L44"/>
    <mergeCell ref="P44:Q44"/>
    <mergeCell ref="R42:S42"/>
    <mergeCell ref="T42:U42"/>
    <mergeCell ref="C41:D41"/>
    <mergeCell ref="K41:L41"/>
    <mergeCell ref="P41:Q41"/>
    <mergeCell ref="R41:S41"/>
    <mergeCell ref="T41:U41"/>
    <mergeCell ref="C42:D42"/>
    <mergeCell ref="K42:L42"/>
    <mergeCell ref="P42:Q42"/>
    <mergeCell ref="R40:S40"/>
    <mergeCell ref="T40:U40"/>
    <mergeCell ref="C39:D39"/>
    <mergeCell ref="K39:L39"/>
    <mergeCell ref="P39:Q39"/>
    <mergeCell ref="R39:S39"/>
    <mergeCell ref="T39:U39"/>
    <mergeCell ref="C40:D40"/>
    <mergeCell ref="K40:L40"/>
    <mergeCell ref="P40:Q40"/>
    <mergeCell ref="R38:S38"/>
    <mergeCell ref="T38:U38"/>
    <mergeCell ref="C37:D37"/>
    <mergeCell ref="K37:L37"/>
    <mergeCell ref="P37:Q37"/>
    <mergeCell ref="R37:S37"/>
    <mergeCell ref="T37:U37"/>
    <mergeCell ref="C38:D38"/>
    <mergeCell ref="K38:L38"/>
    <mergeCell ref="P38:Q38"/>
    <mergeCell ref="R36:S36"/>
    <mergeCell ref="T36:U36"/>
    <mergeCell ref="C35:D35"/>
    <mergeCell ref="K35:L35"/>
    <mergeCell ref="P35:Q35"/>
    <mergeCell ref="R35:S35"/>
    <mergeCell ref="T35:U35"/>
    <mergeCell ref="C36:D36"/>
    <mergeCell ref="K36:L36"/>
    <mergeCell ref="P36:Q36"/>
    <mergeCell ref="R34:S34"/>
    <mergeCell ref="T34:U34"/>
    <mergeCell ref="C33:D33"/>
    <mergeCell ref="K33:L33"/>
    <mergeCell ref="P33:Q33"/>
    <mergeCell ref="R33:S33"/>
    <mergeCell ref="T33:U33"/>
    <mergeCell ref="C34:D34"/>
    <mergeCell ref="K34:L34"/>
    <mergeCell ref="P34:Q34"/>
    <mergeCell ref="R32:S32"/>
    <mergeCell ref="T32:U32"/>
    <mergeCell ref="C31:D31"/>
    <mergeCell ref="K31:L31"/>
    <mergeCell ref="P31:Q31"/>
    <mergeCell ref="R31:S31"/>
    <mergeCell ref="T31:U31"/>
    <mergeCell ref="C32:D32"/>
    <mergeCell ref="K32:L32"/>
    <mergeCell ref="P32:Q32"/>
    <mergeCell ref="R30:S30"/>
    <mergeCell ref="T30:U30"/>
    <mergeCell ref="C29:D29"/>
    <mergeCell ref="K29:L29"/>
    <mergeCell ref="P29:Q29"/>
    <mergeCell ref="R29:S29"/>
    <mergeCell ref="T29:U29"/>
    <mergeCell ref="C30:D30"/>
    <mergeCell ref="K30:L30"/>
    <mergeCell ref="P30:Q30"/>
    <mergeCell ref="R28:S28"/>
    <mergeCell ref="T28:U28"/>
    <mergeCell ref="C27:D27"/>
    <mergeCell ref="K27:L27"/>
    <mergeCell ref="P27:Q27"/>
    <mergeCell ref="R27:S27"/>
    <mergeCell ref="T27:U27"/>
    <mergeCell ref="C28:D28"/>
    <mergeCell ref="K28:L28"/>
    <mergeCell ref="P28:Q28"/>
    <mergeCell ref="R26:S26"/>
    <mergeCell ref="T26:U26"/>
    <mergeCell ref="C25:D25"/>
    <mergeCell ref="K25:L25"/>
    <mergeCell ref="P25:Q25"/>
    <mergeCell ref="R25:S25"/>
    <mergeCell ref="T25:U25"/>
    <mergeCell ref="C26:D26"/>
    <mergeCell ref="K26:L26"/>
    <mergeCell ref="P26:Q26"/>
    <mergeCell ref="R24:S24"/>
    <mergeCell ref="T24:U24"/>
    <mergeCell ref="C23:D23"/>
    <mergeCell ref="K23:L23"/>
    <mergeCell ref="P23:Q23"/>
    <mergeCell ref="R23:S23"/>
    <mergeCell ref="T23:U23"/>
    <mergeCell ref="C24:D24"/>
    <mergeCell ref="K24:L24"/>
    <mergeCell ref="P24:Q24"/>
    <mergeCell ref="R22:S22"/>
    <mergeCell ref="T22:U22"/>
    <mergeCell ref="C21:D21"/>
    <mergeCell ref="K21:L21"/>
    <mergeCell ref="P21:Q21"/>
    <mergeCell ref="R21:S21"/>
    <mergeCell ref="T21:U21"/>
    <mergeCell ref="C22:D22"/>
    <mergeCell ref="K22:L22"/>
    <mergeCell ref="P22:Q22"/>
    <mergeCell ref="R20:S20"/>
    <mergeCell ref="T20:U20"/>
    <mergeCell ref="C19:D19"/>
    <mergeCell ref="K19:L19"/>
    <mergeCell ref="P19:Q19"/>
    <mergeCell ref="R19:S19"/>
    <mergeCell ref="T19:U19"/>
    <mergeCell ref="C20:D20"/>
    <mergeCell ref="K20:L20"/>
    <mergeCell ref="P20:Q20"/>
    <mergeCell ref="R18:S18"/>
    <mergeCell ref="T18:U18"/>
    <mergeCell ref="C17:D17"/>
    <mergeCell ref="K17:L17"/>
    <mergeCell ref="P17:Q17"/>
    <mergeCell ref="R17:S17"/>
    <mergeCell ref="T17:U17"/>
    <mergeCell ref="C18:D18"/>
    <mergeCell ref="K18:L18"/>
    <mergeCell ref="P18:Q18"/>
    <mergeCell ref="R16:S16"/>
    <mergeCell ref="T16:U16"/>
    <mergeCell ref="C15:D15"/>
    <mergeCell ref="K15:L15"/>
    <mergeCell ref="P15:Q15"/>
    <mergeCell ref="R15:S15"/>
    <mergeCell ref="T15:U15"/>
    <mergeCell ref="C16:D16"/>
    <mergeCell ref="K16:L16"/>
    <mergeCell ref="P16:Q16"/>
    <mergeCell ref="R14:S14"/>
    <mergeCell ref="T14:U14"/>
    <mergeCell ref="C13:D13"/>
    <mergeCell ref="K13:L13"/>
    <mergeCell ref="P13:Q13"/>
    <mergeCell ref="R13:S13"/>
    <mergeCell ref="T13:U13"/>
    <mergeCell ref="C14:D14"/>
    <mergeCell ref="K14:L14"/>
    <mergeCell ref="P14:Q14"/>
    <mergeCell ref="R12:S12"/>
    <mergeCell ref="T12:U12"/>
    <mergeCell ref="C11:D11"/>
    <mergeCell ref="K11:L11"/>
    <mergeCell ref="P11:Q11"/>
    <mergeCell ref="R11:S11"/>
    <mergeCell ref="T11:U11"/>
    <mergeCell ref="C12:D12"/>
    <mergeCell ref="K12:L12"/>
    <mergeCell ref="P12:Q12"/>
    <mergeCell ref="R10:S10"/>
    <mergeCell ref="T10:U10"/>
    <mergeCell ref="C9:D9"/>
    <mergeCell ref="K9:L9"/>
    <mergeCell ref="P9:Q9"/>
    <mergeCell ref="R9:S9"/>
    <mergeCell ref="T9:U9"/>
    <mergeCell ref="C10:D10"/>
    <mergeCell ref="K10:L10"/>
    <mergeCell ref="P10:Q10"/>
    <mergeCell ref="R7:U7"/>
    <mergeCell ref="K8:L8"/>
    <mergeCell ref="P8:Q8"/>
    <mergeCell ref="R8:S8"/>
    <mergeCell ref="T8:U8"/>
    <mergeCell ref="M7:M8"/>
    <mergeCell ref="N7:Q7"/>
    <mergeCell ref="L4:M4"/>
    <mergeCell ref="N4:O4"/>
    <mergeCell ref="P4:Q4"/>
    <mergeCell ref="B7:B8"/>
    <mergeCell ref="C7:D8"/>
    <mergeCell ref="E7:I7"/>
    <mergeCell ref="J7:L7"/>
    <mergeCell ref="J5:K5"/>
    <mergeCell ref="L5:M5"/>
    <mergeCell ref="P5:Q5"/>
    <mergeCell ref="B2:C2"/>
    <mergeCell ref="D2:E2"/>
    <mergeCell ref="B3:C3"/>
    <mergeCell ref="F2:G2"/>
    <mergeCell ref="D3:I3"/>
    <mergeCell ref="H2:I2"/>
    <mergeCell ref="J4:K4"/>
    <mergeCell ref="B4:C4"/>
    <mergeCell ref="D4:E4"/>
    <mergeCell ref="F4:G4"/>
    <mergeCell ref="H4:I4"/>
    <mergeCell ref="J3:K3"/>
    <mergeCell ref="L3:Q3"/>
    <mergeCell ref="N2:O2"/>
    <mergeCell ref="P2:Q2"/>
    <mergeCell ref="J2:K2"/>
    <mergeCell ref="L2:M2"/>
  </mergeCells>
  <conditionalFormatting sqref="G9:G108">
    <cfRule type="cellIs" priority="7" dxfId="1" operator="equal" stopIfTrue="1">
      <formula>"買"</formula>
    </cfRule>
    <cfRule type="cellIs" priority="8" dxfId="0"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2:A409"/>
  <sheetViews>
    <sheetView zoomScalePageLayoutView="0" workbookViewId="0" topLeftCell="A370">
      <selection activeCell="A444" sqref="A444"/>
    </sheetView>
  </sheetViews>
  <sheetFormatPr defaultColWidth="9.00390625" defaultRowHeight="13.5"/>
  <cols>
    <col min="1" max="1" width="7.50390625" style="35" customWidth="1"/>
    <col min="2" max="2" width="8.125" style="0" customWidth="1"/>
  </cols>
  <sheetData>
    <row r="2" ht="14.25">
      <c r="A2" s="35" t="s">
        <v>60</v>
      </c>
    </row>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7" ht="14.25">
      <c r="A47" s="35" t="s">
        <v>61</v>
      </c>
    </row>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2" ht="14.25">
      <c r="A92" s="35" t="s">
        <v>64</v>
      </c>
    </row>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7" ht="14.25">
      <c r="A137" s="35" t="s">
        <v>65</v>
      </c>
    </row>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2" ht="14.25">
      <c r="A182" s="35" t="s">
        <v>66</v>
      </c>
    </row>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7" ht="14.25">
      <c r="A227" s="35" t="s">
        <v>67</v>
      </c>
    </row>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2" ht="14.25">
      <c r="A272" s="35" t="s">
        <v>69</v>
      </c>
    </row>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7" ht="14.25">
      <c r="A317" s="35" t="s">
        <v>70</v>
      </c>
    </row>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3" ht="14.25">
      <c r="A363" s="35" t="s">
        <v>72</v>
      </c>
    </row>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row r="409" ht="14.25">
      <c r="A409" s="35" t="s">
        <v>73</v>
      </c>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8"/>
  <sheetViews>
    <sheetView zoomScale="115" zoomScaleNormal="115" zoomScaleSheetLayoutView="100" zoomScalePageLayoutView="0" workbookViewId="0" topLeftCell="A1">
      <selection activeCell="A3" sqref="A3"/>
    </sheetView>
  </sheetViews>
  <sheetFormatPr defaultColWidth="9.00390625" defaultRowHeight="13.5"/>
  <cols>
    <col min="1" max="1" width="105.625" style="0" customWidth="1"/>
  </cols>
  <sheetData>
    <row r="1" ht="13.5">
      <c r="A1" t="s">
        <v>62</v>
      </c>
    </row>
    <row r="2" spans="1:10" ht="114" customHeight="1">
      <c r="A2" s="37" t="s">
        <v>4</v>
      </c>
      <c r="B2" s="38"/>
      <c r="C2" s="38"/>
      <c r="D2" s="38"/>
      <c r="E2" s="38"/>
      <c r="F2" s="38"/>
      <c r="G2" s="38"/>
      <c r="H2" s="38"/>
      <c r="I2" s="38"/>
      <c r="J2" s="38"/>
    </row>
    <row r="3" ht="13.5">
      <c r="A3" t="s">
        <v>63</v>
      </c>
    </row>
    <row r="4" ht="130.5" customHeight="1">
      <c r="A4" s="40" t="s">
        <v>2</v>
      </c>
    </row>
    <row r="5" ht="13.5">
      <c r="A5" t="s">
        <v>6</v>
      </c>
    </row>
    <row r="6" spans="1:10" ht="102" customHeight="1">
      <c r="A6" s="40" t="s">
        <v>75</v>
      </c>
      <c r="B6" s="39"/>
      <c r="C6" s="39"/>
      <c r="D6" s="39"/>
      <c r="E6" s="39"/>
      <c r="F6" s="39"/>
      <c r="G6" s="39"/>
      <c r="H6" s="39"/>
      <c r="I6" s="39"/>
      <c r="J6" s="39"/>
    </row>
    <row r="7" ht="13.5">
      <c r="A7" t="s">
        <v>7</v>
      </c>
    </row>
    <row r="8" spans="1:10" ht="228.75" customHeight="1">
      <c r="A8" s="40" t="s">
        <v>0</v>
      </c>
      <c r="B8" s="40"/>
      <c r="C8" s="40"/>
      <c r="D8" s="40"/>
      <c r="E8" s="40"/>
      <c r="F8" s="40"/>
      <c r="G8" s="40"/>
      <c r="H8" s="40"/>
      <c r="I8" s="40"/>
      <c r="J8" s="40"/>
    </row>
  </sheetData>
  <sheetProtection/>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D32" sqref="D32"/>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44</v>
      </c>
      <c r="C2" s="27"/>
    </row>
    <row r="4" spans="2:9" ht="17.25">
      <c r="B4" s="30" t="s">
        <v>47</v>
      </c>
      <c r="C4" s="30" t="s">
        <v>45</v>
      </c>
      <c r="D4" s="30" t="s">
        <v>50</v>
      </c>
      <c r="E4" s="31" t="s">
        <v>46</v>
      </c>
      <c r="F4" s="30" t="s">
        <v>51</v>
      </c>
      <c r="G4" s="31" t="s">
        <v>46</v>
      </c>
      <c r="H4" s="30" t="s">
        <v>52</v>
      </c>
      <c r="I4" s="31" t="s">
        <v>46</v>
      </c>
    </row>
    <row r="5" spans="2:9" ht="17.25">
      <c r="B5" s="28" t="s">
        <v>48</v>
      </c>
      <c r="C5" s="29" t="s">
        <v>49</v>
      </c>
      <c r="D5" s="29">
        <v>100</v>
      </c>
      <c r="E5" s="33">
        <v>42631</v>
      </c>
      <c r="F5" s="29">
        <v>100</v>
      </c>
      <c r="G5" s="33">
        <v>42635</v>
      </c>
      <c r="H5" s="29">
        <v>100</v>
      </c>
      <c r="I5" s="33">
        <v>42638</v>
      </c>
    </row>
    <row r="6" spans="2:9" ht="17.25">
      <c r="B6" s="28" t="s">
        <v>48</v>
      </c>
      <c r="C6" s="29" t="s">
        <v>53</v>
      </c>
      <c r="D6" s="29"/>
      <c r="E6" s="33"/>
      <c r="F6" s="29"/>
      <c r="G6" s="34"/>
      <c r="H6" s="29"/>
      <c r="I6" s="34"/>
    </row>
    <row r="7" spans="2:9" ht="17.25">
      <c r="B7" s="28" t="s">
        <v>48</v>
      </c>
      <c r="C7" s="29"/>
      <c r="D7" s="29"/>
      <c r="E7" s="34"/>
      <c r="F7" s="29"/>
      <c r="G7" s="34"/>
      <c r="H7" s="29"/>
      <c r="I7" s="34"/>
    </row>
    <row r="8" spans="2:9" ht="17.25">
      <c r="B8" s="28" t="s">
        <v>48</v>
      </c>
      <c r="C8" s="29"/>
      <c r="D8" s="29"/>
      <c r="E8" s="34"/>
      <c r="F8" s="29"/>
      <c r="G8" s="34"/>
      <c r="H8" s="29"/>
      <c r="I8" s="34"/>
    </row>
    <row r="9" spans="2:9" ht="17.25">
      <c r="B9" s="28" t="s">
        <v>48</v>
      </c>
      <c r="C9" s="29"/>
      <c r="D9" s="29"/>
      <c r="E9" s="34"/>
      <c r="F9" s="29"/>
      <c r="G9" s="34"/>
      <c r="H9" s="29"/>
      <c r="I9" s="34"/>
    </row>
    <row r="10" spans="2:9" ht="17.25">
      <c r="B10" s="28" t="s">
        <v>48</v>
      </c>
      <c r="C10" s="29"/>
      <c r="D10" s="29"/>
      <c r="E10" s="34"/>
      <c r="F10" s="29"/>
      <c r="G10" s="34"/>
      <c r="H10" s="29"/>
      <c r="I10" s="34"/>
    </row>
    <row r="11" spans="2:9" ht="17.25">
      <c r="B11" s="28" t="s">
        <v>48</v>
      </c>
      <c r="C11" s="29"/>
      <c r="D11" s="29"/>
      <c r="E11" s="34"/>
      <c r="F11" s="29"/>
      <c r="G11" s="34"/>
      <c r="H11" s="29"/>
      <c r="I11" s="34"/>
    </row>
    <row r="12" spans="2:9" ht="17.25">
      <c r="B12" s="28" t="s">
        <v>48</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BM9" activePane="bottomLeft" state="frozen"/>
      <selection pane="topLeft" activeCell="A1" sqref="A1"/>
      <selection pane="bottomLeft" activeCell="M16" sqref="M16"/>
    </sheetView>
  </sheetViews>
  <sheetFormatPr defaultColWidth="9.00390625" defaultRowHeight="13.5"/>
  <cols>
    <col min="1" max="1" width="2.875" style="0" customWidth="1"/>
    <col min="2" max="18" width="6.625" style="0" customWidth="1"/>
    <col min="22" max="22" width="10.875" style="23" bestFit="1" customWidth="1"/>
  </cols>
  <sheetData>
    <row r="2" spans="2:20" ht="13.5">
      <c r="B2" s="48" t="s">
        <v>10</v>
      </c>
      <c r="C2" s="48"/>
      <c r="D2" s="56"/>
      <c r="E2" s="56"/>
      <c r="F2" s="48" t="s">
        <v>11</v>
      </c>
      <c r="G2" s="48"/>
      <c r="H2" s="56" t="s">
        <v>41</v>
      </c>
      <c r="I2" s="56"/>
      <c r="J2" s="48" t="s">
        <v>12</v>
      </c>
      <c r="K2" s="48"/>
      <c r="L2" s="86">
        <f>C9</f>
        <v>1000000</v>
      </c>
      <c r="M2" s="56"/>
      <c r="N2" s="48" t="s">
        <v>13</v>
      </c>
      <c r="O2" s="48"/>
      <c r="P2" s="86" t="e">
        <f>C108+R108</f>
        <v>#VALUE!</v>
      </c>
      <c r="Q2" s="56"/>
      <c r="R2" s="1"/>
      <c r="S2" s="1"/>
      <c r="T2" s="1"/>
    </row>
    <row r="3" spans="2:19" ht="57" customHeight="1">
      <c r="B3" s="48" t="s">
        <v>14</v>
      </c>
      <c r="C3" s="48"/>
      <c r="D3" s="49" t="s">
        <v>43</v>
      </c>
      <c r="E3" s="49"/>
      <c r="F3" s="49"/>
      <c r="G3" s="49"/>
      <c r="H3" s="49"/>
      <c r="I3" s="49"/>
      <c r="J3" s="48" t="s">
        <v>15</v>
      </c>
      <c r="K3" s="48"/>
      <c r="L3" s="49" t="s">
        <v>40</v>
      </c>
      <c r="M3" s="50"/>
      <c r="N3" s="50"/>
      <c r="O3" s="50"/>
      <c r="P3" s="50"/>
      <c r="Q3" s="50"/>
      <c r="R3" s="1"/>
      <c r="S3" s="1"/>
    </row>
    <row r="4" spans="2:20" ht="13.5">
      <c r="B4" s="48" t="s">
        <v>16</v>
      </c>
      <c r="C4" s="48"/>
      <c r="D4" s="84">
        <f>SUM($R$9:$S$993)</f>
        <v>-29947.368421052488</v>
      </c>
      <c r="E4" s="84"/>
      <c r="F4" s="48" t="s">
        <v>17</v>
      </c>
      <c r="G4" s="48"/>
      <c r="H4" s="85">
        <f>SUM($T$9:$U$108)</f>
        <v>-57</v>
      </c>
      <c r="I4" s="56"/>
      <c r="J4" s="53" t="s">
        <v>18</v>
      </c>
      <c r="K4" s="53"/>
      <c r="L4" s="86">
        <f>MAX($C$9:$D$990)-C9</f>
        <v>0</v>
      </c>
      <c r="M4" s="86"/>
      <c r="N4" s="53" t="s">
        <v>19</v>
      </c>
      <c r="O4" s="53"/>
      <c r="P4" s="84">
        <f>MIN($C$9:$D$990)-C9</f>
        <v>-29947.368421052466</v>
      </c>
      <c r="Q4" s="84"/>
      <c r="R4" s="1"/>
      <c r="S4" s="1"/>
      <c r="T4" s="1"/>
    </row>
    <row r="5" spans="2:20" ht="13.5">
      <c r="B5" s="22" t="s">
        <v>20</v>
      </c>
      <c r="C5" s="2">
        <f>COUNTIF($R$9:$R$990,"&gt;0")</f>
        <v>0</v>
      </c>
      <c r="D5" s="21" t="s">
        <v>21</v>
      </c>
      <c r="E5" s="16">
        <f>COUNTIF($R$9:$R$990,"&lt;0")</f>
        <v>1</v>
      </c>
      <c r="F5" s="21" t="s">
        <v>22</v>
      </c>
      <c r="G5" s="2">
        <f>COUNTIF($R$9:$R$990,"=0")</f>
        <v>0</v>
      </c>
      <c r="H5" s="21" t="s">
        <v>23</v>
      </c>
      <c r="I5" s="3">
        <f>C5/SUM(C5,E5,G5)</f>
        <v>0</v>
      </c>
      <c r="J5" s="68" t="s">
        <v>24</v>
      </c>
      <c r="K5" s="48"/>
      <c r="L5" s="69"/>
      <c r="M5" s="70"/>
      <c r="N5" s="18" t="s">
        <v>25</v>
      </c>
      <c r="O5" s="9"/>
      <c r="P5" s="69"/>
      <c r="Q5" s="70"/>
      <c r="R5" s="1"/>
      <c r="S5" s="1"/>
      <c r="T5" s="1"/>
    </row>
    <row r="6" spans="2:20" ht="13.5">
      <c r="B6" s="11"/>
      <c r="C6" s="14"/>
      <c r="D6" s="15"/>
      <c r="E6" s="12"/>
      <c r="F6" s="11"/>
      <c r="G6" s="12"/>
      <c r="H6" s="11"/>
      <c r="I6" s="17"/>
      <c r="J6" s="11"/>
      <c r="K6" s="11"/>
      <c r="L6" s="12"/>
      <c r="M6" s="12"/>
      <c r="N6" s="13"/>
      <c r="O6" s="13"/>
      <c r="P6" s="10"/>
      <c r="Q6" s="7"/>
      <c r="R6" s="1"/>
      <c r="S6" s="1"/>
      <c r="T6" s="1"/>
    </row>
    <row r="7" spans="2:21" ht="13.5">
      <c r="B7" s="57" t="s">
        <v>26</v>
      </c>
      <c r="C7" s="58" t="s">
        <v>27</v>
      </c>
      <c r="D7" s="59"/>
      <c r="E7" s="62" t="s">
        <v>28</v>
      </c>
      <c r="F7" s="63"/>
      <c r="G7" s="63"/>
      <c r="H7" s="63"/>
      <c r="I7" s="64"/>
      <c r="J7" s="65" t="s">
        <v>29</v>
      </c>
      <c r="K7" s="66"/>
      <c r="L7" s="67"/>
      <c r="M7" s="75" t="s">
        <v>30</v>
      </c>
      <c r="N7" s="76" t="s">
        <v>31</v>
      </c>
      <c r="O7" s="77"/>
      <c r="P7" s="77"/>
      <c r="Q7" s="74"/>
      <c r="R7" s="71" t="s">
        <v>32</v>
      </c>
      <c r="S7" s="71"/>
      <c r="T7" s="71"/>
      <c r="U7" s="71"/>
    </row>
    <row r="8" spans="2:21" ht="13.5">
      <c r="B8" s="53"/>
      <c r="C8" s="60"/>
      <c r="D8" s="61"/>
      <c r="E8" s="19" t="s">
        <v>33</v>
      </c>
      <c r="F8" s="19" t="s">
        <v>34</v>
      </c>
      <c r="G8" s="19" t="s">
        <v>35</v>
      </c>
      <c r="H8" s="87" t="s">
        <v>36</v>
      </c>
      <c r="I8" s="64"/>
      <c r="J8" s="4" t="s">
        <v>37</v>
      </c>
      <c r="K8" s="72" t="s">
        <v>38</v>
      </c>
      <c r="L8" s="67"/>
      <c r="M8" s="75"/>
      <c r="N8" s="5" t="s">
        <v>33</v>
      </c>
      <c r="O8" s="5" t="s">
        <v>34</v>
      </c>
      <c r="P8" s="73" t="s">
        <v>36</v>
      </c>
      <c r="Q8" s="74"/>
      <c r="R8" s="71" t="s">
        <v>39</v>
      </c>
      <c r="S8" s="71"/>
      <c r="T8" s="71" t="s">
        <v>37</v>
      </c>
      <c r="U8" s="71"/>
    </row>
    <row r="9" spans="2:21" ht="13.5">
      <c r="B9" s="20">
        <v>1</v>
      </c>
      <c r="C9" s="80">
        <v>1000000</v>
      </c>
      <c r="D9" s="80"/>
      <c r="E9" s="20">
        <v>2001</v>
      </c>
      <c r="F9" s="8">
        <v>42111</v>
      </c>
      <c r="G9" s="20" t="s">
        <v>9</v>
      </c>
      <c r="H9" s="81">
        <v>1.43829</v>
      </c>
      <c r="I9" s="81"/>
      <c r="J9" s="20">
        <v>57</v>
      </c>
      <c r="K9" s="80">
        <f aca="true" t="shared" si="0" ref="K9:K72">IF(F9="","",C9*0.03)</f>
        <v>30000</v>
      </c>
      <c r="L9" s="80"/>
      <c r="M9" s="6">
        <f>IF(J9="","",(K9/J9)/1000)</f>
        <v>0.5263157894736842</v>
      </c>
      <c r="N9" s="20">
        <v>2001</v>
      </c>
      <c r="O9" s="8">
        <v>42111</v>
      </c>
      <c r="P9" s="81">
        <v>1.4326</v>
      </c>
      <c r="Q9" s="81"/>
      <c r="R9" s="78">
        <f>IF(O9="","",(IF(G9="売",H9-P9,P9-H9))*M9*10000000)</f>
        <v>-29947.368421052488</v>
      </c>
      <c r="S9" s="78"/>
      <c r="T9" s="79">
        <f>IF(O9="","",IF(R9&lt;0,J9*(-1),IF(G9="買",(P9-H9)*10000,(H9-P9)*10000)))</f>
        <v>-57</v>
      </c>
      <c r="U9" s="79"/>
    </row>
    <row r="10" spans="2:21" ht="13.5">
      <c r="B10" s="20">
        <v>2</v>
      </c>
      <c r="C10" s="80">
        <f aca="true" t="shared" si="1" ref="C10:C73">IF(R9="","",C9+R9)</f>
        <v>970052.6315789475</v>
      </c>
      <c r="D10" s="80"/>
      <c r="E10" s="20"/>
      <c r="F10" s="8"/>
      <c r="G10" s="20" t="s">
        <v>9</v>
      </c>
      <c r="H10" s="81"/>
      <c r="I10" s="81"/>
      <c r="J10" s="20"/>
      <c r="K10" s="80">
        <f t="shared" si="0"/>
      </c>
      <c r="L10" s="80"/>
      <c r="M10" s="6">
        <f aca="true" t="shared" si="2" ref="M10:M73">IF(J10="","",(K10/J10)/1000)</f>
      </c>
      <c r="N10" s="20"/>
      <c r="O10" s="8"/>
      <c r="P10" s="81"/>
      <c r="Q10" s="81"/>
      <c r="R10" s="78">
        <f aca="true" t="shared" si="3" ref="R10:R73">IF(O10="","",(IF(G10="売",H10-P10,P10-H10))*M10*10000000)</f>
      </c>
      <c r="S10" s="78"/>
      <c r="T10" s="79">
        <f aca="true" t="shared" si="4" ref="T10:T73">IF(O10="","",IF(R10&lt;0,J10*(-1),IF(G10="買",(P10-H10)*10000,(H10-P10)*10000)))</f>
      </c>
      <c r="U10" s="79"/>
    </row>
    <row r="11" spans="2:21" ht="13.5">
      <c r="B11" s="20">
        <v>3</v>
      </c>
      <c r="C11" s="80">
        <f t="shared" si="1"/>
      </c>
      <c r="D11" s="80"/>
      <c r="E11" s="20"/>
      <c r="F11" s="8"/>
      <c r="G11" s="20" t="s">
        <v>9</v>
      </c>
      <c r="H11" s="81"/>
      <c r="I11" s="81"/>
      <c r="J11" s="20"/>
      <c r="K11" s="80">
        <f t="shared" si="0"/>
      </c>
      <c r="L11" s="80"/>
      <c r="M11" s="6">
        <f t="shared" si="2"/>
      </c>
      <c r="N11" s="20"/>
      <c r="O11" s="8"/>
      <c r="P11" s="81"/>
      <c r="Q11" s="81"/>
      <c r="R11" s="78">
        <f t="shared" si="3"/>
      </c>
      <c r="S11" s="78"/>
      <c r="T11" s="79">
        <f t="shared" si="4"/>
      </c>
      <c r="U11" s="79"/>
    </row>
    <row r="12" spans="2:21" ht="13.5">
      <c r="B12" s="20">
        <v>4</v>
      </c>
      <c r="C12" s="80">
        <f t="shared" si="1"/>
      </c>
      <c r="D12" s="80"/>
      <c r="E12" s="20"/>
      <c r="F12" s="8"/>
      <c r="G12" s="20" t="s">
        <v>8</v>
      </c>
      <c r="H12" s="81"/>
      <c r="I12" s="81"/>
      <c r="J12" s="20"/>
      <c r="K12" s="80">
        <f t="shared" si="0"/>
      </c>
      <c r="L12" s="80"/>
      <c r="M12" s="6">
        <f t="shared" si="2"/>
      </c>
      <c r="N12" s="20"/>
      <c r="O12" s="8"/>
      <c r="P12" s="81"/>
      <c r="Q12" s="81"/>
      <c r="R12" s="78">
        <f t="shared" si="3"/>
      </c>
      <c r="S12" s="78"/>
      <c r="T12" s="79">
        <f t="shared" si="4"/>
      </c>
      <c r="U12" s="79"/>
    </row>
    <row r="13" spans="2:21" ht="13.5">
      <c r="B13" s="20">
        <v>5</v>
      </c>
      <c r="C13" s="80">
        <f t="shared" si="1"/>
      </c>
      <c r="D13" s="80"/>
      <c r="E13" s="20"/>
      <c r="F13" s="8"/>
      <c r="G13" s="20" t="s">
        <v>8</v>
      </c>
      <c r="H13" s="81"/>
      <c r="I13" s="81"/>
      <c r="J13" s="20"/>
      <c r="K13" s="80">
        <f t="shared" si="0"/>
      </c>
      <c r="L13" s="80"/>
      <c r="M13" s="6">
        <f t="shared" si="2"/>
      </c>
      <c r="N13" s="20"/>
      <c r="O13" s="8"/>
      <c r="P13" s="81"/>
      <c r="Q13" s="81"/>
      <c r="R13" s="78">
        <f t="shared" si="3"/>
      </c>
      <c r="S13" s="78"/>
      <c r="T13" s="79">
        <f t="shared" si="4"/>
      </c>
      <c r="U13" s="79"/>
    </row>
    <row r="14" spans="2:21" ht="13.5">
      <c r="B14" s="20">
        <v>6</v>
      </c>
      <c r="C14" s="80">
        <f t="shared" si="1"/>
      </c>
      <c r="D14" s="80"/>
      <c r="E14" s="20"/>
      <c r="F14" s="8"/>
      <c r="G14" s="20" t="s">
        <v>9</v>
      </c>
      <c r="H14" s="81"/>
      <c r="I14" s="81"/>
      <c r="J14" s="20"/>
      <c r="K14" s="80">
        <f t="shared" si="0"/>
      </c>
      <c r="L14" s="80"/>
      <c r="M14" s="6">
        <f t="shared" si="2"/>
      </c>
      <c r="N14" s="20"/>
      <c r="O14" s="8"/>
      <c r="P14" s="81"/>
      <c r="Q14" s="81"/>
      <c r="R14" s="78">
        <f t="shared" si="3"/>
      </c>
      <c r="S14" s="78"/>
      <c r="T14" s="79">
        <f t="shared" si="4"/>
      </c>
      <c r="U14" s="79"/>
    </row>
    <row r="15" spans="2:21" ht="13.5">
      <c r="B15" s="20">
        <v>7</v>
      </c>
      <c r="C15" s="80">
        <f t="shared" si="1"/>
      </c>
      <c r="D15" s="80"/>
      <c r="E15" s="20"/>
      <c r="F15" s="8"/>
      <c r="G15" s="20" t="s">
        <v>9</v>
      </c>
      <c r="H15" s="81"/>
      <c r="I15" s="81"/>
      <c r="J15" s="20"/>
      <c r="K15" s="80">
        <f t="shared" si="0"/>
      </c>
      <c r="L15" s="80"/>
      <c r="M15" s="6">
        <f t="shared" si="2"/>
      </c>
      <c r="N15" s="20"/>
      <c r="O15" s="8"/>
      <c r="P15" s="81"/>
      <c r="Q15" s="81"/>
      <c r="R15" s="78">
        <f t="shared" si="3"/>
      </c>
      <c r="S15" s="78"/>
      <c r="T15" s="79">
        <f t="shared" si="4"/>
      </c>
      <c r="U15" s="79"/>
    </row>
    <row r="16" spans="2:21" ht="13.5">
      <c r="B16" s="20">
        <v>8</v>
      </c>
      <c r="C16" s="80">
        <f t="shared" si="1"/>
      </c>
      <c r="D16" s="80"/>
      <c r="E16" s="20"/>
      <c r="F16" s="8"/>
      <c r="G16" s="20" t="s">
        <v>9</v>
      </c>
      <c r="H16" s="81"/>
      <c r="I16" s="81"/>
      <c r="J16" s="20"/>
      <c r="K16" s="80">
        <f t="shared" si="0"/>
      </c>
      <c r="L16" s="80"/>
      <c r="M16" s="6">
        <f t="shared" si="2"/>
      </c>
      <c r="N16" s="20"/>
      <c r="O16" s="8"/>
      <c r="P16" s="81"/>
      <c r="Q16" s="81"/>
      <c r="R16" s="78">
        <f t="shared" si="3"/>
      </c>
      <c r="S16" s="78"/>
      <c r="T16" s="79">
        <f t="shared" si="4"/>
      </c>
      <c r="U16" s="79"/>
    </row>
    <row r="17" spans="2:21" ht="13.5">
      <c r="B17" s="20">
        <v>9</v>
      </c>
      <c r="C17" s="80">
        <f t="shared" si="1"/>
      </c>
      <c r="D17" s="80"/>
      <c r="E17" s="20"/>
      <c r="F17" s="8"/>
      <c r="G17" s="20" t="s">
        <v>9</v>
      </c>
      <c r="H17" s="81"/>
      <c r="I17" s="81"/>
      <c r="J17" s="20"/>
      <c r="K17" s="80">
        <f t="shared" si="0"/>
      </c>
      <c r="L17" s="80"/>
      <c r="M17" s="6">
        <f t="shared" si="2"/>
      </c>
      <c r="N17" s="20"/>
      <c r="O17" s="8"/>
      <c r="P17" s="81"/>
      <c r="Q17" s="81"/>
      <c r="R17" s="78">
        <f t="shared" si="3"/>
      </c>
      <c r="S17" s="78"/>
      <c r="T17" s="79">
        <f t="shared" si="4"/>
      </c>
      <c r="U17" s="79"/>
    </row>
    <row r="18" spans="2:21" ht="13.5">
      <c r="B18" s="20">
        <v>10</v>
      </c>
      <c r="C18" s="80">
        <f t="shared" si="1"/>
      </c>
      <c r="D18" s="80"/>
      <c r="E18" s="20"/>
      <c r="F18" s="8"/>
      <c r="G18" s="20" t="s">
        <v>9</v>
      </c>
      <c r="H18" s="81"/>
      <c r="I18" s="81"/>
      <c r="J18" s="20"/>
      <c r="K18" s="80">
        <f t="shared" si="0"/>
      </c>
      <c r="L18" s="80"/>
      <c r="M18" s="6">
        <f t="shared" si="2"/>
      </c>
      <c r="N18" s="20"/>
      <c r="O18" s="8"/>
      <c r="P18" s="81"/>
      <c r="Q18" s="81"/>
      <c r="R18" s="78">
        <f t="shared" si="3"/>
      </c>
      <c r="S18" s="78"/>
      <c r="T18" s="79">
        <f t="shared" si="4"/>
      </c>
      <c r="U18" s="79"/>
    </row>
    <row r="19" spans="2:21" ht="13.5">
      <c r="B19" s="20">
        <v>11</v>
      </c>
      <c r="C19" s="80">
        <f t="shared" si="1"/>
      </c>
      <c r="D19" s="80"/>
      <c r="E19" s="20"/>
      <c r="F19" s="8"/>
      <c r="G19" s="20" t="s">
        <v>9</v>
      </c>
      <c r="H19" s="81"/>
      <c r="I19" s="81"/>
      <c r="J19" s="20"/>
      <c r="K19" s="80">
        <f t="shared" si="0"/>
      </c>
      <c r="L19" s="80"/>
      <c r="M19" s="6">
        <f t="shared" si="2"/>
      </c>
      <c r="N19" s="20"/>
      <c r="O19" s="8"/>
      <c r="P19" s="81"/>
      <c r="Q19" s="81"/>
      <c r="R19" s="78">
        <f t="shared" si="3"/>
      </c>
      <c r="S19" s="78"/>
      <c r="T19" s="79">
        <f t="shared" si="4"/>
      </c>
      <c r="U19" s="79"/>
    </row>
    <row r="20" spans="2:21" ht="13.5">
      <c r="B20" s="20">
        <v>12</v>
      </c>
      <c r="C20" s="80">
        <f t="shared" si="1"/>
      </c>
      <c r="D20" s="80"/>
      <c r="E20" s="20"/>
      <c r="F20" s="8"/>
      <c r="G20" s="20" t="s">
        <v>9</v>
      </c>
      <c r="H20" s="81"/>
      <c r="I20" s="81"/>
      <c r="J20" s="20"/>
      <c r="K20" s="80">
        <f t="shared" si="0"/>
      </c>
      <c r="L20" s="80"/>
      <c r="M20" s="6">
        <f t="shared" si="2"/>
      </c>
      <c r="N20" s="20"/>
      <c r="O20" s="8"/>
      <c r="P20" s="81"/>
      <c r="Q20" s="81"/>
      <c r="R20" s="78">
        <f t="shared" si="3"/>
      </c>
      <c r="S20" s="78"/>
      <c r="T20" s="79">
        <f t="shared" si="4"/>
      </c>
      <c r="U20" s="79"/>
    </row>
    <row r="21" spans="2:21" ht="13.5">
      <c r="B21" s="20">
        <v>13</v>
      </c>
      <c r="C21" s="80">
        <f t="shared" si="1"/>
      </c>
      <c r="D21" s="80"/>
      <c r="E21" s="20"/>
      <c r="F21" s="8"/>
      <c r="G21" s="20" t="s">
        <v>9</v>
      </c>
      <c r="H21" s="81"/>
      <c r="I21" s="81"/>
      <c r="J21" s="20"/>
      <c r="K21" s="80">
        <f t="shared" si="0"/>
      </c>
      <c r="L21" s="80"/>
      <c r="M21" s="6">
        <f t="shared" si="2"/>
      </c>
      <c r="N21" s="20"/>
      <c r="O21" s="8"/>
      <c r="P21" s="81"/>
      <c r="Q21" s="81"/>
      <c r="R21" s="78">
        <f t="shared" si="3"/>
      </c>
      <c r="S21" s="78"/>
      <c r="T21" s="79">
        <f t="shared" si="4"/>
      </c>
      <c r="U21" s="79"/>
    </row>
    <row r="22" spans="2:21" ht="13.5">
      <c r="B22" s="20">
        <v>14</v>
      </c>
      <c r="C22" s="80">
        <f t="shared" si="1"/>
      </c>
      <c r="D22" s="80"/>
      <c r="E22" s="20"/>
      <c r="F22" s="8"/>
      <c r="G22" s="20" t="s">
        <v>8</v>
      </c>
      <c r="H22" s="81"/>
      <c r="I22" s="81"/>
      <c r="J22" s="20"/>
      <c r="K22" s="80">
        <f t="shared" si="0"/>
      </c>
      <c r="L22" s="80"/>
      <c r="M22" s="6">
        <f t="shared" si="2"/>
      </c>
      <c r="N22" s="20"/>
      <c r="O22" s="8"/>
      <c r="P22" s="81"/>
      <c r="Q22" s="81"/>
      <c r="R22" s="78">
        <f t="shared" si="3"/>
      </c>
      <c r="S22" s="78"/>
      <c r="T22" s="79">
        <f t="shared" si="4"/>
      </c>
      <c r="U22" s="79"/>
    </row>
    <row r="23" spans="2:21" ht="13.5">
      <c r="B23" s="20">
        <v>15</v>
      </c>
      <c r="C23" s="80">
        <f t="shared" si="1"/>
      </c>
      <c r="D23" s="80"/>
      <c r="E23" s="20"/>
      <c r="F23" s="8"/>
      <c r="G23" s="20" t="s">
        <v>9</v>
      </c>
      <c r="H23" s="81"/>
      <c r="I23" s="81"/>
      <c r="J23" s="20"/>
      <c r="K23" s="80">
        <f t="shared" si="0"/>
      </c>
      <c r="L23" s="80"/>
      <c r="M23" s="6">
        <f t="shared" si="2"/>
      </c>
      <c r="N23" s="20"/>
      <c r="O23" s="8"/>
      <c r="P23" s="81"/>
      <c r="Q23" s="81"/>
      <c r="R23" s="78">
        <f t="shared" si="3"/>
      </c>
      <c r="S23" s="78"/>
      <c r="T23" s="79">
        <f t="shared" si="4"/>
      </c>
      <c r="U23" s="79"/>
    </row>
    <row r="24" spans="2:21" ht="13.5">
      <c r="B24" s="20">
        <v>16</v>
      </c>
      <c r="C24" s="80">
        <f t="shared" si="1"/>
      </c>
      <c r="D24" s="80"/>
      <c r="E24" s="20"/>
      <c r="F24" s="8"/>
      <c r="G24" s="20" t="s">
        <v>9</v>
      </c>
      <c r="H24" s="81"/>
      <c r="I24" s="81"/>
      <c r="J24" s="20"/>
      <c r="K24" s="80">
        <f t="shared" si="0"/>
      </c>
      <c r="L24" s="80"/>
      <c r="M24" s="6">
        <f t="shared" si="2"/>
      </c>
      <c r="N24" s="20"/>
      <c r="O24" s="8"/>
      <c r="P24" s="81"/>
      <c r="Q24" s="81"/>
      <c r="R24" s="78">
        <f t="shared" si="3"/>
      </c>
      <c r="S24" s="78"/>
      <c r="T24" s="79">
        <f t="shared" si="4"/>
      </c>
      <c r="U24" s="79"/>
    </row>
    <row r="25" spans="2:21" ht="13.5">
      <c r="B25" s="20">
        <v>17</v>
      </c>
      <c r="C25" s="80">
        <f t="shared" si="1"/>
      </c>
      <c r="D25" s="80"/>
      <c r="E25" s="20"/>
      <c r="F25" s="8"/>
      <c r="G25" s="20" t="s">
        <v>9</v>
      </c>
      <c r="H25" s="81"/>
      <c r="I25" s="81"/>
      <c r="J25" s="20"/>
      <c r="K25" s="80">
        <f t="shared" si="0"/>
      </c>
      <c r="L25" s="80"/>
      <c r="M25" s="6">
        <f t="shared" si="2"/>
      </c>
      <c r="N25" s="20"/>
      <c r="O25" s="8"/>
      <c r="P25" s="81"/>
      <c r="Q25" s="81"/>
      <c r="R25" s="78">
        <f t="shared" si="3"/>
      </c>
      <c r="S25" s="78"/>
      <c r="T25" s="79">
        <f t="shared" si="4"/>
      </c>
      <c r="U25" s="79"/>
    </row>
    <row r="26" spans="2:21" ht="13.5">
      <c r="B26" s="20">
        <v>18</v>
      </c>
      <c r="C26" s="80">
        <f t="shared" si="1"/>
      </c>
      <c r="D26" s="80"/>
      <c r="E26" s="20"/>
      <c r="F26" s="8"/>
      <c r="G26" s="20" t="s">
        <v>9</v>
      </c>
      <c r="H26" s="81"/>
      <c r="I26" s="81"/>
      <c r="J26" s="20"/>
      <c r="K26" s="80">
        <f t="shared" si="0"/>
      </c>
      <c r="L26" s="80"/>
      <c r="M26" s="6">
        <f t="shared" si="2"/>
      </c>
      <c r="N26" s="20"/>
      <c r="O26" s="8"/>
      <c r="P26" s="81"/>
      <c r="Q26" s="81"/>
      <c r="R26" s="78">
        <f t="shared" si="3"/>
      </c>
      <c r="S26" s="78"/>
      <c r="T26" s="79">
        <f t="shared" si="4"/>
      </c>
      <c r="U26" s="79"/>
    </row>
    <row r="27" spans="2:21" ht="13.5">
      <c r="B27" s="20">
        <v>19</v>
      </c>
      <c r="C27" s="80">
        <f t="shared" si="1"/>
      </c>
      <c r="D27" s="80"/>
      <c r="E27" s="20"/>
      <c r="F27" s="8"/>
      <c r="G27" s="20" t="s">
        <v>8</v>
      </c>
      <c r="H27" s="81"/>
      <c r="I27" s="81"/>
      <c r="J27" s="20"/>
      <c r="K27" s="80">
        <f t="shared" si="0"/>
      </c>
      <c r="L27" s="80"/>
      <c r="M27" s="6">
        <f t="shared" si="2"/>
      </c>
      <c r="N27" s="20"/>
      <c r="O27" s="8"/>
      <c r="P27" s="81"/>
      <c r="Q27" s="81"/>
      <c r="R27" s="78">
        <f t="shared" si="3"/>
      </c>
      <c r="S27" s="78"/>
      <c r="T27" s="79">
        <f t="shared" si="4"/>
      </c>
      <c r="U27" s="79"/>
    </row>
    <row r="28" spans="2:21" ht="13.5">
      <c r="B28" s="20">
        <v>20</v>
      </c>
      <c r="C28" s="80">
        <f t="shared" si="1"/>
      </c>
      <c r="D28" s="80"/>
      <c r="E28" s="20"/>
      <c r="F28" s="8"/>
      <c r="G28" s="20" t="s">
        <v>9</v>
      </c>
      <c r="H28" s="81"/>
      <c r="I28" s="81"/>
      <c r="J28" s="20"/>
      <c r="K28" s="80">
        <f t="shared" si="0"/>
      </c>
      <c r="L28" s="80"/>
      <c r="M28" s="6">
        <f t="shared" si="2"/>
      </c>
      <c r="N28" s="20"/>
      <c r="O28" s="8"/>
      <c r="P28" s="81"/>
      <c r="Q28" s="81"/>
      <c r="R28" s="78">
        <f t="shared" si="3"/>
      </c>
      <c r="S28" s="78"/>
      <c r="T28" s="79">
        <f t="shared" si="4"/>
      </c>
      <c r="U28" s="79"/>
    </row>
    <row r="29" spans="2:21" ht="13.5">
      <c r="B29" s="20">
        <v>21</v>
      </c>
      <c r="C29" s="80">
        <f t="shared" si="1"/>
      </c>
      <c r="D29" s="80"/>
      <c r="E29" s="20"/>
      <c r="F29" s="8"/>
      <c r="G29" s="20" t="s">
        <v>8</v>
      </c>
      <c r="H29" s="81"/>
      <c r="I29" s="81"/>
      <c r="J29" s="20"/>
      <c r="K29" s="80">
        <f t="shared" si="0"/>
      </c>
      <c r="L29" s="80"/>
      <c r="M29" s="6">
        <f t="shared" si="2"/>
      </c>
      <c r="N29" s="20"/>
      <c r="O29" s="8"/>
      <c r="P29" s="81"/>
      <c r="Q29" s="81"/>
      <c r="R29" s="78">
        <f t="shared" si="3"/>
      </c>
      <c r="S29" s="78"/>
      <c r="T29" s="79">
        <f t="shared" si="4"/>
      </c>
      <c r="U29" s="79"/>
    </row>
    <row r="30" spans="2:21" ht="13.5">
      <c r="B30" s="20">
        <v>22</v>
      </c>
      <c r="C30" s="80">
        <f t="shared" si="1"/>
      </c>
      <c r="D30" s="80"/>
      <c r="E30" s="20"/>
      <c r="F30" s="8"/>
      <c r="G30" s="20" t="s">
        <v>8</v>
      </c>
      <c r="H30" s="81"/>
      <c r="I30" s="81"/>
      <c r="J30" s="20"/>
      <c r="K30" s="80">
        <f t="shared" si="0"/>
      </c>
      <c r="L30" s="80"/>
      <c r="M30" s="6">
        <f t="shared" si="2"/>
      </c>
      <c r="N30" s="20"/>
      <c r="O30" s="8"/>
      <c r="P30" s="81"/>
      <c r="Q30" s="81"/>
      <c r="R30" s="78">
        <f t="shared" si="3"/>
      </c>
      <c r="S30" s="78"/>
      <c r="T30" s="79">
        <f t="shared" si="4"/>
      </c>
      <c r="U30" s="79"/>
    </row>
    <row r="31" spans="2:21" ht="13.5">
      <c r="B31" s="20">
        <v>23</v>
      </c>
      <c r="C31" s="80">
        <f t="shared" si="1"/>
      </c>
      <c r="D31" s="80"/>
      <c r="E31" s="20"/>
      <c r="F31" s="8"/>
      <c r="G31" s="20" t="s">
        <v>8</v>
      </c>
      <c r="H31" s="81"/>
      <c r="I31" s="81"/>
      <c r="J31" s="20"/>
      <c r="K31" s="80">
        <f t="shared" si="0"/>
      </c>
      <c r="L31" s="80"/>
      <c r="M31" s="6">
        <f t="shared" si="2"/>
      </c>
      <c r="N31" s="20"/>
      <c r="O31" s="8"/>
      <c r="P31" s="81"/>
      <c r="Q31" s="81"/>
      <c r="R31" s="78">
        <f t="shared" si="3"/>
      </c>
      <c r="S31" s="78"/>
      <c r="T31" s="79">
        <f t="shared" si="4"/>
      </c>
      <c r="U31" s="79"/>
    </row>
    <row r="32" spans="2:21" ht="13.5">
      <c r="B32" s="20">
        <v>24</v>
      </c>
      <c r="C32" s="80">
        <f t="shared" si="1"/>
      </c>
      <c r="D32" s="80"/>
      <c r="E32" s="20"/>
      <c r="F32" s="8"/>
      <c r="G32" s="20" t="s">
        <v>8</v>
      </c>
      <c r="H32" s="81"/>
      <c r="I32" s="81"/>
      <c r="J32" s="20"/>
      <c r="K32" s="80">
        <f t="shared" si="0"/>
      </c>
      <c r="L32" s="80"/>
      <c r="M32" s="6">
        <f t="shared" si="2"/>
      </c>
      <c r="N32" s="20"/>
      <c r="O32" s="8"/>
      <c r="P32" s="81"/>
      <c r="Q32" s="81"/>
      <c r="R32" s="78">
        <f t="shared" si="3"/>
      </c>
      <c r="S32" s="78"/>
      <c r="T32" s="79">
        <f t="shared" si="4"/>
      </c>
      <c r="U32" s="79"/>
    </row>
    <row r="33" spans="2:21" ht="13.5">
      <c r="B33" s="20">
        <v>25</v>
      </c>
      <c r="C33" s="80">
        <f t="shared" si="1"/>
      </c>
      <c r="D33" s="80"/>
      <c r="E33" s="20"/>
      <c r="F33" s="8"/>
      <c r="G33" s="20" t="s">
        <v>9</v>
      </c>
      <c r="H33" s="81"/>
      <c r="I33" s="81"/>
      <c r="J33" s="20"/>
      <c r="K33" s="80">
        <f t="shared" si="0"/>
      </c>
      <c r="L33" s="80"/>
      <c r="M33" s="6">
        <f t="shared" si="2"/>
      </c>
      <c r="N33" s="20"/>
      <c r="O33" s="8"/>
      <c r="P33" s="81"/>
      <c r="Q33" s="81"/>
      <c r="R33" s="78">
        <f t="shared" si="3"/>
      </c>
      <c r="S33" s="78"/>
      <c r="T33" s="79">
        <f t="shared" si="4"/>
      </c>
      <c r="U33" s="79"/>
    </row>
    <row r="34" spans="2:21" ht="13.5">
      <c r="B34" s="20">
        <v>26</v>
      </c>
      <c r="C34" s="80">
        <f t="shared" si="1"/>
      </c>
      <c r="D34" s="80"/>
      <c r="E34" s="20"/>
      <c r="F34" s="8"/>
      <c r="G34" s="20" t="s">
        <v>8</v>
      </c>
      <c r="H34" s="81"/>
      <c r="I34" s="81"/>
      <c r="J34" s="20"/>
      <c r="K34" s="80">
        <f t="shared" si="0"/>
      </c>
      <c r="L34" s="80"/>
      <c r="M34" s="6">
        <f t="shared" si="2"/>
      </c>
      <c r="N34" s="20"/>
      <c r="O34" s="8"/>
      <c r="P34" s="81"/>
      <c r="Q34" s="81"/>
      <c r="R34" s="78">
        <f t="shared" si="3"/>
      </c>
      <c r="S34" s="78"/>
      <c r="T34" s="79">
        <f t="shared" si="4"/>
      </c>
      <c r="U34" s="79"/>
    </row>
    <row r="35" spans="2:21" ht="13.5">
      <c r="B35" s="20">
        <v>27</v>
      </c>
      <c r="C35" s="80">
        <f t="shared" si="1"/>
      </c>
      <c r="D35" s="80"/>
      <c r="E35" s="20"/>
      <c r="F35" s="8"/>
      <c r="G35" s="20" t="s">
        <v>8</v>
      </c>
      <c r="H35" s="81"/>
      <c r="I35" s="81"/>
      <c r="J35" s="20"/>
      <c r="K35" s="80">
        <f t="shared" si="0"/>
      </c>
      <c r="L35" s="80"/>
      <c r="M35" s="6">
        <f t="shared" si="2"/>
      </c>
      <c r="N35" s="20"/>
      <c r="O35" s="8"/>
      <c r="P35" s="81"/>
      <c r="Q35" s="81"/>
      <c r="R35" s="78">
        <f t="shared" si="3"/>
      </c>
      <c r="S35" s="78"/>
      <c r="T35" s="79">
        <f t="shared" si="4"/>
      </c>
      <c r="U35" s="79"/>
    </row>
    <row r="36" spans="2:21" ht="13.5">
      <c r="B36" s="20">
        <v>28</v>
      </c>
      <c r="C36" s="80">
        <f t="shared" si="1"/>
      </c>
      <c r="D36" s="80"/>
      <c r="E36" s="20"/>
      <c r="F36" s="8"/>
      <c r="G36" s="20" t="s">
        <v>8</v>
      </c>
      <c r="H36" s="81"/>
      <c r="I36" s="81"/>
      <c r="J36" s="20"/>
      <c r="K36" s="80">
        <f t="shared" si="0"/>
      </c>
      <c r="L36" s="80"/>
      <c r="M36" s="6">
        <f t="shared" si="2"/>
      </c>
      <c r="N36" s="20"/>
      <c r="O36" s="8"/>
      <c r="P36" s="81"/>
      <c r="Q36" s="81"/>
      <c r="R36" s="78">
        <f t="shared" si="3"/>
      </c>
      <c r="S36" s="78"/>
      <c r="T36" s="79">
        <f t="shared" si="4"/>
      </c>
      <c r="U36" s="79"/>
    </row>
    <row r="37" spans="2:21" ht="13.5">
      <c r="B37" s="20">
        <v>29</v>
      </c>
      <c r="C37" s="80">
        <f t="shared" si="1"/>
      </c>
      <c r="D37" s="80"/>
      <c r="E37" s="20"/>
      <c r="F37" s="8"/>
      <c r="G37" s="20" t="s">
        <v>8</v>
      </c>
      <c r="H37" s="81"/>
      <c r="I37" s="81"/>
      <c r="J37" s="20"/>
      <c r="K37" s="80">
        <f t="shared" si="0"/>
      </c>
      <c r="L37" s="80"/>
      <c r="M37" s="6">
        <f t="shared" si="2"/>
      </c>
      <c r="N37" s="20"/>
      <c r="O37" s="8"/>
      <c r="P37" s="81"/>
      <c r="Q37" s="81"/>
      <c r="R37" s="78">
        <f t="shared" si="3"/>
      </c>
      <c r="S37" s="78"/>
      <c r="T37" s="79">
        <f t="shared" si="4"/>
      </c>
      <c r="U37" s="79"/>
    </row>
    <row r="38" spans="2:21" ht="13.5">
      <c r="B38" s="20">
        <v>30</v>
      </c>
      <c r="C38" s="80">
        <f t="shared" si="1"/>
      </c>
      <c r="D38" s="80"/>
      <c r="E38" s="20"/>
      <c r="F38" s="8"/>
      <c r="G38" s="20" t="s">
        <v>9</v>
      </c>
      <c r="H38" s="81"/>
      <c r="I38" s="81"/>
      <c r="J38" s="20"/>
      <c r="K38" s="80">
        <f t="shared" si="0"/>
      </c>
      <c r="L38" s="80"/>
      <c r="M38" s="6">
        <f t="shared" si="2"/>
      </c>
      <c r="N38" s="20"/>
      <c r="O38" s="8"/>
      <c r="P38" s="81"/>
      <c r="Q38" s="81"/>
      <c r="R38" s="78">
        <f t="shared" si="3"/>
      </c>
      <c r="S38" s="78"/>
      <c r="T38" s="79">
        <f t="shared" si="4"/>
      </c>
      <c r="U38" s="79"/>
    </row>
    <row r="39" spans="2:21" ht="13.5">
      <c r="B39" s="20">
        <v>31</v>
      </c>
      <c r="C39" s="80">
        <f t="shared" si="1"/>
      </c>
      <c r="D39" s="80"/>
      <c r="E39" s="20"/>
      <c r="F39" s="8"/>
      <c r="G39" s="20" t="s">
        <v>9</v>
      </c>
      <c r="H39" s="81"/>
      <c r="I39" s="81"/>
      <c r="J39" s="20"/>
      <c r="K39" s="80">
        <f t="shared" si="0"/>
      </c>
      <c r="L39" s="80"/>
      <c r="M39" s="6">
        <f t="shared" si="2"/>
      </c>
      <c r="N39" s="20"/>
      <c r="O39" s="8"/>
      <c r="P39" s="81"/>
      <c r="Q39" s="81"/>
      <c r="R39" s="78">
        <f t="shared" si="3"/>
      </c>
      <c r="S39" s="78"/>
      <c r="T39" s="79">
        <f t="shared" si="4"/>
      </c>
      <c r="U39" s="79"/>
    </row>
    <row r="40" spans="2:21" ht="13.5">
      <c r="B40" s="20">
        <v>32</v>
      </c>
      <c r="C40" s="80">
        <f t="shared" si="1"/>
      </c>
      <c r="D40" s="80"/>
      <c r="E40" s="20"/>
      <c r="F40" s="8"/>
      <c r="G40" s="20" t="s">
        <v>9</v>
      </c>
      <c r="H40" s="81"/>
      <c r="I40" s="81"/>
      <c r="J40" s="20"/>
      <c r="K40" s="80">
        <f t="shared" si="0"/>
      </c>
      <c r="L40" s="80"/>
      <c r="M40" s="6">
        <f t="shared" si="2"/>
      </c>
      <c r="N40" s="20"/>
      <c r="O40" s="8"/>
      <c r="P40" s="81"/>
      <c r="Q40" s="81"/>
      <c r="R40" s="78">
        <f t="shared" si="3"/>
      </c>
      <c r="S40" s="78"/>
      <c r="T40" s="79">
        <f t="shared" si="4"/>
      </c>
      <c r="U40" s="79"/>
    </row>
    <row r="41" spans="2:21" ht="13.5">
      <c r="B41" s="20">
        <v>33</v>
      </c>
      <c r="C41" s="80">
        <f t="shared" si="1"/>
      </c>
      <c r="D41" s="80"/>
      <c r="E41" s="20"/>
      <c r="F41" s="8"/>
      <c r="G41" s="20" t="s">
        <v>8</v>
      </c>
      <c r="H41" s="81"/>
      <c r="I41" s="81"/>
      <c r="J41" s="20"/>
      <c r="K41" s="80">
        <f t="shared" si="0"/>
      </c>
      <c r="L41" s="80"/>
      <c r="M41" s="6">
        <f t="shared" si="2"/>
      </c>
      <c r="N41" s="20"/>
      <c r="O41" s="8"/>
      <c r="P41" s="81"/>
      <c r="Q41" s="81"/>
      <c r="R41" s="78">
        <f t="shared" si="3"/>
      </c>
      <c r="S41" s="78"/>
      <c r="T41" s="79">
        <f t="shared" si="4"/>
      </c>
      <c r="U41" s="79"/>
    </row>
    <row r="42" spans="2:21" ht="13.5">
      <c r="B42" s="20">
        <v>34</v>
      </c>
      <c r="C42" s="80">
        <f t="shared" si="1"/>
      </c>
      <c r="D42" s="80"/>
      <c r="E42" s="20"/>
      <c r="F42" s="8"/>
      <c r="G42" s="20" t="s">
        <v>9</v>
      </c>
      <c r="H42" s="81"/>
      <c r="I42" s="81"/>
      <c r="J42" s="20"/>
      <c r="K42" s="80">
        <f t="shared" si="0"/>
      </c>
      <c r="L42" s="80"/>
      <c r="M42" s="6">
        <f t="shared" si="2"/>
      </c>
      <c r="N42" s="20"/>
      <c r="O42" s="8"/>
      <c r="P42" s="81"/>
      <c r="Q42" s="81"/>
      <c r="R42" s="78">
        <f t="shared" si="3"/>
      </c>
      <c r="S42" s="78"/>
      <c r="T42" s="79">
        <f t="shared" si="4"/>
      </c>
      <c r="U42" s="79"/>
    </row>
    <row r="43" spans="2:21" ht="13.5">
      <c r="B43" s="20">
        <v>35</v>
      </c>
      <c r="C43" s="80">
        <f t="shared" si="1"/>
      </c>
      <c r="D43" s="80"/>
      <c r="E43" s="20"/>
      <c r="F43" s="8"/>
      <c r="G43" s="20" t="s">
        <v>8</v>
      </c>
      <c r="H43" s="81"/>
      <c r="I43" s="81"/>
      <c r="J43" s="20"/>
      <c r="K43" s="80">
        <f t="shared" si="0"/>
      </c>
      <c r="L43" s="80"/>
      <c r="M43" s="6">
        <f t="shared" si="2"/>
      </c>
      <c r="N43" s="20"/>
      <c r="O43" s="8"/>
      <c r="P43" s="81"/>
      <c r="Q43" s="81"/>
      <c r="R43" s="78">
        <f t="shared" si="3"/>
      </c>
      <c r="S43" s="78"/>
      <c r="T43" s="79">
        <f t="shared" si="4"/>
      </c>
      <c r="U43" s="79"/>
    </row>
    <row r="44" spans="2:21" ht="13.5">
      <c r="B44" s="20">
        <v>36</v>
      </c>
      <c r="C44" s="80">
        <f t="shared" si="1"/>
      </c>
      <c r="D44" s="80"/>
      <c r="E44" s="20"/>
      <c r="F44" s="8"/>
      <c r="G44" s="20" t="s">
        <v>9</v>
      </c>
      <c r="H44" s="81"/>
      <c r="I44" s="81"/>
      <c r="J44" s="20"/>
      <c r="K44" s="80">
        <f t="shared" si="0"/>
      </c>
      <c r="L44" s="80"/>
      <c r="M44" s="6">
        <f t="shared" si="2"/>
      </c>
      <c r="N44" s="20"/>
      <c r="O44" s="8"/>
      <c r="P44" s="81"/>
      <c r="Q44" s="81"/>
      <c r="R44" s="78">
        <f t="shared" si="3"/>
      </c>
      <c r="S44" s="78"/>
      <c r="T44" s="79">
        <f t="shared" si="4"/>
      </c>
      <c r="U44" s="79"/>
    </row>
    <row r="45" spans="2:21" ht="13.5">
      <c r="B45" s="20">
        <v>37</v>
      </c>
      <c r="C45" s="80">
        <f t="shared" si="1"/>
      </c>
      <c r="D45" s="80"/>
      <c r="E45" s="20"/>
      <c r="F45" s="8"/>
      <c r="G45" s="20" t="s">
        <v>8</v>
      </c>
      <c r="H45" s="81"/>
      <c r="I45" s="81"/>
      <c r="J45" s="20"/>
      <c r="K45" s="80">
        <f t="shared" si="0"/>
      </c>
      <c r="L45" s="80"/>
      <c r="M45" s="6">
        <f t="shared" si="2"/>
      </c>
      <c r="N45" s="20"/>
      <c r="O45" s="8"/>
      <c r="P45" s="81"/>
      <c r="Q45" s="81"/>
      <c r="R45" s="78">
        <f t="shared" si="3"/>
      </c>
      <c r="S45" s="78"/>
      <c r="T45" s="79">
        <f t="shared" si="4"/>
      </c>
      <c r="U45" s="79"/>
    </row>
    <row r="46" spans="2:21" ht="13.5">
      <c r="B46" s="20">
        <v>38</v>
      </c>
      <c r="C46" s="80">
        <f t="shared" si="1"/>
      </c>
      <c r="D46" s="80"/>
      <c r="E46" s="20"/>
      <c r="F46" s="8"/>
      <c r="G46" s="20" t="s">
        <v>9</v>
      </c>
      <c r="H46" s="81"/>
      <c r="I46" s="81"/>
      <c r="J46" s="20"/>
      <c r="K46" s="80">
        <f t="shared" si="0"/>
      </c>
      <c r="L46" s="80"/>
      <c r="M46" s="6">
        <f t="shared" si="2"/>
      </c>
      <c r="N46" s="20"/>
      <c r="O46" s="8"/>
      <c r="P46" s="81"/>
      <c r="Q46" s="81"/>
      <c r="R46" s="78">
        <f t="shared" si="3"/>
      </c>
      <c r="S46" s="78"/>
      <c r="T46" s="79">
        <f t="shared" si="4"/>
      </c>
      <c r="U46" s="79"/>
    </row>
    <row r="47" spans="2:21" ht="13.5">
      <c r="B47" s="20">
        <v>39</v>
      </c>
      <c r="C47" s="80">
        <f t="shared" si="1"/>
      </c>
      <c r="D47" s="80"/>
      <c r="E47" s="20"/>
      <c r="F47" s="8"/>
      <c r="G47" s="20" t="s">
        <v>9</v>
      </c>
      <c r="H47" s="81"/>
      <c r="I47" s="81"/>
      <c r="J47" s="20"/>
      <c r="K47" s="80">
        <f t="shared" si="0"/>
      </c>
      <c r="L47" s="80"/>
      <c r="M47" s="6">
        <f t="shared" si="2"/>
      </c>
      <c r="N47" s="20"/>
      <c r="O47" s="8"/>
      <c r="P47" s="81"/>
      <c r="Q47" s="81"/>
      <c r="R47" s="78">
        <f t="shared" si="3"/>
      </c>
      <c r="S47" s="78"/>
      <c r="T47" s="79">
        <f t="shared" si="4"/>
      </c>
      <c r="U47" s="79"/>
    </row>
    <row r="48" spans="2:21" ht="13.5">
      <c r="B48" s="20">
        <v>40</v>
      </c>
      <c r="C48" s="80">
        <f t="shared" si="1"/>
      </c>
      <c r="D48" s="80"/>
      <c r="E48" s="20"/>
      <c r="F48" s="8"/>
      <c r="G48" s="20" t="s">
        <v>42</v>
      </c>
      <c r="H48" s="81"/>
      <c r="I48" s="81"/>
      <c r="J48" s="20"/>
      <c r="K48" s="80">
        <f t="shared" si="0"/>
      </c>
      <c r="L48" s="80"/>
      <c r="M48" s="6">
        <f t="shared" si="2"/>
      </c>
      <c r="N48" s="20"/>
      <c r="O48" s="8"/>
      <c r="P48" s="81"/>
      <c r="Q48" s="81"/>
      <c r="R48" s="78">
        <f t="shared" si="3"/>
      </c>
      <c r="S48" s="78"/>
      <c r="T48" s="79">
        <f t="shared" si="4"/>
      </c>
      <c r="U48" s="79"/>
    </row>
    <row r="49" spans="2:21" ht="13.5">
      <c r="B49" s="20">
        <v>41</v>
      </c>
      <c r="C49" s="80">
        <f t="shared" si="1"/>
      </c>
      <c r="D49" s="80"/>
      <c r="E49" s="20"/>
      <c r="F49" s="8"/>
      <c r="G49" s="20" t="s">
        <v>9</v>
      </c>
      <c r="H49" s="81"/>
      <c r="I49" s="81"/>
      <c r="J49" s="20"/>
      <c r="K49" s="80">
        <f t="shared" si="0"/>
      </c>
      <c r="L49" s="80"/>
      <c r="M49" s="6">
        <f t="shared" si="2"/>
      </c>
      <c r="N49" s="20"/>
      <c r="O49" s="8"/>
      <c r="P49" s="81"/>
      <c r="Q49" s="81"/>
      <c r="R49" s="78">
        <f t="shared" si="3"/>
      </c>
      <c r="S49" s="78"/>
      <c r="T49" s="79">
        <f t="shared" si="4"/>
      </c>
      <c r="U49" s="79"/>
    </row>
    <row r="50" spans="2:21" ht="13.5">
      <c r="B50" s="20">
        <v>42</v>
      </c>
      <c r="C50" s="80">
        <f t="shared" si="1"/>
      </c>
      <c r="D50" s="80"/>
      <c r="E50" s="20"/>
      <c r="F50" s="8"/>
      <c r="G50" s="20" t="s">
        <v>9</v>
      </c>
      <c r="H50" s="81"/>
      <c r="I50" s="81"/>
      <c r="J50" s="20"/>
      <c r="K50" s="80">
        <f t="shared" si="0"/>
      </c>
      <c r="L50" s="80"/>
      <c r="M50" s="6">
        <f t="shared" si="2"/>
      </c>
      <c r="N50" s="20"/>
      <c r="O50" s="8"/>
      <c r="P50" s="81"/>
      <c r="Q50" s="81"/>
      <c r="R50" s="78">
        <f t="shared" si="3"/>
      </c>
      <c r="S50" s="78"/>
      <c r="T50" s="79">
        <f t="shared" si="4"/>
      </c>
      <c r="U50" s="79"/>
    </row>
    <row r="51" spans="2:21" ht="13.5">
      <c r="B51" s="20">
        <v>43</v>
      </c>
      <c r="C51" s="80">
        <f t="shared" si="1"/>
      </c>
      <c r="D51" s="80"/>
      <c r="E51" s="20"/>
      <c r="F51" s="8"/>
      <c r="G51" s="20" t="s">
        <v>8</v>
      </c>
      <c r="H51" s="81"/>
      <c r="I51" s="81"/>
      <c r="J51" s="20"/>
      <c r="K51" s="80">
        <f t="shared" si="0"/>
      </c>
      <c r="L51" s="80"/>
      <c r="M51" s="6">
        <f t="shared" si="2"/>
      </c>
      <c r="N51" s="20"/>
      <c r="O51" s="8"/>
      <c r="P51" s="81"/>
      <c r="Q51" s="81"/>
      <c r="R51" s="78">
        <f t="shared" si="3"/>
      </c>
      <c r="S51" s="78"/>
      <c r="T51" s="79">
        <f t="shared" si="4"/>
      </c>
      <c r="U51" s="79"/>
    </row>
    <row r="52" spans="2:21" ht="13.5">
      <c r="B52" s="20">
        <v>44</v>
      </c>
      <c r="C52" s="80">
        <f t="shared" si="1"/>
      </c>
      <c r="D52" s="80"/>
      <c r="E52" s="20"/>
      <c r="F52" s="8"/>
      <c r="G52" s="20" t="s">
        <v>8</v>
      </c>
      <c r="H52" s="81"/>
      <c r="I52" s="81"/>
      <c r="J52" s="20"/>
      <c r="K52" s="80">
        <f t="shared" si="0"/>
      </c>
      <c r="L52" s="80"/>
      <c r="M52" s="6">
        <f t="shared" si="2"/>
      </c>
      <c r="N52" s="20"/>
      <c r="O52" s="8"/>
      <c r="P52" s="81"/>
      <c r="Q52" s="81"/>
      <c r="R52" s="78">
        <f t="shared" si="3"/>
      </c>
      <c r="S52" s="78"/>
      <c r="T52" s="79">
        <f t="shared" si="4"/>
      </c>
      <c r="U52" s="79"/>
    </row>
    <row r="53" spans="2:21" ht="13.5">
      <c r="B53" s="20">
        <v>45</v>
      </c>
      <c r="C53" s="80">
        <f t="shared" si="1"/>
      </c>
      <c r="D53" s="80"/>
      <c r="E53" s="20"/>
      <c r="F53" s="8"/>
      <c r="G53" s="20" t="s">
        <v>9</v>
      </c>
      <c r="H53" s="81"/>
      <c r="I53" s="81"/>
      <c r="J53" s="20"/>
      <c r="K53" s="80">
        <f t="shared" si="0"/>
      </c>
      <c r="L53" s="80"/>
      <c r="M53" s="6">
        <f t="shared" si="2"/>
      </c>
      <c r="N53" s="20"/>
      <c r="O53" s="8"/>
      <c r="P53" s="81"/>
      <c r="Q53" s="81"/>
      <c r="R53" s="78">
        <f t="shared" si="3"/>
      </c>
      <c r="S53" s="78"/>
      <c r="T53" s="79">
        <f t="shared" si="4"/>
      </c>
      <c r="U53" s="79"/>
    </row>
    <row r="54" spans="2:21" ht="13.5">
      <c r="B54" s="20">
        <v>46</v>
      </c>
      <c r="C54" s="80">
        <f t="shared" si="1"/>
      </c>
      <c r="D54" s="80"/>
      <c r="E54" s="20"/>
      <c r="F54" s="8"/>
      <c r="G54" s="20" t="s">
        <v>9</v>
      </c>
      <c r="H54" s="81"/>
      <c r="I54" s="81"/>
      <c r="J54" s="20"/>
      <c r="K54" s="80">
        <f t="shared" si="0"/>
      </c>
      <c r="L54" s="80"/>
      <c r="M54" s="6">
        <f t="shared" si="2"/>
      </c>
      <c r="N54" s="20"/>
      <c r="O54" s="8"/>
      <c r="P54" s="81"/>
      <c r="Q54" s="81"/>
      <c r="R54" s="78">
        <f t="shared" si="3"/>
      </c>
      <c r="S54" s="78"/>
      <c r="T54" s="79">
        <f t="shared" si="4"/>
      </c>
      <c r="U54" s="79"/>
    </row>
    <row r="55" spans="2:21" ht="13.5">
      <c r="B55" s="20">
        <v>47</v>
      </c>
      <c r="C55" s="80">
        <f t="shared" si="1"/>
      </c>
      <c r="D55" s="80"/>
      <c r="E55" s="20"/>
      <c r="F55" s="8"/>
      <c r="G55" s="20" t="s">
        <v>8</v>
      </c>
      <c r="H55" s="81"/>
      <c r="I55" s="81"/>
      <c r="J55" s="20"/>
      <c r="K55" s="80">
        <f t="shared" si="0"/>
      </c>
      <c r="L55" s="80"/>
      <c r="M55" s="6">
        <f t="shared" si="2"/>
      </c>
      <c r="N55" s="20"/>
      <c r="O55" s="8"/>
      <c r="P55" s="81"/>
      <c r="Q55" s="81"/>
      <c r="R55" s="78">
        <f t="shared" si="3"/>
      </c>
      <c r="S55" s="78"/>
      <c r="T55" s="79">
        <f t="shared" si="4"/>
      </c>
      <c r="U55" s="79"/>
    </row>
    <row r="56" spans="2:21" ht="13.5">
      <c r="B56" s="20">
        <v>48</v>
      </c>
      <c r="C56" s="80">
        <f t="shared" si="1"/>
      </c>
      <c r="D56" s="80"/>
      <c r="E56" s="20"/>
      <c r="F56" s="8"/>
      <c r="G56" s="20" t="s">
        <v>8</v>
      </c>
      <c r="H56" s="81"/>
      <c r="I56" s="81"/>
      <c r="J56" s="20"/>
      <c r="K56" s="80">
        <f t="shared" si="0"/>
      </c>
      <c r="L56" s="80"/>
      <c r="M56" s="6">
        <f t="shared" si="2"/>
      </c>
      <c r="N56" s="20"/>
      <c r="O56" s="8"/>
      <c r="P56" s="81"/>
      <c r="Q56" s="81"/>
      <c r="R56" s="78">
        <f t="shared" si="3"/>
      </c>
      <c r="S56" s="78"/>
      <c r="T56" s="79">
        <f t="shared" si="4"/>
      </c>
      <c r="U56" s="79"/>
    </row>
    <row r="57" spans="2:21" ht="13.5">
      <c r="B57" s="20">
        <v>49</v>
      </c>
      <c r="C57" s="80">
        <f t="shared" si="1"/>
      </c>
      <c r="D57" s="80"/>
      <c r="E57" s="20"/>
      <c r="F57" s="8"/>
      <c r="G57" s="20" t="s">
        <v>8</v>
      </c>
      <c r="H57" s="81"/>
      <c r="I57" s="81"/>
      <c r="J57" s="20"/>
      <c r="K57" s="80">
        <f t="shared" si="0"/>
      </c>
      <c r="L57" s="80"/>
      <c r="M57" s="6">
        <f t="shared" si="2"/>
      </c>
      <c r="N57" s="20"/>
      <c r="O57" s="8"/>
      <c r="P57" s="81"/>
      <c r="Q57" s="81"/>
      <c r="R57" s="78">
        <f t="shared" si="3"/>
      </c>
      <c r="S57" s="78"/>
      <c r="T57" s="79">
        <f t="shared" si="4"/>
      </c>
      <c r="U57" s="79"/>
    </row>
    <row r="58" spans="2:21" ht="13.5">
      <c r="B58" s="20">
        <v>50</v>
      </c>
      <c r="C58" s="80">
        <f t="shared" si="1"/>
      </c>
      <c r="D58" s="80"/>
      <c r="E58" s="20"/>
      <c r="F58" s="8"/>
      <c r="G58" s="20" t="s">
        <v>8</v>
      </c>
      <c r="H58" s="81"/>
      <c r="I58" s="81"/>
      <c r="J58" s="20"/>
      <c r="K58" s="80">
        <f t="shared" si="0"/>
      </c>
      <c r="L58" s="80"/>
      <c r="M58" s="6">
        <f t="shared" si="2"/>
      </c>
      <c r="N58" s="20"/>
      <c r="O58" s="8"/>
      <c r="P58" s="81"/>
      <c r="Q58" s="81"/>
      <c r="R58" s="78">
        <f t="shared" si="3"/>
      </c>
      <c r="S58" s="78"/>
      <c r="T58" s="79">
        <f t="shared" si="4"/>
      </c>
      <c r="U58" s="79"/>
    </row>
    <row r="59" spans="2:21" ht="13.5">
      <c r="B59" s="20">
        <v>51</v>
      </c>
      <c r="C59" s="80">
        <f t="shared" si="1"/>
      </c>
      <c r="D59" s="80"/>
      <c r="E59" s="20"/>
      <c r="F59" s="8"/>
      <c r="G59" s="20" t="s">
        <v>8</v>
      </c>
      <c r="H59" s="81"/>
      <c r="I59" s="81"/>
      <c r="J59" s="20"/>
      <c r="K59" s="80">
        <f t="shared" si="0"/>
      </c>
      <c r="L59" s="80"/>
      <c r="M59" s="6">
        <f t="shared" si="2"/>
      </c>
      <c r="N59" s="20"/>
      <c r="O59" s="8"/>
      <c r="P59" s="81"/>
      <c r="Q59" s="81"/>
      <c r="R59" s="78">
        <f t="shared" si="3"/>
      </c>
      <c r="S59" s="78"/>
      <c r="T59" s="79">
        <f t="shared" si="4"/>
      </c>
      <c r="U59" s="79"/>
    </row>
    <row r="60" spans="2:21" ht="13.5">
      <c r="B60" s="20">
        <v>52</v>
      </c>
      <c r="C60" s="80">
        <f t="shared" si="1"/>
      </c>
      <c r="D60" s="80"/>
      <c r="E60" s="20"/>
      <c r="F60" s="8"/>
      <c r="G60" s="20" t="s">
        <v>8</v>
      </c>
      <c r="H60" s="81"/>
      <c r="I60" s="81"/>
      <c r="J60" s="20"/>
      <c r="K60" s="80">
        <f t="shared" si="0"/>
      </c>
      <c r="L60" s="80"/>
      <c r="M60" s="6">
        <f t="shared" si="2"/>
      </c>
      <c r="N60" s="20"/>
      <c r="O60" s="8"/>
      <c r="P60" s="81"/>
      <c r="Q60" s="81"/>
      <c r="R60" s="78">
        <f t="shared" si="3"/>
      </c>
      <c r="S60" s="78"/>
      <c r="T60" s="79">
        <f t="shared" si="4"/>
      </c>
      <c r="U60" s="79"/>
    </row>
    <row r="61" spans="2:21" ht="13.5">
      <c r="B61" s="20">
        <v>53</v>
      </c>
      <c r="C61" s="80">
        <f t="shared" si="1"/>
      </c>
      <c r="D61" s="80"/>
      <c r="E61" s="20"/>
      <c r="F61" s="8"/>
      <c r="G61" s="20" t="s">
        <v>8</v>
      </c>
      <c r="H61" s="81"/>
      <c r="I61" s="81"/>
      <c r="J61" s="20"/>
      <c r="K61" s="80">
        <f t="shared" si="0"/>
      </c>
      <c r="L61" s="80"/>
      <c r="M61" s="6">
        <f t="shared" si="2"/>
      </c>
      <c r="N61" s="20"/>
      <c r="O61" s="8"/>
      <c r="P61" s="81"/>
      <c r="Q61" s="81"/>
      <c r="R61" s="78">
        <f t="shared" si="3"/>
      </c>
      <c r="S61" s="78"/>
      <c r="T61" s="79">
        <f t="shared" si="4"/>
      </c>
      <c r="U61" s="79"/>
    </row>
    <row r="62" spans="2:21" ht="13.5">
      <c r="B62" s="20">
        <v>54</v>
      </c>
      <c r="C62" s="80">
        <f t="shared" si="1"/>
      </c>
      <c r="D62" s="80"/>
      <c r="E62" s="20"/>
      <c r="F62" s="8"/>
      <c r="G62" s="20" t="s">
        <v>8</v>
      </c>
      <c r="H62" s="81"/>
      <c r="I62" s="81"/>
      <c r="J62" s="20"/>
      <c r="K62" s="80">
        <f t="shared" si="0"/>
      </c>
      <c r="L62" s="80"/>
      <c r="M62" s="6">
        <f t="shared" si="2"/>
      </c>
      <c r="N62" s="20"/>
      <c r="O62" s="8"/>
      <c r="P62" s="81"/>
      <c r="Q62" s="81"/>
      <c r="R62" s="78">
        <f t="shared" si="3"/>
      </c>
      <c r="S62" s="78"/>
      <c r="T62" s="79">
        <f t="shared" si="4"/>
      </c>
      <c r="U62" s="79"/>
    </row>
    <row r="63" spans="2:21" ht="13.5">
      <c r="B63" s="20">
        <v>55</v>
      </c>
      <c r="C63" s="80">
        <f t="shared" si="1"/>
      </c>
      <c r="D63" s="80"/>
      <c r="E63" s="20"/>
      <c r="F63" s="8"/>
      <c r="G63" s="20" t="s">
        <v>9</v>
      </c>
      <c r="H63" s="81"/>
      <c r="I63" s="81"/>
      <c r="J63" s="20"/>
      <c r="K63" s="80">
        <f t="shared" si="0"/>
      </c>
      <c r="L63" s="80"/>
      <c r="M63" s="6">
        <f t="shared" si="2"/>
      </c>
      <c r="N63" s="20"/>
      <c r="O63" s="8"/>
      <c r="P63" s="81"/>
      <c r="Q63" s="81"/>
      <c r="R63" s="78">
        <f t="shared" si="3"/>
      </c>
      <c r="S63" s="78"/>
      <c r="T63" s="79">
        <f t="shared" si="4"/>
      </c>
      <c r="U63" s="79"/>
    </row>
    <row r="64" spans="2:21" ht="13.5">
      <c r="B64" s="20">
        <v>56</v>
      </c>
      <c r="C64" s="80">
        <f t="shared" si="1"/>
      </c>
      <c r="D64" s="80"/>
      <c r="E64" s="20"/>
      <c r="F64" s="8"/>
      <c r="G64" s="20" t="s">
        <v>8</v>
      </c>
      <c r="H64" s="81"/>
      <c r="I64" s="81"/>
      <c r="J64" s="20"/>
      <c r="K64" s="80">
        <f t="shared" si="0"/>
      </c>
      <c r="L64" s="80"/>
      <c r="M64" s="6">
        <f t="shared" si="2"/>
      </c>
      <c r="N64" s="20"/>
      <c r="O64" s="8"/>
      <c r="P64" s="81"/>
      <c r="Q64" s="81"/>
      <c r="R64" s="78">
        <f t="shared" si="3"/>
      </c>
      <c r="S64" s="78"/>
      <c r="T64" s="79">
        <f t="shared" si="4"/>
      </c>
      <c r="U64" s="79"/>
    </row>
    <row r="65" spans="2:21" ht="13.5">
      <c r="B65" s="20">
        <v>57</v>
      </c>
      <c r="C65" s="80">
        <f t="shared" si="1"/>
      </c>
      <c r="D65" s="80"/>
      <c r="E65" s="20"/>
      <c r="F65" s="8"/>
      <c r="G65" s="20" t="s">
        <v>8</v>
      </c>
      <c r="H65" s="81"/>
      <c r="I65" s="81"/>
      <c r="J65" s="20"/>
      <c r="K65" s="80">
        <f t="shared" si="0"/>
      </c>
      <c r="L65" s="80"/>
      <c r="M65" s="6">
        <f t="shared" si="2"/>
      </c>
      <c r="N65" s="20"/>
      <c r="O65" s="8"/>
      <c r="P65" s="81"/>
      <c r="Q65" s="81"/>
      <c r="R65" s="78">
        <f t="shared" si="3"/>
      </c>
      <c r="S65" s="78"/>
      <c r="T65" s="79">
        <f t="shared" si="4"/>
      </c>
      <c r="U65" s="79"/>
    </row>
    <row r="66" spans="2:21" ht="13.5">
      <c r="B66" s="20">
        <v>58</v>
      </c>
      <c r="C66" s="80">
        <f t="shared" si="1"/>
      </c>
      <c r="D66" s="80"/>
      <c r="E66" s="20"/>
      <c r="F66" s="8"/>
      <c r="G66" s="20" t="s">
        <v>8</v>
      </c>
      <c r="H66" s="81"/>
      <c r="I66" s="81"/>
      <c r="J66" s="20"/>
      <c r="K66" s="80">
        <f t="shared" si="0"/>
      </c>
      <c r="L66" s="80"/>
      <c r="M66" s="6">
        <f t="shared" si="2"/>
      </c>
      <c r="N66" s="20"/>
      <c r="O66" s="8"/>
      <c r="P66" s="81"/>
      <c r="Q66" s="81"/>
      <c r="R66" s="78">
        <f t="shared" si="3"/>
      </c>
      <c r="S66" s="78"/>
      <c r="T66" s="79">
        <f t="shared" si="4"/>
      </c>
      <c r="U66" s="79"/>
    </row>
    <row r="67" spans="2:21" ht="13.5">
      <c r="B67" s="20">
        <v>59</v>
      </c>
      <c r="C67" s="80">
        <f t="shared" si="1"/>
      </c>
      <c r="D67" s="80"/>
      <c r="E67" s="20"/>
      <c r="F67" s="8"/>
      <c r="G67" s="20" t="s">
        <v>8</v>
      </c>
      <c r="H67" s="81"/>
      <c r="I67" s="81"/>
      <c r="J67" s="20"/>
      <c r="K67" s="80">
        <f t="shared" si="0"/>
      </c>
      <c r="L67" s="80"/>
      <c r="M67" s="6">
        <f t="shared" si="2"/>
      </c>
      <c r="N67" s="20"/>
      <c r="O67" s="8"/>
      <c r="P67" s="81"/>
      <c r="Q67" s="81"/>
      <c r="R67" s="78">
        <f t="shared" si="3"/>
      </c>
      <c r="S67" s="78"/>
      <c r="T67" s="79">
        <f t="shared" si="4"/>
      </c>
      <c r="U67" s="79"/>
    </row>
    <row r="68" spans="2:21" ht="13.5">
      <c r="B68" s="20">
        <v>60</v>
      </c>
      <c r="C68" s="80">
        <f t="shared" si="1"/>
      </c>
      <c r="D68" s="80"/>
      <c r="E68" s="20"/>
      <c r="F68" s="8"/>
      <c r="G68" s="20" t="s">
        <v>9</v>
      </c>
      <c r="H68" s="81"/>
      <c r="I68" s="81"/>
      <c r="J68" s="20"/>
      <c r="K68" s="80">
        <f t="shared" si="0"/>
      </c>
      <c r="L68" s="80"/>
      <c r="M68" s="6">
        <f t="shared" si="2"/>
      </c>
      <c r="N68" s="20"/>
      <c r="O68" s="8"/>
      <c r="P68" s="81"/>
      <c r="Q68" s="81"/>
      <c r="R68" s="78">
        <f t="shared" si="3"/>
      </c>
      <c r="S68" s="78"/>
      <c r="T68" s="79">
        <f t="shared" si="4"/>
      </c>
      <c r="U68" s="79"/>
    </row>
    <row r="69" spans="2:21" ht="13.5">
      <c r="B69" s="20">
        <v>61</v>
      </c>
      <c r="C69" s="80">
        <f t="shared" si="1"/>
      </c>
      <c r="D69" s="80"/>
      <c r="E69" s="20"/>
      <c r="F69" s="8"/>
      <c r="G69" s="20" t="s">
        <v>9</v>
      </c>
      <c r="H69" s="81"/>
      <c r="I69" s="81"/>
      <c r="J69" s="20"/>
      <c r="K69" s="80">
        <f t="shared" si="0"/>
      </c>
      <c r="L69" s="80"/>
      <c r="M69" s="6">
        <f t="shared" si="2"/>
      </c>
      <c r="N69" s="20"/>
      <c r="O69" s="8"/>
      <c r="P69" s="81"/>
      <c r="Q69" s="81"/>
      <c r="R69" s="78">
        <f t="shared" si="3"/>
      </c>
      <c r="S69" s="78"/>
      <c r="T69" s="79">
        <f t="shared" si="4"/>
      </c>
      <c r="U69" s="79"/>
    </row>
    <row r="70" spans="2:21" ht="13.5">
      <c r="B70" s="20">
        <v>62</v>
      </c>
      <c r="C70" s="80">
        <f t="shared" si="1"/>
      </c>
      <c r="D70" s="80"/>
      <c r="E70" s="20"/>
      <c r="F70" s="8"/>
      <c r="G70" s="20" t="s">
        <v>8</v>
      </c>
      <c r="H70" s="81"/>
      <c r="I70" s="81"/>
      <c r="J70" s="20"/>
      <c r="K70" s="80">
        <f t="shared" si="0"/>
      </c>
      <c r="L70" s="80"/>
      <c r="M70" s="6">
        <f t="shared" si="2"/>
      </c>
      <c r="N70" s="20"/>
      <c r="O70" s="8"/>
      <c r="P70" s="81"/>
      <c r="Q70" s="81"/>
      <c r="R70" s="78">
        <f t="shared" si="3"/>
      </c>
      <c r="S70" s="78"/>
      <c r="T70" s="79">
        <f t="shared" si="4"/>
      </c>
      <c r="U70" s="79"/>
    </row>
    <row r="71" spans="2:21" ht="13.5">
      <c r="B71" s="20">
        <v>63</v>
      </c>
      <c r="C71" s="80">
        <f t="shared" si="1"/>
      </c>
      <c r="D71" s="80"/>
      <c r="E71" s="20"/>
      <c r="F71" s="8"/>
      <c r="G71" s="20" t="s">
        <v>9</v>
      </c>
      <c r="H71" s="81"/>
      <c r="I71" s="81"/>
      <c r="J71" s="20"/>
      <c r="K71" s="80">
        <f t="shared" si="0"/>
      </c>
      <c r="L71" s="80"/>
      <c r="M71" s="6">
        <f t="shared" si="2"/>
      </c>
      <c r="N71" s="20"/>
      <c r="O71" s="8"/>
      <c r="P71" s="81"/>
      <c r="Q71" s="81"/>
      <c r="R71" s="78">
        <f t="shared" si="3"/>
      </c>
      <c r="S71" s="78"/>
      <c r="T71" s="79">
        <f t="shared" si="4"/>
      </c>
      <c r="U71" s="79"/>
    </row>
    <row r="72" spans="2:21" ht="13.5">
      <c r="B72" s="20">
        <v>64</v>
      </c>
      <c r="C72" s="80">
        <f t="shared" si="1"/>
      </c>
      <c r="D72" s="80"/>
      <c r="E72" s="20"/>
      <c r="F72" s="8"/>
      <c r="G72" s="20" t="s">
        <v>8</v>
      </c>
      <c r="H72" s="81"/>
      <c r="I72" s="81"/>
      <c r="J72" s="20"/>
      <c r="K72" s="80">
        <f t="shared" si="0"/>
      </c>
      <c r="L72" s="80"/>
      <c r="M72" s="6">
        <f t="shared" si="2"/>
      </c>
      <c r="N72" s="20"/>
      <c r="O72" s="8"/>
      <c r="P72" s="81"/>
      <c r="Q72" s="81"/>
      <c r="R72" s="78">
        <f t="shared" si="3"/>
      </c>
      <c r="S72" s="78"/>
      <c r="T72" s="79">
        <f t="shared" si="4"/>
      </c>
      <c r="U72" s="79"/>
    </row>
    <row r="73" spans="2:21" ht="13.5">
      <c r="B73" s="20">
        <v>65</v>
      </c>
      <c r="C73" s="80">
        <f t="shared" si="1"/>
      </c>
      <c r="D73" s="80"/>
      <c r="E73" s="20"/>
      <c r="F73" s="8"/>
      <c r="G73" s="20" t="s">
        <v>9</v>
      </c>
      <c r="H73" s="81"/>
      <c r="I73" s="81"/>
      <c r="J73" s="20"/>
      <c r="K73" s="80">
        <f aca="true" t="shared" si="5" ref="K73:K108">IF(F73="","",C73*0.03)</f>
      </c>
      <c r="L73" s="80"/>
      <c r="M73" s="6">
        <f t="shared" si="2"/>
      </c>
      <c r="N73" s="20"/>
      <c r="O73" s="8"/>
      <c r="P73" s="81"/>
      <c r="Q73" s="81"/>
      <c r="R73" s="78">
        <f t="shared" si="3"/>
      </c>
      <c r="S73" s="78"/>
      <c r="T73" s="79">
        <f t="shared" si="4"/>
      </c>
      <c r="U73" s="79"/>
    </row>
    <row r="74" spans="2:21" ht="13.5">
      <c r="B74" s="20">
        <v>66</v>
      </c>
      <c r="C74" s="80">
        <f aca="true" t="shared" si="6" ref="C74:C108">IF(R73="","",C73+R73)</f>
      </c>
      <c r="D74" s="80"/>
      <c r="E74" s="20"/>
      <c r="F74" s="8"/>
      <c r="G74" s="20" t="s">
        <v>9</v>
      </c>
      <c r="H74" s="81"/>
      <c r="I74" s="81"/>
      <c r="J74" s="20"/>
      <c r="K74" s="80">
        <f t="shared" si="5"/>
      </c>
      <c r="L74" s="80"/>
      <c r="M74" s="6">
        <f aca="true" t="shared" si="7" ref="M74:M108">IF(J74="","",(K74/J74)/1000)</f>
      </c>
      <c r="N74" s="20"/>
      <c r="O74" s="8"/>
      <c r="P74" s="81"/>
      <c r="Q74" s="81"/>
      <c r="R74" s="78">
        <f aca="true" t="shared" si="8" ref="R74:R108">IF(O74="","",(IF(G74="売",H74-P74,P74-H74))*M74*10000000)</f>
      </c>
      <c r="S74" s="78"/>
      <c r="T74" s="79">
        <f aca="true" t="shared" si="9" ref="T74:T108">IF(O74="","",IF(R74&lt;0,J74*(-1),IF(G74="買",(P74-H74)*10000,(H74-P74)*10000)))</f>
      </c>
      <c r="U74" s="79"/>
    </row>
    <row r="75" spans="2:21" ht="13.5">
      <c r="B75" s="20">
        <v>67</v>
      </c>
      <c r="C75" s="80">
        <f t="shared" si="6"/>
      </c>
      <c r="D75" s="80"/>
      <c r="E75" s="20"/>
      <c r="F75" s="8"/>
      <c r="G75" s="20" t="s">
        <v>8</v>
      </c>
      <c r="H75" s="81"/>
      <c r="I75" s="81"/>
      <c r="J75" s="20"/>
      <c r="K75" s="80">
        <f t="shared" si="5"/>
      </c>
      <c r="L75" s="80"/>
      <c r="M75" s="6">
        <f t="shared" si="7"/>
      </c>
      <c r="N75" s="20"/>
      <c r="O75" s="8"/>
      <c r="P75" s="81"/>
      <c r="Q75" s="81"/>
      <c r="R75" s="78">
        <f t="shared" si="8"/>
      </c>
      <c r="S75" s="78"/>
      <c r="T75" s="79">
        <f t="shared" si="9"/>
      </c>
      <c r="U75" s="79"/>
    </row>
    <row r="76" spans="2:21" ht="13.5">
      <c r="B76" s="20">
        <v>68</v>
      </c>
      <c r="C76" s="80">
        <f t="shared" si="6"/>
      </c>
      <c r="D76" s="80"/>
      <c r="E76" s="20"/>
      <c r="F76" s="8"/>
      <c r="G76" s="20" t="s">
        <v>8</v>
      </c>
      <c r="H76" s="81"/>
      <c r="I76" s="81"/>
      <c r="J76" s="20"/>
      <c r="K76" s="80">
        <f t="shared" si="5"/>
      </c>
      <c r="L76" s="80"/>
      <c r="M76" s="6">
        <f t="shared" si="7"/>
      </c>
      <c r="N76" s="20"/>
      <c r="O76" s="8"/>
      <c r="P76" s="81"/>
      <c r="Q76" s="81"/>
      <c r="R76" s="78">
        <f t="shared" si="8"/>
      </c>
      <c r="S76" s="78"/>
      <c r="T76" s="79">
        <f t="shared" si="9"/>
      </c>
      <c r="U76" s="79"/>
    </row>
    <row r="77" spans="2:21" ht="13.5">
      <c r="B77" s="20">
        <v>69</v>
      </c>
      <c r="C77" s="80">
        <f t="shared" si="6"/>
      </c>
      <c r="D77" s="80"/>
      <c r="E77" s="20"/>
      <c r="F77" s="8"/>
      <c r="G77" s="20" t="s">
        <v>8</v>
      </c>
      <c r="H77" s="81"/>
      <c r="I77" s="81"/>
      <c r="J77" s="20"/>
      <c r="K77" s="80">
        <f t="shared" si="5"/>
      </c>
      <c r="L77" s="80"/>
      <c r="M77" s="6">
        <f t="shared" si="7"/>
      </c>
      <c r="N77" s="20"/>
      <c r="O77" s="8"/>
      <c r="P77" s="81"/>
      <c r="Q77" s="81"/>
      <c r="R77" s="78">
        <f t="shared" si="8"/>
      </c>
      <c r="S77" s="78"/>
      <c r="T77" s="79">
        <f t="shared" si="9"/>
      </c>
      <c r="U77" s="79"/>
    </row>
    <row r="78" spans="2:21" ht="13.5">
      <c r="B78" s="20">
        <v>70</v>
      </c>
      <c r="C78" s="80">
        <f t="shared" si="6"/>
      </c>
      <c r="D78" s="80"/>
      <c r="E78" s="20"/>
      <c r="F78" s="8"/>
      <c r="G78" s="20" t="s">
        <v>9</v>
      </c>
      <c r="H78" s="81"/>
      <c r="I78" s="81"/>
      <c r="J78" s="20"/>
      <c r="K78" s="80">
        <f t="shared" si="5"/>
      </c>
      <c r="L78" s="80"/>
      <c r="M78" s="6">
        <f t="shared" si="7"/>
      </c>
      <c r="N78" s="20"/>
      <c r="O78" s="8"/>
      <c r="P78" s="81"/>
      <c r="Q78" s="81"/>
      <c r="R78" s="78">
        <f t="shared" si="8"/>
      </c>
      <c r="S78" s="78"/>
      <c r="T78" s="79">
        <f t="shared" si="9"/>
      </c>
      <c r="U78" s="79"/>
    </row>
    <row r="79" spans="2:21" ht="13.5">
      <c r="B79" s="20">
        <v>71</v>
      </c>
      <c r="C79" s="80">
        <f t="shared" si="6"/>
      </c>
      <c r="D79" s="80"/>
      <c r="E79" s="20"/>
      <c r="F79" s="8"/>
      <c r="G79" s="20" t="s">
        <v>8</v>
      </c>
      <c r="H79" s="81"/>
      <c r="I79" s="81"/>
      <c r="J79" s="20"/>
      <c r="K79" s="80">
        <f t="shared" si="5"/>
      </c>
      <c r="L79" s="80"/>
      <c r="M79" s="6">
        <f t="shared" si="7"/>
      </c>
      <c r="N79" s="20"/>
      <c r="O79" s="8"/>
      <c r="P79" s="81"/>
      <c r="Q79" s="81"/>
      <c r="R79" s="78">
        <f t="shared" si="8"/>
      </c>
      <c r="S79" s="78"/>
      <c r="T79" s="79">
        <f t="shared" si="9"/>
      </c>
      <c r="U79" s="79"/>
    </row>
    <row r="80" spans="2:21" ht="13.5">
      <c r="B80" s="20">
        <v>72</v>
      </c>
      <c r="C80" s="80">
        <f t="shared" si="6"/>
      </c>
      <c r="D80" s="80"/>
      <c r="E80" s="20"/>
      <c r="F80" s="8"/>
      <c r="G80" s="20" t="s">
        <v>9</v>
      </c>
      <c r="H80" s="81"/>
      <c r="I80" s="81"/>
      <c r="J80" s="20"/>
      <c r="K80" s="80">
        <f t="shared" si="5"/>
      </c>
      <c r="L80" s="80"/>
      <c r="M80" s="6">
        <f t="shared" si="7"/>
      </c>
      <c r="N80" s="20"/>
      <c r="O80" s="8"/>
      <c r="P80" s="81"/>
      <c r="Q80" s="81"/>
      <c r="R80" s="78">
        <f t="shared" si="8"/>
      </c>
      <c r="S80" s="78"/>
      <c r="T80" s="79">
        <f t="shared" si="9"/>
      </c>
      <c r="U80" s="79"/>
    </row>
    <row r="81" spans="2:21" ht="13.5">
      <c r="B81" s="20">
        <v>73</v>
      </c>
      <c r="C81" s="80">
        <f t="shared" si="6"/>
      </c>
      <c r="D81" s="80"/>
      <c r="E81" s="20"/>
      <c r="F81" s="8"/>
      <c r="G81" s="20" t="s">
        <v>8</v>
      </c>
      <c r="H81" s="81"/>
      <c r="I81" s="81"/>
      <c r="J81" s="20"/>
      <c r="K81" s="80">
        <f t="shared" si="5"/>
      </c>
      <c r="L81" s="80"/>
      <c r="M81" s="6">
        <f t="shared" si="7"/>
      </c>
      <c r="N81" s="20"/>
      <c r="O81" s="8"/>
      <c r="P81" s="81"/>
      <c r="Q81" s="81"/>
      <c r="R81" s="78">
        <f t="shared" si="8"/>
      </c>
      <c r="S81" s="78"/>
      <c r="T81" s="79">
        <f t="shared" si="9"/>
      </c>
      <c r="U81" s="79"/>
    </row>
    <row r="82" spans="2:21" ht="13.5">
      <c r="B82" s="20">
        <v>74</v>
      </c>
      <c r="C82" s="80">
        <f t="shared" si="6"/>
      </c>
      <c r="D82" s="80"/>
      <c r="E82" s="20"/>
      <c r="F82" s="8"/>
      <c r="G82" s="20" t="s">
        <v>8</v>
      </c>
      <c r="H82" s="81"/>
      <c r="I82" s="81"/>
      <c r="J82" s="20"/>
      <c r="K82" s="80">
        <f t="shared" si="5"/>
      </c>
      <c r="L82" s="80"/>
      <c r="M82" s="6">
        <f t="shared" si="7"/>
      </c>
      <c r="N82" s="20"/>
      <c r="O82" s="8"/>
      <c r="P82" s="81"/>
      <c r="Q82" s="81"/>
      <c r="R82" s="78">
        <f t="shared" si="8"/>
      </c>
      <c r="S82" s="78"/>
      <c r="T82" s="79">
        <f t="shared" si="9"/>
      </c>
      <c r="U82" s="79"/>
    </row>
    <row r="83" spans="2:21" ht="13.5">
      <c r="B83" s="20">
        <v>75</v>
      </c>
      <c r="C83" s="80">
        <f t="shared" si="6"/>
      </c>
      <c r="D83" s="80"/>
      <c r="E83" s="20"/>
      <c r="F83" s="8"/>
      <c r="G83" s="20" t="s">
        <v>8</v>
      </c>
      <c r="H83" s="81"/>
      <c r="I83" s="81"/>
      <c r="J83" s="20"/>
      <c r="K83" s="80">
        <f t="shared" si="5"/>
      </c>
      <c r="L83" s="80"/>
      <c r="M83" s="6">
        <f t="shared" si="7"/>
      </c>
      <c r="N83" s="20"/>
      <c r="O83" s="8"/>
      <c r="P83" s="81"/>
      <c r="Q83" s="81"/>
      <c r="R83" s="78">
        <f t="shared" si="8"/>
      </c>
      <c r="S83" s="78"/>
      <c r="T83" s="79">
        <f t="shared" si="9"/>
      </c>
      <c r="U83" s="79"/>
    </row>
    <row r="84" spans="2:21" ht="13.5">
      <c r="B84" s="20">
        <v>76</v>
      </c>
      <c r="C84" s="80">
        <f t="shared" si="6"/>
      </c>
      <c r="D84" s="80"/>
      <c r="E84" s="20"/>
      <c r="F84" s="8"/>
      <c r="G84" s="20" t="s">
        <v>8</v>
      </c>
      <c r="H84" s="81"/>
      <c r="I84" s="81"/>
      <c r="J84" s="20"/>
      <c r="K84" s="80">
        <f t="shared" si="5"/>
      </c>
      <c r="L84" s="80"/>
      <c r="M84" s="6">
        <f t="shared" si="7"/>
      </c>
      <c r="N84" s="20"/>
      <c r="O84" s="8"/>
      <c r="P84" s="81"/>
      <c r="Q84" s="81"/>
      <c r="R84" s="78">
        <f t="shared" si="8"/>
      </c>
      <c r="S84" s="78"/>
      <c r="T84" s="79">
        <f t="shared" si="9"/>
      </c>
      <c r="U84" s="79"/>
    </row>
    <row r="85" spans="2:21" ht="13.5">
      <c r="B85" s="20">
        <v>77</v>
      </c>
      <c r="C85" s="80">
        <f t="shared" si="6"/>
      </c>
      <c r="D85" s="80"/>
      <c r="E85" s="20"/>
      <c r="F85" s="8"/>
      <c r="G85" s="20" t="s">
        <v>9</v>
      </c>
      <c r="H85" s="81"/>
      <c r="I85" s="81"/>
      <c r="J85" s="20"/>
      <c r="K85" s="80">
        <f t="shared" si="5"/>
      </c>
      <c r="L85" s="80"/>
      <c r="M85" s="6">
        <f t="shared" si="7"/>
      </c>
      <c r="N85" s="20"/>
      <c r="O85" s="8"/>
      <c r="P85" s="81"/>
      <c r="Q85" s="81"/>
      <c r="R85" s="78">
        <f t="shared" si="8"/>
      </c>
      <c r="S85" s="78"/>
      <c r="T85" s="79">
        <f t="shared" si="9"/>
      </c>
      <c r="U85" s="79"/>
    </row>
    <row r="86" spans="2:21" ht="13.5">
      <c r="B86" s="20">
        <v>78</v>
      </c>
      <c r="C86" s="80">
        <f t="shared" si="6"/>
      </c>
      <c r="D86" s="80"/>
      <c r="E86" s="20"/>
      <c r="F86" s="8"/>
      <c r="G86" s="20" t="s">
        <v>8</v>
      </c>
      <c r="H86" s="81"/>
      <c r="I86" s="81"/>
      <c r="J86" s="20"/>
      <c r="K86" s="80">
        <f t="shared" si="5"/>
      </c>
      <c r="L86" s="80"/>
      <c r="M86" s="6">
        <f t="shared" si="7"/>
      </c>
      <c r="N86" s="20"/>
      <c r="O86" s="8"/>
      <c r="P86" s="81"/>
      <c r="Q86" s="81"/>
      <c r="R86" s="78">
        <f t="shared" si="8"/>
      </c>
      <c r="S86" s="78"/>
      <c r="T86" s="79">
        <f t="shared" si="9"/>
      </c>
      <c r="U86" s="79"/>
    </row>
    <row r="87" spans="2:21" ht="13.5">
      <c r="B87" s="20">
        <v>79</v>
      </c>
      <c r="C87" s="80">
        <f t="shared" si="6"/>
      </c>
      <c r="D87" s="80"/>
      <c r="E87" s="20"/>
      <c r="F87" s="8"/>
      <c r="G87" s="20" t="s">
        <v>9</v>
      </c>
      <c r="H87" s="81"/>
      <c r="I87" s="81"/>
      <c r="J87" s="20"/>
      <c r="K87" s="80">
        <f t="shared" si="5"/>
      </c>
      <c r="L87" s="80"/>
      <c r="M87" s="6">
        <f t="shared" si="7"/>
      </c>
      <c r="N87" s="20"/>
      <c r="O87" s="8"/>
      <c r="P87" s="81"/>
      <c r="Q87" s="81"/>
      <c r="R87" s="78">
        <f t="shared" si="8"/>
      </c>
      <c r="S87" s="78"/>
      <c r="T87" s="79">
        <f t="shared" si="9"/>
      </c>
      <c r="U87" s="79"/>
    </row>
    <row r="88" spans="2:21" ht="13.5">
      <c r="B88" s="20">
        <v>80</v>
      </c>
      <c r="C88" s="80">
        <f t="shared" si="6"/>
      </c>
      <c r="D88" s="80"/>
      <c r="E88" s="20"/>
      <c r="F88" s="8"/>
      <c r="G88" s="20" t="s">
        <v>9</v>
      </c>
      <c r="H88" s="81"/>
      <c r="I88" s="81"/>
      <c r="J88" s="20"/>
      <c r="K88" s="80">
        <f t="shared" si="5"/>
      </c>
      <c r="L88" s="80"/>
      <c r="M88" s="6">
        <f t="shared" si="7"/>
      </c>
      <c r="N88" s="20"/>
      <c r="O88" s="8"/>
      <c r="P88" s="81"/>
      <c r="Q88" s="81"/>
      <c r="R88" s="78">
        <f t="shared" si="8"/>
      </c>
      <c r="S88" s="78"/>
      <c r="T88" s="79">
        <f t="shared" si="9"/>
      </c>
      <c r="U88" s="79"/>
    </row>
    <row r="89" spans="2:21" ht="13.5">
      <c r="B89" s="20">
        <v>81</v>
      </c>
      <c r="C89" s="80">
        <f t="shared" si="6"/>
      </c>
      <c r="D89" s="80"/>
      <c r="E89" s="20"/>
      <c r="F89" s="8"/>
      <c r="G89" s="20" t="s">
        <v>9</v>
      </c>
      <c r="H89" s="81"/>
      <c r="I89" s="81"/>
      <c r="J89" s="20"/>
      <c r="K89" s="80">
        <f t="shared" si="5"/>
      </c>
      <c r="L89" s="80"/>
      <c r="M89" s="6">
        <f t="shared" si="7"/>
      </c>
      <c r="N89" s="20"/>
      <c r="O89" s="8"/>
      <c r="P89" s="81"/>
      <c r="Q89" s="81"/>
      <c r="R89" s="78">
        <f t="shared" si="8"/>
      </c>
      <c r="S89" s="78"/>
      <c r="T89" s="79">
        <f t="shared" si="9"/>
      </c>
      <c r="U89" s="79"/>
    </row>
    <row r="90" spans="2:21" ht="13.5">
      <c r="B90" s="20">
        <v>82</v>
      </c>
      <c r="C90" s="80">
        <f t="shared" si="6"/>
      </c>
      <c r="D90" s="80"/>
      <c r="E90" s="20"/>
      <c r="F90" s="8"/>
      <c r="G90" s="20" t="s">
        <v>9</v>
      </c>
      <c r="H90" s="81"/>
      <c r="I90" s="81"/>
      <c r="J90" s="20"/>
      <c r="K90" s="80">
        <f t="shared" si="5"/>
      </c>
      <c r="L90" s="80"/>
      <c r="M90" s="6">
        <f t="shared" si="7"/>
      </c>
      <c r="N90" s="20"/>
      <c r="O90" s="8"/>
      <c r="P90" s="81"/>
      <c r="Q90" s="81"/>
      <c r="R90" s="78">
        <f t="shared" si="8"/>
      </c>
      <c r="S90" s="78"/>
      <c r="T90" s="79">
        <f t="shared" si="9"/>
      </c>
      <c r="U90" s="79"/>
    </row>
    <row r="91" spans="2:21" ht="13.5">
      <c r="B91" s="20">
        <v>83</v>
      </c>
      <c r="C91" s="80">
        <f t="shared" si="6"/>
      </c>
      <c r="D91" s="80"/>
      <c r="E91" s="20"/>
      <c r="F91" s="8"/>
      <c r="G91" s="20" t="s">
        <v>9</v>
      </c>
      <c r="H91" s="81"/>
      <c r="I91" s="81"/>
      <c r="J91" s="20"/>
      <c r="K91" s="80">
        <f t="shared" si="5"/>
      </c>
      <c r="L91" s="80"/>
      <c r="M91" s="6">
        <f t="shared" si="7"/>
      </c>
      <c r="N91" s="20"/>
      <c r="O91" s="8"/>
      <c r="P91" s="81"/>
      <c r="Q91" s="81"/>
      <c r="R91" s="78">
        <f t="shared" si="8"/>
      </c>
      <c r="S91" s="78"/>
      <c r="T91" s="79">
        <f t="shared" si="9"/>
      </c>
      <c r="U91" s="79"/>
    </row>
    <row r="92" spans="2:21" ht="13.5">
      <c r="B92" s="20">
        <v>84</v>
      </c>
      <c r="C92" s="80">
        <f t="shared" si="6"/>
      </c>
      <c r="D92" s="80"/>
      <c r="E92" s="20"/>
      <c r="F92" s="8"/>
      <c r="G92" s="20" t="s">
        <v>8</v>
      </c>
      <c r="H92" s="81"/>
      <c r="I92" s="81"/>
      <c r="J92" s="20"/>
      <c r="K92" s="80">
        <f t="shared" si="5"/>
      </c>
      <c r="L92" s="80"/>
      <c r="M92" s="6">
        <f t="shared" si="7"/>
      </c>
      <c r="N92" s="20"/>
      <c r="O92" s="8"/>
      <c r="P92" s="81"/>
      <c r="Q92" s="81"/>
      <c r="R92" s="78">
        <f t="shared" si="8"/>
      </c>
      <c r="S92" s="78"/>
      <c r="T92" s="79">
        <f t="shared" si="9"/>
      </c>
      <c r="U92" s="79"/>
    </row>
    <row r="93" spans="2:21" ht="13.5">
      <c r="B93" s="20">
        <v>85</v>
      </c>
      <c r="C93" s="80">
        <f t="shared" si="6"/>
      </c>
      <c r="D93" s="80"/>
      <c r="E93" s="20"/>
      <c r="F93" s="8"/>
      <c r="G93" s="20" t="s">
        <v>9</v>
      </c>
      <c r="H93" s="81"/>
      <c r="I93" s="81"/>
      <c r="J93" s="20"/>
      <c r="K93" s="80">
        <f t="shared" si="5"/>
      </c>
      <c r="L93" s="80"/>
      <c r="M93" s="6">
        <f t="shared" si="7"/>
      </c>
      <c r="N93" s="20"/>
      <c r="O93" s="8"/>
      <c r="P93" s="81"/>
      <c r="Q93" s="81"/>
      <c r="R93" s="78">
        <f t="shared" si="8"/>
      </c>
      <c r="S93" s="78"/>
      <c r="T93" s="79">
        <f t="shared" si="9"/>
      </c>
      <c r="U93" s="79"/>
    </row>
    <row r="94" spans="2:21" ht="13.5">
      <c r="B94" s="20">
        <v>86</v>
      </c>
      <c r="C94" s="80">
        <f t="shared" si="6"/>
      </c>
      <c r="D94" s="80"/>
      <c r="E94" s="20"/>
      <c r="F94" s="8"/>
      <c r="G94" s="20" t="s">
        <v>8</v>
      </c>
      <c r="H94" s="81"/>
      <c r="I94" s="81"/>
      <c r="J94" s="20"/>
      <c r="K94" s="80">
        <f t="shared" si="5"/>
      </c>
      <c r="L94" s="80"/>
      <c r="M94" s="6">
        <f t="shared" si="7"/>
      </c>
      <c r="N94" s="20"/>
      <c r="O94" s="8"/>
      <c r="P94" s="81"/>
      <c r="Q94" s="81"/>
      <c r="R94" s="78">
        <f t="shared" si="8"/>
      </c>
      <c r="S94" s="78"/>
      <c r="T94" s="79">
        <f t="shared" si="9"/>
      </c>
      <c r="U94" s="79"/>
    </row>
    <row r="95" spans="2:21" ht="13.5">
      <c r="B95" s="20">
        <v>87</v>
      </c>
      <c r="C95" s="80">
        <f t="shared" si="6"/>
      </c>
      <c r="D95" s="80"/>
      <c r="E95" s="20"/>
      <c r="F95" s="8"/>
      <c r="G95" s="20" t="s">
        <v>9</v>
      </c>
      <c r="H95" s="81"/>
      <c r="I95" s="81"/>
      <c r="J95" s="20"/>
      <c r="K95" s="80">
        <f t="shared" si="5"/>
      </c>
      <c r="L95" s="80"/>
      <c r="M95" s="6">
        <f t="shared" si="7"/>
      </c>
      <c r="N95" s="20"/>
      <c r="O95" s="8"/>
      <c r="P95" s="81"/>
      <c r="Q95" s="81"/>
      <c r="R95" s="78">
        <f t="shared" si="8"/>
      </c>
      <c r="S95" s="78"/>
      <c r="T95" s="79">
        <f t="shared" si="9"/>
      </c>
      <c r="U95" s="79"/>
    </row>
    <row r="96" spans="2:21" ht="13.5">
      <c r="B96" s="20">
        <v>88</v>
      </c>
      <c r="C96" s="80">
        <f t="shared" si="6"/>
      </c>
      <c r="D96" s="80"/>
      <c r="E96" s="20"/>
      <c r="F96" s="8"/>
      <c r="G96" s="20" t="s">
        <v>8</v>
      </c>
      <c r="H96" s="81"/>
      <c r="I96" s="81"/>
      <c r="J96" s="20"/>
      <c r="K96" s="80">
        <f t="shared" si="5"/>
      </c>
      <c r="L96" s="80"/>
      <c r="M96" s="6">
        <f t="shared" si="7"/>
      </c>
      <c r="N96" s="20"/>
      <c r="O96" s="8"/>
      <c r="P96" s="81"/>
      <c r="Q96" s="81"/>
      <c r="R96" s="78">
        <f t="shared" si="8"/>
      </c>
      <c r="S96" s="78"/>
      <c r="T96" s="79">
        <f t="shared" si="9"/>
      </c>
      <c r="U96" s="79"/>
    </row>
    <row r="97" spans="2:21" ht="13.5">
      <c r="B97" s="20">
        <v>89</v>
      </c>
      <c r="C97" s="80">
        <f t="shared" si="6"/>
      </c>
      <c r="D97" s="80"/>
      <c r="E97" s="20"/>
      <c r="F97" s="8"/>
      <c r="G97" s="20" t="s">
        <v>9</v>
      </c>
      <c r="H97" s="81"/>
      <c r="I97" s="81"/>
      <c r="J97" s="20"/>
      <c r="K97" s="80">
        <f t="shared" si="5"/>
      </c>
      <c r="L97" s="80"/>
      <c r="M97" s="6">
        <f t="shared" si="7"/>
      </c>
      <c r="N97" s="20"/>
      <c r="O97" s="8"/>
      <c r="P97" s="81"/>
      <c r="Q97" s="81"/>
      <c r="R97" s="78">
        <f t="shared" si="8"/>
      </c>
      <c r="S97" s="78"/>
      <c r="T97" s="79">
        <f t="shared" si="9"/>
      </c>
      <c r="U97" s="79"/>
    </row>
    <row r="98" spans="2:21" ht="13.5">
      <c r="B98" s="20">
        <v>90</v>
      </c>
      <c r="C98" s="80">
        <f t="shared" si="6"/>
      </c>
      <c r="D98" s="80"/>
      <c r="E98" s="20"/>
      <c r="F98" s="8"/>
      <c r="G98" s="20" t="s">
        <v>8</v>
      </c>
      <c r="H98" s="81"/>
      <c r="I98" s="81"/>
      <c r="J98" s="20"/>
      <c r="K98" s="80">
        <f t="shared" si="5"/>
      </c>
      <c r="L98" s="80"/>
      <c r="M98" s="6">
        <f t="shared" si="7"/>
      </c>
      <c r="N98" s="20"/>
      <c r="O98" s="8"/>
      <c r="P98" s="81"/>
      <c r="Q98" s="81"/>
      <c r="R98" s="78">
        <f t="shared" si="8"/>
      </c>
      <c r="S98" s="78"/>
      <c r="T98" s="79">
        <f t="shared" si="9"/>
      </c>
      <c r="U98" s="79"/>
    </row>
    <row r="99" spans="2:21" ht="13.5">
      <c r="B99" s="20">
        <v>91</v>
      </c>
      <c r="C99" s="80">
        <f t="shared" si="6"/>
      </c>
      <c r="D99" s="80"/>
      <c r="E99" s="20"/>
      <c r="F99" s="8"/>
      <c r="G99" s="20" t="s">
        <v>9</v>
      </c>
      <c r="H99" s="81"/>
      <c r="I99" s="81"/>
      <c r="J99" s="20"/>
      <c r="K99" s="80">
        <f t="shared" si="5"/>
      </c>
      <c r="L99" s="80"/>
      <c r="M99" s="6">
        <f t="shared" si="7"/>
      </c>
      <c r="N99" s="20"/>
      <c r="O99" s="8"/>
      <c r="P99" s="81"/>
      <c r="Q99" s="81"/>
      <c r="R99" s="78">
        <f t="shared" si="8"/>
      </c>
      <c r="S99" s="78"/>
      <c r="T99" s="79">
        <f t="shared" si="9"/>
      </c>
      <c r="U99" s="79"/>
    </row>
    <row r="100" spans="2:21" ht="13.5">
      <c r="B100" s="20">
        <v>92</v>
      </c>
      <c r="C100" s="80">
        <f t="shared" si="6"/>
      </c>
      <c r="D100" s="80"/>
      <c r="E100" s="20"/>
      <c r="F100" s="8"/>
      <c r="G100" s="20" t="s">
        <v>9</v>
      </c>
      <c r="H100" s="81"/>
      <c r="I100" s="81"/>
      <c r="J100" s="20"/>
      <c r="K100" s="80">
        <f t="shared" si="5"/>
      </c>
      <c r="L100" s="80"/>
      <c r="M100" s="6">
        <f t="shared" si="7"/>
      </c>
      <c r="N100" s="20"/>
      <c r="O100" s="8"/>
      <c r="P100" s="81"/>
      <c r="Q100" s="81"/>
      <c r="R100" s="78">
        <f t="shared" si="8"/>
      </c>
      <c r="S100" s="78"/>
      <c r="T100" s="79">
        <f t="shared" si="9"/>
      </c>
      <c r="U100" s="79"/>
    </row>
    <row r="101" spans="2:21" ht="13.5">
      <c r="B101" s="20">
        <v>93</v>
      </c>
      <c r="C101" s="80">
        <f t="shared" si="6"/>
      </c>
      <c r="D101" s="80"/>
      <c r="E101" s="20"/>
      <c r="F101" s="8"/>
      <c r="G101" s="20" t="s">
        <v>8</v>
      </c>
      <c r="H101" s="81"/>
      <c r="I101" s="81"/>
      <c r="J101" s="20"/>
      <c r="K101" s="80">
        <f t="shared" si="5"/>
      </c>
      <c r="L101" s="80"/>
      <c r="M101" s="6">
        <f t="shared" si="7"/>
      </c>
      <c r="N101" s="20"/>
      <c r="O101" s="8"/>
      <c r="P101" s="81"/>
      <c r="Q101" s="81"/>
      <c r="R101" s="78">
        <f t="shared" si="8"/>
      </c>
      <c r="S101" s="78"/>
      <c r="T101" s="79">
        <f t="shared" si="9"/>
      </c>
      <c r="U101" s="79"/>
    </row>
    <row r="102" spans="2:21" ht="13.5">
      <c r="B102" s="20">
        <v>94</v>
      </c>
      <c r="C102" s="80">
        <f t="shared" si="6"/>
      </c>
      <c r="D102" s="80"/>
      <c r="E102" s="20"/>
      <c r="F102" s="8"/>
      <c r="G102" s="20" t="s">
        <v>8</v>
      </c>
      <c r="H102" s="81"/>
      <c r="I102" s="81"/>
      <c r="J102" s="20"/>
      <c r="K102" s="80">
        <f t="shared" si="5"/>
      </c>
      <c r="L102" s="80"/>
      <c r="M102" s="6">
        <f t="shared" si="7"/>
      </c>
      <c r="N102" s="20"/>
      <c r="O102" s="8"/>
      <c r="P102" s="81"/>
      <c r="Q102" s="81"/>
      <c r="R102" s="78">
        <f t="shared" si="8"/>
      </c>
      <c r="S102" s="78"/>
      <c r="T102" s="79">
        <f t="shared" si="9"/>
      </c>
      <c r="U102" s="79"/>
    </row>
    <row r="103" spans="2:21" ht="13.5">
      <c r="B103" s="20">
        <v>95</v>
      </c>
      <c r="C103" s="80">
        <f t="shared" si="6"/>
      </c>
      <c r="D103" s="80"/>
      <c r="E103" s="20"/>
      <c r="F103" s="8"/>
      <c r="G103" s="20" t="s">
        <v>8</v>
      </c>
      <c r="H103" s="81"/>
      <c r="I103" s="81"/>
      <c r="J103" s="20"/>
      <c r="K103" s="80">
        <f t="shared" si="5"/>
      </c>
      <c r="L103" s="80"/>
      <c r="M103" s="6">
        <f t="shared" si="7"/>
      </c>
      <c r="N103" s="20"/>
      <c r="O103" s="8"/>
      <c r="P103" s="81"/>
      <c r="Q103" s="81"/>
      <c r="R103" s="78">
        <f t="shared" si="8"/>
      </c>
      <c r="S103" s="78"/>
      <c r="T103" s="79">
        <f t="shared" si="9"/>
      </c>
      <c r="U103" s="79"/>
    </row>
    <row r="104" spans="2:21" ht="13.5">
      <c r="B104" s="20">
        <v>96</v>
      </c>
      <c r="C104" s="80">
        <f t="shared" si="6"/>
      </c>
      <c r="D104" s="80"/>
      <c r="E104" s="20"/>
      <c r="F104" s="8"/>
      <c r="G104" s="20" t="s">
        <v>9</v>
      </c>
      <c r="H104" s="81"/>
      <c r="I104" s="81"/>
      <c r="J104" s="20"/>
      <c r="K104" s="80">
        <f t="shared" si="5"/>
      </c>
      <c r="L104" s="80"/>
      <c r="M104" s="6">
        <f t="shared" si="7"/>
      </c>
      <c r="N104" s="20"/>
      <c r="O104" s="8"/>
      <c r="P104" s="81"/>
      <c r="Q104" s="81"/>
      <c r="R104" s="78">
        <f t="shared" si="8"/>
      </c>
      <c r="S104" s="78"/>
      <c r="T104" s="79">
        <f t="shared" si="9"/>
      </c>
      <c r="U104" s="79"/>
    </row>
    <row r="105" spans="2:21" ht="13.5">
      <c r="B105" s="20">
        <v>97</v>
      </c>
      <c r="C105" s="80">
        <f t="shared" si="6"/>
      </c>
      <c r="D105" s="80"/>
      <c r="E105" s="20"/>
      <c r="F105" s="8"/>
      <c r="G105" s="20" t="s">
        <v>8</v>
      </c>
      <c r="H105" s="81"/>
      <c r="I105" s="81"/>
      <c r="J105" s="20"/>
      <c r="K105" s="80">
        <f t="shared" si="5"/>
      </c>
      <c r="L105" s="80"/>
      <c r="M105" s="6">
        <f t="shared" si="7"/>
      </c>
      <c r="N105" s="20"/>
      <c r="O105" s="8"/>
      <c r="P105" s="81"/>
      <c r="Q105" s="81"/>
      <c r="R105" s="78">
        <f t="shared" si="8"/>
      </c>
      <c r="S105" s="78"/>
      <c r="T105" s="79">
        <f t="shared" si="9"/>
      </c>
      <c r="U105" s="79"/>
    </row>
    <row r="106" spans="2:21" ht="13.5">
      <c r="B106" s="20">
        <v>98</v>
      </c>
      <c r="C106" s="80">
        <f t="shared" si="6"/>
      </c>
      <c r="D106" s="80"/>
      <c r="E106" s="20"/>
      <c r="F106" s="8"/>
      <c r="G106" s="20" t="s">
        <v>9</v>
      </c>
      <c r="H106" s="81"/>
      <c r="I106" s="81"/>
      <c r="J106" s="20"/>
      <c r="K106" s="80">
        <f t="shared" si="5"/>
      </c>
      <c r="L106" s="80"/>
      <c r="M106" s="6">
        <f t="shared" si="7"/>
      </c>
      <c r="N106" s="20"/>
      <c r="O106" s="8"/>
      <c r="P106" s="81"/>
      <c r="Q106" s="81"/>
      <c r="R106" s="78">
        <f t="shared" si="8"/>
      </c>
      <c r="S106" s="78"/>
      <c r="T106" s="79">
        <f t="shared" si="9"/>
      </c>
      <c r="U106" s="79"/>
    </row>
    <row r="107" spans="2:21" ht="13.5">
      <c r="B107" s="20">
        <v>99</v>
      </c>
      <c r="C107" s="80">
        <f t="shared" si="6"/>
      </c>
      <c r="D107" s="80"/>
      <c r="E107" s="20"/>
      <c r="F107" s="8"/>
      <c r="G107" s="20" t="s">
        <v>9</v>
      </c>
      <c r="H107" s="81"/>
      <c r="I107" s="81"/>
      <c r="J107" s="20"/>
      <c r="K107" s="80">
        <f t="shared" si="5"/>
      </c>
      <c r="L107" s="80"/>
      <c r="M107" s="6">
        <f t="shared" si="7"/>
      </c>
      <c r="N107" s="20"/>
      <c r="O107" s="8"/>
      <c r="P107" s="81"/>
      <c r="Q107" s="81"/>
      <c r="R107" s="78">
        <f t="shared" si="8"/>
      </c>
      <c r="S107" s="78"/>
      <c r="T107" s="79">
        <f t="shared" si="9"/>
      </c>
      <c r="U107" s="79"/>
    </row>
    <row r="108" spans="2:21" ht="13.5">
      <c r="B108" s="20">
        <v>100</v>
      </c>
      <c r="C108" s="80">
        <f t="shared" si="6"/>
      </c>
      <c r="D108" s="80"/>
      <c r="E108" s="20"/>
      <c r="F108" s="8"/>
      <c r="G108" s="20" t="s">
        <v>8</v>
      </c>
      <c r="H108" s="81"/>
      <c r="I108" s="81"/>
      <c r="J108" s="20"/>
      <c r="K108" s="80">
        <f t="shared" si="5"/>
      </c>
      <c r="L108" s="80"/>
      <c r="M108" s="6">
        <f t="shared" si="7"/>
      </c>
      <c r="N108" s="20"/>
      <c r="O108" s="8"/>
      <c r="P108" s="81"/>
      <c r="Q108" s="81"/>
      <c r="R108" s="78">
        <f t="shared" si="8"/>
      </c>
      <c r="S108" s="78"/>
      <c r="T108" s="79">
        <f t="shared" si="9"/>
      </c>
      <c r="U108" s="79"/>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6:S106"/>
    <mergeCell ref="T106:U106"/>
    <mergeCell ref="C107:D107"/>
    <mergeCell ref="H107:I107"/>
    <mergeCell ref="K107:L107"/>
    <mergeCell ref="P107:Q107"/>
    <mergeCell ref="R108:S108"/>
    <mergeCell ref="T108:U108"/>
    <mergeCell ref="R107:S107"/>
    <mergeCell ref="T107:U107"/>
    <mergeCell ref="R105:S105"/>
    <mergeCell ref="T105:U105"/>
    <mergeCell ref="C106:D106"/>
    <mergeCell ref="H106:I106"/>
    <mergeCell ref="C105:D105"/>
    <mergeCell ref="H105:I105"/>
    <mergeCell ref="K105:L105"/>
    <mergeCell ref="P105:Q105"/>
    <mergeCell ref="K106:L106"/>
    <mergeCell ref="P106:Q106"/>
    <mergeCell ref="C104:D104"/>
    <mergeCell ref="H104:I104"/>
    <mergeCell ref="K104:L104"/>
    <mergeCell ref="P104:Q104"/>
    <mergeCell ref="R102:S102"/>
    <mergeCell ref="T102:U102"/>
    <mergeCell ref="C103:D103"/>
    <mergeCell ref="H103:I103"/>
    <mergeCell ref="K103:L103"/>
    <mergeCell ref="P103:Q103"/>
    <mergeCell ref="R104:S104"/>
    <mergeCell ref="T104:U104"/>
    <mergeCell ref="R103:S103"/>
    <mergeCell ref="T103:U103"/>
    <mergeCell ref="R101:S101"/>
    <mergeCell ref="T101:U101"/>
    <mergeCell ref="C102:D102"/>
    <mergeCell ref="H102:I102"/>
    <mergeCell ref="C101:D101"/>
    <mergeCell ref="H101:I101"/>
    <mergeCell ref="K101:L101"/>
    <mergeCell ref="P101:Q101"/>
    <mergeCell ref="K102:L102"/>
    <mergeCell ref="P102:Q102"/>
    <mergeCell ref="C100:D100"/>
    <mergeCell ref="H100:I100"/>
    <mergeCell ref="K100:L100"/>
    <mergeCell ref="P100:Q100"/>
    <mergeCell ref="R98:S98"/>
    <mergeCell ref="T98:U98"/>
    <mergeCell ref="C99:D99"/>
    <mergeCell ref="H99:I99"/>
    <mergeCell ref="K99:L99"/>
    <mergeCell ref="P99:Q99"/>
    <mergeCell ref="R100:S100"/>
    <mergeCell ref="T100:U100"/>
    <mergeCell ref="R99:S99"/>
    <mergeCell ref="T99:U99"/>
    <mergeCell ref="R97:S97"/>
    <mergeCell ref="T97:U97"/>
    <mergeCell ref="C98:D98"/>
    <mergeCell ref="H98:I98"/>
    <mergeCell ref="C97:D97"/>
    <mergeCell ref="H97:I97"/>
    <mergeCell ref="K97:L97"/>
    <mergeCell ref="P97:Q97"/>
    <mergeCell ref="K98:L98"/>
    <mergeCell ref="P98:Q98"/>
    <mergeCell ref="C96:D96"/>
    <mergeCell ref="H96:I96"/>
    <mergeCell ref="K96:L96"/>
    <mergeCell ref="P96:Q96"/>
    <mergeCell ref="R94:S94"/>
    <mergeCell ref="T94:U94"/>
    <mergeCell ref="C95:D95"/>
    <mergeCell ref="H95:I95"/>
    <mergeCell ref="K95:L95"/>
    <mergeCell ref="P95:Q95"/>
    <mergeCell ref="R96:S96"/>
    <mergeCell ref="T96:U96"/>
    <mergeCell ref="R95:S95"/>
    <mergeCell ref="T95:U95"/>
    <mergeCell ref="R93:S93"/>
    <mergeCell ref="T93:U93"/>
    <mergeCell ref="C94:D94"/>
    <mergeCell ref="H94:I94"/>
    <mergeCell ref="C93:D93"/>
    <mergeCell ref="H93:I93"/>
    <mergeCell ref="K93:L93"/>
    <mergeCell ref="P93:Q93"/>
    <mergeCell ref="K94:L94"/>
    <mergeCell ref="P94:Q94"/>
    <mergeCell ref="C92:D92"/>
    <mergeCell ref="H92:I92"/>
    <mergeCell ref="K92:L92"/>
    <mergeCell ref="P92:Q92"/>
    <mergeCell ref="R90:S90"/>
    <mergeCell ref="T90:U90"/>
    <mergeCell ref="C91:D91"/>
    <mergeCell ref="H91:I91"/>
    <mergeCell ref="K91:L91"/>
    <mergeCell ref="P91:Q91"/>
    <mergeCell ref="R92:S92"/>
    <mergeCell ref="T92:U92"/>
    <mergeCell ref="R91:S91"/>
    <mergeCell ref="T91:U91"/>
    <mergeCell ref="R89:S89"/>
    <mergeCell ref="T89:U89"/>
    <mergeCell ref="C90:D90"/>
    <mergeCell ref="H90:I90"/>
    <mergeCell ref="C89:D89"/>
    <mergeCell ref="H89:I89"/>
    <mergeCell ref="K89:L89"/>
    <mergeCell ref="P89:Q89"/>
    <mergeCell ref="K90:L90"/>
    <mergeCell ref="P90:Q90"/>
    <mergeCell ref="C88:D88"/>
    <mergeCell ref="H88:I88"/>
    <mergeCell ref="K88:L88"/>
    <mergeCell ref="P88:Q88"/>
    <mergeCell ref="R86:S86"/>
    <mergeCell ref="T86:U86"/>
    <mergeCell ref="C87:D87"/>
    <mergeCell ref="H87:I87"/>
    <mergeCell ref="K87:L87"/>
    <mergeCell ref="P87:Q87"/>
    <mergeCell ref="R88:S88"/>
    <mergeCell ref="T88:U88"/>
    <mergeCell ref="R87:S87"/>
    <mergeCell ref="T87:U87"/>
    <mergeCell ref="R85:S85"/>
    <mergeCell ref="T85:U85"/>
    <mergeCell ref="C86:D86"/>
    <mergeCell ref="H86:I86"/>
    <mergeCell ref="C85:D85"/>
    <mergeCell ref="H85:I85"/>
    <mergeCell ref="K85:L85"/>
    <mergeCell ref="P85:Q85"/>
    <mergeCell ref="K86:L86"/>
    <mergeCell ref="P86:Q86"/>
    <mergeCell ref="C84:D84"/>
    <mergeCell ref="H84:I84"/>
    <mergeCell ref="K84:L84"/>
    <mergeCell ref="P84:Q84"/>
    <mergeCell ref="R82:S82"/>
    <mergeCell ref="T82:U82"/>
    <mergeCell ref="C83:D83"/>
    <mergeCell ref="H83:I83"/>
    <mergeCell ref="K83:L83"/>
    <mergeCell ref="P83:Q83"/>
    <mergeCell ref="R84:S84"/>
    <mergeCell ref="T84:U84"/>
    <mergeCell ref="R83:S83"/>
    <mergeCell ref="T83:U83"/>
    <mergeCell ref="R81:S81"/>
    <mergeCell ref="T81:U81"/>
    <mergeCell ref="C82:D82"/>
    <mergeCell ref="H82:I82"/>
    <mergeCell ref="C81:D81"/>
    <mergeCell ref="H81:I81"/>
    <mergeCell ref="K81:L81"/>
    <mergeCell ref="P81:Q81"/>
    <mergeCell ref="K82:L82"/>
    <mergeCell ref="P82:Q82"/>
    <mergeCell ref="C80:D80"/>
    <mergeCell ref="H80:I80"/>
    <mergeCell ref="K80:L80"/>
    <mergeCell ref="P80:Q80"/>
    <mergeCell ref="R78:S78"/>
    <mergeCell ref="T78:U78"/>
    <mergeCell ref="C79:D79"/>
    <mergeCell ref="H79:I79"/>
    <mergeCell ref="K79:L79"/>
    <mergeCell ref="P79:Q79"/>
    <mergeCell ref="R80:S80"/>
    <mergeCell ref="T80:U80"/>
    <mergeCell ref="R79:S79"/>
    <mergeCell ref="T79:U79"/>
    <mergeCell ref="R77:S77"/>
    <mergeCell ref="T77:U77"/>
    <mergeCell ref="C78:D78"/>
    <mergeCell ref="H78:I78"/>
    <mergeCell ref="C77:D77"/>
    <mergeCell ref="H77:I77"/>
    <mergeCell ref="K77:L77"/>
    <mergeCell ref="P77:Q77"/>
    <mergeCell ref="K78:L78"/>
    <mergeCell ref="P78:Q78"/>
    <mergeCell ref="C76:D76"/>
    <mergeCell ref="H76:I76"/>
    <mergeCell ref="K76:L76"/>
    <mergeCell ref="P76:Q76"/>
    <mergeCell ref="R74:S74"/>
    <mergeCell ref="T74:U74"/>
    <mergeCell ref="C75:D75"/>
    <mergeCell ref="H75:I75"/>
    <mergeCell ref="K75:L75"/>
    <mergeCell ref="P75:Q75"/>
    <mergeCell ref="R76:S76"/>
    <mergeCell ref="T76:U76"/>
    <mergeCell ref="R75:S75"/>
    <mergeCell ref="T75:U75"/>
    <mergeCell ref="R73:S73"/>
    <mergeCell ref="T73:U73"/>
    <mergeCell ref="C74:D74"/>
    <mergeCell ref="H74:I74"/>
    <mergeCell ref="C73:D73"/>
    <mergeCell ref="H73:I73"/>
    <mergeCell ref="K73:L73"/>
    <mergeCell ref="P73:Q73"/>
    <mergeCell ref="K74:L74"/>
    <mergeCell ref="P74:Q74"/>
    <mergeCell ref="C72:D72"/>
    <mergeCell ref="H72:I72"/>
    <mergeCell ref="K72:L72"/>
    <mergeCell ref="P72:Q72"/>
    <mergeCell ref="R70:S70"/>
    <mergeCell ref="T70:U70"/>
    <mergeCell ref="C71:D71"/>
    <mergeCell ref="H71:I71"/>
    <mergeCell ref="K71:L71"/>
    <mergeCell ref="P71:Q71"/>
    <mergeCell ref="R72:S72"/>
    <mergeCell ref="T72:U72"/>
    <mergeCell ref="R71:S71"/>
    <mergeCell ref="T71:U71"/>
    <mergeCell ref="R69:S69"/>
    <mergeCell ref="T69:U69"/>
    <mergeCell ref="C70:D70"/>
    <mergeCell ref="H70:I70"/>
    <mergeCell ref="C69:D69"/>
    <mergeCell ref="H69:I69"/>
    <mergeCell ref="K69:L69"/>
    <mergeCell ref="P69:Q69"/>
    <mergeCell ref="K70:L70"/>
    <mergeCell ref="P70:Q70"/>
    <mergeCell ref="C68:D68"/>
    <mergeCell ref="H68:I68"/>
    <mergeCell ref="K68:L68"/>
    <mergeCell ref="P68:Q68"/>
    <mergeCell ref="R66:S66"/>
    <mergeCell ref="T66:U66"/>
    <mergeCell ref="C67:D67"/>
    <mergeCell ref="H67:I67"/>
    <mergeCell ref="K67:L67"/>
    <mergeCell ref="P67:Q67"/>
    <mergeCell ref="R68:S68"/>
    <mergeCell ref="T68:U68"/>
    <mergeCell ref="R67:S67"/>
    <mergeCell ref="T67:U67"/>
    <mergeCell ref="R65:S65"/>
    <mergeCell ref="T65:U65"/>
    <mergeCell ref="C66:D66"/>
    <mergeCell ref="H66:I66"/>
    <mergeCell ref="C65:D65"/>
    <mergeCell ref="H65:I65"/>
    <mergeCell ref="K65:L65"/>
    <mergeCell ref="P65:Q65"/>
    <mergeCell ref="K66:L66"/>
    <mergeCell ref="P66:Q66"/>
    <mergeCell ref="C64:D64"/>
    <mergeCell ref="H64:I64"/>
    <mergeCell ref="K64:L64"/>
    <mergeCell ref="P64:Q64"/>
    <mergeCell ref="R62:S62"/>
    <mergeCell ref="T62:U62"/>
    <mergeCell ref="C63:D63"/>
    <mergeCell ref="H63:I63"/>
    <mergeCell ref="K63:L63"/>
    <mergeCell ref="P63:Q63"/>
    <mergeCell ref="R64:S64"/>
    <mergeCell ref="T64:U64"/>
    <mergeCell ref="R63:S63"/>
    <mergeCell ref="T63:U63"/>
    <mergeCell ref="R61:S61"/>
    <mergeCell ref="T61:U61"/>
    <mergeCell ref="C62:D62"/>
    <mergeCell ref="H62:I62"/>
    <mergeCell ref="C61:D61"/>
    <mergeCell ref="H61:I61"/>
    <mergeCell ref="K61:L61"/>
    <mergeCell ref="P61:Q61"/>
    <mergeCell ref="K62:L62"/>
    <mergeCell ref="P62:Q62"/>
    <mergeCell ref="C60:D60"/>
    <mergeCell ref="H60:I60"/>
    <mergeCell ref="K60:L60"/>
    <mergeCell ref="P60:Q60"/>
    <mergeCell ref="R58:S58"/>
    <mergeCell ref="T58:U58"/>
    <mergeCell ref="C59:D59"/>
    <mergeCell ref="H59:I59"/>
    <mergeCell ref="K59:L59"/>
    <mergeCell ref="P59:Q59"/>
    <mergeCell ref="R60:S60"/>
    <mergeCell ref="T60:U60"/>
    <mergeCell ref="R59:S59"/>
    <mergeCell ref="T59:U59"/>
    <mergeCell ref="R57:S57"/>
    <mergeCell ref="T57:U57"/>
    <mergeCell ref="C58:D58"/>
    <mergeCell ref="H58:I58"/>
    <mergeCell ref="C57:D57"/>
    <mergeCell ref="H57:I57"/>
    <mergeCell ref="K57:L57"/>
    <mergeCell ref="P57:Q57"/>
    <mergeCell ref="K58:L58"/>
    <mergeCell ref="P58:Q58"/>
    <mergeCell ref="C56:D56"/>
    <mergeCell ref="H56:I56"/>
    <mergeCell ref="K56:L56"/>
    <mergeCell ref="P56:Q56"/>
    <mergeCell ref="R54:S54"/>
    <mergeCell ref="T54:U54"/>
    <mergeCell ref="C55:D55"/>
    <mergeCell ref="H55:I55"/>
    <mergeCell ref="K55:L55"/>
    <mergeCell ref="P55:Q55"/>
    <mergeCell ref="R56:S56"/>
    <mergeCell ref="T56:U56"/>
    <mergeCell ref="R55:S55"/>
    <mergeCell ref="T55:U55"/>
    <mergeCell ref="R53:S53"/>
    <mergeCell ref="T53:U53"/>
    <mergeCell ref="C54:D54"/>
    <mergeCell ref="H54:I54"/>
    <mergeCell ref="C53:D53"/>
    <mergeCell ref="H53:I53"/>
    <mergeCell ref="K53:L53"/>
    <mergeCell ref="P53:Q53"/>
    <mergeCell ref="K54:L54"/>
    <mergeCell ref="P54:Q54"/>
    <mergeCell ref="C52:D52"/>
    <mergeCell ref="H52:I52"/>
    <mergeCell ref="K52:L52"/>
    <mergeCell ref="P52:Q52"/>
    <mergeCell ref="R50:S50"/>
    <mergeCell ref="T50:U50"/>
    <mergeCell ref="C51:D51"/>
    <mergeCell ref="H51:I51"/>
    <mergeCell ref="K51:L51"/>
    <mergeCell ref="P51:Q51"/>
    <mergeCell ref="R52:S52"/>
    <mergeCell ref="T52:U52"/>
    <mergeCell ref="R51:S51"/>
    <mergeCell ref="T51:U51"/>
    <mergeCell ref="R49:S49"/>
    <mergeCell ref="T49:U49"/>
    <mergeCell ref="C50:D50"/>
    <mergeCell ref="H50:I50"/>
    <mergeCell ref="C49:D49"/>
    <mergeCell ref="H49:I49"/>
    <mergeCell ref="K49:L49"/>
    <mergeCell ref="P49:Q49"/>
    <mergeCell ref="K50:L50"/>
    <mergeCell ref="P50:Q50"/>
    <mergeCell ref="C48:D48"/>
    <mergeCell ref="H48:I48"/>
    <mergeCell ref="K48:L48"/>
    <mergeCell ref="P48:Q48"/>
    <mergeCell ref="R46:S46"/>
    <mergeCell ref="T46:U46"/>
    <mergeCell ref="C47:D47"/>
    <mergeCell ref="H47:I47"/>
    <mergeCell ref="K47:L47"/>
    <mergeCell ref="P47:Q47"/>
    <mergeCell ref="R48:S48"/>
    <mergeCell ref="T48:U48"/>
    <mergeCell ref="R47:S47"/>
    <mergeCell ref="T47:U47"/>
    <mergeCell ref="R45:S45"/>
    <mergeCell ref="T45:U45"/>
    <mergeCell ref="C46:D46"/>
    <mergeCell ref="H46:I46"/>
    <mergeCell ref="C45:D45"/>
    <mergeCell ref="H45:I45"/>
    <mergeCell ref="K45:L45"/>
    <mergeCell ref="P45:Q45"/>
    <mergeCell ref="K46:L46"/>
    <mergeCell ref="P46:Q46"/>
    <mergeCell ref="C44:D44"/>
    <mergeCell ref="H44:I44"/>
    <mergeCell ref="K44:L44"/>
    <mergeCell ref="P44:Q44"/>
    <mergeCell ref="R42:S42"/>
    <mergeCell ref="T42:U42"/>
    <mergeCell ref="C43:D43"/>
    <mergeCell ref="H43:I43"/>
    <mergeCell ref="K43:L43"/>
    <mergeCell ref="P43:Q43"/>
    <mergeCell ref="R44:S44"/>
    <mergeCell ref="T44:U44"/>
    <mergeCell ref="R43:S43"/>
    <mergeCell ref="T43:U43"/>
    <mergeCell ref="R41:S41"/>
    <mergeCell ref="T41:U41"/>
    <mergeCell ref="C42:D42"/>
    <mergeCell ref="H42:I42"/>
    <mergeCell ref="C41:D41"/>
    <mergeCell ref="H41:I41"/>
    <mergeCell ref="K41:L41"/>
    <mergeCell ref="P41:Q41"/>
    <mergeCell ref="K42:L42"/>
    <mergeCell ref="P42:Q42"/>
    <mergeCell ref="C40:D40"/>
    <mergeCell ref="H40:I40"/>
    <mergeCell ref="K40:L40"/>
    <mergeCell ref="P40:Q40"/>
    <mergeCell ref="R38:S38"/>
    <mergeCell ref="T38:U38"/>
    <mergeCell ref="C39:D39"/>
    <mergeCell ref="H39:I39"/>
    <mergeCell ref="K39:L39"/>
    <mergeCell ref="P39:Q39"/>
    <mergeCell ref="R40:S40"/>
    <mergeCell ref="T40:U40"/>
    <mergeCell ref="R39:S39"/>
    <mergeCell ref="T39:U39"/>
    <mergeCell ref="R37:S37"/>
    <mergeCell ref="T37:U37"/>
    <mergeCell ref="C38:D38"/>
    <mergeCell ref="H38:I38"/>
    <mergeCell ref="C37:D37"/>
    <mergeCell ref="H37:I37"/>
    <mergeCell ref="K37:L37"/>
    <mergeCell ref="P37:Q37"/>
    <mergeCell ref="K38:L38"/>
    <mergeCell ref="P38:Q38"/>
    <mergeCell ref="C36:D36"/>
    <mergeCell ref="H36:I36"/>
    <mergeCell ref="K36:L36"/>
    <mergeCell ref="P36:Q36"/>
    <mergeCell ref="R34:S34"/>
    <mergeCell ref="T34:U34"/>
    <mergeCell ref="C35:D35"/>
    <mergeCell ref="H35:I35"/>
    <mergeCell ref="K35:L35"/>
    <mergeCell ref="P35:Q35"/>
    <mergeCell ref="R36:S36"/>
    <mergeCell ref="T36:U36"/>
    <mergeCell ref="R35:S35"/>
    <mergeCell ref="T35:U35"/>
    <mergeCell ref="R33:S33"/>
    <mergeCell ref="T33:U33"/>
    <mergeCell ref="C34:D34"/>
    <mergeCell ref="H34:I34"/>
    <mergeCell ref="C33:D33"/>
    <mergeCell ref="H33:I33"/>
    <mergeCell ref="K33:L33"/>
    <mergeCell ref="P33:Q33"/>
    <mergeCell ref="K34:L34"/>
    <mergeCell ref="P34:Q34"/>
    <mergeCell ref="C32:D32"/>
    <mergeCell ref="H32:I32"/>
    <mergeCell ref="K32:L32"/>
    <mergeCell ref="P32:Q32"/>
    <mergeCell ref="R30:S30"/>
    <mergeCell ref="T30:U30"/>
    <mergeCell ref="C31:D31"/>
    <mergeCell ref="H31:I31"/>
    <mergeCell ref="K31:L31"/>
    <mergeCell ref="P31:Q31"/>
    <mergeCell ref="R32:S32"/>
    <mergeCell ref="T32:U32"/>
    <mergeCell ref="R31:S31"/>
    <mergeCell ref="T31:U31"/>
    <mergeCell ref="R29:S29"/>
    <mergeCell ref="T29:U29"/>
    <mergeCell ref="C30:D30"/>
    <mergeCell ref="H30:I30"/>
    <mergeCell ref="C29:D29"/>
    <mergeCell ref="H29:I29"/>
    <mergeCell ref="K29:L29"/>
    <mergeCell ref="P29:Q29"/>
    <mergeCell ref="K30:L30"/>
    <mergeCell ref="P30:Q30"/>
    <mergeCell ref="C28:D28"/>
    <mergeCell ref="H28:I28"/>
    <mergeCell ref="K28:L28"/>
    <mergeCell ref="P28:Q28"/>
    <mergeCell ref="R26:S26"/>
    <mergeCell ref="T26:U26"/>
    <mergeCell ref="C27:D27"/>
    <mergeCell ref="H27:I27"/>
    <mergeCell ref="K27:L27"/>
    <mergeCell ref="P27:Q27"/>
    <mergeCell ref="R28:S28"/>
    <mergeCell ref="T28:U28"/>
    <mergeCell ref="R27:S27"/>
    <mergeCell ref="T27:U27"/>
    <mergeCell ref="R25:S25"/>
    <mergeCell ref="T25:U25"/>
    <mergeCell ref="C26:D26"/>
    <mergeCell ref="H26:I26"/>
    <mergeCell ref="C25:D25"/>
    <mergeCell ref="H25:I25"/>
    <mergeCell ref="K25:L25"/>
    <mergeCell ref="P25:Q25"/>
    <mergeCell ref="K26:L26"/>
    <mergeCell ref="P26:Q26"/>
    <mergeCell ref="C24:D24"/>
    <mergeCell ref="H24:I24"/>
    <mergeCell ref="K24:L24"/>
    <mergeCell ref="P24:Q24"/>
    <mergeCell ref="R22:S22"/>
    <mergeCell ref="T22:U22"/>
    <mergeCell ref="C23:D23"/>
    <mergeCell ref="H23:I23"/>
    <mergeCell ref="K23:L23"/>
    <mergeCell ref="P23:Q23"/>
    <mergeCell ref="R24:S24"/>
    <mergeCell ref="T24:U24"/>
    <mergeCell ref="R23:S23"/>
    <mergeCell ref="T23:U23"/>
    <mergeCell ref="R21:S21"/>
    <mergeCell ref="T21:U21"/>
    <mergeCell ref="C22:D22"/>
    <mergeCell ref="H22:I22"/>
    <mergeCell ref="C21:D21"/>
    <mergeCell ref="H21:I21"/>
    <mergeCell ref="K21:L21"/>
    <mergeCell ref="P21:Q21"/>
    <mergeCell ref="K22:L22"/>
    <mergeCell ref="P22:Q22"/>
    <mergeCell ref="C20:D20"/>
    <mergeCell ref="H20:I20"/>
    <mergeCell ref="K20:L20"/>
    <mergeCell ref="P20:Q20"/>
    <mergeCell ref="R18:S18"/>
    <mergeCell ref="T18:U18"/>
    <mergeCell ref="C19:D19"/>
    <mergeCell ref="H19:I19"/>
    <mergeCell ref="K19:L19"/>
    <mergeCell ref="P19:Q19"/>
    <mergeCell ref="R20:S20"/>
    <mergeCell ref="T20:U20"/>
    <mergeCell ref="R19:S19"/>
    <mergeCell ref="T19:U19"/>
    <mergeCell ref="R17:S17"/>
    <mergeCell ref="T17:U17"/>
    <mergeCell ref="C18:D18"/>
    <mergeCell ref="H18:I18"/>
    <mergeCell ref="C17:D17"/>
    <mergeCell ref="H17:I17"/>
    <mergeCell ref="K17:L17"/>
    <mergeCell ref="P17:Q17"/>
    <mergeCell ref="K18:L18"/>
    <mergeCell ref="P18:Q18"/>
    <mergeCell ref="C16:D16"/>
    <mergeCell ref="H16:I16"/>
    <mergeCell ref="K16:L16"/>
    <mergeCell ref="P16:Q16"/>
    <mergeCell ref="R14:S14"/>
    <mergeCell ref="T14:U14"/>
    <mergeCell ref="C15:D15"/>
    <mergeCell ref="H15:I15"/>
    <mergeCell ref="K15:L15"/>
    <mergeCell ref="P15:Q15"/>
    <mergeCell ref="R16:S16"/>
    <mergeCell ref="T16:U16"/>
    <mergeCell ref="R15:S15"/>
    <mergeCell ref="T15:U15"/>
    <mergeCell ref="R13:S13"/>
    <mergeCell ref="T13:U13"/>
    <mergeCell ref="C14:D14"/>
    <mergeCell ref="H14:I14"/>
    <mergeCell ref="C13:D13"/>
    <mergeCell ref="H13:I13"/>
    <mergeCell ref="K13:L13"/>
    <mergeCell ref="P13:Q13"/>
    <mergeCell ref="K14:L14"/>
    <mergeCell ref="P14:Q14"/>
    <mergeCell ref="C12:D12"/>
    <mergeCell ref="H12:I12"/>
    <mergeCell ref="K12:L12"/>
    <mergeCell ref="P12:Q12"/>
    <mergeCell ref="R10:S10"/>
    <mergeCell ref="T10:U10"/>
    <mergeCell ref="C11:D11"/>
    <mergeCell ref="H11:I11"/>
    <mergeCell ref="K11:L11"/>
    <mergeCell ref="P11:Q11"/>
    <mergeCell ref="R12:S12"/>
    <mergeCell ref="T12:U12"/>
    <mergeCell ref="R11:S11"/>
    <mergeCell ref="T11:U11"/>
    <mergeCell ref="R9:S9"/>
    <mergeCell ref="T9:U9"/>
    <mergeCell ref="C10:D10"/>
    <mergeCell ref="H10:I10"/>
    <mergeCell ref="C9:D9"/>
    <mergeCell ref="H9:I9"/>
    <mergeCell ref="K9:L9"/>
    <mergeCell ref="P9:Q9"/>
    <mergeCell ref="K10:L10"/>
    <mergeCell ref="P10:Q10"/>
    <mergeCell ref="R7:U7"/>
    <mergeCell ref="H8:I8"/>
    <mergeCell ref="K8:L8"/>
    <mergeCell ref="P8:Q8"/>
    <mergeCell ref="R8:S8"/>
    <mergeCell ref="T8:U8"/>
    <mergeCell ref="M7:M8"/>
    <mergeCell ref="N7:Q7"/>
    <mergeCell ref="B7:B8"/>
    <mergeCell ref="C7:D8"/>
    <mergeCell ref="E7:I7"/>
    <mergeCell ref="J7:L7"/>
    <mergeCell ref="J5:K5"/>
    <mergeCell ref="L5:M5"/>
    <mergeCell ref="P5:Q5"/>
    <mergeCell ref="F2:G2"/>
    <mergeCell ref="H2:I2"/>
    <mergeCell ref="J2:K2"/>
    <mergeCell ref="L2:M2"/>
    <mergeCell ref="N2:O2"/>
    <mergeCell ref="P2:Q2"/>
    <mergeCell ref="J4:K4"/>
    <mergeCell ref="J3:K3"/>
    <mergeCell ref="L3:Q3"/>
    <mergeCell ref="B4:C4"/>
    <mergeCell ref="D4:E4"/>
    <mergeCell ref="F4:G4"/>
    <mergeCell ref="H4:I4"/>
    <mergeCell ref="L4:M4"/>
    <mergeCell ref="N4:O4"/>
    <mergeCell ref="P4:Q4"/>
    <mergeCell ref="B2:C2"/>
    <mergeCell ref="D2:E2"/>
    <mergeCell ref="B3:C3"/>
    <mergeCell ref="D3:I3"/>
  </mergeCells>
  <conditionalFormatting sqref="G46">
    <cfRule type="cellIs" priority="1" dxfId="1" operator="equal" stopIfTrue="1">
      <formula>"買"</formula>
    </cfRule>
    <cfRule type="cellIs" priority="2" dxfId="0" operator="equal" stopIfTrue="1">
      <formula>"売"</formula>
    </cfRule>
  </conditionalFormatting>
  <conditionalFormatting sqref="G9:G11 G14:G45 G47:G108">
    <cfRule type="cellIs" priority="7" dxfId="1" operator="equal" stopIfTrue="1">
      <formula>"買"</formula>
    </cfRule>
    <cfRule type="cellIs" priority="8" dxfId="0" operator="equal" stopIfTrue="1">
      <formula>"売"</formula>
    </cfRule>
  </conditionalFormatting>
  <conditionalFormatting sqref="G12">
    <cfRule type="cellIs" priority="5" dxfId="1" operator="equal" stopIfTrue="1">
      <formula>"買"</formula>
    </cfRule>
    <cfRule type="cellIs" priority="6" dxfId="0" operator="equal" stopIfTrue="1">
      <formula>"売"</formula>
    </cfRule>
  </conditionalFormatting>
  <conditionalFormatting sqref="G13">
    <cfRule type="cellIs" priority="3" dxfId="1" operator="equal" stopIfTrue="1">
      <formula>"買"</formula>
    </cfRule>
    <cfRule type="cellIs" priority="4" dxfId="0"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shmxn143</cp:lastModifiedBy>
  <cp:lastPrinted>2015-07-15T10:17:15Z</cp:lastPrinted>
  <dcterms:created xsi:type="dcterms:W3CDTF">2013-10-09T23:04:08Z</dcterms:created>
  <dcterms:modified xsi:type="dcterms:W3CDTF">2016-09-22T12:11:06Z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