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Yoshiko\Desktop\"/>
    </mc:Choice>
  </mc:AlternateContent>
  <bookViews>
    <workbookView xWindow="0" yWindow="0" windowWidth="17490" windowHeight="8655" tabRatio="680" firstSheet="4" activeTab="10"/>
  </bookViews>
  <sheets>
    <sheet name="質問1" sheetId="2" r:id="rId1"/>
    <sheet name="質問2" sheetId="3" r:id="rId2"/>
    <sheet name="質問3" sheetId="4" r:id="rId3"/>
    <sheet name="デモ検証" sheetId="10" r:id="rId4"/>
    <sheet name="デモ画像" sheetId="5" r:id="rId5"/>
    <sheet name="検証1" sheetId="1" r:id="rId6"/>
    <sheet name="画像1" sheetId="9" r:id="rId7"/>
    <sheet name="感想1" sheetId="6" r:id="rId8"/>
    <sheet name="検証2" sheetId="11" r:id="rId9"/>
    <sheet name="画像2" sheetId="12" r:id="rId10"/>
    <sheet name="感想2" sheetId="13" r:id="rId11"/>
    <sheet name="検証終了通貨" sheetId="7" r:id="rId12"/>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 i="11" l="1"/>
  <c r="L4" i="11"/>
  <c r="H4" i="11"/>
  <c r="D4" i="11"/>
  <c r="K9" i="11" l="1"/>
  <c r="M9" i="11" s="1"/>
  <c r="R9" i="11" s="1"/>
  <c r="L2" i="11"/>
  <c r="C10" i="11" l="1"/>
  <c r="T9" i="11"/>
  <c r="P2" i="1"/>
  <c r="K10" i="11" l="1"/>
  <c r="M10" i="11" s="1"/>
  <c r="R10" i="11" s="1"/>
  <c r="T108" i="10"/>
  <c r="R108" i="10"/>
  <c r="M108" i="10"/>
  <c r="K108" i="10"/>
  <c r="T107" i="10"/>
  <c r="R107" i="10"/>
  <c r="C108" i="10" s="1"/>
  <c r="P2" i="10" s="1"/>
  <c r="M107" i="10"/>
  <c r="K107" i="10"/>
  <c r="T106" i="10"/>
  <c r="R106" i="10"/>
  <c r="C107" i="10" s="1"/>
  <c r="M106" i="10"/>
  <c r="K106" i="10"/>
  <c r="C106" i="10"/>
  <c r="T105" i="10"/>
  <c r="R105" i="10"/>
  <c r="M105" i="10"/>
  <c r="K105" i="10"/>
  <c r="C105" i="10"/>
  <c r="T104" i="10"/>
  <c r="R104" i="10"/>
  <c r="M104" i="10"/>
  <c r="K104" i="10"/>
  <c r="T103" i="10"/>
  <c r="R103" i="10"/>
  <c r="C104" i="10" s="1"/>
  <c r="M103" i="10"/>
  <c r="K103" i="10"/>
  <c r="T102" i="10"/>
  <c r="R102" i="10"/>
  <c r="C103" i="10" s="1"/>
  <c r="M102" i="10"/>
  <c r="K102" i="10"/>
  <c r="C102" i="10"/>
  <c r="T101" i="10"/>
  <c r="R101" i="10"/>
  <c r="M101" i="10"/>
  <c r="K101" i="10"/>
  <c r="C101" i="10"/>
  <c r="T100" i="10"/>
  <c r="R100" i="10"/>
  <c r="M100" i="10"/>
  <c r="K100" i="10"/>
  <c r="T99" i="10"/>
  <c r="R99" i="10"/>
  <c r="C100" i="10" s="1"/>
  <c r="M99" i="10"/>
  <c r="K99" i="10"/>
  <c r="T98" i="10"/>
  <c r="R98" i="10"/>
  <c r="C99" i="10" s="1"/>
  <c r="M98" i="10"/>
  <c r="K98" i="10"/>
  <c r="C98" i="10"/>
  <c r="T97" i="10"/>
  <c r="R97" i="10"/>
  <c r="M97" i="10"/>
  <c r="K97" i="10"/>
  <c r="C97" i="10"/>
  <c r="T96" i="10"/>
  <c r="R96" i="10"/>
  <c r="M96" i="10"/>
  <c r="K96" i="10"/>
  <c r="T95" i="10"/>
  <c r="R95" i="10"/>
  <c r="C96" i="10" s="1"/>
  <c r="M95" i="10"/>
  <c r="K95" i="10"/>
  <c r="T94" i="10"/>
  <c r="R94" i="10"/>
  <c r="C95" i="10" s="1"/>
  <c r="M94" i="10"/>
  <c r="K94" i="10"/>
  <c r="C94" i="10"/>
  <c r="T93" i="10"/>
  <c r="R93" i="10"/>
  <c r="M93" i="10"/>
  <c r="K93" i="10"/>
  <c r="C93" i="10"/>
  <c r="T92" i="10"/>
  <c r="R92" i="10"/>
  <c r="M92" i="10"/>
  <c r="K92" i="10"/>
  <c r="T91" i="10"/>
  <c r="R91" i="10"/>
  <c r="C92" i="10" s="1"/>
  <c r="M91" i="10"/>
  <c r="K91" i="10"/>
  <c r="T90" i="10"/>
  <c r="R90" i="10"/>
  <c r="C91" i="10" s="1"/>
  <c r="M90" i="10"/>
  <c r="K90" i="10"/>
  <c r="C90" i="10"/>
  <c r="T89" i="10"/>
  <c r="R89" i="10"/>
  <c r="M89" i="10"/>
  <c r="K89" i="10"/>
  <c r="C89" i="10"/>
  <c r="T88" i="10"/>
  <c r="R88" i="10"/>
  <c r="M88" i="10"/>
  <c r="K88" i="10"/>
  <c r="T87" i="10"/>
  <c r="R87" i="10"/>
  <c r="C88" i="10" s="1"/>
  <c r="M87" i="10"/>
  <c r="K87" i="10"/>
  <c r="T86" i="10"/>
  <c r="R86" i="10"/>
  <c r="C87" i="10" s="1"/>
  <c r="M86" i="10"/>
  <c r="K86" i="10"/>
  <c r="C86" i="10"/>
  <c r="T85" i="10"/>
  <c r="R85" i="10"/>
  <c r="M85" i="10"/>
  <c r="K85" i="10"/>
  <c r="C85" i="10"/>
  <c r="T84" i="10"/>
  <c r="R84" i="10"/>
  <c r="M84" i="10"/>
  <c r="K84" i="10"/>
  <c r="T83" i="10"/>
  <c r="R83" i="10"/>
  <c r="C84" i="10" s="1"/>
  <c r="M83" i="10"/>
  <c r="K83" i="10"/>
  <c r="T82" i="10"/>
  <c r="R82" i="10"/>
  <c r="C83" i="10" s="1"/>
  <c r="M82" i="10"/>
  <c r="K82" i="10"/>
  <c r="C82" i="10"/>
  <c r="T81" i="10"/>
  <c r="R81" i="10"/>
  <c r="M81" i="10"/>
  <c r="K81" i="10"/>
  <c r="C81" i="10"/>
  <c r="T80" i="10"/>
  <c r="R80" i="10"/>
  <c r="M80" i="10"/>
  <c r="K80" i="10"/>
  <c r="T79" i="10"/>
  <c r="R79" i="10"/>
  <c r="C80" i="10" s="1"/>
  <c r="M79" i="10"/>
  <c r="K79" i="10"/>
  <c r="T78" i="10"/>
  <c r="R78" i="10"/>
  <c r="C79" i="10" s="1"/>
  <c r="M78" i="10"/>
  <c r="K78" i="10"/>
  <c r="C78" i="10"/>
  <c r="T77" i="10"/>
  <c r="R77" i="10"/>
  <c r="M77" i="10"/>
  <c r="K77" i="10"/>
  <c r="C77" i="10"/>
  <c r="T76" i="10"/>
  <c r="R76" i="10"/>
  <c r="M76" i="10"/>
  <c r="K76" i="10"/>
  <c r="T75" i="10"/>
  <c r="R75" i="10"/>
  <c r="C76" i="10" s="1"/>
  <c r="M75" i="10"/>
  <c r="K75" i="10"/>
  <c r="T74" i="10"/>
  <c r="R74" i="10"/>
  <c r="C75" i="10" s="1"/>
  <c r="M74" i="10"/>
  <c r="K74" i="10"/>
  <c r="C74" i="10"/>
  <c r="T73" i="10"/>
  <c r="R73" i="10"/>
  <c r="M73" i="10"/>
  <c r="K73" i="10"/>
  <c r="C73" i="10"/>
  <c r="T72" i="10"/>
  <c r="R72" i="10"/>
  <c r="M72" i="10"/>
  <c r="K72" i="10"/>
  <c r="T71" i="10"/>
  <c r="R71" i="10"/>
  <c r="C72" i="10" s="1"/>
  <c r="M71" i="10"/>
  <c r="K71" i="10"/>
  <c r="T70" i="10"/>
  <c r="R70" i="10"/>
  <c r="C71" i="10" s="1"/>
  <c r="M70" i="10"/>
  <c r="K70" i="10"/>
  <c r="C70" i="10"/>
  <c r="T69" i="10"/>
  <c r="R69" i="10"/>
  <c r="M69" i="10"/>
  <c r="K69" i="10"/>
  <c r="C69" i="10"/>
  <c r="T68" i="10"/>
  <c r="R68" i="10"/>
  <c r="M68" i="10"/>
  <c r="K68" i="10"/>
  <c r="T67" i="10"/>
  <c r="R67" i="10"/>
  <c r="C68" i="10" s="1"/>
  <c r="M67" i="10"/>
  <c r="K67" i="10"/>
  <c r="T66" i="10"/>
  <c r="R66" i="10"/>
  <c r="C67" i="10" s="1"/>
  <c r="M66" i="10"/>
  <c r="K66" i="10"/>
  <c r="C66" i="10"/>
  <c r="T65" i="10"/>
  <c r="R65" i="10"/>
  <c r="M65" i="10"/>
  <c r="K65" i="10"/>
  <c r="C65" i="10"/>
  <c r="T64" i="10"/>
  <c r="R64" i="10"/>
  <c r="M64" i="10"/>
  <c r="K64" i="10"/>
  <c r="T63" i="10"/>
  <c r="R63" i="10"/>
  <c r="C64" i="10" s="1"/>
  <c r="M63" i="10"/>
  <c r="K63" i="10"/>
  <c r="T62" i="10"/>
  <c r="R62" i="10"/>
  <c r="C63" i="10" s="1"/>
  <c r="M62" i="10"/>
  <c r="K62" i="10"/>
  <c r="C62" i="10"/>
  <c r="T61" i="10"/>
  <c r="R61" i="10"/>
  <c r="M61" i="10"/>
  <c r="K61" i="10"/>
  <c r="C61" i="10"/>
  <c r="T60" i="10"/>
  <c r="R60" i="10"/>
  <c r="M60" i="10"/>
  <c r="K60" i="10"/>
  <c r="T59" i="10"/>
  <c r="R59" i="10"/>
  <c r="C60" i="10" s="1"/>
  <c r="M59" i="10"/>
  <c r="K59" i="10"/>
  <c r="T58" i="10"/>
  <c r="R58" i="10"/>
  <c r="C59" i="10" s="1"/>
  <c r="M58" i="10"/>
  <c r="K58" i="10"/>
  <c r="C58" i="10"/>
  <c r="T57" i="10"/>
  <c r="R57" i="10"/>
  <c r="M57" i="10"/>
  <c r="K57" i="10"/>
  <c r="C57" i="10"/>
  <c r="T56" i="10"/>
  <c r="R56" i="10"/>
  <c r="M56" i="10"/>
  <c r="K56" i="10"/>
  <c r="T55" i="10"/>
  <c r="R55" i="10"/>
  <c r="C56" i="10" s="1"/>
  <c r="M55" i="10"/>
  <c r="K55" i="10"/>
  <c r="T54" i="10"/>
  <c r="R54" i="10"/>
  <c r="C55" i="10" s="1"/>
  <c r="M54" i="10"/>
  <c r="K54" i="10"/>
  <c r="C54" i="10"/>
  <c r="T53" i="10"/>
  <c r="R53" i="10"/>
  <c r="M53" i="10"/>
  <c r="K53" i="10"/>
  <c r="C53" i="10"/>
  <c r="T52" i="10"/>
  <c r="R52" i="10"/>
  <c r="M52" i="10"/>
  <c r="K52" i="10"/>
  <c r="T51" i="10"/>
  <c r="R51" i="10"/>
  <c r="C52" i="10" s="1"/>
  <c r="M51" i="10"/>
  <c r="K51" i="10"/>
  <c r="T50" i="10"/>
  <c r="R50" i="10"/>
  <c r="C51" i="10" s="1"/>
  <c r="M50" i="10"/>
  <c r="K50" i="10"/>
  <c r="C50" i="10"/>
  <c r="T49" i="10"/>
  <c r="R49" i="10"/>
  <c r="M49" i="10"/>
  <c r="K49" i="10"/>
  <c r="C49" i="10"/>
  <c r="T48" i="10"/>
  <c r="R48" i="10"/>
  <c r="M48" i="10"/>
  <c r="K48" i="10"/>
  <c r="T47" i="10"/>
  <c r="R47" i="10"/>
  <c r="C48" i="10" s="1"/>
  <c r="M47" i="10"/>
  <c r="K47" i="10"/>
  <c r="T46" i="10"/>
  <c r="R46" i="10"/>
  <c r="C47" i="10" s="1"/>
  <c r="M46" i="10"/>
  <c r="K46" i="10"/>
  <c r="C46" i="10"/>
  <c r="T45" i="10"/>
  <c r="R45" i="10"/>
  <c r="M45" i="10"/>
  <c r="K45" i="10"/>
  <c r="C45" i="10"/>
  <c r="T44" i="10"/>
  <c r="R44" i="10"/>
  <c r="M44" i="10"/>
  <c r="K44" i="10"/>
  <c r="T43" i="10"/>
  <c r="R43" i="10"/>
  <c r="C44" i="10" s="1"/>
  <c r="M43" i="10"/>
  <c r="K43" i="10"/>
  <c r="T42" i="10"/>
  <c r="R42" i="10"/>
  <c r="C43" i="10" s="1"/>
  <c r="M42" i="10"/>
  <c r="K42" i="10"/>
  <c r="C42" i="10"/>
  <c r="T41" i="10"/>
  <c r="R41" i="10"/>
  <c r="M41" i="10"/>
  <c r="K41" i="10"/>
  <c r="C41" i="10"/>
  <c r="T40" i="10"/>
  <c r="R40" i="10"/>
  <c r="M40" i="10"/>
  <c r="K40" i="10"/>
  <c r="T39" i="10"/>
  <c r="R39" i="10"/>
  <c r="C40" i="10" s="1"/>
  <c r="M39" i="10"/>
  <c r="K39" i="10"/>
  <c r="T38" i="10"/>
  <c r="R38" i="10"/>
  <c r="C39" i="10" s="1"/>
  <c r="M38" i="10"/>
  <c r="K38" i="10"/>
  <c r="C38" i="10"/>
  <c r="T37" i="10"/>
  <c r="R37" i="10"/>
  <c r="M37" i="10"/>
  <c r="K37" i="10"/>
  <c r="C37" i="10"/>
  <c r="T36" i="10"/>
  <c r="R36" i="10"/>
  <c r="M36" i="10"/>
  <c r="K36" i="10"/>
  <c r="T35" i="10"/>
  <c r="R35" i="10"/>
  <c r="C36" i="10" s="1"/>
  <c r="M35" i="10"/>
  <c r="K35" i="10"/>
  <c r="T34" i="10"/>
  <c r="R34" i="10"/>
  <c r="C35" i="10" s="1"/>
  <c r="M34" i="10"/>
  <c r="K34" i="10"/>
  <c r="C34" i="10"/>
  <c r="T33" i="10"/>
  <c r="R33" i="10"/>
  <c r="M33" i="10"/>
  <c r="K33" i="10"/>
  <c r="C33" i="10"/>
  <c r="T32" i="10"/>
  <c r="R32" i="10"/>
  <c r="M32" i="10"/>
  <c r="K32" i="10"/>
  <c r="T31" i="10"/>
  <c r="R31" i="10"/>
  <c r="C32" i="10" s="1"/>
  <c r="M31" i="10"/>
  <c r="K31" i="10"/>
  <c r="T30" i="10"/>
  <c r="R30" i="10"/>
  <c r="C31" i="10" s="1"/>
  <c r="M30" i="10"/>
  <c r="K30" i="10"/>
  <c r="C30" i="10"/>
  <c r="T29" i="10"/>
  <c r="R29" i="10"/>
  <c r="M29" i="10"/>
  <c r="K29" i="10"/>
  <c r="C29" i="10"/>
  <c r="T28" i="10"/>
  <c r="R28" i="10"/>
  <c r="M28" i="10"/>
  <c r="K28" i="10"/>
  <c r="T27" i="10"/>
  <c r="R27" i="10"/>
  <c r="C28" i="10" s="1"/>
  <c r="M27" i="10"/>
  <c r="K27" i="10"/>
  <c r="T26" i="10"/>
  <c r="R26" i="10"/>
  <c r="C27" i="10" s="1"/>
  <c r="M26" i="10"/>
  <c r="K26" i="10"/>
  <c r="C26" i="10"/>
  <c r="T25" i="10"/>
  <c r="R25" i="10"/>
  <c r="M25" i="10"/>
  <c r="K25" i="10"/>
  <c r="C25" i="10"/>
  <c r="T24" i="10"/>
  <c r="R24" i="10"/>
  <c r="M24" i="10"/>
  <c r="K24" i="10"/>
  <c r="T23" i="10"/>
  <c r="R23" i="10"/>
  <c r="C24" i="10" s="1"/>
  <c r="M23" i="10"/>
  <c r="K23" i="10"/>
  <c r="T22" i="10"/>
  <c r="R22" i="10"/>
  <c r="C23" i="10" s="1"/>
  <c r="M22" i="10"/>
  <c r="K22" i="10"/>
  <c r="C22" i="10"/>
  <c r="T21" i="10"/>
  <c r="R21" i="10"/>
  <c r="M21" i="10"/>
  <c r="K21" i="10"/>
  <c r="K9" i="10"/>
  <c r="M9" i="10" s="1"/>
  <c r="R9" i="10" s="1"/>
  <c r="L2" i="10"/>
  <c r="C11" i="11" l="1"/>
  <c r="T10" i="11"/>
  <c r="C10" i="10"/>
  <c r="T9" i="10"/>
  <c r="K11" i="11" l="1"/>
  <c r="M11" i="11" s="1"/>
  <c r="R11" i="11" s="1"/>
  <c r="K10" i="10"/>
  <c r="M10" i="10" s="1"/>
  <c r="R10" i="10" s="1"/>
  <c r="C12" i="11" l="1"/>
  <c r="T11" i="11"/>
  <c r="C11" i="10"/>
  <c r="T10" i="10"/>
  <c r="K12" i="11" l="1"/>
  <c r="M12" i="11" s="1"/>
  <c r="R12" i="11" s="1"/>
  <c r="K11" i="10"/>
  <c r="M11" i="10" s="1"/>
  <c r="R11" i="10" s="1"/>
  <c r="T12" i="11" l="1"/>
  <c r="C13" i="11"/>
  <c r="C12" i="10"/>
  <c r="T11" i="10"/>
  <c r="K13" i="11" l="1"/>
  <c r="M13" i="11" s="1"/>
  <c r="R13" i="11" s="1"/>
  <c r="K12" i="10"/>
  <c r="M12" i="10" s="1"/>
  <c r="R12" i="10" s="1"/>
  <c r="T108" i="1"/>
  <c r="R108" i="1"/>
  <c r="M108" i="1"/>
  <c r="K108" i="1"/>
  <c r="T107" i="1"/>
  <c r="R107" i="1"/>
  <c r="C108" i="1" s="1"/>
  <c r="M107" i="1"/>
  <c r="K107" i="1"/>
  <c r="T106" i="1"/>
  <c r="R106" i="1"/>
  <c r="C107" i="1" s="1"/>
  <c r="M106" i="1"/>
  <c r="K106" i="1"/>
  <c r="T105" i="1"/>
  <c r="R105" i="1"/>
  <c r="C106" i="1" s="1"/>
  <c r="M105" i="1"/>
  <c r="K105" i="1"/>
  <c r="T104" i="1"/>
  <c r="R104" i="1"/>
  <c r="C105" i="1" s="1"/>
  <c r="M104" i="1"/>
  <c r="K104" i="1"/>
  <c r="T103" i="1"/>
  <c r="R103" i="1"/>
  <c r="C104" i="1" s="1"/>
  <c r="M103" i="1"/>
  <c r="K103" i="1"/>
  <c r="T102" i="1"/>
  <c r="R102" i="1"/>
  <c r="C103" i="1" s="1"/>
  <c r="M102" i="1"/>
  <c r="K102" i="1"/>
  <c r="T101" i="1"/>
  <c r="R101" i="1"/>
  <c r="C102" i="1" s="1"/>
  <c r="M101" i="1"/>
  <c r="K101" i="1"/>
  <c r="T100" i="1"/>
  <c r="R100" i="1"/>
  <c r="C101" i="1" s="1"/>
  <c r="M100" i="1"/>
  <c r="K100" i="1"/>
  <c r="T99" i="1"/>
  <c r="R99" i="1"/>
  <c r="C100" i="1" s="1"/>
  <c r="M99" i="1"/>
  <c r="K99" i="1"/>
  <c r="T98" i="1"/>
  <c r="R98" i="1"/>
  <c r="C99" i="1" s="1"/>
  <c r="M98" i="1"/>
  <c r="K98" i="1"/>
  <c r="T97" i="1"/>
  <c r="R97" i="1"/>
  <c r="C98" i="1" s="1"/>
  <c r="M97" i="1"/>
  <c r="K97" i="1"/>
  <c r="T96" i="1"/>
  <c r="R96" i="1"/>
  <c r="C97" i="1" s="1"/>
  <c r="M96" i="1"/>
  <c r="K96" i="1"/>
  <c r="T95" i="1"/>
  <c r="R95" i="1"/>
  <c r="C96" i="1" s="1"/>
  <c r="M95" i="1"/>
  <c r="K95" i="1"/>
  <c r="T94" i="1"/>
  <c r="R94" i="1"/>
  <c r="C95" i="1" s="1"/>
  <c r="M94" i="1"/>
  <c r="K94" i="1"/>
  <c r="T93" i="1"/>
  <c r="R93" i="1"/>
  <c r="C94" i="1" s="1"/>
  <c r="M93" i="1"/>
  <c r="K93" i="1"/>
  <c r="T92" i="1"/>
  <c r="R92" i="1"/>
  <c r="C93" i="1" s="1"/>
  <c r="M92" i="1"/>
  <c r="K92" i="1"/>
  <c r="T91" i="1"/>
  <c r="R91" i="1"/>
  <c r="C92" i="1" s="1"/>
  <c r="M91" i="1"/>
  <c r="K91" i="1"/>
  <c r="T90" i="1"/>
  <c r="R90" i="1"/>
  <c r="C91" i="1" s="1"/>
  <c r="M90" i="1"/>
  <c r="K90" i="1"/>
  <c r="T89" i="1"/>
  <c r="R89" i="1"/>
  <c r="C90" i="1" s="1"/>
  <c r="M89" i="1"/>
  <c r="K89" i="1"/>
  <c r="T88" i="1"/>
  <c r="R88" i="1"/>
  <c r="C89" i="1" s="1"/>
  <c r="M88" i="1"/>
  <c r="K88" i="1"/>
  <c r="T87" i="1"/>
  <c r="R87" i="1"/>
  <c r="C88" i="1" s="1"/>
  <c r="M87" i="1"/>
  <c r="K87" i="1"/>
  <c r="T86" i="1"/>
  <c r="R86" i="1"/>
  <c r="C87" i="1" s="1"/>
  <c r="M86" i="1"/>
  <c r="K86" i="1"/>
  <c r="T85" i="1"/>
  <c r="R85" i="1"/>
  <c r="C86" i="1" s="1"/>
  <c r="M85" i="1"/>
  <c r="K85" i="1"/>
  <c r="T84" i="1"/>
  <c r="R84" i="1"/>
  <c r="C85" i="1" s="1"/>
  <c r="M84" i="1"/>
  <c r="K84" i="1"/>
  <c r="T83" i="1"/>
  <c r="R83" i="1"/>
  <c r="C84" i="1" s="1"/>
  <c r="M83" i="1"/>
  <c r="K83" i="1"/>
  <c r="T82" i="1"/>
  <c r="R82" i="1"/>
  <c r="C83" i="1" s="1"/>
  <c r="M82" i="1"/>
  <c r="K82" i="1"/>
  <c r="T81" i="1"/>
  <c r="R81" i="1"/>
  <c r="C82" i="1" s="1"/>
  <c r="M81" i="1"/>
  <c r="K81" i="1"/>
  <c r="T80" i="1"/>
  <c r="R80" i="1"/>
  <c r="C81" i="1" s="1"/>
  <c r="M80" i="1"/>
  <c r="K80" i="1"/>
  <c r="T79" i="1"/>
  <c r="R79" i="1"/>
  <c r="C80" i="1" s="1"/>
  <c r="M79" i="1"/>
  <c r="K79" i="1"/>
  <c r="T78" i="1"/>
  <c r="R78" i="1"/>
  <c r="C79" i="1" s="1"/>
  <c r="M78" i="1"/>
  <c r="K78" i="1"/>
  <c r="T77" i="1"/>
  <c r="R77" i="1"/>
  <c r="C78" i="1" s="1"/>
  <c r="M77" i="1"/>
  <c r="K77" i="1"/>
  <c r="T76" i="1"/>
  <c r="R76" i="1"/>
  <c r="C77" i="1" s="1"/>
  <c r="M76" i="1"/>
  <c r="K76" i="1"/>
  <c r="T75" i="1"/>
  <c r="R75" i="1"/>
  <c r="C76" i="1" s="1"/>
  <c r="M75" i="1"/>
  <c r="K75" i="1"/>
  <c r="T74" i="1"/>
  <c r="R74" i="1"/>
  <c r="C75" i="1" s="1"/>
  <c r="M74" i="1"/>
  <c r="K74" i="1"/>
  <c r="T73" i="1"/>
  <c r="R73" i="1"/>
  <c r="C74" i="1" s="1"/>
  <c r="M73" i="1"/>
  <c r="K73" i="1"/>
  <c r="T72" i="1"/>
  <c r="R72" i="1"/>
  <c r="C73" i="1" s="1"/>
  <c r="M72" i="1"/>
  <c r="K72" i="1"/>
  <c r="T71" i="1"/>
  <c r="R71" i="1"/>
  <c r="C72" i="1" s="1"/>
  <c r="M71" i="1"/>
  <c r="K71" i="1"/>
  <c r="T70" i="1"/>
  <c r="R70" i="1"/>
  <c r="C71" i="1" s="1"/>
  <c r="M70" i="1"/>
  <c r="K70" i="1"/>
  <c r="T69" i="1"/>
  <c r="R69" i="1"/>
  <c r="C70" i="1" s="1"/>
  <c r="M69" i="1"/>
  <c r="K69" i="1"/>
  <c r="T68" i="1"/>
  <c r="R68" i="1"/>
  <c r="C69" i="1" s="1"/>
  <c r="M68" i="1"/>
  <c r="K68" i="1"/>
  <c r="T67" i="1"/>
  <c r="R67" i="1"/>
  <c r="C68" i="1" s="1"/>
  <c r="M67" i="1"/>
  <c r="K67" i="1"/>
  <c r="T66" i="1"/>
  <c r="R66" i="1"/>
  <c r="C67" i="1" s="1"/>
  <c r="M66" i="1"/>
  <c r="K66" i="1"/>
  <c r="T65" i="1"/>
  <c r="R65" i="1"/>
  <c r="C66" i="1" s="1"/>
  <c r="M65" i="1"/>
  <c r="K65" i="1"/>
  <c r="T64" i="1"/>
  <c r="R64" i="1"/>
  <c r="C65" i="1" s="1"/>
  <c r="M64" i="1"/>
  <c r="K64" i="1"/>
  <c r="T63" i="1"/>
  <c r="R63" i="1"/>
  <c r="C64" i="1" s="1"/>
  <c r="M63" i="1"/>
  <c r="K63" i="1"/>
  <c r="T62" i="1"/>
  <c r="R62" i="1"/>
  <c r="C63" i="1" s="1"/>
  <c r="M62" i="1"/>
  <c r="K62" i="1"/>
  <c r="T61" i="1"/>
  <c r="R61" i="1"/>
  <c r="C62" i="1" s="1"/>
  <c r="M61" i="1"/>
  <c r="K61" i="1"/>
  <c r="T60" i="1"/>
  <c r="R60" i="1"/>
  <c r="C61" i="1" s="1"/>
  <c r="M60" i="1"/>
  <c r="K60" i="1"/>
  <c r="T59" i="1"/>
  <c r="R59" i="1"/>
  <c r="C60" i="1" s="1"/>
  <c r="M59" i="1"/>
  <c r="K59" i="1"/>
  <c r="T58" i="1"/>
  <c r="R58" i="1"/>
  <c r="C59" i="1" s="1"/>
  <c r="M58" i="1"/>
  <c r="K58" i="1"/>
  <c r="T57" i="1"/>
  <c r="R57" i="1"/>
  <c r="C58" i="1" s="1"/>
  <c r="M57" i="1"/>
  <c r="K57" i="1"/>
  <c r="T56" i="1"/>
  <c r="R56" i="1"/>
  <c r="C57" i="1" s="1"/>
  <c r="M56" i="1"/>
  <c r="K56" i="1"/>
  <c r="T55" i="1"/>
  <c r="R55" i="1"/>
  <c r="C56" i="1" s="1"/>
  <c r="M55" i="1"/>
  <c r="K55" i="1"/>
  <c r="T54" i="1"/>
  <c r="R54" i="1"/>
  <c r="C55" i="1" s="1"/>
  <c r="M54" i="1"/>
  <c r="K54" i="1"/>
  <c r="T53" i="1"/>
  <c r="R53" i="1"/>
  <c r="C54" i="1" s="1"/>
  <c r="M53" i="1"/>
  <c r="K53" i="1"/>
  <c r="T52" i="1"/>
  <c r="R52" i="1"/>
  <c r="C53" i="1" s="1"/>
  <c r="M52" i="1"/>
  <c r="K52" i="1"/>
  <c r="T51" i="1"/>
  <c r="R51" i="1"/>
  <c r="C52" i="1" s="1"/>
  <c r="M51" i="1"/>
  <c r="K51" i="1"/>
  <c r="T50" i="1"/>
  <c r="R50" i="1"/>
  <c r="C51" i="1" s="1"/>
  <c r="M50" i="1"/>
  <c r="K50" i="1"/>
  <c r="T49" i="1"/>
  <c r="R49" i="1"/>
  <c r="C50" i="1" s="1"/>
  <c r="M49" i="1"/>
  <c r="K49" i="1"/>
  <c r="T48" i="1"/>
  <c r="R48" i="1"/>
  <c r="C49" i="1" s="1"/>
  <c r="M48" i="1"/>
  <c r="K48" i="1"/>
  <c r="T47" i="1"/>
  <c r="R47" i="1"/>
  <c r="C48" i="1" s="1"/>
  <c r="M47" i="1"/>
  <c r="K47" i="1"/>
  <c r="T46" i="1"/>
  <c r="R46" i="1"/>
  <c r="C47" i="1" s="1"/>
  <c r="M46" i="1"/>
  <c r="K46" i="1"/>
  <c r="T45" i="1"/>
  <c r="R45" i="1"/>
  <c r="C46" i="1" s="1"/>
  <c r="M45" i="1"/>
  <c r="K45" i="1"/>
  <c r="T44" i="1"/>
  <c r="R44" i="1"/>
  <c r="C45" i="1" s="1"/>
  <c r="M44" i="1"/>
  <c r="K44" i="1"/>
  <c r="T43" i="1"/>
  <c r="R43" i="1"/>
  <c r="C44" i="1" s="1"/>
  <c r="M43" i="1"/>
  <c r="K43" i="1"/>
  <c r="T42" i="1"/>
  <c r="R42" i="1"/>
  <c r="C43" i="1" s="1"/>
  <c r="M42" i="1"/>
  <c r="K42" i="1"/>
  <c r="T41" i="1"/>
  <c r="R41" i="1"/>
  <c r="C42" i="1" s="1"/>
  <c r="M41" i="1"/>
  <c r="K41" i="1"/>
  <c r="T40" i="1"/>
  <c r="R40" i="1"/>
  <c r="C41" i="1" s="1"/>
  <c r="M40" i="1"/>
  <c r="K40" i="1"/>
  <c r="T39" i="1"/>
  <c r="R39" i="1"/>
  <c r="C40" i="1" s="1"/>
  <c r="M39" i="1"/>
  <c r="K39" i="1"/>
  <c r="T38" i="1"/>
  <c r="R38" i="1"/>
  <c r="C39" i="1" s="1"/>
  <c r="M38" i="1"/>
  <c r="K38" i="1"/>
  <c r="T37" i="1"/>
  <c r="R37" i="1"/>
  <c r="C38" i="1" s="1"/>
  <c r="M37" i="1"/>
  <c r="K37" i="1"/>
  <c r="T36" i="1"/>
  <c r="R36" i="1"/>
  <c r="C37" i="1" s="1"/>
  <c r="M36" i="1"/>
  <c r="K36" i="1"/>
  <c r="M35" i="1"/>
  <c r="R35" i="1" s="1"/>
  <c r="C36" i="1" s="1"/>
  <c r="K35" i="1"/>
  <c r="M23" i="1"/>
  <c r="R23" i="1" s="1"/>
  <c r="C24" i="1" s="1"/>
  <c r="K24" i="1" s="1"/>
  <c r="M24" i="1" s="1"/>
  <c r="R24" i="1" s="1"/>
  <c r="C25" i="1" s="1"/>
  <c r="K23" i="1"/>
  <c r="M22" i="1"/>
  <c r="R22" i="1" s="1"/>
  <c r="C23" i="1" s="1"/>
  <c r="K22" i="1"/>
  <c r="M21" i="1"/>
  <c r="R21" i="1" s="1"/>
  <c r="C22" i="1" s="1"/>
  <c r="K21" i="1"/>
  <c r="K9" i="1"/>
  <c r="M9" i="1" s="1"/>
  <c r="R9" i="1" s="1"/>
  <c r="L2" i="1"/>
  <c r="C14" i="11" l="1"/>
  <c r="T13" i="11"/>
  <c r="T35" i="1"/>
  <c r="T23" i="1"/>
  <c r="T22" i="1"/>
  <c r="T21" i="1"/>
  <c r="T12" i="10"/>
  <c r="C13" i="10"/>
  <c r="K25" i="1"/>
  <c r="M25" i="1" s="1"/>
  <c r="R25" i="1" s="1"/>
  <c r="C26" i="1" s="1"/>
  <c r="T24" i="1"/>
  <c r="C10" i="1"/>
  <c r="K10" i="1" s="1"/>
  <c r="M10" i="1" s="1"/>
  <c r="R10" i="1" s="1"/>
  <c r="C11" i="1" s="1"/>
  <c r="K11" i="1" s="1"/>
  <c r="M11" i="1" s="1"/>
  <c r="R11" i="1" s="1"/>
  <c r="C12" i="1" s="1"/>
  <c r="K12" i="1" s="1"/>
  <c r="M12" i="1" s="1"/>
  <c r="R12" i="1" s="1"/>
  <c r="C13" i="1" s="1"/>
  <c r="K13" i="1" s="1"/>
  <c r="M13" i="1" s="1"/>
  <c r="R13" i="1" s="1"/>
  <c r="C14" i="1" s="1"/>
  <c r="K14" i="1" s="1"/>
  <c r="M14" i="1" s="1"/>
  <c r="R14" i="1" s="1"/>
  <c r="C15" i="1" s="1"/>
  <c r="K15" i="1" s="1"/>
  <c r="M15" i="1" s="1"/>
  <c r="R15" i="1" s="1"/>
  <c r="C16" i="1" s="1"/>
  <c r="K16" i="1" s="1"/>
  <c r="M16" i="1" s="1"/>
  <c r="R16" i="1" s="1"/>
  <c r="C17" i="1" s="1"/>
  <c r="K17" i="1" s="1"/>
  <c r="M17" i="1" s="1"/>
  <c r="R17" i="1" s="1"/>
  <c r="C18" i="1" s="1"/>
  <c r="K18" i="1" s="1"/>
  <c r="M18" i="1" s="1"/>
  <c r="R18" i="1" s="1"/>
  <c r="C19" i="1" s="1"/>
  <c r="K19" i="1" s="1"/>
  <c r="M19" i="1" s="1"/>
  <c r="R19" i="1" s="1"/>
  <c r="C20" i="1" s="1"/>
  <c r="K20" i="1" s="1"/>
  <c r="M20" i="1" s="1"/>
  <c r="R20" i="1" s="1"/>
  <c r="C21" i="1" s="1"/>
  <c r="T9" i="1"/>
  <c r="K14" i="11" l="1"/>
  <c r="M14" i="11" s="1"/>
  <c r="R14" i="11" s="1"/>
  <c r="K13" i="10"/>
  <c r="M13" i="10" s="1"/>
  <c r="R13" i="10" s="1"/>
  <c r="K26" i="1"/>
  <c r="M26" i="1" s="1"/>
  <c r="R26" i="1" s="1"/>
  <c r="C27" i="1" s="1"/>
  <c r="T25" i="1"/>
  <c r="T16" i="1"/>
  <c r="T13" i="1"/>
  <c r="T17" i="1"/>
  <c r="T14" i="1"/>
  <c r="T18" i="1"/>
  <c r="T15" i="1"/>
  <c r="T19" i="1"/>
  <c r="T20" i="1"/>
  <c r="T12" i="1"/>
  <c r="T10" i="1"/>
  <c r="T11" i="1"/>
  <c r="C15" i="11" l="1"/>
  <c r="K15" i="11" s="1"/>
  <c r="M15" i="11" s="1"/>
  <c r="R15" i="11" s="1"/>
  <c r="T14" i="11"/>
  <c r="C14" i="10"/>
  <c r="T13" i="10"/>
  <c r="T26" i="1"/>
  <c r="C16" i="11" l="1"/>
  <c r="K16" i="11" s="1"/>
  <c r="M16" i="11" s="1"/>
  <c r="R16" i="11" s="1"/>
  <c r="T15" i="11"/>
  <c r="K14" i="10"/>
  <c r="M14" i="10" s="1"/>
  <c r="R14" i="10" s="1"/>
  <c r="K27" i="1"/>
  <c r="M27" i="1" s="1"/>
  <c r="R27" i="1" s="1"/>
  <c r="C28" i="1" s="1"/>
  <c r="T16" i="11" l="1"/>
  <c r="C17" i="11"/>
  <c r="K17" i="11" s="1"/>
  <c r="M17" i="11" s="1"/>
  <c r="R17" i="11" s="1"/>
  <c r="C15" i="10"/>
  <c r="K15" i="10" s="1"/>
  <c r="M15" i="10" s="1"/>
  <c r="R15" i="10" s="1"/>
  <c r="T14" i="10"/>
  <c r="T27" i="1"/>
  <c r="C18" i="11" l="1"/>
  <c r="K18" i="11" s="1"/>
  <c r="M18" i="11" s="1"/>
  <c r="R18" i="11" s="1"/>
  <c r="T17" i="11"/>
  <c r="C16" i="10"/>
  <c r="K16" i="10" s="1"/>
  <c r="M16" i="10" s="1"/>
  <c r="R16" i="10" s="1"/>
  <c r="T15" i="10"/>
  <c r="K28" i="1"/>
  <c r="M28" i="1" s="1"/>
  <c r="R28" i="1" s="1"/>
  <c r="C19" i="11" l="1"/>
  <c r="K19" i="11" s="1"/>
  <c r="M19" i="11" s="1"/>
  <c r="R19" i="11" s="1"/>
  <c r="T18" i="11"/>
  <c r="C29" i="1"/>
  <c r="K29" i="1" s="1"/>
  <c r="M29" i="1" s="1"/>
  <c r="R29" i="1" s="1"/>
  <c r="T16" i="10"/>
  <c r="C17" i="10"/>
  <c r="K17" i="10" s="1"/>
  <c r="M17" i="10" s="1"/>
  <c r="R17" i="10" s="1"/>
  <c r="T28" i="1"/>
  <c r="C20" i="11" l="1"/>
  <c r="K20" i="11" s="1"/>
  <c r="M20" i="11" s="1"/>
  <c r="R20" i="11" s="1"/>
  <c r="T19" i="11"/>
  <c r="T29" i="1"/>
  <c r="C30" i="1"/>
  <c r="K30" i="1" s="1"/>
  <c r="M30" i="1" s="1"/>
  <c r="R30" i="1" s="1"/>
  <c r="C18" i="10"/>
  <c r="K18" i="10" s="1"/>
  <c r="M18" i="10" s="1"/>
  <c r="R18" i="10" s="1"/>
  <c r="T17" i="10"/>
  <c r="T20" i="11" l="1"/>
  <c r="C21" i="11"/>
  <c r="K21" i="11" s="1"/>
  <c r="M21" i="11" s="1"/>
  <c r="R21" i="11" s="1"/>
  <c r="T30" i="1"/>
  <c r="C31" i="1"/>
  <c r="K31" i="1" s="1"/>
  <c r="M31" i="1" s="1"/>
  <c r="R31" i="1" s="1"/>
  <c r="C19" i="10"/>
  <c r="K19" i="10" s="1"/>
  <c r="M19" i="10" s="1"/>
  <c r="R19" i="10" s="1"/>
  <c r="T18" i="10"/>
  <c r="C22" i="11" l="1"/>
  <c r="K22" i="11" s="1"/>
  <c r="M22" i="11" s="1"/>
  <c r="R22" i="11" s="1"/>
  <c r="T21" i="11"/>
  <c r="C32" i="1"/>
  <c r="K32" i="1" s="1"/>
  <c r="M32" i="1" s="1"/>
  <c r="R32" i="1" s="1"/>
  <c r="T31" i="1"/>
  <c r="C20" i="10"/>
  <c r="K20" i="10" s="1"/>
  <c r="M20" i="10" s="1"/>
  <c r="R20" i="10" s="1"/>
  <c r="T19" i="10"/>
  <c r="C23" i="11" l="1"/>
  <c r="K23" i="11" s="1"/>
  <c r="M23" i="11" s="1"/>
  <c r="R23" i="11" s="1"/>
  <c r="T22" i="11"/>
  <c r="C33" i="1"/>
  <c r="K33" i="1" s="1"/>
  <c r="M33" i="1" s="1"/>
  <c r="R33" i="1" s="1"/>
  <c r="T32" i="1"/>
  <c r="T20" i="10"/>
  <c r="H4" i="10" s="1"/>
  <c r="C21" i="10"/>
  <c r="E5" i="10"/>
  <c r="G5" i="10"/>
  <c r="C5" i="10"/>
  <c r="I5" i="10" s="1"/>
  <c r="D4" i="10"/>
  <c r="C24" i="11" l="1"/>
  <c r="K24" i="11" s="1"/>
  <c r="T23" i="11"/>
  <c r="C34" i="1"/>
  <c r="K34" i="1" s="1"/>
  <c r="M34" i="1" s="1"/>
  <c r="R34" i="1" s="1"/>
  <c r="T33" i="1"/>
  <c r="L4" i="10"/>
  <c r="P4" i="10"/>
  <c r="M24" i="11" l="1"/>
  <c r="R24" i="11" s="1"/>
  <c r="E5" i="1"/>
  <c r="D4" i="1"/>
  <c r="C5" i="1"/>
  <c r="G5" i="1"/>
  <c r="C35" i="1"/>
  <c r="T34" i="1"/>
  <c r="H4" i="1" s="1"/>
  <c r="T24" i="11" l="1"/>
  <c r="C25" i="11"/>
  <c r="K25" i="11" s="1"/>
  <c r="M25" i="11" s="1"/>
  <c r="R25" i="11" s="1"/>
  <c r="C26" i="11" s="1"/>
  <c r="K26" i="11" s="1"/>
  <c r="M26" i="11" s="1"/>
  <c r="R26" i="11" s="1"/>
  <c r="L4" i="1"/>
  <c r="P4" i="1"/>
  <c r="I5" i="1"/>
  <c r="T25" i="11" l="1"/>
  <c r="C27" i="11"/>
  <c r="K27" i="11" s="1"/>
  <c r="M27" i="11" s="1"/>
  <c r="R27" i="11" s="1"/>
  <c r="T26" i="11"/>
  <c r="C28" i="11" l="1"/>
  <c r="K28" i="11" s="1"/>
  <c r="M28" i="11" s="1"/>
  <c r="R28" i="11" s="1"/>
  <c r="T27" i="11"/>
  <c r="T28" i="11" l="1"/>
  <c r="C29" i="11"/>
  <c r="K29" i="11" s="1"/>
  <c r="M29" i="11" s="1"/>
  <c r="R29" i="11" s="1"/>
  <c r="C30" i="11" l="1"/>
  <c r="K30" i="11" s="1"/>
  <c r="M30" i="11" s="1"/>
  <c r="R30" i="11" s="1"/>
  <c r="T29" i="11"/>
  <c r="C31" i="11" l="1"/>
  <c r="K31" i="11" s="1"/>
  <c r="M31" i="11" s="1"/>
  <c r="R31" i="11" s="1"/>
  <c r="T30" i="11"/>
  <c r="C32" i="11" l="1"/>
  <c r="K32" i="11" s="1"/>
  <c r="M32" i="11" s="1"/>
  <c r="R32" i="11" s="1"/>
  <c r="T31" i="11"/>
  <c r="T32" i="11" l="1"/>
  <c r="C33" i="11"/>
  <c r="K33" i="11" s="1"/>
  <c r="M33" i="11" s="1"/>
  <c r="R33" i="11" s="1"/>
  <c r="C34" i="11" l="1"/>
  <c r="K34" i="11" s="1"/>
  <c r="M34" i="11" s="1"/>
  <c r="R34" i="11" s="1"/>
  <c r="T33" i="11"/>
  <c r="C35" i="11" l="1"/>
  <c r="K35" i="11" s="1"/>
  <c r="M35" i="11" s="1"/>
  <c r="R35" i="11" s="1"/>
  <c r="T34" i="11"/>
  <c r="C36" i="11" l="1"/>
  <c r="K36" i="11" s="1"/>
  <c r="M36" i="11" s="1"/>
  <c r="R36" i="11" s="1"/>
  <c r="T35" i="11"/>
  <c r="C37" i="11" l="1"/>
  <c r="K37" i="11" s="1"/>
  <c r="M37" i="11" s="1"/>
  <c r="R37" i="11" s="1"/>
  <c r="T36" i="11"/>
  <c r="C38" i="11" l="1"/>
  <c r="T37" i="11"/>
  <c r="K38" i="11" l="1"/>
  <c r="M38" i="11" s="1"/>
  <c r="R38" i="11" s="1"/>
  <c r="C39" i="11" l="1"/>
  <c r="T38" i="11"/>
  <c r="K39" i="11" l="1"/>
  <c r="M39" i="11" s="1"/>
  <c r="R39" i="11" s="1"/>
  <c r="C40" i="11" l="1"/>
  <c r="T39" i="11"/>
  <c r="K40" i="11" l="1"/>
  <c r="M40" i="11" s="1"/>
  <c r="R40" i="11" s="1"/>
  <c r="C41" i="11" l="1"/>
  <c r="T40" i="11"/>
  <c r="K41" i="11" l="1"/>
  <c r="M41" i="11" s="1"/>
  <c r="R41" i="11" s="1"/>
  <c r="C42" i="11" l="1"/>
  <c r="T41" i="11"/>
  <c r="K42" i="11" l="1"/>
  <c r="M42" i="11" s="1"/>
  <c r="R42" i="11" s="1"/>
  <c r="C43" i="11" l="1"/>
  <c r="K43" i="11" s="1"/>
  <c r="M43" i="11" s="1"/>
  <c r="R43" i="11" s="1"/>
  <c r="T42" i="11"/>
  <c r="C44" i="11" l="1"/>
  <c r="K44" i="11" s="1"/>
  <c r="M44" i="11" s="1"/>
  <c r="R44" i="11" s="1"/>
  <c r="T43" i="11"/>
  <c r="C45" i="11" l="1"/>
  <c r="K45" i="11" s="1"/>
  <c r="M45" i="11" s="1"/>
  <c r="R45" i="11" s="1"/>
  <c r="T44" i="11"/>
  <c r="C46" i="11" l="1"/>
  <c r="K46" i="11" s="1"/>
  <c r="M46" i="11" s="1"/>
  <c r="R46" i="11" s="1"/>
  <c r="T45" i="11"/>
  <c r="C47" i="11" l="1"/>
  <c r="K47" i="11" s="1"/>
  <c r="M47" i="11" s="1"/>
  <c r="R47" i="11" s="1"/>
  <c r="T46" i="11"/>
  <c r="C48" i="11" l="1"/>
  <c r="K48" i="11" s="1"/>
  <c r="M48" i="11" s="1"/>
  <c r="R48" i="11" s="1"/>
  <c r="T47" i="11"/>
  <c r="C49" i="11" l="1"/>
  <c r="K49" i="11" s="1"/>
  <c r="M49" i="11" s="1"/>
  <c r="R49" i="11" s="1"/>
  <c r="T48" i="11"/>
  <c r="C50" i="11" l="1"/>
  <c r="K50" i="11" s="1"/>
  <c r="M50" i="11" s="1"/>
  <c r="R50" i="11" s="1"/>
  <c r="T49" i="11"/>
  <c r="C51" i="11" l="1"/>
  <c r="K51" i="11" s="1"/>
  <c r="M51" i="11" s="1"/>
  <c r="R51" i="11" s="1"/>
  <c r="T50" i="11"/>
  <c r="C52" i="11" l="1"/>
  <c r="K52" i="11" s="1"/>
  <c r="M52" i="11" s="1"/>
  <c r="R52" i="11" s="1"/>
  <c r="T51" i="11"/>
  <c r="C53" i="11" l="1"/>
  <c r="K53" i="11" s="1"/>
  <c r="M53" i="11" s="1"/>
  <c r="R53" i="11" s="1"/>
  <c r="T52" i="11"/>
  <c r="C54" i="11" l="1"/>
  <c r="K54" i="11" s="1"/>
  <c r="M54" i="11" s="1"/>
  <c r="R54" i="11" s="1"/>
  <c r="T53" i="11"/>
  <c r="C55" i="11" l="1"/>
  <c r="K55" i="11" s="1"/>
  <c r="M55" i="11" s="1"/>
  <c r="R55" i="11" s="1"/>
  <c r="T54" i="11"/>
  <c r="C56" i="11" l="1"/>
  <c r="K56" i="11" s="1"/>
  <c r="M56" i="11" s="1"/>
  <c r="R56" i="11" s="1"/>
  <c r="T55" i="11"/>
  <c r="C57" i="11" l="1"/>
  <c r="K57" i="11" s="1"/>
  <c r="M57" i="11" s="1"/>
  <c r="R57" i="11" s="1"/>
  <c r="T56" i="11"/>
  <c r="C58" i="11" l="1"/>
  <c r="K58" i="11" s="1"/>
  <c r="M58" i="11" s="1"/>
  <c r="R58" i="11" s="1"/>
  <c r="T57" i="11"/>
  <c r="C59" i="11" l="1"/>
  <c r="K59" i="11" s="1"/>
  <c r="M59" i="11" s="1"/>
  <c r="R59" i="11" s="1"/>
  <c r="T58" i="11"/>
  <c r="C60" i="11" l="1"/>
  <c r="K60" i="11" s="1"/>
  <c r="M60" i="11" s="1"/>
  <c r="R60" i="11" s="1"/>
  <c r="T59" i="11"/>
  <c r="C61" i="11" l="1"/>
  <c r="K61" i="11" s="1"/>
  <c r="M61" i="11" s="1"/>
  <c r="R61" i="11" s="1"/>
  <c r="T60" i="11"/>
  <c r="C62" i="11" l="1"/>
  <c r="K62" i="11" s="1"/>
  <c r="M62" i="11" s="1"/>
  <c r="R62" i="11" s="1"/>
  <c r="T61" i="11"/>
  <c r="C63" i="11" l="1"/>
  <c r="K63" i="11" s="1"/>
  <c r="M63" i="11" s="1"/>
  <c r="R63" i="11" s="1"/>
  <c r="T62" i="11"/>
  <c r="C64" i="11" l="1"/>
  <c r="K64" i="11" s="1"/>
  <c r="M64" i="11" s="1"/>
  <c r="R64" i="11" s="1"/>
  <c r="T63" i="11"/>
  <c r="C65" i="11" l="1"/>
  <c r="K65" i="11" s="1"/>
  <c r="M65" i="11" s="1"/>
  <c r="R65" i="11" s="1"/>
  <c r="T64" i="11"/>
  <c r="C66" i="11" l="1"/>
  <c r="K66" i="11" s="1"/>
  <c r="M66" i="11" s="1"/>
  <c r="R66" i="11" s="1"/>
  <c r="T65" i="11"/>
  <c r="C67" i="11" l="1"/>
  <c r="K67" i="11" s="1"/>
  <c r="M67" i="11" s="1"/>
  <c r="R67" i="11" s="1"/>
  <c r="T66" i="11"/>
  <c r="C68" i="11" l="1"/>
  <c r="K68" i="11" s="1"/>
  <c r="M68" i="11" s="1"/>
  <c r="R68" i="11" s="1"/>
  <c r="T67" i="11"/>
  <c r="C69" i="11" l="1"/>
  <c r="K69" i="11" s="1"/>
  <c r="M69" i="11" s="1"/>
  <c r="R69" i="11" s="1"/>
  <c r="T68" i="11"/>
  <c r="C70" i="11" l="1"/>
  <c r="K70" i="11" s="1"/>
  <c r="M70" i="11" s="1"/>
  <c r="R70" i="11" s="1"/>
  <c r="T69" i="11"/>
  <c r="C71" i="11" l="1"/>
  <c r="K71" i="11" s="1"/>
  <c r="M71" i="11" s="1"/>
  <c r="R71" i="11" s="1"/>
  <c r="T70" i="11"/>
  <c r="C72" i="11" l="1"/>
  <c r="K72" i="11" s="1"/>
  <c r="M72" i="11" s="1"/>
  <c r="R72" i="11" s="1"/>
  <c r="T71" i="11"/>
  <c r="C73" i="11" l="1"/>
  <c r="K73" i="11" s="1"/>
  <c r="M73" i="11" s="1"/>
  <c r="R73" i="11" s="1"/>
  <c r="T72" i="11"/>
  <c r="C74" i="11" l="1"/>
  <c r="K74" i="11" s="1"/>
  <c r="M74" i="11" s="1"/>
  <c r="R74" i="11" s="1"/>
  <c r="T73" i="11"/>
  <c r="C75" i="11" l="1"/>
  <c r="K75" i="11" s="1"/>
  <c r="M75" i="11" s="1"/>
  <c r="R75" i="11" s="1"/>
  <c r="T74" i="11"/>
  <c r="C76" i="11" l="1"/>
  <c r="K76" i="11" s="1"/>
  <c r="M76" i="11" s="1"/>
  <c r="R76" i="11" s="1"/>
  <c r="T75" i="11"/>
  <c r="C77" i="11" l="1"/>
  <c r="K77" i="11" s="1"/>
  <c r="M77" i="11" s="1"/>
  <c r="R77" i="11" s="1"/>
  <c r="T76" i="11"/>
  <c r="C78" i="11" l="1"/>
  <c r="K78" i="11" s="1"/>
  <c r="M78" i="11" s="1"/>
  <c r="R78" i="11" s="1"/>
  <c r="T77" i="11"/>
  <c r="C79" i="11" l="1"/>
  <c r="K79" i="11" s="1"/>
  <c r="M79" i="11" s="1"/>
  <c r="R79" i="11" s="1"/>
  <c r="T78" i="11"/>
  <c r="C80" i="11" l="1"/>
  <c r="K80" i="11" s="1"/>
  <c r="M80" i="11" s="1"/>
  <c r="R80" i="11" s="1"/>
  <c r="T79" i="11"/>
  <c r="C81" i="11" l="1"/>
  <c r="K81" i="11" s="1"/>
  <c r="M81" i="11" s="1"/>
  <c r="R81" i="11" s="1"/>
  <c r="T80" i="11"/>
  <c r="C82" i="11" l="1"/>
  <c r="K82" i="11" s="1"/>
  <c r="M82" i="11" s="1"/>
  <c r="R82" i="11" s="1"/>
  <c r="T81" i="11"/>
  <c r="C83" i="11" l="1"/>
  <c r="K83" i="11" s="1"/>
  <c r="M83" i="11" s="1"/>
  <c r="R83" i="11" s="1"/>
  <c r="T82" i="11"/>
  <c r="C84" i="11" l="1"/>
  <c r="K84" i="11" s="1"/>
  <c r="M84" i="11" s="1"/>
  <c r="R84" i="11" s="1"/>
  <c r="T83" i="11"/>
  <c r="C85" i="11" l="1"/>
  <c r="K85" i="11" s="1"/>
  <c r="M85" i="11" s="1"/>
  <c r="R85" i="11" s="1"/>
  <c r="T84" i="11"/>
  <c r="C86" i="11" l="1"/>
  <c r="K86" i="11" s="1"/>
  <c r="M86" i="11" s="1"/>
  <c r="R86" i="11" s="1"/>
  <c r="T85" i="11"/>
  <c r="C87" i="11" l="1"/>
  <c r="K87" i="11" s="1"/>
  <c r="M87" i="11" s="1"/>
  <c r="R87" i="11" s="1"/>
  <c r="T86" i="11"/>
  <c r="C88" i="11" l="1"/>
  <c r="K88" i="11" s="1"/>
  <c r="M88" i="11" s="1"/>
  <c r="R88" i="11" s="1"/>
  <c r="T87" i="11"/>
  <c r="C89" i="11" l="1"/>
  <c r="K89" i="11" s="1"/>
  <c r="M89" i="11" s="1"/>
  <c r="R89" i="11" s="1"/>
  <c r="T88" i="11"/>
  <c r="C90" i="11" l="1"/>
  <c r="K90" i="11" s="1"/>
  <c r="M90" i="11" s="1"/>
  <c r="R90" i="11" s="1"/>
  <c r="T89" i="11"/>
  <c r="C91" i="11" l="1"/>
  <c r="K91" i="11" s="1"/>
  <c r="M91" i="11" s="1"/>
  <c r="R91" i="11" s="1"/>
  <c r="T90" i="11"/>
  <c r="C92" i="11" l="1"/>
  <c r="K92" i="11" s="1"/>
  <c r="M92" i="11" s="1"/>
  <c r="R92" i="11" s="1"/>
  <c r="T91" i="11"/>
  <c r="C93" i="11" l="1"/>
  <c r="K93" i="11" s="1"/>
  <c r="M93" i="11" s="1"/>
  <c r="R93" i="11" s="1"/>
  <c r="T92" i="11"/>
  <c r="C94" i="11" l="1"/>
  <c r="K94" i="11" s="1"/>
  <c r="M94" i="11" s="1"/>
  <c r="R94" i="11" s="1"/>
  <c r="T93" i="11"/>
  <c r="C95" i="11" l="1"/>
  <c r="K95" i="11" s="1"/>
  <c r="M95" i="11" s="1"/>
  <c r="R95" i="11" s="1"/>
  <c r="T94" i="11"/>
  <c r="C96" i="11" l="1"/>
  <c r="K96" i="11" s="1"/>
  <c r="M96" i="11" s="1"/>
  <c r="R96" i="11" s="1"/>
  <c r="T95" i="11"/>
  <c r="C97" i="11" l="1"/>
  <c r="K97" i="11" s="1"/>
  <c r="M97" i="11" s="1"/>
  <c r="R97" i="11" s="1"/>
  <c r="T96" i="11"/>
  <c r="C98" i="11" l="1"/>
  <c r="K98" i="11" s="1"/>
  <c r="M98" i="11" s="1"/>
  <c r="R98" i="11" s="1"/>
  <c r="T97" i="11"/>
  <c r="C99" i="11" l="1"/>
  <c r="K99" i="11" s="1"/>
  <c r="M99" i="11" s="1"/>
  <c r="R99" i="11" s="1"/>
  <c r="T98" i="11"/>
  <c r="C100" i="11" l="1"/>
  <c r="K100" i="11" s="1"/>
  <c r="M100" i="11" s="1"/>
  <c r="R100" i="11" s="1"/>
  <c r="T99" i="11"/>
  <c r="C101" i="11" l="1"/>
  <c r="K101" i="11" s="1"/>
  <c r="M101" i="11" s="1"/>
  <c r="R101" i="11" s="1"/>
  <c r="T100" i="11"/>
  <c r="C102" i="11" l="1"/>
  <c r="K102" i="11" s="1"/>
  <c r="M102" i="11" s="1"/>
  <c r="R102" i="11" s="1"/>
  <c r="T101" i="11"/>
  <c r="C103" i="11" l="1"/>
  <c r="K103" i="11" s="1"/>
  <c r="M103" i="11" s="1"/>
  <c r="R103" i="11" s="1"/>
  <c r="T102" i="11"/>
  <c r="C104" i="11" l="1"/>
  <c r="K104" i="11" s="1"/>
  <c r="M104" i="11" s="1"/>
  <c r="R104" i="11" s="1"/>
  <c r="T103" i="11"/>
  <c r="C105" i="11" l="1"/>
  <c r="K105" i="11" s="1"/>
  <c r="M105" i="11" s="1"/>
  <c r="R105" i="11" s="1"/>
  <c r="T104" i="11"/>
  <c r="C106" i="11" l="1"/>
  <c r="K106" i="11" s="1"/>
  <c r="M106" i="11" s="1"/>
  <c r="R106" i="11" s="1"/>
  <c r="T105" i="11"/>
  <c r="C107" i="11" l="1"/>
  <c r="K107" i="11" s="1"/>
  <c r="M107" i="11" s="1"/>
  <c r="R107" i="11" s="1"/>
  <c r="T106" i="11"/>
  <c r="C108" i="11" l="1"/>
  <c r="K108" i="11" s="1"/>
  <c r="M108" i="11" s="1"/>
  <c r="R108" i="11" s="1"/>
  <c r="T107" i="11"/>
  <c r="T108" i="11" l="1"/>
  <c r="C109" i="11"/>
  <c r="K109" i="11" s="1"/>
  <c r="M109" i="11" s="1"/>
  <c r="R109" i="11" s="1"/>
  <c r="T109" i="11" l="1"/>
  <c r="C110" i="11"/>
  <c r="K110" i="11" s="1"/>
  <c r="M110" i="11" s="1"/>
  <c r="R110" i="11" s="1"/>
  <c r="T110" i="11" l="1"/>
  <c r="C111" i="11"/>
  <c r="K111" i="11" s="1"/>
  <c r="M111" i="11" s="1"/>
  <c r="R111" i="11" s="1"/>
  <c r="T111" i="11" l="1"/>
  <c r="C112" i="11"/>
  <c r="K112" i="11" s="1"/>
  <c r="M112" i="11" s="1"/>
  <c r="R112" i="11" s="1"/>
  <c r="T112" i="11" l="1"/>
  <c r="C113" i="11"/>
  <c r="K113" i="11" s="1"/>
  <c r="M113" i="11" s="1"/>
  <c r="R113" i="11" s="1"/>
  <c r="C114" i="11" l="1"/>
  <c r="K114" i="11" s="1"/>
  <c r="M114" i="11" s="1"/>
  <c r="R114" i="11" s="1"/>
  <c r="T113" i="11"/>
  <c r="T114" i="11" l="1"/>
  <c r="C115" i="11"/>
  <c r="K115" i="11" s="1"/>
  <c r="M115" i="11" s="1"/>
  <c r="R115" i="11" s="1"/>
  <c r="T115" i="11" l="1"/>
  <c r="C116" i="11"/>
  <c r="K116" i="11" s="1"/>
  <c r="M116" i="11" s="1"/>
  <c r="R116" i="11" s="1"/>
  <c r="T116" i="11" l="1"/>
  <c r="C117" i="11"/>
  <c r="K117" i="11" s="1"/>
  <c r="M117" i="11" s="1"/>
  <c r="R117" i="11" s="1"/>
  <c r="C118" i="11" l="1"/>
  <c r="K118" i="11" s="1"/>
  <c r="M118" i="11" s="1"/>
  <c r="R118" i="11" s="1"/>
  <c r="T117" i="11"/>
  <c r="T118" i="11" l="1"/>
  <c r="C119" i="11"/>
  <c r="K119" i="11" s="1"/>
  <c r="M119" i="11" s="1"/>
  <c r="R119" i="11" s="1"/>
  <c r="T119" i="11" l="1"/>
  <c r="C120" i="11"/>
  <c r="K120" i="11" s="1"/>
  <c r="M120" i="11" s="1"/>
  <c r="R120" i="11" s="1"/>
  <c r="T120" i="11" l="1"/>
  <c r="C121" i="11"/>
  <c r="K121" i="11" s="1"/>
  <c r="M121" i="11" s="1"/>
  <c r="R121" i="11" s="1"/>
  <c r="C122" i="11" l="1"/>
  <c r="K122" i="11" s="1"/>
  <c r="M122" i="11" s="1"/>
  <c r="R122" i="11" s="1"/>
  <c r="T121" i="11"/>
  <c r="T122" i="11" l="1"/>
  <c r="C123" i="11"/>
  <c r="K123" i="11" s="1"/>
  <c r="M123" i="11" s="1"/>
  <c r="R123" i="11" s="1"/>
  <c r="T123" i="11" l="1"/>
  <c r="C124" i="11"/>
  <c r="K124" i="11" s="1"/>
  <c r="M124" i="11" s="1"/>
  <c r="R124" i="11" s="1"/>
  <c r="T124" i="11" l="1"/>
  <c r="C125" i="11"/>
  <c r="K125" i="11" s="1"/>
  <c r="M125" i="11" s="1"/>
  <c r="R125" i="11" s="1"/>
  <c r="T125" i="11" l="1"/>
  <c r="C126" i="11"/>
  <c r="K126" i="11" s="1"/>
  <c r="M126" i="11" s="1"/>
  <c r="R126" i="11" s="1"/>
  <c r="T126" i="11" l="1"/>
  <c r="C127" i="11"/>
  <c r="K127" i="11" l="1"/>
  <c r="M127" i="11" s="1"/>
  <c r="R127" i="11" s="1"/>
  <c r="P2" i="11" s="1"/>
  <c r="T127" i="11" l="1"/>
  <c r="G5" i="11"/>
  <c r="E5" i="11"/>
  <c r="C5" i="11"/>
  <c r="I5" i="11" s="1"/>
</calcChain>
</file>

<file path=xl/sharedStrings.xml><?xml version="1.0" encoding="utf-8"?>
<sst xmlns="http://schemas.openxmlformats.org/spreadsheetml/2006/main" count="519" uniqueCount="119">
  <si>
    <t>通貨ペア</t>
    <rPh sb="0" eb="2">
      <t>ツウカ</t>
    </rPh>
    <phoneticPr fontId="4"/>
  </si>
  <si>
    <t>USDJPY</t>
    <phoneticPr fontId="4"/>
  </si>
  <si>
    <t>時間足</t>
    <rPh sb="0" eb="2">
      <t>ジカン</t>
    </rPh>
    <rPh sb="2" eb="3">
      <t>アシ</t>
    </rPh>
    <phoneticPr fontId="4"/>
  </si>
  <si>
    <t>日足</t>
    <rPh sb="0" eb="2">
      <t>ヒアシ</t>
    </rPh>
    <phoneticPr fontId="4"/>
  </si>
  <si>
    <t>当初資金</t>
    <rPh sb="0" eb="2">
      <t>トウショ</t>
    </rPh>
    <rPh sb="2" eb="4">
      <t>シキン</t>
    </rPh>
    <phoneticPr fontId="4"/>
  </si>
  <si>
    <t>最終資金</t>
    <rPh sb="0" eb="2">
      <t>サイシュウ</t>
    </rPh>
    <rPh sb="2" eb="4">
      <t>シキン</t>
    </rPh>
    <phoneticPr fontId="4"/>
  </si>
  <si>
    <t>エントリー理由</t>
    <rPh sb="5" eb="7">
      <t>リユウ</t>
    </rPh>
    <phoneticPr fontId="4"/>
  </si>
  <si>
    <t>10MA・20MAの両方の上側にキャンドルがあれば買い方向、下側なら売り方向。MAに触れてPB出現でエントリー待ち、PB高値or安値ブレイクでエントリー。</t>
    <phoneticPr fontId="4"/>
  </si>
  <si>
    <t>決済理由</t>
    <rPh sb="0" eb="2">
      <t>ケッサイ</t>
    </rPh>
    <rPh sb="2" eb="4">
      <t>リユウ</t>
    </rPh>
    <phoneticPr fontId="4"/>
  </si>
  <si>
    <t>・トレーリングストップ（ダウ理論）</t>
    <rPh sb="14" eb="16">
      <t>リロン</t>
    </rPh>
    <phoneticPr fontId="4"/>
  </si>
  <si>
    <t>損益金額</t>
    <rPh sb="0" eb="2">
      <t>ソンエキ</t>
    </rPh>
    <rPh sb="2" eb="4">
      <t>キンガク</t>
    </rPh>
    <phoneticPr fontId="4"/>
  </si>
  <si>
    <t>損益pips</t>
    <rPh sb="0" eb="2">
      <t>ソンエキ</t>
    </rPh>
    <phoneticPr fontId="4"/>
  </si>
  <si>
    <t>最大ドローアップ</t>
    <rPh sb="0" eb="2">
      <t>サイダイ</t>
    </rPh>
    <phoneticPr fontId="4"/>
  </si>
  <si>
    <t>最大ドローダウン</t>
    <rPh sb="0" eb="2">
      <t>サイダイ</t>
    </rPh>
    <phoneticPr fontId="4"/>
  </si>
  <si>
    <t>勝数</t>
    <rPh sb="0" eb="1">
      <t>カ</t>
    </rPh>
    <rPh sb="1" eb="2">
      <t>カズ</t>
    </rPh>
    <phoneticPr fontId="4"/>
  </si>
  <si>
    <t>負数</t>
    <rPh sb="0" eb="1">
      <t>マ</t>
    </rPh>
    <rPh sb="1" eb="2">
      <t>カズ</t>
    </rPh>
    <phoneticPr fontId="4"/>
  </si>
  <si>
    <t>引分</t>
    <rPh sb="0" eb="1">
      <t>ヒ</t>
    </rPh>
    <rPh sb="1" eb="2">
      <t>ワ</t>
    </rPh>
    <phoneticPr fontId="4"/>
  </si>
  <si>
    <t>勝率</t>
    <rPh sb="0" eb="2">
      <t>ショウリツ</t>
    </rPh>
    <phoneticPr fontId="4"/>
  </si>
  <si>
    <t>最大連勝</t>
    <rPh sb="0" eb="2">
      <t>サイダイ</t>
    </rPh>
    <rPh sb="2" eb="4">
      <t>レンショウ</t>
    </rPh>
    <phoneticPr fontId="4"/>
  </si>
  <si>
    <t>最大連敗</t>
    <rPh sb="0" eb="2">
      <t>サイダイ</t>
    </rPh>
    <rPh sb="2" eb="4">
      <t>レンパイ</t>
    </rPh>
    <phoneticPr fontId="4"/>
  </si>
  <si>
    <t>No.</t>
    <phoneticPr fontId="4"/>
  </si>
  <si>
    <t>資金</t>
    <rPh sb="0" eb="2">
      <t>シキン</t>
    </rPh>
    <phoneticPr fontId="4"/>
  </si>
  <si>
    <t>エントリー</t>
    <phoneticPr fontId="4"/>
  </si>
  <si>
    <t>リスク（3%）</t>
    <phoneticPr fontId="4"/>
  </si>
  <si>
    <t>ロット</t>
    <phoneticPr fontId="4"/>
  </si>
  <si>
    <t>決済</t>
    <rPh sb="0" eb="2">
      <t>ケッサイ</t>
    </rPh>
    <phoneticPr fontId="4"/>
  </si>
  <si>
    <t>損益</t>
    <rPh sb="0" eb="2">
      <t>ソンエキ</t>
    </rPh>
    <phoneticPr fontId="4"/>
  </si>
  <si>
    <t>西暦</t>
    <rPh sb="0" eb="2">
      <t>セイレキ</t>
    </rPh>
    <phoneticPr fontId="4"/>
  </si>
  <si>
    <t>日付</t>
    <rPh sb="0" eb="2">
      <t>ヒヅケ</t>
    </rPh>
    <phoneticPr fontId="4"/>
  </si>
  <si>
    <t>売買</t>
    <rPh sb="0" eb="2">
      <t>バイバイ</t>
    </rPh>
    <phoneticPr fontId="4"/>
  </si>
  <si>
    <t>レート</t>
    <phoneticPr fontId="4"/>
  </si>
  <si>
    <t>pips</t>
    <phoneticPr fontId="4"/>
  </si>
  <si>
    <t>損失上限</t>
    <rPh sb="0" eb="2">
      <t>ソンシツ</t>
    </rPh>
    <rPh sb="2" eb="4">
      <t>ジョウゲン</t>
    </rPh>
    <phoneticPr fontId="4"/>
  </si>
  <si>
    <t>金額</t>
    <rPh sb="0" eb="2">
      <t>キンガク</t>
    </rPh>
    <phoneticPr fontId="4"/>
  </si>
  <si>
    <t>買</t>
  </si>
  <si>
    <t>売</t>
  </si>
  <si>
    <t>売</t>
    <phoneticPr fontId="4"/>
  </si>
  <si>
    <t xml:space="preserve">Q1. このチャートの中にあるピンバーは①～⑧の8本でしょうか？それとも他にもありますか？
　　 実体の3倍の長さのひげがあって、上か下かどちらかのひげがもう一方よりも明らかに長いものがピンバーだと
　　 理解したのですが合っていますか？ </t>
    <rPh sb="11" eb="12">
      <t>ナカ</t>
    </rPh>
    <rPh sb="25" eb="26">
      <t>ホン</t>
    </rPh>
    <rPh sb="36" eb="37">
      <t>ホカ</t>
    </rPh>
    <rPh sb="49" eb="51">
      <t>ジッタイ</t>
    </rPh>
    <rPh sb="53" eb="54">
      <t>バイ</t>
    </rPh>
    <rPh sb="55" eb="56">
      <t>ナガ</t>
    </rPh>
    <rPh sb="65" eb="66">
      <t>ウエ</t>
    </rPh>
    <rPh sb="67" eb="68">
      <t>シタ</t>
    </rPh>
    <rPh sb="79" eb="81">
      <t>イッポウ</t>
    </rPh>
    <rPh sb="84" eb="85">
      <t>アキ</t>
    </rPh>
    <rPh sb="88" eb="89">
      <t>ナガ</t>
    </rPh>
    <rPh sb="103" eb="105">
      <t>リカイ</t>
    </rPh>
    <rPh sb="111" eb="112">
      <t>ア</t>
    </rPh>
    <phoneticPr fontId="4"/>
  </si>
  <si>
    <t>Q2. エントリー待ちの指標になる「MAに触ってピンバーが出現したら」というのは
　　 MAを少しだけ超えている①②⑦のみが該当しますか？
　　 それとも、③や⑧のようにMA2本に触れているもののみが該当しますか？それとも①②⑦③⑧全て該当しますか？</t>
    <rPh sb="9" eb="10">
      <t>マ</t>
    </rPh>
    <rPh sb="12" eb="14">
      <t>シヒョウ</t>
    </rPh>
    <rPh sb="21" eb="22">
      <t>フ</t>
    </rPh>
    <rPh sb="29" eb="31">
      <t>シュツゲン</t>
    </rPh>
    <rPh sb="47" eb="48">
      <t>スコ</t>
    </rPh>
    <rPh sb="51" eb="52">
      <t>コ</t>
    </rPh>
    <rPh sb="62" eb="64">
      <t>ガイトウ</t>
    </rPh>
    <rPh sb="88" eb="89">
      <t>ホン</t>
    </rPh>
    <rPh sb="90" eb="91">
      <t>フ</t>
    </rPh>
    <rPh sb="100" eb="102">
      <t>ガイトウ</t>
    </rPh>
    <rPh sb="116" eb="117">
      <t>スベ</t>
    </rPh>
    <rPh sb="118" eb="120">
      <t>ガイトウ</t>
    </rPh>
    <phoneticPr fontId="4"/>
  </si>
  <si>
    <t>Q3. 「PB高値／安値ブレイクでエントリー」というのは、仮に①をエントリー待ちと判断すると
　　(1) PBだけを見ていって、PBの安値が前回のPB（エントリー待ちと判断したPB）の安値より安くなっていたらエントリー＝②
　　(2) PB以外のロウソク足も見て、エントリー待ちと判断したPBの安値より安くなっているロウソク足でエントリー
　　　　＝①の右隣の黒いロウソク足
　　(3) エントリー待ちと判断したPBから見ていき、水色枠のような山を折り返す頂点みたいなところでエントリー＝水色枠
　　以上、(1)～(3)のどれが正解ですか？もしくはどれも間違いですか？</t>
    <rPh sb="29" eb="30">
      <t>カリ</t>
    </rPh>
    <rPh sb="38" eb="39">
      <t>マ</t>
    </rPh>
    <rPh sb="41" eb="43">
      <t>ハンダン</t>
    </rPh>
    <rPh sb="81" eb="82">
      <t>マ</t>
    </rPh>
    <rPh sb="84" eb="86">
      <t>ハンダン</t>
    </rPh>
    <rPh sb="120" eb="122">
      <t>イガイ</t>
    </rPh>
    <rPh sb="127" eb="128">
      <t>アシ</t>
    </rPh>
    <rPh sb="129" eb="130">
      <t>ミ</t>
    </rPh>
    <rPh sb="137" eb="138">
      <t>マ</t>
    </rPh>
    <rPh sb="140" eb="142">
      <t>ハンダン</t>
    </rPh>
    <rPh sb="147" eb="149">
      <t>ヤスネ</t>
    </rPh>
    <rPh sb="151" eb="152">
      <t>ヤス</t>
    </rPh>
    <rPh sb="162" eb="163">
      <t>アシ</t>
    </rPh>
    <rPh sb="177" eb="179">
      <t>ミギドナリ</t>
    </rPh>
    <rPh sb="180" eb="181">
      <t>クロ</t>
    </rPh>
    <rPh sb="186" eb="187">
      <t>アシ</t>
    </rPh>
    <rPh sb="199" eb="200">
      <t>マ</t>
    </rPh>
    <rPh sb="202" eb="204">
      <t>ハンダン</t>
    </rPh>
    <rPh sb="210" eb="211">
      <t>ミ</t>
    </rPh>
    <rPh sb="215" eb="217">
      <t>ミズイロ</t>
    </rPh>
    <rPh sb="217" eb="218">
      <t>ワク</t>
    </rPh>
    <phoneticPr fontId="4"/>
  </si>
  <si>
    <t>Q4. 「PB高値/安値ブレイクでエントリー」というのは、エントリー待ちのPBがQ3で決めたろうそく足と比較して
　　(1) アップトレンドなら高値も安値も高くなっているときにエントリー。
　　　　ダウントレンドなら高値も安値も安くなっているときにエントリー。
　　(2) アップトレンドなら高値が高くなっている（安値は高くなっていなくてもよい）ときにエントリー。
　　　　ダウントレンドなら安値が安くなっている（高値は安くなっていなくてもよい）ときにエントリー。
　　以上、(1)、(2)のどちらが正解ですか？もしくはどっちもも間違いですか？</t>
    <rPh sb="7" eb="9">
      <t>タカネ</t>
    </rPh>
    <rPh sb="10" eb="12">
      <t>ヤスネ</t>
    </rPh>
    <rPh sb="34" eb="35">
      <t>マ</t>
    </rPh>
    <rPh sb="43" eb="44">
      <t>キ</t>
    </rPh>
    <rPh sb="50" eb="51">
      <t>アシ</t>
    </rPh>
    <rPh sb="52" eb="54">
      <t>ヒカク</t>
    </rPh>
    <rPh sb="72" eb="74">
      <t>タカネ</t>
    </rPh>
    <rPh sb="75" eb="77">
      <t>ヤスネ</t>
    </rPh>
    <rPh sb="78" eb="79">
      <t>タカ</t>
    </rPh>
    <rPh sb="108" eb="110">
      <t>タカネ</t>
    </rPh>
    <rPh sb="111" eb="113">
      <t>ヤスネ</t>
    </rPh>
    <rPh sb="146" eb="148">
      <t>タカネ</t>
    </rPh>
    <rPh sb="149" eb="150">
      <t>タカ</t>
    </rPh>
    <rPh sb="157" eb="159">
      <t>ヤスネ</t>
    </rPh>
    <rPh sb="160" eb="161">
      <t>タカ</t>
    </rPh>
    <rPh sb="196" eb="197">
      <t>ヤス</t>
    </rPh>
    <rPh sb="197" eb="198">
      <t>アタイ</t>
    </rPh>
    <rPh sb="199" eb="200">
      <t>ヤス</t>
    </rPh>
    <rPh sb="207" eb="209">
      <t>タカネ</t>
    </rPh>
    <rPh sb="210" eb="211">
      <t>ヤス</t>
    </rPh>
    <phoneticPr fontId="4"/>
  </si>
  <si>
    <t>Q5. 仮に②でエントリーしたとして、PBでストップを置くというのは、②の高値が81.686なので、
　　エントリー後、レートが81.686を超えたらすぐに決済するということでしょうか？
　　それとも次のPBの高値が81.686を超えたら決済するということでしょうか？</t>
    <rPh sb="4" eb="5">
      <t>カリ</t>
    </rPh>
    <rPh sb="27" eb="28">
      <t>オ</t>
    </rPh>
    <rPh sb="37" eb="39">
      <t>タカネ</t>
    </rPh>
    <rPh sb="58" eb="59">
      <t>ゴ</t>
    </rPh>
    <rPh sb="71" eb="72">
      <t>コ</t>
    </rPh>
    <rPh sb="78" eb="80">
      <t>ケッサイ</t>
    </rPh>
    <rPh sb="100" eb="101">
      <t>ツギ</t>
    </rPh>
    <rPh sb="105" eb="107">
      <t>タカネ</t>
    </rPh>
    <rPh sb="115" eb="116">
      <t>コ</t>
    </rPh>
    <rPh sb="119" eb="121">
      <t>ケッサイ</t>
    </rPh>
    <phoneticPr fontId="4"/>
  </si>
  <si>
    <t xml:space="preserve">→Q4. Q3の回答参照。
</t>
    <rPh sb="8" eb="10">
      <t>カイトウ</t>
    </rPh>
    <rPh sb="10" eb="12">
      <t>サンショウ</t>
    </rPh>
    <phoneticPr fontId="4"/>
  </si>
  <si>
    <t xml:space="preserve">→Q5. レートが超えたらすぐに決済。
</t>
    <rPh sb="9" eb="10">
      <t>コ</t>
    </rPh>
    <rPh sb="16" eb="18">
      <t>ケッサイ</t>
    </rPh>
    <phoneticPr fontId="4"/>
  </si>
  <si>
    <t xml:space="preserve">Q1. 上のチャートでは①と②が仕掛け1のルールに該当するということで、①の方が先なので①でエントリー待ちして、
　　次の黒キャンドルの安値が①のピンバーの安値より安いので、この黒キャンドルでエントリーすると
　　理解したのですが合っていますか？ </t>
    <rPh sb="4" eb="5">
      <t>ウエ</t>
    </rPh>
    <rPh sb="16" eb="18">
      <t>シカ</t>
    </rPh>
    <rPh sb="25" eb="27">
      <t>ガイトウ</t>
    </rPh>
    <rPh sb="38" eb="39">
      <t>ホウ</t>
    </rPh>
    <rPh sb="40" eb="41">
      <t>サキ</t>
    </rPh>
    <rPh sb="51" eb="52">
      <t>マ</t>
    </rPh>
    <rPh sb="59" eb="60">
      <t>ツギ</t>
    </rPh>
    <rPh sb="61" eb="62">
      <t>クロ</t>
    </rPh>
    <rPh sb="68" eb="70">
      <t>ヤスネ</t>
    </rPh>
    <rPh sb="78" eb="80">
      <t>ヤスネ</t>
    </rPh>
    <rPh sb="82" eb="83">
      <t>ヤス</t>
    </rPh>
    <rPh sb="89" eb="90">
      <t>クロ</t>
    </rPh>
    <rPh sb="107" eb="109">
      <t>リカイ</t>
    </rPh>
    <rPh sb="115" eb="116">
      <t>ア</t>
    </rPh>
    <phoneticPr fontId="4"/>
  </si>
  <si>
    <t>Q3. ダウ理論のトレーリングストップというのは、
　　①の次の黒キャンドルでエントリーするときには、①のピンバーの高値にストップを置き、
　　ストップより高値が高くならずに逆N字型でダウントレンド傾向であれば、
　　逆N字型の頂点になった黒キャンドル（②から3つ目のキャンドル）よりも安値になったときに
　　ストップをAに移動させるという解釈でよいでしょうか？
　　その場合、安値になったかどうかの判断は水色の線のように終値でみるのか、
　　緑線のように安値でみるのかどちらでしょうか？
　　Bの点で見ると、安値で見る緑線だとBの黒キャンドルの方が高いので
　　このBの点で決済となるのでしょうか？</t>
    <rPh sb="6" eb="8">
      <t>リロン</t>
    </rPh>
    <rPh sb="30" eb="31">
      <t>ツギ</t>
    </rPh>
    <rPh sb="32" eb="33">
      <t>クロ</t>
    </rPh>
    <rPh sb="58" eb="60">
      <t>タカネ</t>
    </rPh>
    <rPh sb="66" eb="67">
      <t>オ</t>
    </rPh>
    <rPh sb="78" eb="79">
      <t>タカ</t>
    </rPh>
    <rPh sb="79" eb="80">
      <t>ネ</t>
    </rPh>
    <rPh sb="81" eb="82">
      <t>タカ</t>
    </rPh>
    <rPh sb="87" eb="88">
      <t>ギャク</t>
    </rPh>
    <rPh sb="89" eb="91">
      <t>ジガタ</t>
    </rPh>
    <rPh sb="99" eb="101">
      <t>ケイコウ</t>
    </rPh>
    <rPh sb="109" eb="110">
      <t>ギャク</t>
    </rPh>
    <rPh sb="111" eb="113">
      <t>ジガタ</t>
    </rPh>
    <rPh sb="114" eb="116">
      <t>チョウテン</t>
    </rPh>
    <rPh sb="120" eb="121">
      <t>クロ</t>
    </rPh>
    <rPh sb="132" eb="133">
      <t>メ</t>
    </rPh>
    <rPh sb="143" eb="145">
      <t>ヤスネ</t>
    </rPh>
    <rPh sb="162" eb="164">
      <t>イドウ</t>
    </rPh>
    <rPh sb="170" eb="172">
      <t>カイシャク</t>
    </rPh>
    <rPh sb="186" eb="188">
      <t>バアイ</t>
    </rPh>
    <rPh sb="189" eb="191">
      <t>ヤスネ</t>
    </rPh>
    <rPh sb="200" eb="202">
      <t>ハンダン</t>
    </rPh>
    <rPh sb="203" eb="205">
      <t>ミズイロ</t>
    </rPh>
    <rPh sb="206" eb="207">
      <t>セン</t>
    </rPh>
    <rPh sb="211" eb="213">
      <t>オワリネ</t>
    </rPh>
    <rPh sb="222" eb="223">
      <t>ミドリ</t>
    </rPh>
    <rPh sb="223" eb="224">
      <t>セン</t>
    </rPh>
    <rPh sb="228" eb="230">
      <t>ヤスネ</t>
    </rPh>
    <rPh sb="249" eb="250">
      <t>テン</t>
    </rPh>
    <rPh sb="251" eb="252">
      <t>ミ</t>
    </rPh>
    <rPh sb="255" eb="257">
      <t>ヤスネ</t>
    </rPh>
    <rPh sb="258" eb="259">
      <t>ミ</t>
    </rPh>
    <rPh sb="260" eb="261">
      <t>ミドリ</t>
    </rPh>
    <rPh sb="261" eb="262">
      <t>セン</t>
    </rPh>
    <rPh sb="266" eb="267">
      <t>クロ</t>
    </rPh>
    <rPh sb="273" eb="274">
      <t>ホウ</t>
    </rPh>
    <rPh sb="275" eb="276">
      <t>タカ</t>
    </rPh>
    <rPh sb="286" eb="287">
      <t>テン</t>
    </rPh>
    <rPh sb="288" eb="290">
      <t>ケッサイ</t>
    </rPh>
    <phoneticPr fontId="4"/>
  </si>
  <si>
    <t>Q4. ダウ理論のトレーリングストップでN字型、逆N字型の頂点になるのはピンバー以外のキャンドルでもよいのでしょうか？</t>
    <rPh sb="6" eb="8">
      <t>リロン</t>
    </rPh>
    <rPh sb="21" eb="23">
      <t>ジガタ</t>
    </rPh>
    <rPh sb="24" eb="25">
      <t>ギャク</t>
    </rPh>
    <rPh sb="26" eb="28">
      <t>ジガタ</t>
    </rPh>
    <rPh sb="29" eb="31">
      <t>チョウテン</t>
    </rPh>
    <rPh sb="40" eb="42">
      <t>イガイ</t>
    </rPh>
    <phoneticPr fontId="4"/>
  </si>
  <si>
    <t>Q2. ①の次の黒キャンドルでのエントリーを見逃してしまったら、②の次の黒キャンドルでエントリーしてもよいのでしょうか？</t>
    <rPh sb="6" eb="7">
      <t>ツギ</t>
    </rPh>
    <rPh sb="8" eb="9">
      <t>クロ</t>
    </rPh>
    <rPh sb="22" eb="24">
      <t>ミノガ</t>
    </rPh>
    <rPh sb="34" eb="35">
      <t>ツギ</t>
    </rPh>
    <rPh sb="36" eb="37">
      <t>クロ</t>
    </rPh>
    <phoneticPr fontId="4"/>
  </si>
  <si>
    <t xml:space="preserve">→Q1. 合っている。
　　　理想は3倍だが片方が長ければピンバーとみなす。
</t>
    <rPh sb="5" eb="6">
      <t>ア</t>
    </rPh>
    <rPh sb="15" eb="17">
      <t>リソウ</t>
    </rPh>
    <rPh sb="19" eb="20">
      <t>バイ</t>
    </rPh>
    <rPh sb="22" eb="24">
      <t>カタホウ</t>
    </rPh>
    <rPh sb="25" eb="26">
      <t>ナガ</t>
    </rPh>
    <phoneticPr fontId="4"/>
  </si>
  <si>
    <t>→Q2. OK。ただし、売りの場合、
　　　エントリー前に、PBの高値を超えてきたらキャンセル。</t>
    <phoneticPr fontId="4"/>
  </si>
  <si>
    <t>→Q4. OK。中指理論でキャンドルでみる。</t>
    <rPh sb="8" eb="10">
      <t>ナカユビ</t>
    </rPh>
    <rPh sb="10" eb="12">
      <t>リロン</t>
    </rPh>
    <phoneticPr fontId="4"/>
  </si>
  <si>
    <t>Q1. 上のチャートの①でエントリー待ちして、次の黒キャンドルの安値が①のピンバーの安値より安いので、
　　この黒キャンドルでエントリーすると、検証の際のエントリーのレートは黒キャンドルの安値でよいのでしょうか？
　　それともリアルではこの黒キャンドルを見てからエントリーするので終値ですか？
　　もしくは翌日の白キャンドルの始値とかですか？</t>
    <rPh sb="4" eb="5">
      <t>ウエ</t>
    </rPh>
    <rPh sb="18" eb="19">
      <t>マ</t>
    </rPh>
    <rPh sb="23" eb="24">
      <t>ツギ</t>
    </rPh>
    <rPh sb="25" eb="26">
      <t>クロ</t>
    </rPh>
    <rPh sb="32" eb="34">
      <t>ヤスネ</t>
    </rPh>
    <rPh sb="42" eb="44">
      <t>ヤスネ</t>
    </rPh>
    <rPh sb="46" eb="47">
      <t>ヤス</t>
    </rPh>
    <rPh sb="56" eb="57">
      <t>クロ</t>
    </rPh>
    <rPh sb="72" eb="74">
      <t>ケンショウ</t>
    </rPh>
    <rPh sb="75" eb="76">
      <t>サイ</t>
    </rPh>
    <rPh sb="87" eb="88">
      <t>クロ</t>
    </rPh>
    <rPh sb="94" eb="96">
      <t>ヤスネ</t>
    </rPh>
    <rPh sb="120" eb="121">
      <t>クロ</t>
    </rPh>
    <rPh sb="127" eb="128">
      <t>ミ</t>
    </rPh>
    <rPh sb="140" eb="142">
      <t>オワリネ</t>
    </rPh>
    <rPh sb="153" eb="155">
      <t>ヨクジツ</t>
    </rPh>
    <rPh sb="156" eb="157">
      <t>シロ</t>
    </rPh>
    <rPh sb="163" eb="164">
      <t>ハジ</t>
    </rPh>
    <rPh sb="164" eb="165">
      <t>アタイ</t>
    </rPh>
    <phoneticPr fontId="4"/>
  </si>
  <si>
    <t>Q2. エントリー後、中指理論で主要な高値と安値をみていくと、
　　①②③と経過し、③から②の安値より安い値が出たら、ストップを①から③に移動させ、
　　④⑤と経過し、④の安値より安い値が出たら、ストップを③から⑤に移動させたいけれど
　　安い値が出る前に⑥で値が高くなる形が出たので、⑥で決済ということでよいでしょうか？
　　その場合、検証でのレートは⑥の安値ですか？終値ですか？それとも翌日の始値等でしょうか？</t>
    <rPh sb="9" eb="10">
      <t>ゴ</t>
    </rPh>
    <rPh sb="11" eb="13">
      <t>ナカユビ</t>
    </rPh>
    <rPh sb="13" eb="15">
      <t>リロン</t>
    </rPh>
    <rPh sb="16" eb="18">
      <t>シュヨウ</t>
    </rPh>
    <rPh sb="19" eb="21">
      <t>タカネ</t>
    </rPh>
    <rPh sb="22" eb="24">
      <t>ヤスネ</t>
    </rPh>
    <rPh sb="38" eb="40">
      <t>ケイカ</t>
    </rPh>
    <rPh sb="47" eb="49">
      <t>ヤスネ</t>
    </rPh>
    <rPh sb="51" eb="52">
      <t>ヤス</t>
    </rPh>
    <rPh sb="53" eb="54">
      <t>ネ</t>
    </rPh>
    <rPh sb="55" eb="56">
      <t>デ</t>
    </rPh>
    <rPh sb="69" eb="71">
      <t>イドウ</t>
    </rPh>
    <rPh sb="80" eb="82">
      <t>ケイカ</t>
    </rPh>
    <rPh sb="86" eb="88">
      <t>ヤスネ</t>
    </rPh>
    <rPh sb="90" eb="91">
      <t>ヤス</t>
    </rPh>
    <rPh sb="92" eb="93">
      <t>アタイ</t>
    </rPh>
    <rPh sb="94" eb="95">
      <t>デ</t>
    </rPh>
    <rPh sb="108" eb="110">
      <t>イドウ</t>
    </rPh>
    <rPh sb="120" eb="121">
      <t>ヤス</t>
    </rPh>
    <rPh sb="122" eb="123">
      <t>アタイ</t>
    </rPh>
    <rPh sb="124" eb="125">
      <t>デ</t>
    </rPh>
    <rPh sb="126" eb="127">
      <t>マエ</t>
    </rPh>
    <rPh sb="130" eb="131">
      <t>アタイ</t>
    </rPh>
    <rPh sb="132" eb="133">
      <t>タカ</t>
    </rPh>
    <rPh sb="136" eb="137">
      <t>カタチ</t>
    </rPh>
    <rPh sb="138" eb="139">
      <t>デ</t>
    </rPh>
    <rPh sb="145" eb="147">
      <t>ケッサイ</t>
    </rPh>
    <rPh sb="166" eb="168">
      <t>バアイ</t>
    </rPh>
    <rPh sb="169" eb="171">
      <t>ケンショウ</t>
    </rPh>
    <rPh sb="179" eb="181">
      <t>ヤスネ</t>
    </rPh>
    <rPh sb="185" eb="187">
      <t>オワリネ</t>
    </rPh>
    <rPh sb="195" eb="197">
      <t>ヨクジツ</t>
    </rPh>
    <rPh sb="198" eb="199">
      <t>ハジメ</t>
    </rPh>
    <rPh sb="199" eb="200">
      <t>アタイ</t>
    </rPh>
    <rPh sb="200" eb="201">
      <t>トウ</t>
    </rPh>
    <phoneticPr fontId="4"/>
  </si>
  <si>
    <t>→Q3. 緑の線の安値でみる。
　　　緑の線を割ってきてないので、下げれない。
　　　でもAとBの間に切り下がってる高値、安値があるので、
　　　ここで下げる。
　　＊1ヶ月目カリキュラムの決済補足動画は主に
　　　決済方法a, cの説明。
　　　ダウ理論の決済方法ｂは
　　　【part5】CMA勉強会2106年7月24日（東京）の
　　　10:27-16:25に説明されている。</t>
    <rPh sb="5" eb="6">
      <t>ミドリ</t>
    </rPh>
    <rPh sb="7" eb="8">
      <t>セン</t>
    </rPh>
    <rPh sb="9" eb="11">
      <t>ヤスネ</t>
    </rPh>
    <rPh sb="86" eb="87">
      <t>ゲツ</t>
    </rPh>
    <rPh sb="87" eb="88">
      <t>メ</t>
    </rPh>
    <rPh sb="95" eb="97">
      <t>ケッサイ</t>
    </rPh>
    <rPh sb="97" eb="99">
      <t>ホソク</t>
    </rPh>
    <rPh sb="99" eb="101">
      <t>ドウガ</t>
    </rPh>
    <rPh sb="102" eb="103">
      <t>オモ</t>
    </rPh>
    <rPh sb="108" eb="110">
      <t>ケッサイ</t>
    </rPh>
    <rPh sb="110" eb="112">
      <t>ホウホウ</t>
    </rPh>
    <rPh sb="117" eb="119">
      <t>セツメイ</t>
    </rPh>
    <rPh sb="126" eb="128">
      <t>リロン</t>
    </rPh>
    <rPh sb="129" eb="131">
      <t>ケッサイ</t>
    </rPh>
    <rPh sb="131" eb="133">
      <t>ホウホウ</t>
    </rPh>
    <rPh sb="183" eb="185">
      <t>セツメイ</t>
    </rPh>
    <phoneticPr fontId="4"/>
  </si>
  <si>
    <t>Q3. Q2の中指理論はチャートを1つ1つ中指の形になっていないか見ていったのですが、
　　もっと大きいスパンでざっくりと山や谷になっているところ（A～Eのようなところ）にまず注目し、
　　そこに中指理論が適応できるか見た方がよいのでしょうか？</t>
    <rPh sb="7" eb="9">
      <t>ナカユビ</t>
    </rPh>
    <rPh sb="9" eb="11">
      <t>リロン</t>
    </rPh>
    <rPh sb="21" eb="23">
      <t>ナカユビ</t>
    </rPh>
    <rPh sb="24" eb="25">
      <t>カタチ</t>
    </rPh>
    <rPh sb="33" eb="34">
      <t>ミ</t>
    </rPh>
    <rPh sb="49" eb="50">
      <t>オオ</t>
    </rPh>
    <rPh sb="61" eb="62">
      <t>ヤマ</t>
    </rPh>
    <rPh sb="63" eb="64">
      <t>タニ</t>
    </rPh>
    <rPh sb="88" eb="90">
      <t>チュウモク</t>
    </rPh>
    <rPh sb="98" eb="100">
      <t>ナカユビ</t>
    </rPh>
    <rPh sb="100" eb="102">
      <t>リロン</t>
    </rPh>
    <rPh sb="103" eb="105">
      <t>テキオウ</t>
    </rPh>
    <rPh sb="109" eb="110">
      <t>ミ</t>
    </rPh>
    <rPh sb="111" eb="112">
      <t>ホウ</t>
    </rPh>
    <phoneticPr fontId="4"/>
  </si>
  <si>
    <t xml:space="preserve">→Q1. 合っている。
</t>
    <phoneticPr fontId="4"/>
  </si>
  <si>
    <t xml:space="preserve">→Q1. PBの安値を1pipでも超えたらエントリーなので、
　　　エントリーレートはPBの安値の1pip下になる。
</t>
    <rPh sb="8" eb="10">
      <t>ヤスネ</t>
    </rPh>
    <rPh sb="17" eb="18">
      <t>コ</t>
    </rPh>
    <rPh sb="46" eb="48">
      <t>ヤスネ</t>
    </rPh>
    <rPh sb="53" eb="54">
      <t>シタ</t>
    </rPh>
    <phoneticPr fontId="4"/>
  </si>
  <si>
    <t>→Q2, Q3. 2016.9.8のWebセミナー（55:50）参照。
　　　2:57~5:07 サポレジ
　　　5:08~6:09フィボナッチ
　　   6:10~8:26 トレンドライン
　　　9:30~15:50 仕掛け1検証
　　　　　 *13:05~15:17 エントリー、決済
　　 37:05~39:20 エントリー/決済レート
　　　</t>
    <rPh sb="32" eb="34">
      <t>サンショウ</t>
    </rPh>
    <rPh sb="111" eb="113">
      <t>シカ</t>
    </rPh>
    <rPh sb="115" eb="117">
      <t>ケンショウ</t>
    </rPh>
    <rPh sb="143" eb="145">
      <t>ケッサイ</t>
    </rPh>
    <rPh sb="167" eb="169">
      <t>ケッサイ</t>
    </rPh>
    <phoneticPr fontId="4"/>
  </si>
  <si>
    <t>検証終了通貨</t>
    <rPh sb="0" eb="2">
      <t>ケンショウ</t>
    </rPh>
    <rPh sb="2" eb="4">
      <t>シュウリョウ</t>
    </rPh>
    <rPh sb="4" eb="6">
      <t>ツウカ</t>
    </rPh>
    <phoneticPr fontId="4"/>
  </si>
  <si>
    <t>ルール</t>
    <phoneticPr fontId="4"/>
  </si>
  <si>
    <t>終了日</t>
    <rPh sb="0" eb="3">
      <t>シュウリョウビ</t>
    </rPh>
    <phoneticPr fontId="4"/>
  </si>
  <si>
    <t>4Ｈ足</t>
    <rPh sb="2" eb="3">
      <t>アシ</t>
    </rPh>
    <phoneticPr fontId="4"/>
  </si>
  <si>
    <t>１Ｈ足</t>
    <rPh sb="2" eb="3">
      <t>アシ</t>
    </rPh>
    <phoneticPr fontId="4"/>
  </si>
  <si>
    <t>PB</t>
    <phoneticPr fontId="4"/>
  </si>
  <si>
    <t>PB</t>
    <phoneticPr fontId="4"/>
  </si>
  <si>
    <t>PB</t>
    <phoneticPr fontId="4"/>
  </si>
  <si>
    <t>PB</t>
    <phoneticPr fontId="4"/>
  </si>
  <si>
    <t>→Q2. MAが1つでも触れていたらOKだが、
　　　終値がMA2本の上下にないといけない。
　　　買いならMA2本の上、売りなら下。該当は①②のみ。</t>
    <rPh sb="12" eb="13">
      <t>フ</t>
    </rPh>
    <rPh sb="27" eb="29">
      <t>オワリネ</t>
    </rPh>
    <rPh sb="33" eb="34">
      <t>ホン</t>
    </rPh>
    <rPh sb="35" eb="36">
      <t>ジョウ</t>
    </rPh>
    <rPh sb="36" eb="37">
      <t>シタ</t>
    </rPh>
    <rPh sb="50" eb="51">
      <t>カ</t>
    </rPh>
    <rPh sb="57" eb="58">
      <t>ホン</t>
    </rPh>
    <rPh sb="59" eb="60">
      <t>ウエ</t>
    </rPh>
    <rPh sb="61" eb="62">
      <t>ウ</t>
    </rPh>
    <rPh sb="65" eb="66">
      <t>シタ</t>
    </rPh>
    <rPh sb="67" eb="69">
      <t>ガイトウ</t>
    </rPh>
    <phoneticPr fontId="4"/>
  </si>
  <si>
    <t xml:space="preserve">→Q3. ①でエントリー待ちとすると、
　　　①の次以降のキャンドルで
　　　高値or安値が1pipでも超えたらエントリー。
　　　＝(2)=①の右隣の黒いロウソク足。
</t>
    <rPh sb="12" eb="13">
      <t>マ</t>
    </rPh>
    <rPh sb="25" eb="26">
      <t>ツギ</t>
    </rPh>
    <rPh sb="26" eb="28">
      <t>イコウ</t>
    </rPh>
    <rPh sb="39" eb="41">
      <t>タカネ</t>
    </rPh>
    <rPh sb="43" eb="45">
      <t>ヤスネ</t>
    </rPh>
    <rPh sb="52" eb="53">
      <t>コ</t>
    </rPh>
    <rPh sb="73" eb="75">
      <t>ミギドナリ</t>
    </rPh>
    <rPh sb="76" eb="77">
      <t>クロ</t>
    </rPh>
    <rPh sb="82" eb="83">
      <t>アシ</t>
    </rPh>
    <phoneticPr fontId="4"/>
  </si>
  <si>
    <t>買ならヒゲ下</t>
    <rPh sb="0" eb="1">
      <t>カ</t>
    </rPh>
    <rPh sb="5" eb="6">
      <t>シタ</t>
    </rPh>
    <phoneticPr fontId="4"/>
  </si>
  <si>
    <t>買なら1pip上、売なら1pip下</t>
    <rPh sb="0" eb="1">
      <t>カ</t>
    </rPh>
    <rPh sb="7" eb="8">
      <t>ウエ</t>
    </rPh>
    <rPh sb="9" eb="10">
      <t>ウ</t>
    </rPh>
    <rPh sb="16" eb="17">
      <t>シタ</t>
    </rPh>
    <phoneticPr fontId="4"/>
  </si>
  <si>
    <t>PBの安値・高値</t>
    <rPh sb="3" eb="5">
      <t>ヤスネ</t>
    </rPh>
    <rPh sb="6" eb="8">
      <t>タカネ</t>
    </rPh>
    <phoneticPr fontId="4"/>
  </si>
  <si>
    <t>あるびん解釈</t>
    <rPh sb="4" eb="6">
      <t>カイシャク</t>
    </rPh>
    <phoneticPr fontId="4"/>
  </si>
  <si>
    <r>
      <rPr>
        <u/>
        <sz val="12"/>
        <color indexed="8"/>
        <rFont val="メイリオ"/>
        <family val="3"/>
        <charset val="128"/>
      </rPr>
      <t>2016年9月5日 9:14　根崎先生</t>
    </r>
    <r>
      <rPr>
        <sz val="12"/>
        <color indexed="8"/>
        <rFont val="メイリオ"/>
        <family val="3"/>
        <charset val="128"/>
      </rPr>
      <t xml:space="preserve">
こんにちは、よろしくお願いします。
買いなら下ヒゲの長いPB、売りなら上ヒゲの長いPBが必要です。
買いのPBなら、次以降のキャンドルが、1ピップでも高値を超えたらエントリーです。
ダウ理論で考えてみてください。1ピップでも高値安値更新すればアップ（ダウン）トレンドですよね？
ストップは、買いのPBならPBの安値に置きます。
MAは1つでも触ってたらOKです。
あとは終値が両方のMAの上下にないといけません。買いなら両方のMAの上ですね。
これでわかりますか？？
ちなみに画像は全てPBですが、「仕掛け1」の条件にあてはまってるのは、1,2だけですね。
あとは、MAに触ってなかったり、8のように終値がMAの下で終わってなかったりです。</t>
    </r>
    <rPh sb="4" eb="5">
      <t>ネン</t>
    </rPh>
    <rPh sb="6" eb="7">
      <t>ガツ</t>
    </rPh>
    <rPh sb="8" eb="9">
      <t>ニチ</t>
    </rPh>
    <rPh sb="15" eb="16">
      <t>ネ</t>
    </rPh>
    <rPh sb="16" eb="17">
      <t>ザキ</t>
    </rPh>
    <rPh sb="17" eb="19">
      <t>センセイ</t>
    </rPh>
    <rPh sb="31" eb="32">
      <t>ネガ</t>
    </rPh>
    <rPh sb="38" eb="39">
      <t>カ</t>
    </rPh>
    <rPh sb="42" eb="43">
      <t>シタ</t>
    </rPh>
    <rPh sb="46" eb="47">
      <t>ナガ</t>
    </rPh>
    <rPh sb="51" eb="52">
      <t>ウ</t>
    </rPh>
    <rPh sb="55" eb="56">
      <t>ウエ</t>
    </rPh>
    <rPh sb="59" eb="60">
      <t>ナガ</t>
    </rPh>
    <rPh sb="64" eb="66">
      <t>ヒツヨウ</t>
    </rPh>
    <rPh sb="70" eb="71">
      <t>カ</t>
    </rPh>
    <rPh sb="78" eb="79">
      <t>ツギ</t>
    </rPh>
    <rPh sb="79" eb="81">
      <t>イコウ</t>
    </rPh>
    <rPh sb="95" eb="97">
      <t>タカネ</t>
    </rPh>
    <rPh sb="98" eb="99">
      <t>コ</t>
    </rPh>
    <rPh sb="113" eb="115">
      <t>リロン</t>
    </rPh>
    <rPh sb="116" eb="117">
      <t>カンガ</t>
    </rPh>
    <rPh sb="132" eb="134">
      <t>タカネ</t>
    </rPh>
    <rPh sb="134" eb="136">
      <t>ヤスネ</t>
    </rPh>
    <rPh sb="136" eb="138">
      <t>コウシン</t>
    </rPh>
    <rPh sb="165" eb="166">
      <t>カ</t>
    </rPh>
    <rPh sb="175" eb="177">
      <t>ヤスネ</t>
    </rPh>
    <rPh sb="178" eb="179">
      <t>オ</t>
    </rPh>
    <rPh sb="191" eb="192">
      <t>サワ</t>
    </rPh>
    <rPh sb="205" eb="207">
      <t>オワリネ</t>
    </rPh>
    <rPh sb="208" eb="210">
      <t>リョウホウ</t>
    </rPh>
    <rPh sb="214" eb="216">
      <t>ジョウゲ</t>
    </rPh>
    <rPh sb="226" eb="227">
      <t>カ</t>
    </rPh>
    <rPh sb="230" eb="232">
      <t>リョウホウ</t>
    </rPh>
    <rPh sb="236" eb="237">
      <t>ウエ</t>
    </rPh>
    <rPh sb="258" eb="260">
      <t>ガゾウ</t>
    </rPh>
    <rPh sb="261" eb="262">
      <t>スベ</t>
    </rPh>
    <rPh sb="270" eb="272">
      <t>シカ</t>
    </rPh>
    <rPh sb="276" eb="278">
      <t>ジョウケン</t>
    </rPh>
    <rPh sb="306" eb="307">
      <t>サワ</t>
    </rPh>
    <rPh sb="320" eb="322">
      <t>オワリネ</t>
    </rPh>
    <rPh sb="326" eb="327">
      <t>シタ</t>
    </rPh>
    <rPh sb="328" eb="329">
      <t>オ</t>
    </rPh>
    <phoneticPr fontId="4"/>
  </si>
  <si>
    <r>
      <rPr>
        <u/>
        <sz val="12"/>
        <color indexed="8"/>
        <rFont val="メイリオ"/>
        <family val="3"/>
        <charset val="128"/>
      </rPr>
      <t>2016年9月5日 20:56　あるびん</t>
    </r>
    <r>
      <rPr>
        <sz val="12"/>
        <color indexed="8"/>
        <rFont val="メイリオ"/>
        <family val="3"/>
        <charset val="128"/>
      </rPr>
      <t xml:space="preserve">
根崎先生、こんなに早く教えてもらえるとは思ってもみず…
こんな初歩的な質問にも快く答えて下さり、ほんとにCMAに入ってよかったです～♪
先生に教えてもらったことは恐らく理解できたと思います。
特にこの「買いのPBなら次以降のキャンドルが1ピップでも高値を超えたらエントリー」
はすごくよくわかりました！
そして、わかったら次の疑問が湧きました。
決済についてです。
お手数をおかけしますが、また教えてもらえるとうれしいです。
ここにはエクセルが添付できないのでまた別の実践記に投稿します。
よろしくお願いします。</t>
    </r>
    <phoneticPr fontId="4"/>
  </si>
  <si>
    <r>
      <rPr>
        <u/>
        <sz val="12"/>
        <color indexed="8"/>
        <rFont val="メイリオ"/>
        <family val="3"/>
        <charset val="128"/>
      </rPr>
      <t>2016年9月6日 8:29　根崎先生</t>
    </r>
    <r>
      <rPr>
        <sz val="12"/>
        <color indexed="8"/>
        <rFont val="メイリオ"/>
        <family val="3"/>
        <charset val="128"/>
      </rPr>
      <t xml:space="preserve">
おはようございます。
１．合ってます。
２．OKです。売りの場合、エントリー前に、PBの高値超えてきたらキャンセルです。
３．終わり値で見ます。緑の線ですね。緑の線割ってきてないので、下げれませんね。
　　でもAとBの間に切り下がってる高値、安値があるので、ここで下げられますね。
　　決済補足動画というのが、1ヶ月目のカリキュラムの下の方にあるので見てみてください。
４．OKです。トレンドの項目に中指理論というのを載せてるので、それでやってみてください。
</t>
    </r>
    <rPh sb="4" eb="5">
      <t>ネン</t>
    </rPh>
    <rPh sb="6" eb="7">
      <t>ガツ</t>
    </rPh>
    <rPh sb="8" eb="9">
      <t>ニチ</t>
    </rPh>
    <rPh sb="17" eb="19">
      <t>センセイ</t>
    </rPh>
    <phoneticPr fontId="4"/>
  </si>
  <si>
    <r>
      <rPr>
        <u/>
        <sz val="12"/>
        <color indexed="8"/>
        <rFont val="メイリオ"/>
        <family val="3"/>
        <charset val="128"/>
      </rPr>
      <t>2016年9月6日 13:08　あるびん</t>
    </r>
    <r>
      <rPr>
        <sz val="12"/>
        <color indexed="8"/>
        <rFont val="メイリオ"/>
        <family val="3"/>
        <charset val="128"/>
      </rPr>
      <t xml:space="preserve">
朝からサポートありがとうございます！
3．は緑の線ということは安値ということでしょうか？
動画、もう一度見直してみました。
前回見た時はよくわからなかったのですが、今回は前回わからなかったことがわかるようになり、
前回気にならなかったことが気になるようになり、とてもおもしろいです。
それから、初心者用にと進めてくださっていた7月の勉強会の動画に中指理論が詳しく解説されていて、
とてもわかりやすかったです。
ありがとうございました！</t>
    </r>
    <rPh sb="4" eb="5">
      <t>ネン</t>
    </rPh>
    <rPh sb="6" eb="7">
      <t>ガツ</t>
    </rPh>
    <rPh sb="8" eb="9">
      <t>ニチ</t>
    </rPh>
    <phoneticPr fontId="4"/>
  </si>
  <si>
    <r>
      <rPr>
        <u/>
        <sz val="12"/>
        <color indexed="8"/>
        <rFont val="メイリオ"/>
        <family val="3"/>
        <charset val="128"/>
      </rPr>
      <t>2016年9月5日　あるびん：仕掛け1の検証に関する質問1</t>
    </r>
    <r>
      <rPr>
        <sz val="12"/>
        <color indexed="8"/>
        <rFont val="メイリオ"/>
        <family val="3"/>
        <charset val="128"/>
      </rPr>
      <t xml:space="preserve">
初めまして。お世話になります。
入塾したばかりでこれから検証を始めようとしているのですが、
いざ検証を始めたらわからないことだらけだということに気付きました。
FXを始めたばかりで、どれがピンバーなのかもよくわからず、
一応サポートフォーラムの質問やこれまでの動画、ピンバーの解説動画も見たのですが、
なかなか理解が追い付かず…。
質問はサポートフォーラムで、ということだったのですが、チャートを見てもらいたくて、こちらに投稿しました。
もし他の方法で質問した方がよければそちらも合わせて教えてください。
質問内容は何をピンバーと認識するのか、エントリー、決済に関する初歩的な質問等です。
詳しくはエクセルシートの質問タブのチャートの下に記載してあります。
お手数をおかけしますが、よろしくお願いします。
質問内容はこちら↓
ALVIN仕掛け1検証USDJPY日足</t>
    </r>
    <rPh sb="4" eb="5">
      <t>ネン</t>
    </rPh>
    <rPh sb="6" eb="7">
      <t>ガツ</t>
    </rPh>
    <rPh sb="8" eb="9">
      <t>ニチ</t>
    </rPh>
    <rPh sb="15" eb="17">
      <t>シカ</t>
    </rPh>
    <rPh sb="20" eb="22">
      <t>ケンショウ</t>
    </rPh>
    <rPh sb="23" eb="24">
      <t>カン</t>
    </rPh>
    <rPh sb="26" eb="28">
      <t>シツモン</t>
    </rPh>
    <phoneticPr fontId="4"/>
  </si>
  <si>
    <r>
      <rPr>
        <u/>
        <sz val="12"/>
        <color indexed="8"/>
        <rFont val="メイリオ"/>
        <family val="3"/>
        <charset val="128"/>
      </rPr>
      <t>2016年9月6日　あるびん：仕掛け1の検証に関する質問2</t>
    </r>
    <r>
      <rPr>
        <sz val="12"/>
        <color indexed="8"/>
        <rFont val="メイリオ"/>
        <family val="3"/>
        <charset val="128"/>
      </rPr>
      <t xml:space="preserve">
根崎先生
前回の質問のご回答に味をしめて、またチャートを添付したいので
ここで質問させていただきます。（もしここでの質問がNGであれば教えてください）
仕掛け1の検証での決済についての質問です。
詳しい質問はエクセルの質問2というタブでしています。
質問内容はこちら↓
ALVIN仕掛け1検証USDJPY日足Q2
</t>
    </r>
    <rPh sb="4" eb="5">
      <t>ネン</t>
    </rPh>
    <rPh sb="6" eb="7">
      <t>ガツ</t>
    </rPh>
    <rPh sb="8" eb="9">
      <t>ニチ</t>
    </rPh>
    <rPh sb="15" eb="17">
      <t>シカ</t>
    </rPh>
    <rPh sb="20" eb="22">
      <t>ケンショウ</t>
    </rPh>
    <rPh sb="23" eb="24">
      <t>カン</t>
    </rPh>
    <rPh sb="26" eb="28">
      <t>シツモン</t>
    </rPh>
    <phoneticPr fontId="4"/>
  </si>
  <si>
    <r>
      <rPr>
        <u/>
        <sz val="12"/>
        <color indexed="8"/>
        <rFont val="メイリオ"/>
        <family val="3"/>
        <charset val="128"/>
      </rPr>
      <t>2016年9月8日　あるびん：仕掛け1の検証に関する質問3</t>
    </r>
    <r>
      <rPr>
        <sz val="12"/>
        <color indexed="8"/>
        <rFont val="メイリオ"/>
        <family val="3"/>
        <charset val="128"/>
      </rPr>
      <t xml:space="preserve">
連日お世話になっております。
今回も添付ファイルを見てもらいたく、質問なのに実践記に投稿させてもらいます。
質問は検証する際、エントリーと決済時のレートはどのレートをとるのか、
中指理論の視野等です。
詳しい質問はエクセルの質問3というタブでしています。
質問内容はこちら↓
ALVIN仕掛け1検証USDJPY日足Q3</t>
    </r>
    <rPh sb="4" eb="5">
      <t>ネン</t>
    </rPh>
    <rPh sb="6" eb="7">
      <t>ガツ</t>
    </rPh>
    <rPh sb="8" eb="9">
      <t>ニチ</t>
    </rPh>
    <rPh sb="15" eb="17">
      <t>シカ</t>
    </rPh>
    <rPh sb="20" eb="22">
      <t>ケンショウ</t>
    </rPh>
    <rPh sb="23" eb="24">
      <t>カン</t>
    </rPh>
    <rPh sb="26" eb="28">
      <t>シツモン</t>
    </rPh>
    <phoneticPr fontId="4"/>
  </si>
  <si>
    <r>
      <rPr>
        <u/>
        <sz val="12"/>
        <color indexed="8"/>
        <rFont val="メイリオ"/>
        <family val="3"/>
        <charset val="128"/>
      </rPr>
      <t>2016年9月8日 8:18　根崎先生</t>
    </r>
    <r>
      <rPr>
        <sz val="12"/>
        <color indexed="8"/>
        <rFont val="メイリオ"/>
        <family val="3"/>
        <charset val="128"/>
      </rPr>
      <t xml:space="preserve">
えっと、PBのエントリーはこの前も書いたんですが、
PBの安値を割ったらです。
黒いキャンドルがPBの安値を割った瞬間エントリーですね。
なのでPBの安値１ピップ下からエントリーです。
ストップは、なぜ６？？
ダウ理論が理解できてない感じですね～～
４の右１本隣の白いキャンドルの高値がいいと思います。
ちょっと今日ささっちにこれもWEBセミナーでやってもらうんで、見てください。</t>
    </r>
    <rPh sb="4" eb="5">
      <t>ネン</t>
    </rPh>
    <rPh sb="6" eb="7">
      <t>ガツ</t>
    </rPh>
    <rPh sb="8" eb="9">
      <t>ニチ</t>
    </rPh>
    <phoneticPr fontId="4"/>
  </si>
  <si>
    <r>
      <rPr>
        <u/>
        <sz val="12"/>
        <color indexed="8"/>
        <rFont val="メイリオ"/>
        <family val="3"/>
        <charset val="128"/>
      </rPr>
      <t>2016年9月8日 16:39　根崎先生</t>
    </r>
    <r>
      <rPr>
        <sz val="12"/>
        <color indexed="8"/>
        <rFont val="メイリオ"/>
        <family val="3"/>
        <charset val="128"/>
      </rPr>
      <t xml:space="preserve">
えっと、PBが確定しないと、次のキャンドルが表示されなくて、
次のキャンドルが表示されたあと、PBの安値を割ったあとエントリーですね。
多分書いてもわからないと思うんで、WEBセミナーでやりますね。</t>
    </r>
    <rPh sb="4" eb="5">
      <t>ネン</t>
    </rPh>
    <rPh sb="6" eb="7">
      <t>ガツ</t>
    </rPh>
    <rPh sb="8" eb="9">
      <t>ニチ</t>
    </rPh>
    <phoneticPr fontId="4"/>
  </si>
  <si>
    <r>
      <rPr>
        <u/>
        <sz val="12"/>
        <color indexed="8"/>
        <rFont val="メイリオ"/>
        <family val="3"/>
        <charset val="128"/>
      </rPr>
      <t>2016年9月8日 23:12　あるびん</t>
    </r>
    <r>
      <rPr>
        <sz val="12"/>
        <color indexed="8"/>
        <rFont val="メイリオ"/>
        <family val="3"/>
        <charset val="128"/>
      </rPr>
      <t xml:space="preserve">
売りの場合、PBの安値を1pipでも割ったら逆指値でエントリー（＝PBの安値の1pip下がエントリーのレート）、
決済はストップを1pipでも超えたら決済（ストップを置いた高値の1pip上が決済のレート）
ということで合っていますか？</t>
    </r>
    <rPh sb="4" eb="5">
      <t>ネン</t>
    </rPh>
    <rPh sb="6" eb="7">
      <t>ガツ</t>
    </rPh>
    <rPh sb="8" eb="9">
      <t>ニチ</t>
    </rPh>
    <phoneticPr fontId="4"/>
  </si>
  <si>
    <r>
      <rPr>
        <u/>
        <sz val="12"/>
        <color indexed="8"/>
        <rFont val="メイリオ"/>
        <family val="3"/>
        <charset val="128"/>
      </rPr>
      <t>2016年9月9日 9:02　根崎先生</t>
    </r>
    <r>
      <rPr>
        <sz val="12"/>
        <color indexed="8"/>
        <rFont val="メイリオ"/>
        <family val="3"/>
        <charset val="128"/>
      </rPr>
      <t xml:space="preserve">
あってます！</t>
    </r>
    <rPh sb="4" eb="5">
      <t>ネン</t>
    </rPh>
    <rPh sb="6" eb="7">
      <t>ガツ</t>
    </rPh>
    <rPh sb="8" eb="9">
      <t>ニチ</t>
    </rPh>
    <rPh sb="17" eb="19">
      <t>センセイ</t>
    </rPh>
    <phoneticPr fontId="4"/>
  </si>
  <si>
    <r>
      <rPr>
        <u/>
        <sz val="12"/>
        <color indexed="8"/>
        <rFont val="メイリオ"/>
        <family val="3"/>
        <charset val="128"/>
      </rPr>
      <t xml:space="preserve">2016年9月9日 9:12　あるびん
</t>
    </r>
    <r>
      <rPr>
        <sz val="12"/>
        <color indexed="8"/>
        <rFont val="メイリオ"/>
        <family val="3"/>
        <charset val="128"/>
      </rPr>
      <t>おぉ～っ！ありがとうございます！</t>
    </r>
    <rPh sb="4" eb="5">
      <t>ネン</t>
    </rPh>
    <rPh sb="6" eb="7">
      <t>ガツ</t>
    </rPh>
    <rPh sb="8" eb="9">
      <t>ニチ</t>
    </rPh>
    <phoneticPr fontId="4"/>
  </si>
  <si>
    <t>【ダウ理論】
アップトレンドの条件：
・安値が切り上がる：前回の安値よりも次の安値の価格が高くなる
・高値も切り上がる：前回の高値よりも次の高値の価格が高くなる
ダウントレンドの条件：
・高値が切り下がる：前回の高値よりも次の高値の価格が低くなる
・安値も切り下がる：前回の安値よりも次の安値の価格が低くなる
（Part2 第5章テクニカル分析p.11）</t>
    <rPh sb="3" eb="5">
      <t>リロン</t>
    </rPh>
    <rPh sb="15" eb="17">
      <t>ジョウケン</t>
    </rPh>
    <rPh sb="20" eb="22">
      <t>ヤスネ</t>
    </rPh>
    <rPh sb="23" eb="24">
      <t>キリ</t>
    </rPh>
    <rPh sb="25" eb="26">
      <t>ア</t>
    </rPh>
    <rPh sb="89" eb="91">
      <t>ジョウケン</t>
    </rPh>
    <rPh sb="162" eb="163">
      <t>ダイ</t>
    </rPh>
    <rPh sb="164" eb="165">
      <t>ショウ</t>
    </rPh>
    <rPh sb="170" eb="172">
      <t>ブンセキ</t>
    </rPh>
    <phoneticPr fontId="4"/>
  </si>
  <si>
    <r>
      <rPr>
        <u/>
        <sz val="12"/>
        <color indexed="8"/>
        <rFont val="メイリオ"/>
        <family val="3"/>
        <charset val="128"/>
      </rPr>
      <t>2016年9月8日 10:37 あるびん</t>
    </r>
    <r>
      <rPr>
        <sz val="12"/>
        <color indexed="8"/>
        <rFont val="メイリオ"/>
        <family val="3"/>
        <charset val="128"/>
      </rPr>
      <t xml:space="preserve">
何度も同じような質問をしているようで、すみません。
（売りの場合、）PBの安値を割った瞬間エントリーというのが
「PBの右隣のキャンドルの安値がPBの安値より安くなった瞬間エントリー」ということだと思っていました。
キャンドルは日足だと1日立たないと表示されないから、気になるPBが出た次の日はキャンドルの動向を見て
その翌日（該当PBの次の次の日）にエントリーするということだと思っていましたが、違うということですね。
PBの翌日のキャンドルが表示される前にPBの安値を1pipでも割った瞬間に
エントリーするような設定をして（指値注文？）エントリーすると考えてよいのでしょうか？
ストップに関しては「左右に２つずつ低いキャンドルがある＝中指理論？」ところをみていって、
高値を更新しなかった中指にストップを移動させたつもりだったのですが、
う～ん、ちょっとよくわからなくなりました。
4の右1本隣の白いキャンドルは中指じゃない気がするのですが、どうしてここなんですか？
ダウ理論のテキストを見直して、ちょっと調べてみます。
Webセミナーについていけるといいのですが…。
でもWebセミナーでやってもらえるなんて、ほんとにありがとうございます。
（こんな簡単なこと、わかってる人たちに申し訳ないですが）頑張ります。</t>
    </r>
    <rPh sb="4" eb="5">
      <t>ネン</t>
    </rPh>
    <rPh sb="6" eb="7">
      <t>ガツ</t>
    </rPh>
    <rPh sb="8" eb="9">
      <t>ニチ</t>
    </rPh>
    <phoneticPr fontId="4"/>
  </si>
  <si>
    <t>USDJPY</t>
    <phoneticPr fontId="4"/>
  </si>
  <si>
    <t>10MA・20MAの両方の上側にキャンドルがあれば買い方向、下側なら売り方向。MAに触れてPB出現でエントリー待ち、PB高値or安値ブレイクでエントリー。</t>
    <phoneticPr fontId="4"/>
  </si>
  <si>
    <t>買なら1pip下、売なら1pip上</t>
    <rPh sb="0" eb="1">
      <t>カ</t>
    </rPh>
    <rPh sb="7" eb="8">
      <t>シタ</t>
    </rPh>
    <rPh sb="16" eb="17">
      <t>ウエ</t>
    </rPh>
    <phoneticPr fontId="4"/>
  </si>
  <si>
    <t>No.</t>
    <phoneticPr fontId="4"/>
  </si>
  <si>
    <t>エントリー</t>
    <phoneticPr fontId="4"/>
  </si>
  <si>
    <t>リスク（3%）</t>
    <phoneticPr fontId="4"/>
  </si>
  <si>
    <t>ロット</t>
    <phoneticPr fontId="4"/>
  </si>
  <si>
    <t>レート</t>
    <phoneticPr fontId="4"/>
  </si>
  <si>
    <t>pips</t>
    <phoneticPr fontId="4"/>
  </si>
  <si>
    <t>レート</t>
    <phoneticPr fontId="4"/>
  </si>
  <si>
    <t>pips</t>
    <phoneticPr fontId="4"/>
  </si>
  <si>
    <t>売</t>
    <phoneticPr fontId="4"/>
  </si>
  <si>
    <t>USD/JPY</t>
    <phoneticPr fontId="4"/>
  </si>
  <si>
    <r>
      <rPr>
        <u/>
        <sz val="11"/>
        <color indexed="8"/>
        <rFont val="メイリオ"/>
        <family val="3"/>
        <charset val="128"/>
      </rPr>
      <t>検証1：質問</t>
    </r>
    <r>
      <rPr>
        <sz val="11"/>
        <color indexed="8"/>
        <rFont val="メイリオ"/>
        <family val="3"/>
        <charset val="128"/>
      </rPr>
      <t xml:space="preserve">
・初めての検証ですが、こんな感じでよいのでしょうか？
　トレーリングストップは自信がないのですが、間違っているところがあったら教えてください。</t>
    </r>
    <rPh sb="0" eb="2">
      <t>ケンショウ</t>
    </rPh>
    <rPh sb="4" eb="6">
      <t>シツモン</t>
    </rPh>
    <rPh sb="8" eb="9">
      <t>ハジ</t>
    </rPh>
    <rPh sb="12" eb="14">
      <t>ケンショウ</t>
    </rPh>
    <rPh sb="21" eb="22">
      <t>カン</t>
    </rPh>
    <rPh sb="46" eb="48">
      <t>ジシン</t>
    </rPh>
    <rPh sb="56" eb="58">
      <t>マチガ</t>
    </rPh>
    <rPh sb="70" eb="71">
      <t>オシ</t>
    </rPh>
    <phoneticPr fontId="4"/>
  </si>
  <si>
    <r>
      <rPr>
        <u/>
        <sz val="11"/>
        <color indexed="8"/>
        <rFont val="メイリオ"/>
        <family val="3"/>
        <charset val="128"/>
      </rPr>
      <t xml:space="preserve">検証1：今後の課題
</t>
    </r>
    <r>
      <rPr>
        <sz val="11"/>
        <color indexed="8"/>
        <rFont val="メイリオ"/>
        <family val="3"/>
        <charset val="128"/>
      </rPr>
      <t>・4時間足、1時間足で100トレードの検証をする。
・カリキュラムが一通り終わって、レベルアップしたら下記の仮説検証をする。
　-安値更新、高値更新がされなくなったら（反対に価格が動いたら）、その時点で決済した方がよい。
　-トレーリングストップで順調に推移しているときにSMAを超えたら、その時点で決済した方がよい。
　-エントリーしたPBの逆のひげが長いPBが出たら、その時点で決済した方がよい。
　-SMAに触れた背の低いPBの後は価格が反転する。</t>
    </r>
    <rPh sb="0" eb="2">
      <t>ケンショウ</t>
    </rPh>
    <rPh sb="4" eb="6">
      <t>コンゴ</t>
    </rPh>
    <rPh sb="7" eb="9">
      <t>カダイ</t>
    </rPh>
    <rPh sb="12" eb="14">
      <t>ジカン</t>
    </rPh>
    <rPh sb="14" eb="15">
      <t>アシ</t>
    </rPh>
    <rPh sb="17" eb="19">
      <t>ジカン</t>
    </rPh>
    <rPh sb="19" eb="20">
      <t>アシ</t>
    </rPh>
    <rPh sb="29" eb="31">
      <t>ケンショウ</t>
    </rPh>
    <rPh sb="44" eb="46">
      <t>ヒトトオ</t>
    </rPh>
    <rPh sb="47" eb="48">
      <t>オ</t>
    </rPh>
    <rPh sb="61" eb="63">
      <t>カキ</t>
    </rPh>
    <rPh sb="64" eb="66">
      <t>カセツ</t>
    </rPh>
    <rPh sb="66" eb="68">
      <t>ケンショウ</t>
    </rPh>
    <rPh sb="75" eb="77">
      <t>ヤスネ</t>
    </rPh>
    <rPh sb="77" eb="79">
      <t>コウシン</t>
    </rPh>
    <rPh sb="80" eb="82">
      <t>タカネ</t>
    </rPh>
    <rPh sb="82" eb="84">
      <t>コウシン</t>
    </rPh>
    <rPh sb="94" eb="96">
      <t>ハンタイ</t>
    </rPh>
    <rPh sb="97" eb="99">
      <t>カカク</t>
    </rPh>
    <rPh sb="100" eb="101">
      <t>ウゴ</t>
    </rPh>
    <rPh sb="108" eb="110">
      <t>ジテン</t>
    </rPh>
    <rPh sb="111" eb="113">
      <t>ケッサイ</t>
    </rPh>
    <rPh sb="115" eb="116">
      <t>ホウ</t>
    </rPh>
    <rPh sb="134" eb="136">
      <t>ジュンチョウ</t>
    </rPh>
    <rPh sb="137" eb="139">
      <t>スイイ</t>
    </rPh>
    <rPh sb="150" eb="151">
      <t>コ</t>
    </rPh>
    <rPh sb="157" eb="159">
      <t>ジテン</t>
    </rPh>
    <rPh sb="160" eb="162">
      <t>ケッサイ</t>
    </rPh>
    <rPh sb="164" eb="165">
      <t>ホウ</t>
    </rPh>
    <rPh sb="182" eb="183">
      <t>ギャク</t>
    </rPh>
    <rPh sb="187" eb="188">
      <t>ナガ</t>
    </rPh>
    <rPh sb="217" eb="218">
      <t>フ</t>
    </rPh>
    <rPh sb="220" eb="221">
      <t>セ</t>
    </rPh>
    <rPh sb="222" eb="223">
      <t>ヒク</t>
    </rPh>
    <rPh sb="227" eb="228">
      <t>アト</t>
    </rPh>
    <rPh sb="229" eb="231">
      <t>カカク</t>
    </rPh>
    <rPh sb="232" eb="234">
      <t>ハンテン</t>
    </rPh>
    <phoneticPr fontId="4"/>
  </si>
  <si>
    <r>
      <rPr>
        <u/>
        <sz val="11"/>
        <color indexed="8"/>
        <rFont val="メイリオ"/>
        <family val="3"/>
        <charset val="128"/>
      </rPr>
      <t xml:space="preserve">検証1：感想
</t>
    </r>
    <r>
      <rPr>
        <sz val="11"/>
        <color indexed="8"/>
        <rFont val="メイリオ"/>
        <family val="3"/>
        <charset val="128"/>
      </rPr>
      <t>・チャートに「エントリー」や「決済」、ストップの線を書き込むことでだいぶ細かいところまでチャートを見た気がする。
　チャートに書き込もうと思うとそれだけでかなり時間を費やすけれど、もう少しちゃんと見れるまでは時間をかけようと思う。
・何度か保存に失敗して1からチャートに書き込むことになってしまったが、そのおかげで見落としていた部分や
　キャンセル条件に該当するにもかかわらずエントリーしているところをみつけられた。PCさんに感謝。</t>
    </r>
    <rPh sb="0" eb="2">
      <t>ケンショウ</t>
    </rPh>
    <rPh sb="4" eb="6">
      <t>カンソウ</t>
    </rPh>
    <rPh sb="22" eb="24">
      <t>ケッサイ</t>
    </rPh>
    <rPh sb="31" eb="32">
      <t>セン</t>
    </rPh>
    <rPh sb="33" eb="34">
      <t>カ</t>
    </rPh>
    <rPh sb="35" eb="36">
      <t>コ</t>
    </rPh>
    <rPh sb="43" eb="44">
      <t>コマ</t>
    </rPh>
    <rPh sb="56" eb="57">
      <t>ミ</t>
    </rPh>
    <rPh sb="58" eb="59">
      <t>キ</t>
    </rPh>
    <rPh sb="70" eb="71">
      <t>カ</t>
    </rPh>
    <rPh sb="72" eb="73">
      <t>コ</t>
    </rPh>
    <rPh sb="76" eb="77">
      <t>オモ</t>
    </rPh>
    <rPh sb="87" eb="89">
      <t>ジカン</t>
    </rPh>
    <rPh sb="90" eb="91">
      <t>ツイ</t>
    </rPh>
    <rPh sb="99" eb="100">
      <t>スコ</t>
    </rPh>
    <rPh sb="105" eb="106">
      <t>ミ</t>
    </rPh>
    <rPh sb="111" eb="113">
      <t>ジカン</t>
    </rPh>
    <rPh sb="119" eb="120">
      <t>オモ</t>
    </rPh>
    <rPh sb="124" eb="126">
      <t>ナンド</t>
    </rPh>
    <rPh sb="127" eb="129">
      <t>ホゾン</t>
    </rPh>
    <rPh sb="130" eb="132">
      <t>シッパイ</t>
    </rPh>
    <rPh sb="142" eb="143">
      <t>カ</t>
    </rPh>
    <rPh sb="144" eb="145">
      <t>コ</t>
    </rPh>
    <rPh sb="164" eb="166">
      <t>ミオ</t>
    </rPh>
    <rPh sb="171" eb="173">
      <t>ブブン</t>
    </rPh>
    <rPh sb="181" eb="183">
      <t>ジョウケン</t>
    </rPh>
    <rPh sb="184" eb="186">
      <t>ガイトウ</t>
    </rPh>
    <rPh sb="220" eb="222">
      <t>カンシャ</t>
    </rPh>
    <phoneticPr fontId="4"/>
  </si>
  <si>
    <r>
      <rPr>
        <u/>
        <sz val="12"/>
        <color indexed="8"/>
        <rFont val="メイリオ"/>
        <family val="3"/>
        <charset val="128"/>
      </rPr>
      <t>2016年9月9日 20:09　根崎先生</t>
    </r>
    <r>
      <rPr>
        <sz val="12"/>
        <color indexed="8"/>
        <rFont val="メイリオ"/>
        <family val="3"/>
        <charset val="128"/>
      </rPr>
      <t xml:space="preserve">
う～～～ん、、、、
合ってるような合ってないような。。。
上の文書は合ってて、ルールは合ってるんですが、
画像見てみると、エントリーって書いてあるところからエントリーしてますか？
１ピップ以上割ってるように見えますが。
あと、１のエントリーは、すぐそのあと2本隣のキャンドルで損切りになってますね。</t>
    </r>
    <rPh sb="4" eb="5">
      <t>ネン</t>
    </rPh>
    <rPh sb="6" eb="7">
      <t>ガツ</t>
    </rPh>
    <rPh sb="8" eb="9">
      <t>ニチ</t>
    </rPh>
    <rPh sb="16" eb="17">
      <t>ネ</t>
    </rPh>
    <rPh sb="17" eb="18">
      <t>ザキ</t>
    </rPh>
    <rPh sb="18" eb="20">
      <t>センセイ</t>
    </rPh>
    <phoneticPr fontId="4"/>
  </si>
  <si>
    <r>
      <rPr>
        <u/>
        <sz val="12"/>
        <color indexed="8"/>
        <rFont val="メイリオ"/>
        <family val="3"/>
        <charset val="128"/>
      </rPr>
      <t>2016年9月9日 20:15　根崎先生</t>
    </r>
    <r>
      <rPr>
        <sz val="12"/>
        <color indexed="8"/>
        <rFont val="メイリオ"/>
        <family val="3"/>
        <charset val="128"/>
      </rPr>
      <t xml:space="preserve">
４のエントリーとか、
エントリーって書いてあるのは、
PBの隣のキャンドルの安値じゃないですか？
エントリーはその前のPBの安値割ったところからです。</t>
    </r>
    <rPh sb="4" eb="5">
      <t>ネン</t>
    </rPh>
    <rPh sb="6" eb="7">
      <t>ガツ</t>
    </rPh>
    <rPh sb="8" eb="9">
      <t>ニチ</t>
    </rPh>
    <rPh sb="16" eb="17">
      <t>ネ</t>
    </rPh>
    <rPh sb="17" eb="18">
      <t>ザキ</t>
    </rPh>
    <rPh sb="18" eb="20">
      <t>センセイ</t>
    </rPh>
    <phoneticPr fontId="4"/>
  </si>
  <si>
    <r>
      <rPr>
        <u/>
        <sz val="12"/>
        <color indexed="8"/>
        <rFont val="メイリオ"/>
        <family val="3"/>
        <charset val="128"/>
      </rPr>
      <t>2016年9月9日 22:35　あるびん</t>
    </r>
    <r>
      <rPr>
        <sz val="12"/>
        <color indexed="8"/>
        <rFont val="メイリオ"/>
        <family val="3"/>
        <charset val="128"/>
      </rPr>
      <t xml:space="preserve">
連日ありがとうございます！
すみません、画像の方はエントリーする日ということで矢印をつけていました。
PBが確定するのはその日の終値が出たときだから、
そのPBを見てトレードできるのは次の日からだと思い、エントリーするのはPBが確定した翌日かと。
イメージしているのは、実際にトレードするときはPBがSMAに触れていることを確認したらすぐ、
PBの安値（買いだったら売値）で指値注文をする感じでした。
PBの次の日のキャンドルが確定してから（次の日の終値が確定してから）
トレードするのではないと思っていたのですが、合っていますか？
でも見返してもちょっとわかりづらいので、
次からはピンバーの安値にエントリーの矢印を向けたいと思います。
1のエントリー、2本隣のキャンドルで損切り…
ほんとですね～！！ありがとうございます！
間違ったけど、先生に言われて「ほんとだ！」って思えてうれしいです！
トレーリングストップは合っているでしょうか？
</t>
    </r>
    <r>
      <rPr>
        <sz val="11"/>
        <color theme="1"/>
        <rFont val="ＭＳ Ｐゴシック"/>
        <family val="2"/>
        <charset val="128"/>
        <scheme val="minor"/>
      </rPr>
      <t/>
    </r>
    <rPh sb="4" eb="5">
      <t>ネン</t>
    </rPh>
    <rPh sb="6" eb="7">
      <t>ガツ</t>
    </rPh>
    <rPh sb="8" eb="9">
      <t>ニチ</t>
    </rPh>
    <phoneticPr fontId="4"/>
  </si>
  <si>
    <r>
      <rPr>
        <u/>
        <sz val="12"/>
        <color indexed="8"/>
        <rFont val="メイリオ"/>
        <family val="3"/>
        <charset val="128"/>
      </rPr>
      <t>2016年9月10日 17:50　根崎先生</t>
    </r>
    <r>
      <rPr>
        <sz val="12"/>
        <color indexed="8"/>
        <rFont val="メイリオ"/>
        <family val="3"/>
        <charset val="128"/>
      </rPr>
      <t xml:space="preserve">
あ、なるほど！！
すいません、合ってました！！！
よかったです！</t>
    </r>
    <rPh sb="4" eb="5">
      <t>ネン</t>
    </rPh>
    <rPh sb="6" eb="7">
      <t>ガツ</t>
    </rPh>
    <rPh sb="9" eb="10">
      <t>ニチ</t>
    </rPh>
    <rPh sb="17" eb="18">
      <t>ネ</t>
    </rPh>
    <rPh sb="18" eb="19">
      <t>ザキ</t>
    </rPh>
    <rPh sb="19" eb="21">
      <t>センセイ</t>
    </rPh>
    <phoneticPr fontId="4"/>
  </si>
  <si>
    <r>
      <rPr>
        <u/>
        <sz val="12"/>
        <color indexed="8"/>
        <rFont val="メイリオ"/>
        <family val="3"/>
        <charset val="128"/>
      </rPr>
      <t>2016年9月11日 19:24　あるびん</t>
    </r>
    <r>
      <rPr>
        <sz val="12"/>
        <color indexed="8"/>
        <rFont val="メイリオ"/>
        <family val="3"/>
        <charset val="128"/>
      </rPr>
      <t xml:space="preserve">
うわぁ～、合ってるんですね！
根気よく教えて下さった先生方のおかげです！
ありがとうございます！
まだまだこれからいっぱいお世話になりますが、
よろしくお願いします！</t>
    </r>
    <rPh sb="4" eb="5">
      <t>ネン</t>
    </rPh>
    <rPh sb="6" eb="7">
      <t>ガツ</t>
    </rPh>
    <rPh sb="9" eb="10">
      <t>ニチ</t>
    </rPh>
    <phoneticPr fontId="4"/>
  </si>
  <si>
    <r>
      <rPr>
        <u/>
        <sz val="12"/>
        <color indexed="8"/>
        <rFont val="メイリオ"/>
        <family val="3"/>
        <charset val="128"/>
      </rPr>
      <t>2016年9月9日　あるびん：仕掛け1のお試し検証</t>
    </r>
    <r>
      <rPr>
        <sz val="12"/>
        <color indexed="8"/>
        <rFont val="メイリオ"/>
        <family val="3"/>
        <charset val="128"/>
      </rPr>
      <t xml:space="preserve">
仕掛け1をUSDJPYの日足で12回だけ検証してみました。
1. 2本のSMAの上下（買いなら上、売りなら下）にキャンドルがある。
2. SMAに触れるPB（買いなら下ひげが長い、売りなら上ひげが長い）を探す。
3. 2.のPBの高値or安値（買いなら高値、売りなら安値）を
    右隣のキャンドルが1pipでも割ったら（買いなら高い値、売りなら安い値が出たら）、エントリー。
   ＊エントリーのレートはPBの買いなら高値、売りなら安値。 ＝実際は指値注文。
　</t>
    </r>
    <r>
      <rPr>
        <u/>
        <sz val="12"/>
        <color indexed="8"/>
        <rFont val="メイリオ"/>
        <family val="3"/>
        <charset val="128"/>
      </rPr>
      <t>キャンセル条件</t>
    </r>
    <r>
      <rPr>
        <sz val="12"/>
        <color indexed="8"/>
        <rFont val="メイリオ"/>
        <family val="3"/>
        <charset val="128"/>
      </rPr>
      <t xml:space="preserve">
      ・買いの場合、PBの高値を超えずに、PBの安値を割ってきたらエントリーキャンセル。
      ・売りの場合、PBの安値を超える前に、PBの高値を割ってきたらエントリーキャンセル。
4. 主要な安値、高値に沿ってストップを移動させる。
5. ストップを割ったら（買いなら安い値、売りなら高い値が出たら）、決済。
　＊決済のレートはストップの値。＝実際は逆指値注文。
自分なりには考えて検証したつもりですが、トレーリングストップ？ダウ理論？がわかっていない感じがします。
検証内容を見ていただけないでしょうか？
画像タブにチャートを貼り付けています。数値に関しては検証タブに記載しています。
よろしくお願いします。
質問内容はこちら↓
ALVIN仕掛け1検証USDJPY日足12回</t>
    </r>
    <rPh sb="4" eb="5">
      <t>ネン</t>
    </rPh>
    <rPh sb="6" eb="7">
      <t>ガツ</t>
    </rPh>
    <rPh sb="8" eb="9">
      <t>ニチ</t>
    </rPh>
    <rPh sb="15" eb="17">
      <t>シカ</t>
    </rPh>
    <rPh sb="21" eb="22">
      <t>タメ</t>
    </rPh>
    <rPh sb="23" eb="25">
      <t>ケンショウ</t>
    </rPh>
    <phoneticPr fontId="4"/>
  </si>
  <si>
    <r>
      <rPr>
        <u/>
        <sz val="11"/>
        <color indexed="8"/>
        <rFont val="メイリオ"/>
        <family val="3"/>
        <charset val="128"/>
      </rPr>
      <t>検証1：気付き</t>
    </r>
    <r>
      <rPr>
        <sz val="11"/>
        <color indexed="8"/>
        <rFont val="メイリオ"/>
        <family val="3"/>
        <charset val="128"/>
      </rPr>
      <t xml:space="preserve">
・5年あれば100トレードくらいできると思って2011年から検証したけれど、日足ですると
　2011.4.1~2016/9/11までに27トレード（2011年9件、2012年6件、2013年5件、2014年4件、2015年3件、2016年0件）しかできなかった。
　もっとトレードしたいから時間足を4時間とか1時間にして検証したい。
・レートがかなり上昇していたり、下落していたりしてもSMAに触れるPBが出ていないことがある。何かPB以外のサインを知りたい。
・上ヒゲの長いPBで入ったのにしばらくして下ヒゲの長いPBが出たときは、
　ほとんど、その後上昇するような気がするので、ストップまで待たずに逆のPBが出たらすぐ決済した方がいい気がする。
・トレーリングストップで順調に推移していても、SMAを超えると価格が反転するのでSMAを超えたら決済した方がいい気がする。
・安値更新、高値更新がされなくなったら（反対に動いたら）、その時点で決済した方がいい気がする。
・SMA上の背の低いPBの後には大きな上昇や下落が起こるような気がする。</t>
    </r>
    <rPh sb="0" eb="2">
      <t>ケンショウ</t>
    </rPh>
    <rPh sb="4" eb="6">
      <t>キヅ</t>
    </rPh>
    <rPh sb="10" eb="11">
      <t>ネン</t>
    </rPh>
    <rPh sb="28" eb="29">
      <t>オモ</t>
    </rPh>
    <rPh sb="35" eb="36">
      <t>ネン</t>
    </rPh>
    <rPh sb="38" eb="40">
      <t>ケンショウ</t>
    </rPh>
    <rPh sb="46" eb="48">
      <t>ヒアシ</t>
    </rPh>
    <rPh sb="86" eb="87">
      <t>ネン</t>
    </rPh>
    <rPh sb="88" eb="89">
      <t>ケン</t>
    </rPh>
    <rPh sb="94" eb="95">
      <t>ネン</t>
    </rPh>
    <rPh sb="96" eb="97">
      <t>ケン</t>
    </rPh>
    <rPh sb="102" eb="103">
      <t>ネン</t>
    </rPh>
    <rPh sb="104" eb="105">
      <t>ケン</t>
    </rPh>
    <rPh sb="110" eb="111">
      <t>ネン</t>
    </rPh>
    <rPh sb="112" eb="113">
      <t>ケン</t>
    </rPh>
    <rPh sb="118" eb="119">
      <t>ネン</t>
    </rPh>
    <rPh sb="120" eb="121">
      <t>ケン</t>
    </rPh>
    <rPh sb="126" eb="127">
      <t>ネン</t>
    </rPh>
    <rPh sb="128" eb="129">
      <t>ケン</t>
    </rPh>
    <rPh sb="153" eb="155">
      <t>ジカン</t>
    </rPh>
    <rPh sb="155" eb="156">
      <t>アシ</t>
    </rPh>
    <rPh sb="158" eb="160">
      <t>ジカン</t>
    </rPh>
    <rPh sb="163" eb="165">
      <t>ジカン</t>
    </rPh>
    <rPh sb="168" eb="170">
      <t>ケンショウ</t>
    </rPh>
    <rPh sb="183" eb="185">
      <t>ジョウショウ</t>
    </rPh>
    <rPh sb="191" eb="193">
      <t>ゲラク</t>
    </rPh>
    <rPh sb="205" eb="206">
      <t>フ</t>
    </rPh>
    <rPh sb="211" eb="212">
      <t>デ</t>
    </rPh>
    <rPh sb="222" eb="223">
      <t>ナニ</t>
    </rPh>
    <rPh sb="226" eb="228">
      <t>イガイ</t>
    </rPh>
    <rPh sb="233" eb="234">
      <t>シ</t>
    </rPh>
    <rPh sb="345" eb="347">
      <t>ジュンチョウ</t>
    </rPh>
    <rPh sb="348" eb="350">
      <t>スイイ</t>
    </rPh>
    <rPh sb="360" eb="361">
      <t>コ</t>
    </rPh>
    <rPh sb="364" eb="366">
      <t>カカク</t>
    </rPh>
    <rPh sb="367" eb="369">
      <t>ハンテン</t>
    </rPh>
    <rPh sb="377" eb="378">
      <t>コ</t>
    </rPh>
    <rPh sb="381" eb="383">
      <t>ケッサイ</t>
    </rPh>
    <rPh sb="385" eb="386">
      <t>ホウ</t>
    </rPh>
    <rPh sb="389" eb="390">
      <t>キ</t>
    </rPh>
    <rPh sb="447" eb="448">
      <t>ジョウ</t>
    </rPh>
    <rPh sb="449" eb="450">
      <t>セ</t>
    </rPh>
    <rPh sb="451" eb="452">
      <t>ヒク</t>
    </rPh>
    <rPh sb="456" eb="457">
      <t>アト</t>
    </rPh>
    <rPh sb="459" eb="460">
      <t>オオ</t>
    </rPh>
    <rPh sb="462" eb="464">
      <t>ジョウショウ</t>
    </rPh>
    <rPh sb="465" eb="467">
      <t>ゲラク</t>
    </rPh>
    <rPh sb="468" eb="469">
      <t>オ</t>
    </rPh>
    <rPh sb="474" eb="475">
      <t>キ</t>
    </rPh>
    <phoneticPr fontId="4"/>
  </si>
  <si>
    <r>
      <rPr>
        <u/>
        <sz val="11"/>
        <color indexed="8"/>
        <rFont val="メイリオ"/>
        <family val="3"/>
        <charset val="128"/>
      </rPr>
      <t>2016年9月11日　あるびん　仕掛け1の検証：USDJPY日足2011-2016</t>
    </r>
    <r>
      <rPr>
        <sz val="11"/>
        <color indexed="8"/>
        <rFont val="メイリオ"/>
        <family val="3"/>
        <charset val="128"/>
      </rPr>
      <t xml:space="preserve">
仕掛け1をUSDJPYの日足で検証しました。
トレーリングストップに自信がないので、みてもらえるとうれしいです。よろしくお願いします。
検証はこちら↓
ALVIN仕掛け1検証USDJPY日足27</t>
    </r>
    <rPh sb="4" eb="5">
      <t>ネン</t>
    </rPh>
    <rPh sb="6" eb="7">
      <t>ガツ</t>
    </rPh>
    <rPh sb="9" eb="10">
      <t>ニチ</t>
    </rPh>
    <rPh sb="16" eb="18">
      <t>シカ</t>
    </rPh>
    <rPh sb="21" eb="23">
      <t>ケンショウ</t>
    </rPh>
    <rPh sb="30" eb="32">
      <t>ヒアシ</t>
    </rPh>
    <phoneticPr fontId="4"/>
  </si>
  <si>
    <r>
      <rPr>
        <u/>
        <sz val="11"/>
        <color indexed="8"/>
        <rFont val="メイリオ"/>
        <family val="3"/>
        <charset val="128"/>
      </rPr>
      <t>2016年9月12日 16:22　根崎先生</t>
    </r>
    <r>
      <rPr>
        <sz val="11"/>
        <color indexed="8"/>
        <rFont val="メイリオ"/>
        <family val="3"/>
        <charset val="128"/>
      </rPr>
      <t xml:space="preserve">
あるびんさん！いいですねー！
完璧になりましたねｗｗｗバッチリです！！
正直この１週間くらいでここまで変わるかと思うくらい、検証よくなってましたｗｗｗ決済も合ってます。
最初は時間かけて、というのはいいですね。
トレード回数は確かに少ないんですが、解決策としては、時間足を変えるのも１つですが、
他にも、
・通貨ペアを複数みる
・システム（鉄板）を増やす
と、回数は増えますよ！
まずは１つ絶対勝てる！という鉄板トレードを作るところからですね！
9月中には、何か1つ作りましょう！
色々アイディアが出てくると思うので、
思いついたらメモしておいて、検証しましょう。
他のサインは、EB（仕掛け２）というのがあるので、
2ヶ月目のカリキュラムに載せていますが、
これもまた検証しましょう。
思いついた決済も、とにかく数検証してみて、流してみるだけでもいいので、
まずは数検証してみましょう！</t>
    </r>
    <rPh sb="4" eb="5">
      <t>ネン</t>
    </rPh>
    <rPh sb="6" eb="7">
      <t>ガツ</t>
    </rPh>
    <rPh sb="9" eb="10">
      <t>ニチ</t>
    </rPh>
    <rPh sb="17" eb="18">
      <t>ネ</t>
    </rPh>
    <rPh sb="18" eb="19">
      <t>ザキ</t>
    </rPh>
    <rPh sb="19" eb="21">
      <t>センセイ</t>
    </rPh>
    <phoneticPr fontId="4"/>
  </si>
  <si>
    <r>
      <rPr>
        <u/>
        <sz val="11"/>
        <color indexed="8"/>
        <rFont val="メイリオ"/>
        <family val="3"/>
        <charset val="128"/>
      </rPr>
      <t>2016年9月13日 5:47　あるびん</t>
    </r>
    <r>
      <rPr>
        <sz val="11"/>
        <color indexed="8"/>
        <rFont val="メイリオ"/>
        <family val="3"/>
        <charset val="128"/>
      </rPr>
      <t xml:space="preserve">
うわぁ～、ありがとうございますっ！
先生にそんな風に言ってもらえて、合ってるのか不安でしたが、すごく自信を持てました。
9月中にシステムを作れるなんて思ってもみなかったのですが、
「作りましょう！」って言われると作れそうな気がしてきました！
時間足を変える、通貨ペアを増やす、システムを増やす…
とにかくいっぱい検証していきたいと思います。
ほんとに毎日毎日ありがとうございます！</t>
    </r>
    <rPh sb="4" eb="5">
      <t>ネン</t>
    </rPh>
    <rPh sb="6" eb="7">
      <t>ガツ</t>
    </rPh>
    <rPh sb="9" eb="10">
      <t>ニチ</t>
    </rPh>
    <phoneticPr fontId="4"/>
  </si>
  <si>
    <r>
      <rPr>
        <u/>
        <sz val="11"/>
        <color indexed="8"/>
        <rFont val="メイリオ"/>
        <family val="3"/>
        <charset val="128"/>
      </rPr>
      <t>検証2：気付き</t>
    </r>
    <r>
      <rPr>
        <sz val="11"/>
        <color indexed="8"/>
        <rFont val="メイリオ"/>
        <family val="3"/>
        <charset val="128"/>
      </rPr>
      <t xml:space="preserve">
・5年で4時間足ですると
　2011.4.1~2016/9/15までに119トレード（2011年17件、2012年28件、2013年26件、2014年6件、2015年23件、2016年19件）できた。
　同じ期間でも日足だと27トレードだったのでかなり増えたが、それでも月2-3回しかできないので、1時間足も見てみる。
・正確な数値でPBがSMAに触れていなくても、見た目で触れてるように見えれば、エントリーした方がいい気がする。
・トレンドだと思ったら、山（両隣1本のキャンドルでみる）から中指理論（両隣2本のキャンドルでみる）に変えた方が大きくとれそうな気がする。
・レートがかなり上昇していたり、下落していたりしてもSMAに触れるPBが出ていないことがある。＜日足と同様＞
・トレーリングストップで順調に推移していても、SMAを超えると価格が反転するのでSMAを超えたら決済した方がいい気がする。＜日足と同様＞
</t>
    </r>
    <rPh sb="0" eb="2">
      <t>ケンショウ</t>
    </rPh>
    <rPh sb="4" eb="6">
      <t>キヅ</t>
    </rPh>
    <rPh sb="10" eb="11">
      <t>ネン</t>
    </rPh>
    <rPh sb="13" eb="15">
      <t>ジカン</t>
    </rPh>
    <rPh sb="55" eb="56">
      <t>ネン</t>
    </rPh>
    <rPh sb="58" eb="59">
      <t>ケン</t>
    </rPh>
    <rPh sb="64" eb="65">
      <t>ネン</t>
    </rPh>
    <rPh sb="67" eb="68">
      <t>ケン</t>
    </rPh>
    <rPh sb="73" eb="74">
      <t>ネン</t>
    </rPh>
    <rPh sb="76" eb="77">
      <t>ケン</t>
    </rPh>
    <rPh sb="82" eb="83">
      <t>ネン</t>
    </rPh>
    <rPh sb="84" eb="85">
      <t>ケン</t>
    </rPh>
    <rPh sb="90" eb="91">
      <t>ネン</t>
    </rPh>
    <rPh sb="93" eb="94">
      <t>ケン</t>
    </rPh>
    <rPh sb="99" eb="100">
      <t>ネン</t>
    </rPh>
    <rPh sb="102" eb="103">
      <t>ケン</t>
    </rPh>
    <rPh sb="110" eb="111">
      <t>オナ</t>
    </rPh>
    <rPh sb="112" eb="114">
      <t>キカン</t>
    </rPh>
    <rPh sb="116" eb="118">
      <t>ヒアシ</t>
    </rPh>
    <rPh sb="134" eb="135">
      <t>フ</t>
    </rPh>
    <rPh sb="143" eb="144">
      <t>ツキ</t>
    </rPh>
    <rPh sb="147" eb="148">
      <t>カイ</t>
    </rPh>
    <rPh sb="158" eb="160">
      <t>ジカン</t>
    </rPh>
    <rPh sb="160" eb="161">
      <t>アシ</t>
    </rPh>
    <rPh sb="162" eb="163">
      <t>ミ</t>
    </rPh>
    <rPh sb="169" eb="171">
      <t>セイカク</t>
    </rPh>
    <rPh sb="172" eb="174">
      <t>スウチ</t>
    </rPh>
    <rPh sb="182" eb="183">
      <t>フ</t>
    </rPh>
    <rPh sb="191" eb="192">
      <t>ミ</t>
    </rPh>
    <rPh sb="193" eb="194">
      <t>メ</t>
    </rPh>
    <rPh sb="195" eb="196">
      <t>フ</t>
    </rPh>
    <rPh sb="202" eb="203">
      <t>ミ</t>
    </rPh>
    <rPh sb="214" eb="215">
      <t>ホウ</t>
    </rPh>
    <rPh sb="218" eb="219">
      <t>キ</t>
    </rPh>
    <rPh sb="301" eb="303">
      <t>ジョウショウ</t>
    </rPh>
    <rPh sb="309" eb="311">
      <t>ゲラク</t>
    </rPh>
    <rPh sb="323" eb="324">
      <t>フ</t>
    </rPh>
    <rPh sb="329" eb="330">
      <t>デ</t>
    </rPh>
    <rPh sb="341" eb="343">
      <t>ヒアシ</t>
    </rPh>
    <rPh sb="344" eb="346">
      <t>ドウヨウ</t>
    </rPh>
    <rPh sb="360" eb="362">
      <t>ジュンチョウ</t>
    </rPh>
    <rPh sb="363" eb="365">
      <t>スイイ</t>
    </rPh>
    <rPh sb="375" eb="376">
      <t>コ</t>
    </rPh>
    <rPh sb="379" eb="381">
      <t>カカク</t>
    </rPh>
    <rPh sb="382" eb="384">
      <t>ハンテン</t>
    </rPh>
    <rPh sb="392" eb="393">
      <t>コ</t>
    </rPh>
    <rPh sb="396" eb="398">
      <t>ケッサイ</t>
    </rPh>
    <rPh sb="400" eb="401">
      <t>ホウ</t>
    </rPh>
    <rPh sb="404" eb="405">
      <t>キ</t>
    </rPh>
    <rPh sb="410" eb="412">
      <t>ヒアシ</t>
    </rPh>
    <rPh sb="413" eb="415">
      <t>ドウヨウ</t>
    </rPh>
    <phoneticPr fontId="4"/>
  </si>
  <si>
    <r>
      <rPr>
        <u/>
        <sz val="11"/>
        <color indexed="8"/>
        <rFont val="メイリオ"/>
        <family val="3"/>
        <charset val="128"/>
      </rPr>
      <t>検証2：質問</t>
    </r>
    <r>
      <rPr>
        <sz val="11"/>
        <color indexed="8"/>
        <rFont val="メイリオ"/>
        <family val="3"/>
        <charset val="128"/>
      </rPr>
      <t xml:space="preserve">
・特にないです。</t>
    </r>
    <rPh sb="0" eb="2">
      <t>ケンショウ</t>
    </rPh>
    <rPh sb="4" eb="6">
      <t>シツモン</t>
    </rPh>
    <rPh sb="8" eb="9">
      <t>トク</t>
    </rPh>
    <phoneticPr fontId="4"/>
  </si>
  <si>
    <t>2013.10.18 20:00～
2014.9.11 16:00まで
OANDAのデータなし</t>
    <phoneticPr fontId="4"/>
  </si>
  <si>
    <r>
      <rPr>
        <u/>
        <sz val="11"/>
        <color indexed="8"/>
        <rFont val="メイリオ"/>
        <family val="3"/>
        <charset val="128"/>
      </rPr>
      <t>2016年9月15日　あるびん 仕掛け1の検証：USDJPY4時間足2011-2016</t>
    </r>
    <r>
      <rPr>
        <sz val="11"/>
        <color indexed="8"/>
        <rFont val="メイリオ"/>
        <family val="3"/>
        <charset val="128"/>
      </rPr>
      <t xml:space="preserve">
仕掛け1をUSDJPYの4時間足で検証しました。
デモトレードがしたくなってきたのですが、いつからしてもいいですか？
検証はこちら↓
ALVIN仕掛け1検証USDJPY時間足119</t>
    </r>
    <rPh sb="4" eb="5">
      <t>ネン</t>
    </rPh>
    <rPh sb="6" eb="7">
      <t>ガツ</t>
    </rPh>
    <rPh sb="9" eb="10">
      <t>ニチ</t>
    </rPh>
    <rPh sb="16" eb="18">
      <t>シカ</t>
    </rPh>
    <rPh sb="21" eb="23">
      <t>ケンショウ</t>
    </rPh>
    <rPh sb="57" eb="59">
      <t>ジカン</t>
    </rPh>
    <rPh sb="129" eb="131">
      <t>ジカン</t>
    </rPh>
    <phoneticPr fontId="4"/>
  </si>
  <si>
    <r>
      <rPr>
        <u/>
        <sz val="11"/>
        <color indexed="8"/>
        <rFont val="メイリオ"/>
        <family val="3"/>
        <charset val="128"/>
      </rPr>
      <t xml:space="preserve">検証2：感想
</t>
    </r>
    <r>
      <rPr>
        <sz val="11"/>
        <color indexed="8"/>
        <rFont val="メイリオ"/>
        <family val="3"/>
        <charset val="128"/>
      </rPr>
      <t xml:space="preserve">・50回分まではチャートを貼り付けていたけれど、チャートに書き込みながらだと1時間で10トレードくらいしか検証できないので、
　新しいことをするときにだけ、チャートに書き込もうと思った。
・額が大きくなって連敗するとリアルでも同じように冷静にトレードできるのか、ちょっと心配かも…。
</t>
    </r>
    <rPh sb="0" eb="2">
      <t>ケンショウ</t>
    </rPh>
    <rPh sb="4" eb="6">
      <t>カンソウ</t>
    </rPh>
    <rPh sb="10" eb="11">
      <t>カイ</t>
    </rPh>
    <rPh sb="11" eb="12">
      <t>ブン</t>
    </rPh>
    <rPh sb="20" eb="21">
      <t>ハ</t>
    </rPh>
    <rPh sb="22" eb="23">
      <t>ツ</t>
    </rPh>
    <rPh sb="36" eb="37">
      <t>カ</t>
    </rPh>
    <rPh sb="38" eb="39">
      <t>コ</t>
    </rPh>
    <rPh sb="46" eb="48">
      <t>ジカン</t>
    </rPh>
    <rPh sb="60" eb="62">
      <t>ケンショウ</t>
    </rPh>
    <rPh sb="71" eb="72">
      <t>アタラ</t>
    </rPh>
    <rPh sb="90" eb="91">
      <t>カ</t>
    </rPh>
    <rPh sb="92" eb="93">
      <t>コ</t>
    </rPh>
    <rPh sb="96" eb="97">
      <t>オモ</t>
    </rPh>
    <rPh sb="102" eb="103">
      <t>ガク</t>
    </rPh>
    <rPh sb="104" eb="105">
      <t>オオ</t>
    </rPh>
    <rPh sb="110" eb="112">
      <t>レンパイ</t>
    </rPh>
    <rPh sb="120" eb="121">
      <t>オナ</t>
    </rPh>
    <rPh sb="125" eb="127">
      <t>レイセイ</t>
    </rPh>
    <rPh sb="142" eb="144">
      <t>シンパイ</t>
    </rPh>
    <phoneticPr fontId="4"/>
  </si>
  <si>
    <r>
      <rPr>
        <u/>
        <sz val="11"/>
        <color indexed="8"/>
        <rFont val="メイリオ"/>
        <family val="3"/>
        <charset val="128"/>
      </rPr>
      <t xml:space="preserve">検証2：今後の課題
</t>
    </r>
    <r>
      <rPr>
        <sz val="11"/>
        <color indexed="8"/>
        <rFont val="メイリオ"/>
        <family val="3"/>
        <charset val="128"/>
      </rPr>
      <t>・1時間足で100トレードの検証をする。
・カリキュラムが一通り終わって、レベルアップしたら下記の仮説検証をする。
　-安値更新、高値更新がされなくなったら（反対に価格が動いたら）、その時点で決済した方がよい。
　-トレーリングストップで順調に推移しているときにSMAを超えたら、その時点で決済した方がよい。
　-エントリーしたPBの逆のひげが長いPBが出たら、その時点で決済した方がよい。
　-SMAに触れた背の低いPBの後は価格が反転する。
　-正確な数値でPBがSMAに触れていなくても、見た目で触れてるように見えれば、エントリーした方がよい。
　-トレンドだと思ったら、山（両隣1本のキャンドルでみる）から中指理論（両隣2本のキャンドルでみる）に変えた方が大きくとれる。
・なぜか、2013.10.18 20:00～2014.9.11 16:00までのデータがないが、PCの問題か、OANDA証券だけなのか調べる。</t>
    </r>
    <rPh sb="0" eb="2">
      <t>ケンショウ</t>
    </rPh>
    <rPh sb="4" eb="6">
      <t>コンゴ</t>
    </rPh>
    <rPh sb="7" eb="9">
      <t>カダイ</t>
    </rPh>
    <rPh sb="12" eb="14">
      <t>ジカン</t>
    </rPh>
    <rPh sb="14" eb="15">
      <t>アシ</t>
    </rPh>
    <rPh sb="24" eb="26">
      <t>ケンショウ</t>
    </rPh>
    <rPh sb="39" eb="41">
      <t>ヒトトオ</t>
    </rPh>
    <rPh sb="42" eb="43">
      <t>オ</t>
    </rPh>
    <rPh sb="56" eb="58">
      <t>カキ</t>
    </rPh>
    <rPh sb="59" eb="61">
      <t>カセツ</t>
    </rPh>
    <rPh sb="61" eb="63">
      <t>ケンショウ</t>
    </rPh>
    <rPh sb="70" eb="72">
      <t>ヤスネ</t>
    </rPh>
    <rPh sb="72" eb="74">
      <t>コウシン</t>
    </rPh>
    <rPh sb="75" eb="77">
      <t>タカネ</t>
    </rPh>
    <rPh sb="77" eb="79">
      <t>コウシン</t>
    </rPh>
    <rPh sb="89" eb="91">
      <t>ハンタイ</t>
    </rPh>
    <rPh sb="92" eb="94">
      <t>カカク</t>
    </rPh>
    <rPh sb="95" eb="96">
      <t>ウゴ</t>
    </rPh>
    <rPh sb="103" eb="105">
      <t>ジテン</t>
    </rPh>
    <rPh sb="106" eb="108">
      <t>ケッサイ</t>
    </rPh>
    <rPh sb="110" eb="111">
      <t>ホウ</t>
    </rPh>
    <rPh sb="129" eb="131">
      <t>ジュンチョウ</t>
    </rPh>
    <rPh sb="132" eb="134">
      <t>スイイ</t>
    </rPh>
    <rPh sb="145" eb="146">
      <t>コ</t>
    </rPh>
    <rPh sb="152" eb="154">
      <t>ジテン</t>
    </rPh>
    <rPh sb="155" eb="157">
      <t>ケッサイ</t>
    </rPh>
    <rPh sb="159" eb="160">
      <t>ホウ</t>
    </rPh>
    <rPh sb="177" eb="178">
      <t>ギャク</t>
    </rPh>
    <rPh sb="182" eb="183">
      <t>ナガ</t>
    </rPh>
    <rPh sb="212" eb="213">
      <t>フ</t>
    </rPh>
    <rPh sb="215" eb="216">
      <t>セ</t>
    </rPh>
    <rPh sb="217" eb="218">
      <t>ヒク</t>
    </rPh>
    <rPh sb="222" eb="223">
      <t>アト</t>
    </rPh>
    <rPh sb="224" eb="226">
      <t>カカク</t>
    </rPh>
    <rPh sb="227" eb="229">
      <t>ハンテン</t>
    </rPh>
    <rPh sb="340" eb="341">
      <t>ホウ</t>
    </rPh>
    <rPh sb="342" eb="343">
      <t>オオ</t>
    </rPh>
    <rPh sb="417" eb="418">
      <t>シラ</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</si>
</sst>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_ ;[Red]\-#,##0\ "/>
    <numFmt numFmtId="178" formatCode="0.0_ ;[Red]\-0.0\ "/>
    <numFmt numFmtId="179" formatCode="0.0%"/>
    <numFmt numFmtId="180" formatCode="m/d;@"/>
    <numFmt numFmtId="181" formatCode="0.00_ "/>
    <numFmt numFmtId="182" formatCode="0.000"/>
  </numFmts>
  <fonts count="16">
    <font>
      <sz val="11"/>
      <color indexed="8"/>
      <name val="ＭＳ Ｐゴシック"/>
      <family val="3"/>
      <charset val="128"/>
    </font>
    <font>
      <sz val="11"/>
      <color theme="1"/>
      <name val="ＭＳ Ｐゴシック"/>
      <family val="2"/>
      <charset val="128"/>
      <scheme val="minor"/>
    </font>
    <font>
      <sz val="11"/>
      <color indexed="8"/>
      <name val="ＭＳ Ｐゴシック"/>
      <family val="3"/>
      <charset val="128"/>
    </font>
    <font>
      <b/>
      <sz val="11"/>
      <color theme="1"/>
      <name val="ＭＳ Ｐゴシック"/>
      <family val="3"/>
      <charset val="128"/>
      <scheme val="minor"/>
    </font>
    <font>
      <sz val="6"/>
      <name val="ＭＳ Ｐゴシック"/>
      <family val="3"/>
      <charset val="128"/>
    </font>
    <font>
      <b/>
      <sz val="11"/>
      <color indexed="8"/>
      <name val="ＭＳ Ｐゴシック"/>
      <family val="3"/>
      <charset val="128"/>
    </font>
    <font>
      <sz val="11"/>
      <name val="ＭＳ Ｐゴシック"/>
      <family val="3"/>
      <charset val="128"/>
      <scheme val="minor"/>
    </font>
    <font>
      <sz val="12"/>
      <color indexed="8"/>
      <name val="メイリオ"/>
      <family val="3"/>
      <charset val="128"/>
    </font>
    <font>
      <b/>
      <sz val="12"/>
      <color indexed="8"/>
      <name val="ＭＳ Ｐゴシック"/>
      <family val="3"/>
      <charset val="128"/>
    </font>
    <font>
      <u/>
      <sz val="12"/>
      <color indexed="8"/>
      <name val="メイリオ"/>
      <family val="3"/>
      <charset val="128"/>
    </font>
    <font>
      <b/>
      <sz val="14"/>
      <color indexed="8"/>
      <name val="ＭＳ Ｐゴシック"/>
      <family val="3"/>
      <charset val="128"/>
    </font>
    <font>
      <sz val="14"/>
      <color indexed="8"/>
      <name val="ＭＳ Ｐゴシック"/>
      <family val="3"/>
      <charset val="128"/>
    </font>
    <font>
      <b/>
      <sz val="14"/>
      <color rgb="FFFF0000"/>
      <name val="ＭＳ Ｐゴシック"/>
      <family val="3"/>
      <charset val="128"/>
    </font>
    <font>
      <sz val="11"/>
      <color indexed="8"/>
      <name val="メイリオ"/>
      <family val="3"/>
      <charset val="128"/>
    </font>
    <font>
      <sz val="11"/>
      <color theme="1"/>
      <name val="ＭＳ Ｐゴシック"/>
      <family val="3"/>
      <charset val="128"/>
      <scheme val="minor"/>
    </font>
    <font>
      <u/>
      <sz val="11"/>
      <color indexed="8"/>
      <name val="メイリオ"/>
      <family val="3"/>
      <charset val="128"/>
    </font>
  </fonts>
  <fills count="11">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rgb="FFFFCC99"/>
        <bgColor indexed="64"/>
      </patternFill>
    </fill>
    <fill>
      <patternFill patternType="solid">
        <fgColor rgb="FFEAEAEA"/>
        <bgColor indexed="64"/>
      </patternFill>
    </fill>
    <fill>
      <patternFill patternType="solid">
        <fgColor rgb="FFCCFFCC"/>
        <bgColor indexed="64"/>
      </patternFill>
    </fill>
    <fill>
      <patternFill patternType="solid">
        <fgColor rgb="FFCCCCFF"/>
        <bgColor indexed="64"/>
      </patternFill>
    </fill>
    <fill>
      <patternFill patternType="solid">
        <fgColor theme="8" tint="0.399975585192419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C000"/>
      </left>
      <right/>
      <top style="thick">
        <color rgb="FFFFC000"/>
      </top>
      <bottom/>
      <diagonal/>
    </border>
    <border>
      <left/>
      <right style="thick">
        <color rgb="FFFFC000"/>
      </right>
      <top style="thick">
        <color rgb="FFFFC000"/>
      </top>
      <bottom/>
      <diagonal/>
    </border>
    <border>
      <left style="thick">
        <color rgb="FFFFC000"/>
      </left>
      <right/>
      <top/>
      <bottom style="thick">
        <color rgb="FFFFC000"/>
      </bottom>
      <diagonal/>
    </border>
    <border>
      <left/>
      <right style="thick">
        <color rgb="FFFFC000"/>
      </right>
      <top/>
      <bottom style="thick">
        <color rgb="FFFFC000"/>
      </bottom>
      <diagonal/>
    </border>
    <border>
      <left/>
      <right/>
      <top style="thick">
        <color rgb="FFFFC000"/>
      </top>
      <bottom/>
      <diagonal/>
    </border>
    <border>
      <left style="thick">
        <color rgb="FFFFC000"/>
      </left>
      <right/>
      <top/>
      <bottom/>
      <diagonal/>
    </border>
    <border>
      <left/>
      <right style="thick">
        <color rgb="FFFFC000"/>
      </right>
      <top/>
      <bottom/>
      <diagonal/>
    </border>
    <border>
      <left/>
      <right/>
      <top/>
      <bottom style="thick">
        <color rgb="FFFFC000"/>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style="thick">
        <color theme="0" tint="-0.24994659260841701"/>
      </left>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rgb="FFFFC000"/>
      </right>
      <top style="thick">
        <color theme="0" tint="-0.24994659260841701"/>
      </top>
      <bottom/>
      <diagonal/>
    </border>
    <border>
      <left/>
      <right style="thick">
        <color rgb="FFFFC000"/>
      </right>
      <top/>
      <bottom style="thick">
        <color theme="0" tint="-0.24994659260841701"/>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top style="thick">
        <color theme="5" tint="0.39994506668294322"/>
      </top>
      <bottom/>
      <diagonal/>
    </border>
    <border>
      <left style="thick">
        <color theme="5" tint="0.39994506668294322"/>
      </left>
      <right/>
      <top style="thick">
        <color rgb="FFFFC000"/>
      </top>
      <bottom/>
      <diagonal/>
    </border>
    <border>
      <left/>
      <right style="thick">
        <color theme="5" tint="0.39994506668294322"/>
      </right>
      <top style="thick">
        <color rgb="FFFFC000"/>
      </top>
      <bottom/>
      <diagonal/>
    </border>
    <border>
      <left style="thick">
        <color theme="5" tint="0.39994506668294322"/>
      </left>
      <right/>
      <top style="thick">
        <color theme="5" tint="0.39994506668294322"/>
      </top>
      <bottom/>
      <diagonal/>
    </border>
    <border>
      <left/>
      <right style="thick">
        <color theme="5" tint="0.39994506668294322"/>
      </right>
      <top style="thick">
        <color theme="5" tint="0.39994506668294322"/>
      </top>
      <bottom/>
      <diagonal/>
    </border>
    <border>
      <left style="thick">
        <color theme="1" tint="0.499984740745262"/>
      </left>
      <right/>
      <top style="thick">
        <color theme="1" tint="0.499984740745262"/>
      </top>
      <bottom style="thin">
        <color theme="1" tint="0.499984740745262"/>
      </bottom>
      <diagonal/>
    </border>
    <border>
      <left/>
      <right/>
      <top style="thick">
        <color theme="1" tint="0.499984740745262"/>
      </top>
      <bottom style="thin">
        <color theme="1" tint="0.499984740745262"/>
      </bottom>
      <diagonal/>
    </border>
    <border>
      <left/>
      <right style="thick">
        <color theme="1" tint="0.499984740745262"/>
      </right>
      <top style="thick">
        <color theme="1" tint="0.499984740745262"/>
      </top>
      <bottom style="thin">
        <color theme="1" tint="0.499984740745262"/>
      </bottom>
      <diagonal/>
    </border>
    <border>
      <left style="thick">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ck">
        <color theme="1" tint="0.499984740745262"/>
      </right>
      <top style="thin">
        <color theme="1" tint="0.499984740745262"/>
      </top>
      <bottom style="thin">
        <color theme="1" tint="0.499984740745262"/>
      </bottom>
      <diagonal/>
    </border>
    <border>
      <left style="thick">
        <color theme="1" tint="0.499984740745262"/>
      </left>
      <right/>
      <top style="thin">
        <color theme="1" tint="0.499984740745262"/>
      </top>
      <bottom style="thick">
        <color theme="1" tint="0.499984740745262"/>
      </bottom>
      <diagonal/>
    </border>
    <border>
      <left/>
      <right/>
      <top style="thin">
        <color theme="1" tint="0.499984740745262"/>
      </top>
      <bottom style="thick">
        <color theme="1" tint="0.499984740745262"/>
      </bottom>
      <diagonal/>
    </border>
    <border>
      <left/>
      <right style="thick">
        <color theme="1" tint="0.499984740745262"/>
      </right>
      <top style="thin">
        <color theme="1" tint="0.499984740745262"/>
      </top>
      <bottom style="thick">
        <color theme="1" tint="0.499984740745262"/>
      </bottom>
      <diagonal/>
    </border>
    <border>
      <left style="thick">
        <color theme="5" tint="0.39994506668294322"/>
      </left>
      <right/>
      <top style="thick">
        <color theme="5" tint="0.39994506668294322"/>
      </top>
      <bottom style="thick">
        <color theme="5" tint="0.39994506668294322"/>
      </bottom>
      <diagonal/>
    </border>
    <border>
      <left/>
      <right/>
      <top style="thick">
        <color theme="5" tint="0.39994506668294322"/>
      </top>
      <bottom style="thick">
        <color theme="5" tint="0.39994506668294322"/>
      </bottom>
      <diagonal/>
    </border>
    <border>
      <left/>
      <right style="thick">
        <color theme="5" tint="0.39994506668294322"/>
      </right>
      <top style="thick">
        <color theme="5" tint="0.39994506668294322"/>
      </top>
      <bottom style="thick">
        <color theme="5" tint="0.39994506668294322"/>
      </bottom>
      <diagonal/>
    </border>
  </borders>
  <cellStyleXfs count="2">
    <xf numFmtId="0" fontId="0" fillId="0" borderId="0">
      <alignment vertical="center"/>
    </xf>
    <xf numFmtId="9" fontId="2" fillId="0" borderId="0" applyFont="0" applyFill="0" applyBorder="0" applyAlignment="0" applyProtection="0">
      <alignment vertical="center"/>
    </xf>
  </cellStyleXfs>
  <cellXfs count="147">
    <xf numFmtId="0" fontId="0" fillId="0" borderId="0" xfId="0">
      <alignment vertical="center"/>
    </xf>
    <xf numFmtId="0" fontId="0" fillId="0" borderId="0" xfId="0" applyAlignment="1">
      <alignment horizontal="center" vertical="center"/>
    </xf>
    <xf numFmtId="0" fontId="5" fillId="0" borderId="0" xfId="0" applyFont="1" applyAlignment="1">
      <alignment horizontal="center" vertical="center"/>
    </xf>
    <xf numFmtId="0" fontId="3" fillId="2" borderId="2" xfId="0" applyFont="1" applyFill="1" applyBorder="1" applyAlignment="1">
      <alignment horizontal="center" vertical="center"/>
    </xf>
    <xf numFmtId="0" fontId="0" fillId="0" borderId="1" xfId="0" applyBorder="1" applyAlignment="1">
      <alignment horizontal="center" vertical="center"/>
    </xf>
    <xf numFmtId="0" fontId="3" fillId="2" borderId="1" xfId="0" applyFont="1" applyFill="1" applyBorder="1" applyAlignment="1">
      <alignment horizontal="center" vertical="center"/>
    </xf>
    <xf numFmtId="0" fontId="0" fillId="0" borderId="2" xfId="0" applyBorder="1" applyAlignment="1">
      <alignment horizontal="center" vertical="center"/>
    </xf>
    <xf numFmtId="179" fontId="0" fillId="0" borderId="1" xfId="1" applyNumberFormat="1" applyFont="1" applyBorder="1" applyAlignment="1">
      <alignment horizontal="center" vertical="center"/>
    </xf>
    <xf numFmtId="0" fontId="3" fillId="2" borderId="5" xfId="0" applyFont="1" applyFill="1" applyBorder="1" applyAlignment="1">
      <alignment vertical="center"/>
    </xf>
    <xf numFmtId="0" fontId="3" fillId="2" borderId="4" xfId="0" applyFont="1" applyFill="1" applyBorder="1" applyAlignment="1">
      <alignment vertical="center"/>
    </xf>
    <xf numFmtId="0" fontId="3" fillId="0" borderId="6" xfId="0" applyFont="1" applyFill="1" applyBorder="1" applyAlignment="1">
      <alignment horizontal="center" vertical="center"/>
    </xf>
    <xf numFmtId="0" fontId="0" fillId="0" borderId="7" xfId="0" applyFill="1" applyBorder="1" applyAlignment="1">
      <alignment horizontal="center" vertical="center"/>
    </xf>
    <xf numFmtId="0" fontId="3" fillId="0" borderId="7" xfId="0" applyFont="1" applyFill="1" applyBorder="1" applyAlignment="1">
      <alignment horizontal="center" vertical="center"/>
    </xf>
    <xf numFmtId="0" fontId="0" fillId="0" borderId="6" xfId="0" applyFill="1" applyBorder="1" applyAlignment="1">
      <alignment horizontal="center" vertical="center"/>
    </xf>
    <xf numFmtId="0" fontId="3" fillId="5" borderId="1" xfId="0" applyFont="1" applyFill="1" applyBorder="1" applyAlignment="1">
      <alignment horizontal="center" vertical="center" shrinkToFit="1"/>
    </xf>
    <xf numFmtId="0" fontId="3" fillId="6" borderId="1" xfId="0" applyFont="1" applyFill="1" applyBorder="1" applyAlignment="1">
      <alignment horizontal="center" vertical="center" shrinkToFit="1"/>
    </xf>
    <xf numFmtId="0" fontId="3" fillId="8" borderId="1" xfId="0" applyFont="1" applyFill="1" applyBorder="1" applyAlignment="1">
      <alignment horizontal="center" vertical="center" shrinkToFit="1"/>
    </xf>
    <xf numFmtId="0" fontId="6" fillId="0" borderId="1" xfId="0" applyFont="1" applyFill="1" applyBorder="1" applyAlignment="1">
      <alignment horizontal="center" vertical="center"/>
    </xf>
    <xf numFmtId="180" fontId="6" fillId="0" borderId="1" xfId="0" applyNumberFormat="1" applyFont="1" applyFill="1" applyBorder="1" applyAlignment="1">
      <alignment horizontal="center" vertical="center"/>
    </xf>
    <xf numFmtId="181" fontId="6" fillId="0" borderId="1" xfId="0" applyNumberFormat="1" applyFont="1" applyFill="1" applyBorder="1" applyAlignment="1">
      <alignment horizontal="center" vertical="center"/>
    </xf>
    <xf numFmtId="0" fontId="8" fillId="0" borderId="0" xfId="0" applyFont="1" applyAlignment="1">
      <alignment horizontal="center" vertical="center"/>
    </xf>
    <xf numFmtId="0" fontId="6" fillId="0" borderId="1" xfId="0" applyFont="1" applyFill="1" applyBorder="1" applyAlignment="1">
      <alignment horizontal="center" vertical="center"/>
    </xf>
    <xf numFmtId="0" fontId="10" fillId="0" borderId="0" xfId="0" applyFont="1" applyAlignment="1">
      <alignment horizontal="left" vertical="center"/>
    </xf>
    <xf numFmtId="0" fontId="11"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10" borderId="1" xfId="0" applyFont="1" applyFill="1" applyBorder="1" applyAlignment="1">
      <alignment horizontal="center" vertical="center"/>
    </xf>
    <xf numFmtId="0" fontId="12" fillId="10" borderId="1" xfId="0" applyFont="1" applyFill="1" applyBorder="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0" fillId="0" borderId="0" xfId="0" applyFont="1" applyAlignment="1">
      <alignment horizontal="center" vertical="center"/>
    </xf>
    <xf numFmtId="0" fontId="0" fillId="0" borderId="0" xfId="0" applyAlignment="1">
      <alignment vertical="top"/>
    </xf>
    <xf numFmtId="0" fontId="6"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0" fillId="0" borderId="1" xfId="0" applyBorder="1" applyAlignment="1">
      <alignment horizontal="center" vertical="center"/>
    </xf>
    <xf numFmtId="0" fontId="3" fillId="2" borderId="2" xfId="0" applyFont="1" applyFill="1" applyBorder="1" applyAlignment="1">
      <alignment horizontal="center" vertical="center"/>
    </xf>
    <xf numFmtId="0" fontId="6" fillId="0" borderId="1" xfId="0" applyFont="1" applyFill="1" applyBorder="1" applyAlignment="1">
      <alignment horizontal="center" vertical="center"/>
    </xf>
    <xf numFmtId="0" fontId="0" fillId="0" borderId="6" xfId="0" applyFill="1" applyBorder="1" applyAlignment="1">
      <alignment horizontal="center" vertical="center"/>
    </xf>
    <xf numFmtId="0" fontId="6"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0" fillId="0" borderId="1" xfId="0" applyBorder="1" applyAlignment="1">
      <alignment horizontal="center" vertical="center"/>
    </xf>
    <xf numFmtId="0" fontId="3" fillId="2" borderId="2" xfId="0" applyFont="1" applyFill="1" applyBorder="1" applyAlignment="1">
      <alignment horizontal="center" vertical="center"/>
    </xf>
    <xf numFmtId="0" fontId="0" fillId="0" borderId="6" xfId="0"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27" xfId="0" applyFont="1" applyBorder="1" applyAlignment="1">
      <alignment horizontal="left" vertical="top" wrapText="1"/>
    </xf>
    <xf numFmtId="0" fontId="7" fillId="0" borderId="28" xfId="0" applyFont="1" applyBorder="1" applyAlignment="1">
      <alignment horizontal="left" vertical="top"/>
    </xf>
    <xf numFmtId="0" fontId="7" fillId="0" borderId="29" xfId="0" applyFont="1" applyBorder="1" applyAlignment="1">
      <alignment horizontal="left" vertical="top"/>
    </xf>
    <xf numFmtId="0" fontId="7" fillId="0" borderId="31" xfId="0" applyFont="1" applyBorder="1" applyAlignment="1">
      <alignment horizontal="left" vertical="top" wrapText="1"/>
    </xf>
    <xf numFmtId="0" fontId="7" fillId="0" borderId="16" xfId="0" applyFont="1" applyBorder="1" applyAlignment="1">
      <alignment horizontal="left" vertical="top"/>
    </xf>
    <xf numFmtId="0" fontId="7" fillId="0" borderId="32" xfId="0" applyFont="1" applyBorder="1" applyAlignment="1">
      <alignment horizontal="left" vertical="top"/>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left" vertical="center" wrapText="1"/>
    </xf>
    <xf numFmtId="0" fontId="7" fillId="0" borderId="0" xfId="0" applyFont="1" applyBorder="1" applyAlignment="1">
      <alignment horizontal="left" vertical="center" wrapText="1"/>
    </xf>
    <xf numFmtId="0" fontId="7" fillId="0" borderId="18" xfId="0" applyFont="1" applyBorder="1" applyAlignment="1">
      <alignment horizontal="left" vertical="center" wrapText="1"/>
    </xf>
    <xf numFmtId="0" fontId="7" fillId="0" borderId="14" xfId="0" applyFont="1" applyBorder="1" applyAlignment="1">
      <alignment horizontal="left" vertical="center" wrapText="1"/>
    </xf>
    <xf numFmtId="0" fontId="7" fillId="0" borderId="19" xfId="0" applyFont="1" applyBorder="1" applyAlignment="1">
      <alignment horizontal="left" vertical="center" wrapText="1"/>
    </xf>
    <xf numFmtId="0" fontId="7" fillId="0" borderId="15" xfId="0" applyFont="1" applyBorder="1" applyAlignment="1">
      <alignment horizontal="left" vertical="center" wrapText="1"/>
    </xf>
    <xf numFmtId="0" fontId="7" fillId="0" borderId="12" xfId="0" applyFont="1" applyBorder="1" applyAlignment="1">
      <alignment horizontal="left" vertical="center" wrapText="1"/>
    </xf>
    <xf numFmtId="0" fontId="7" fillId="0" borderId="16" xfId="0" applyFont="1" applyBorder="1" applyAlignment="1">
      <alignment horizontal="left" vertical="center" wrapText="1"/>
    </xf>
    <xf numFmtId="0" fontId="7" fillId="0" borderId="13" xfId="0" applyFont="1" applyBorder="1" applyAlignment="1">
      <alignment horizontal="left" vertical="center" wrapText="1"/>
    </xf>
    <xf numFmtId="0" fontId="7" fillId="0" borderId="20" xfId="0" applyFont="1" applyBorder="1" applyAlignment="1">
      <alignment horizontal="left" vertical="center" wrapText="1"/>
    </xf>
    <xf numFmtId="0" fontId="7" fillId="0" borderId="21" xfId="0" applyFont="1" applyBorder="1" applyAlignment="1">
      <alignment horizontal="left" vertical="center"/>
    </xf>
    <xf numFmtId="0" fontId="7" fillId="0" borderId="22" xfId="0" applyFont="1" applyBorder="1" applyAlignment="1">
      <alignment horizontal="left" vertical="center" wrapText="1"/>
    </xf>
    <xf numFmtId="0" fontId="7" fillId="0" borderId="0" xfId="0" applyFont="1" applyBorder="1" applyAlignment="1">
      <alignment horizontal="left" vertical="center"/>
    </xf>
    <xf numFmtId="0" fontId="7" fillId="0" borderId="23" xfId="0" applyFont="1" applyBorder="1" applyAlignment="1">
      <alignment horizontal="left" vertical="center" wrapText="1"/>
    </xf>
    <xf numFmtId="0" fontId="7" fillId="0" borderId="24" xfId="0" applyFont="1" applyBorder="1" applyAlignment="1">
      <alignment horizontal="left" vertical="center"/>
    </xf>
    <xf numFmtId="0" fontId="7" fillId="0" borderId="26" xfId="0" applyFont="1" applyBorder="1" applyAlignment="1">
      <alignment horizontal="left" vertical="center"/>
    </xf>
    <xf numFmtId="0" fontId="7" fillId="0" borderId="33" xfId="0" applyFont="1" applyBorder="1" applyAlignment="1">
      <alignment horizontal="left" vertical="top" wrapText="1"/>
    </xf>
    <xf numFmtId="0" fontId="7" fillId="0" borderId="30" xfId="0" applyFont="1" applyBorder="1" applyAlignment="1">
      <alignment horizontal="left" vertical="top"/>
    </xf>
    <xf numFmtId="0" fontId="7" fillId="0" borderId="34" xfId="0" applyFont="1" applyBorder="1" applyAlignment="1">
      <alignment horizontal="left" vertical="top"/>
    </xf>
    <xf numFmtId="0" fontId="7" fillId="0" borderId="18" xfId="0" applyFont="1" applyBorder="1" applyAlignment="1">
      <alignment horizontal="left" vertical="center"/>
    </xf>
    <xf numFmtId="0" fontId="7" fillId="0" borderId="12" xfId="0" applyFont="1" applyBorder="1" applyAlignment="1">
      <alignment horizontal="left" vertical="top" wrapText="1"/>
    </xf>
    <xf numFmtId="0" fontId="7" fillId="0" borderId="13" xfId="0" applyFont="1" applyBorder="1" applyAlignment="1">
      <alignment horizontal="left" vertical="top"/>
    </xf>
    <xf numFmtId="0" fontId="7" fillId="0" borderId="25" xfId="0" applyFont="1" applyBorder="1" applyAlignment="1">
      <alignment horizontal="left" vertical="center"/>
    </xf>
    <xf numFmtId="0" fontId="8" fillId="0" borderId="16" xfId="0" applyFont="1" applyBorder="1" applyAlignment="1">
      <alignment horizontal="left" vertical="top"/>
    </xf>
    <xf numFmtId="0" fontId="8" fillId="0" borderId="13" xfId="0" applyFont="1" applyBorder="1" applyAlignment="1">
      <alignment horizontal="left" vertical="top"/>
    </xf>
    <xf numFmtId="0" fontId="13" fillId="0" borderId="28" xfId="0" applyFont="1" applyBorder="1" applyAlignment="1">
      <alignment horizontal="left" vertical="top" wrapText="1"/>
    </xf>
    <xf numFmtId="0" fontId="13" fillId="0" borderId="28" xfId="0" applyFont="1" applyBorder="1" applyAlignment="1">
      <alignment horizontal="left" vertical="top"/>
    </xf>
    <xf numFmtId="0" fontId="13" fillId="0" borderId="29" xfId="0" applyFont="1" applyBorder="1" applyAlignment="1">
      <alignment horizontal="left" vertical="top"/>
    </xf>
    <xf numFmtId="176"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177" fontId="6"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xf>
    <xf numFmtId="182" fontId="6" fillId="0" borderId="1" xfId="0" applyNumberFormat="1" applyFont="1" applyFill="1" applyBorder="1" applyAlignment="1">
      <alignment horizontal="center" vertical="center"/>
    </xf>
    <xf numFmtId="0" fontId="3" fillId="9" borderId="1" xfId="0" applyFont="1" applyFill="1" applyBorder="1" applyAlignment="1">
      <alignment horizontal="center" vertical="center" shrinkToFit="1"/>
    </xf>
    <xf numFmtId="0" fontId="3" fillId="5" borderId="3" xfId="0" applyFont="1" applyFill="1" applyBorder="1" applyAlignment="1">
      <alignment horizontal="center" vertical="center" shrinkToFit="1"/>
    </xf>
    <xf numFmtId="0" fontId="3" fillId="5" borderId="4" xfId="0" applyFont="1" applyFill="1" applyBorder="1" applyAlignment="1">
      <alignment horizontal="center" vertical="center" shrinkToFit="1"/>
    </xf>
    <xf numFmtId="0" fontId="3" fillId="6" borderId="3" xfId="0" applyFont="1" applyFill="1" applyBorder="1" applyAlignment="1">
      <alignment horizontal="center" vertical="center" shrinkToFit="1"/>
    </xf>
    <xf numFmtId="0" fontId="3" fillId="6" borderId="4" xfId="0" applyFont="1" applyFill="1" applyBorder="1" applyAlignment="1">
      <alignment horizontal="center" vertical="center" shrinkToFit="1"/>
    </xf>
    <xf numFmtId="0" fontId="3" fillId="8" borderId="3" xfId="0" applyFont="1" applyFill="1" applyBorder="1" applyAlignment="1">
      <alignment horizontal="center" vertical="center" shrinkToFit="1"/>
    </xf>
    <xf numFmtId="0" fontId="3" fillId="8" borderId="4" xfId="0" applyFont="1" applyFill="1" applyBorder="1" applyAlignment="1">
      <alignment horizontal="center" vertical="center" shrinkToFit="1"/>
    </xf>
    <xf numFmtId="0" fontId="3" fillId="3" borderId="8" xfId="0" applyFont="1" applyFill="1" applyBorder="1" applyAlignment="1">
      <alignment horizontal="center" vertical="center" shrinkToFit="1"/>
    </xf>
    <xf numFmtId="0" fontId="3" fillId="3" borderId="1" xfId="0" applyFont="1" applyFill="1" applyBorder="1" applyAlignment="1">
      <alignment horizontal="center" vertical="center" shrinkToFit="1"/>
    </xf>
    <xf numFmtId="0" fontId="3" fillId="4" borderId="5" xfId="0" applyFont="1" applyFill="1" applyBorder="1" applyAlignment="1">
      <alignment horizontal="center" vertical="center" shrinkToFit="1"/>
    </xf>
    <xf numFmtId="0" fontId="3" fillId="4" borderId="9" xfId="0" applyFont="1" applyFill="1" applyBorder="1" applyAlignment="1">
      <alignment horizontal="center" vertical="center" shrinkToFit="1"/>
    </xf>
    <xf numFmtId="0" fontId="3" fillId="4" borderId="10" xfId="0" applyFont="1" applyFill="1" applyBorder="1" applyAlignment="1">
      <alignment horizontal="center" vertical="center" shrinkToFit="1"/>
    </xf>
    <xf numFmtId="0" fontId="3" fillId="4" borderId="11" xfId="0" applyFont="1" applyFill="1" applyBorder="1" applyAlignment="1">
      <alignment horizontal="center" vertical="center" shrinkToFit="1"/>
    </xf>
    <xf numFmtId="0" fontId="3" fillId="5" borderId="10" xfId="0" applyFont="1" applyFill="1" applyBorder="1" applyAlignment="1">
      <alignment horizontal="center" vertical="center" shrinkToFit="1"/>
    </xf>
    <xf numFmtId="0" fontId="3" fillId="5" borderId="6" xfId="0" applyFont="1" applyFill="1" applyBorder="1" applyAlignment="1">
      <alignment horizontal="center" vertical="center" shrinkToFit="1"/>
    </xf>
    <xf numFmtId="0" fontId="3" fillId="6" borderId="10" xfId="0" applyFont="1" applyFill="1" applyBorder="1" applyAlignment="1">
      <alignment horizontal="center" vertical="center" shrinkToFit="1"/>
    </xf>
    <xf numFmtId="0" fontId="3" fillId="6" borderId="6" xfId="0" applyFont="1" applyFill="1" applyBorder="1" applyAlignment="1">
      <alignment horizontal="center" vertical="center" shrinkToFit="1"/>
    </xf>
    <xf numFmtId="0" fontId="3" fillId="7" borderId="1" xfId="0" applyFont="1" applyFill="1" applyBorder="1" applyAlignment="1">
      <alignment horizontal="center" vertical="center" shrinkToFit="1"/>
    </xf>
    <xf numFmtId="0" fontId="3" fillId="8" borderId="10" xfId="0" applyFont="1" applyFill="1" applyBorder="1" applyAlignment="1">
      <alignment horizontal="center" vertical="center" shrinkToFit="1"/>
    </xf>
    <xf numFmtId="0" fontId="3" fillId="8" borderId="6"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177" fontId="0" fillId="0" borderId="1" xfId="0" applyNumberFormat="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Fill="1" applyBorder="1" applyAlignment="1">
      <alignment horizontal="center" vertical="center"/>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xf>
    <xf numFmtId="178" fontId="0" fillId="0" borderId="1" xfId="0" applyNumberFormat="1" applyBorder="1" applyAlignment="1">
      <alignment horizontal="center" vertical="center"/>
    </xf>
    <xf numFmtId="0" fontId="0" fillId="0" borderId="1" xfId="0" applyBorder="1" applyAlignment="1">
      <alignment horizontal="center" vertical="center"/>
    </xf>
    <xf numFmtId="176"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7" fillId="0" borderId="44" xfId="0" applyFont="1" applyBorder="1" applyAlignment="1">
      <alignment horizontal="left" vertical="top" wrapText="1"/>
    </xf>
    <xf numFmtId="0" fontId="7" fillId="0" borderId="45" xfId="0" applyFont="1" applyBorder="1" applyAlignment="1">
      <alignment horizontal="left" vertical="top"/>
    </xf>
    <xf numFmtId="0" fontId="7" fillId="0" borderId="46" xfId="0" applyFont="1" applyBorder="1" applyAlignment="1">
      <alignment horizontal="left" vertical="top"/>
    </xf>
    <xf numFmtId="0" fontId="13" fillId="0" borderId="33" xfId="0" applyFont="1" applyBorder="1" applyAlignment="1">
      <alignment horizontal="left" vertical="top" wrapText="1"/>
    </xf>
    <xf numFmtId="0" fontId="13" fillId="0" borderId="30" xfId="0" applyFont="1" applyBorder="1" applyAlignment="1">
      <alignment horizontal="left" vertical="top"/>
    </xf>
    <xf numFmtId="0" fontId="13" fillId="0" borderId="34" xfId="0" applyFont="1" applyBorder="1" applyAlignment="1">
      <alignment horizontal="left" vertical="top"/>
    </xf>
    <xf numFmtId="0" fontId="13" fillId="0" borderId="27" xfId="0" applyFont="1" applyBorder="1" applyAlignment="1">
      <alignment horizontal="left" vertical="top" wrapText="1"/>
    </xf>
    <xf numFmtId="0" fontId="13" fillId="0" borderId="35" xfId="0" applyFont="1" applyBorder="1" applyAlignment="1">
      <alignment horizontal="left" vertical="top" wrapText="1"/>
    </xf>
    <xf numFmtId="0" fontId="13" fillId="0" borderId="36" xfId="0" applyFont="1" applyBorder="1" applyAlignment="1">
      <alignment horizontal="left" vertical="top" wrapText="1"/>
    </xf>
    <xf numFmtId="0" fontId="13" fillId="0" borderId="37" xfId="0" applyFont="1" applyBorder="1" applyAlignment="1">
      <alignment horizontal="left" vertical="top" wrapText="1"/>
    </xf>
    <xf numFmtId="0" fontId="13" fillId="0" borderId="38" xfId="0" applyFont="1" applyBorder="1" applyAlignment="1">
      <alignment horizontal="left" vertical="top" wrapText="1"/>
    </xf>
    <xf numFmtId="0" fontId="13" fillId="0" borderId="39" xfId="0" applyFont="1" applyBorder="1" applyAlignment="1">
      <alignment horizontal="left" vertical="top" wrapText="1"/>
    </xf>
    <xf numFmtId="0" fontId="13" fillId="0" borderId="40" xfId="0" applyFont="1" applyBorder="1" applyAlignment="1">
      <alignment horizontal="left" vertical="top" wrapText="1"/>
    </xf>
    <xf numFmtId="0" fontId="13" fillId="0" borderId="41" xfId="0" applyFont="1" applyBorder="1" applyAlignment="1">
      <alignment horizontal="left" vertical="top" wrapText="1"/>
    </xf>
    <xf numFmtId="0" fontId="13" fillId="0" borderId="42" xfId="0" applyFont="1" applyBorder="1" applyAlignment="1">
      <alignment horizontal="left" vertical="top" wrapText="1"/>
    </xf>
    <xf numFmtId="0" fontId="13" fillId="0" borderId="43" xfId="0" applyFont="1" applyBorder="1" applyAlignment="1">
      <alignment horizontal="left" vertical="top" wrapText="1"/>
    </xf>
    <xf numFmtId="0" fontId="13" fillId="0" borderId="12" xfId="0" applyFont="1" applyBorder="1" applyAlignment="1">
      <alignment horizontal="left" vertical="top" wrapText="1"/>
    </xf>
    <xf numFmtId="0" fontId="13" fillId="0" borderId="16" xfId="0" applyFont="1" applyBorder="1" applyAlignment="1">
      <alignment horizontal="left" vertical="top"/>
    </xf>
    <xf numFmtId="0" fontId="13" fillId="0" borderId="13" xfId="0" applyFont="1" applyBorder="1" applyAlignment="1">
      <alignment horizontal="left" vertical="top"/>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cellXfs>
  <cellStyles count="2">
    <cellStyle name="パーセント" xfId="1" builtinId="5"/>
    <cellStyle name="標準" xfId="0" builtinId="0"/>
  </cellStyles>
  <dxfs count="3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638175</xdr:colOff>
      <xdr:row>26</xdr:row>
      <xdr:rowOff>116268</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4844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667871</xdr:colOff>
      <xdr:row>26</xdr:row>
      <xdr:rowOff>157236</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4841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14</xdr:col>
      <xdr:colOff>667871</xdr:colOff>
      <xdr:row>27</xdr:row>
      <xdr:rowOff>158450</xdr:rowOff>
    </xdr:to>
    <xdr:pic>
      <xdr:nvPicPr>
        <xdr:cNvPr id="5" name="図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05"/>
          <a:ext cx="10058400" cy="50218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638175</xdr:colOff>
      <xdr:row>26</xdr:row>
      <xdr:rowOff>148889</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4854239"/>
        </a:xfrm>
        <a:prstGeom prst="rect">
          <a:avLst/>
        </a:prstGeom>
      </xdr:spPr>
    </xdr:pic>
    <xdr:clientData/>
  </xdr:twoCellAnchor>
  <xdr:twoCellAnchor editAs="oneCell">
    <xdr:from>
      <xdr:col>0</xdr:col>
      <xdr:colOff>0</xdr:colOff>
      <xdr:row>29</xdr:row>
      <xdr:rowOff>0</xdr:rowOff>
    </xdr:from>
    <xdr:to>
      <xdr:col>14</xdr:col>
      <xdr:colOff>638175</xdr:colOff>
      <xdr:row>54</xdr:row>
      <xdr:rowOff>121928</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067300"/>
          <a:ext cx="10058400" cy="4646303"/>
        </a:xfrm>
        <a:prstGeom prst="rect">
          <a:avLst/>
        </a:prstGeom>
      </xdr:spPr>
    </xdr:pic>
    <xdr:clientData/>
  </xdr:twoCellAnchor>
  <xdr:twoCellAnchor editAs="oneCell">
    <xdr:from>
      <xdr:col>0</xdr:col>
      <xdr:colOff>0</xdr:colOff>
      <xdr:row>57</xdr:row>
      <xdr:rowOff>0</xdr:rowOff>
    </xdr:from>
    <xdr:to>
      <xdr:col>14</xdr:col>
      <xdr:colOff>638175</xdr:colOff>
      <xdr:row>82</xdr:row>
      <xdr:rowOff>121928</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953625"/>
          <a:ext cx="10058400" cy="4646303"/>
        </a:xfrm>
        <a:prstGeom prst="rect">
          <a:avLst/>
        </a:prstGeom>
      </xdr:spPr>
    </xdr:pic>
    <xdr:clientData/>
  </xdr:twoCellAnchor>
  <xdr:twoCellAnchor editAs="oneCell">
    <xdr:from>
      <xdr:col>0</xdr:col>
      <xdr:colOff>0</xdr:colOff>
      <xdr:row>84</xdr:row>
      <xdr:rowOff>0</xdr:rowOff>
    </xdr:from>
    <xdr:to>
      <xdr:col>14</xdr:col>
      <xdr:colOff>638175</xdr:colOff>
      <xdr:row>109</xdr:row>
      <xdr:rowOff>121928</xdr:rowOff>
    </xdr:to>
    <xdr:pic>
      <xdr:nvPicPr>
        <xdr:cNvPr id="2" name="図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839950"/>
          <a:ext cx="10058400" cy="4646303"/>
        </a:xfrm>
        <a:prstGeom prst="rect">
          <a:avLst/>
        </a:prstGeom>
      </xdr:spPr>
    </xdr:pic>
    <xdr:clientData/>
  </xdr:twoCellAnchor>
  <xdr:twoCellAnchor editAs="oneCell">
    <xdr:from>
      <xdr:col>0</xdr:col>
      <xdr:colOff>0</xdr:colOff>
      <xdr:row>111</xdr:row>
      <xdr:rowOff>0</xdr:rowOff>
    </xdr:from>
    <xdr:to>
      <xdr:col>14</xdr:col>
      <xdr:colOff>638175</xdr:colOff>
      <xdr:row>136</xdr:row>
      <xdr:rowOff>121928</xdr:rowOff>
    </xdr:to>
    <xdr:pic>
      <xdr:nvPicPr>
        <xdr:cNvPr id="6"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9726275"/>
          <a:ext cx="10058400" cy="46463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29</xdr:row>
      <xdr:rowOff>71876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043926"/>
        </a:xfrm>
        <a:prstGeom prst="rect">
          <a:avLst/>
        </a:prstGeom>
      </xdr:spPr>
    </xdr:pic>
    <xdr:clientData/>
  </xdr:twoCellAnchor>
  <xdr:twoCellAnchor editAs="oneCell">
    <xdr:from>
      <xdr:col>0</xdr:col>
      <xdr:colOff>0</xdr:colOff>
      <xdr:row>31</xdr:row>
      <xdr:rowOff>0</xdr:rowOff>
    </xdr:from>
    <xdr:to>
      <xdr:col>14</xdr:col>
      <xdr:colOff>457200</xdr:colOff>
      <xdr:row>60</xdr:row>
      <xdr:rowOff>71876</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10058400" cy="5043926"/>
        </a:xfrm>
        <a:prstGeom prst="rect">
          <a:avLst/>
        </a:prstGeom>
      </xdr:spPr>
    </xdr:pic>
    <xdr:clientData/>
  </xdr:twoCellAnchor>
  <xdr:twoCellAnchor editAs="oneCell">
    <xdr:from>
      <xdr:col>0</xdr:col>
      <xdr:colOff>0</xdr:colOff>
      <xdr:row>61</xdr:row>
      <xdr:rowOff>38100</xdr:rowOff>
    </xdr:from>
    <xdr:to>
      <xdr:col>14</xdr:col>
      <xdr:colOff>457200</xdr:colOff>
      <xdr:row>90</xdr:row>
      <xdr:rowOff>109976</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496550"/>
          <a:ext cx="10058400" cy="5043926"/>
        </a:xfrm>
        <a:prstGeom prst="rect">
          <a:avLst/>
        </a:prstGeom>
      </xdr:spPr>
    </xdr:pic>
    <xdr:clientData/>
  </xdr:twoCellAnchor>
  <xdr:twoCellAnchor editAs="oneCell">
    <xdr:from>
      <xdr:col>0</xdr:col>
      <xdr:colOff>0</xdr:colOff>
      <xdr:row>92</xdr:row>
      <xdr:rowOff>9525</xdr:rowOff>
    </xdr:from>
    <xdr:to>
      <xdr:col>14</xdr:col>
      <xdr:colOff>457200</xdr:colOff>
      <xdr:row>121</xdr:row>
      <xdr:rowOff>81401</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5782925"/>
          <a:ext cx="10058400" cy="5043926"/>
        </a:xfrm>
        <a:prstGeom prst="rect">
          <a:avLst/>
        </a:prstGeom>
      </xdr:spPr>
    </xdr:pic>
    <xdr:clientData/>
  </xdr:twoCellAnchor>
  <xdr:twoCellAnchor editAs="oneCell">
    <xdr:from>
      <xdr:col>0</xdr:col>
      <xdr:colOff>0</xdr:colOff>
      <xdr:row>122</xdr:row>
      <xdr:rowOff>161925</xdr:rowOff>
    </xdr:from>
    <xdr:to>
      <xdr:col>14</xdr:col>
      <xdr:colOff>457200</xdr:colOff>
      <xdr:row>151</xdr:row>
      <xdr:rowOff>34989</xdr:rowOff>
    </xdr:to>
    <xdr:pic>
      <xdr:nvPicPr>
        <xdr:cNvPr id="7" name="図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078825"/>
          <a:ext cx="10058400" cy="4845114"/>
        </a:xfrm>
        <a:prstGeom prst="rect">
          <a:avLst/>
        </a:prstGeom>
      </xdr:spPr>
    </xdr:pic>
    <xdr:clientData/>
  </xdr:twoCellAnchor>
  <xdr:twoCellAnchor editAs="oneCell">
    <xdr:from>
      <xdr:col>0</xdr:col>
      <xdr:colOff>0</xdr:colOff>
      <xdr:row>152</xdr:row>
      <xdr:rowOff>0</xdr:rowOff>
    </xdr:from>
    <xdr:to>
      <xdr:col>14</xdr:col>
      <xdr:colOff>457200</xdr:colOff>
      <xdr:row>181</xdr:row>
      <xdr:rowOff>71876</xdr:rowOff>
    </xdr:to>
    <xdr:pic>
      <xdr:nvPicPr>
        <xdr:cNvPr id="9" name="図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6060400"/>
          <a:ext cx="10058400" cy="5043926"/>
        </a:xfrm>
        <a:prstGeom prst="rect">
          <a:avLst/>
        </a:prstGeom>
      </xdr:spPr>
    </xdr:pic>
    <xdr:clientData/>
  </xdr:twoCellAnchor>
  <xdr:twoCellAnchor editAs="oneCell">
    <xdr:from>
      <xdr:col>0</xdr:col>
      <xdr:colOff>0</xdr:colOff>
      <xdr:row>182</xdr:row>
      <xdr:rowOff>152400</xdr:rowOff>
    </xdr:from>
    <xdr:to>
      <xdr:col>14</xdr:col>
      <xdr:colOff>457200</xdr:colOff>
      <xdr:row>212</xdr:row>
      <xdr:rowOff>52826</xdr:rowOff>
    </xdr:to>
    <xdr:pic>
      <xdr:nvPicPr>
        <xdr:cNvPr id="10" name="図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1356300"/>
          <a:ext cx="10058400" cy="5043926"/>
        </a:xfrm>
        <a:prstGeom prst="rect">
          <a:avLst/>
        </a:prstGeom>
      </xdr:spPr>
    </xdr:pic>
    <xdr:clientData/>
  </xdr:twoCellAnchor>
  <xdr:twoCellAnchor editAs="oneCell">
    <xdr:from>
      <xdr:col>0</xdr:col>
      <xdr:colOff>0</xdr:colOff>
      <xdr:row>213</xdr:row>
      <xdr:rowOff>9525</xdr:rowOff>
    </xdr:from>
    <xdr:to>
      <xdr:col>14</xdr:col>
      <xdr:colOff>457200</xdr:colOff>
      <xdr:row>242</xdr:row>
      <xdr:rowOff>81401</xdr:rowOff>
    </xdr:to>
    <xdr:pic>
      <xdr:nvPicPr>
        <xdr:cNvPr id="11" name="図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6528375"/>
          <a:ext cx="10058400" cy="5043926"/>
        </a:xfrm>
        <a:prstGeom prst="rect">
          <a:avLst/>
        </a:prstGeom>
      </xdr:spPr>
    </xdr:pic>
    <xdr:clientData/>
  </xdr:twoCellAnchor>
  <xdr:twoCellAnchor editAs="oneCell">
    <xdr:from>
      <xdr:col>0</xdr:col>
      <xdr:colOff>0</xdr:colOff>
      <xdr:row>243</xdr:row>
      <xdr:rowOff>76200</xdr:rowOff>
    </xdr:from>
    <xdr:to>
      <xdr:col>14</xdr:col>
      <xdr:colOff>457200</xdr:colOff>
      <xdr:row>272</xdr:row>
      <xdr:rowOff>148076</xdr:rowOff>
    </xdr:to>
    <xdr:pic>
      <xdr:nvPicPr>
        <xdr:cNvPr id="12" name="図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41738550"/>
          <a:ext cx="10058400" cy="5043926"/>
        </a:xfrm>
        <a:prstGeom prst="rect">
          <a:avLst/>
        </a:prstGeom>
      </xdr:spPr>
    </xdr:pic>
    <xdr:clientData/>
  </xdr:twoCellAnchor>
  <xdr:twoCellAnchor editAs="oneCell">
    <xdr:from>
      <xdr:col>0</xdr:col>
      <xdr:colOff>0</xdr:colOff>
      <xdr:row>274</xdr:row>
      <xdr:rowOff>0</xdr:rowOff>
    </xdr:from>
    <xdr:to>
      <xdr:col>14</xdr:col>
      <xdr:colOff>457200</xdr:colOff>
      <xdr:row>303</xdr:row>
      <xdr:rowOff>71876</xdr:rowOff>
    </xdr:to>
    <xdr:pic>
      <xdr:nvPicPr>
        <xdr:cNvPr id="13" name="図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6977300"/>
          <a:ext cx="10058400" cy="5043926"/>
        </a:xfrm>
        <a:prstGeom prst="rect">
          <a:avLst/>
        </a:prstGeom>
      </xdr:spPr>
    </xdr:pic>
    <xdr:clientData/>
  </xdr:twoCellAnchor>
  <xdr:twoCellAnchor editAs="oneCell">
    <xdr:from>
      <xdr:col>0</xdr:col>
      <xdr:colOff>0</xdr:colOff>
      <xdr:row>304</xdr:row>
      <xdr:rowOff>28575</xdr:rowOff>
    </xdr:from>
    <xdr:to>
      <xdr:col>14</xdr:col>
      <xdr:colOff>457200</xdr:colOff>
      <xdr:row>333</xdr:row>
      <xdr:rowOff>100451</xdr:rowOff>
    </xdr:to>
    <xdr:pic>
      <xdr:nvPicPr>
        <xdr:cNvPr id="14" name="図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52149375"/>
          <a:ext cx="10058400" cy="50439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28</xdr:row>
      <xdr:rowOff>44514</xdr:rowOff>
    </xdr:to>
    <xdr:pic>
      <xdr:nvPicPr>
        <xdr:cNvPr id="13" name="図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4845114"/>
        </a:xfrm>
        <a:prstGeom prst="rect">
          <a:avLst/>
        </a:prstGeom>
      </xdr:spPr>
    </xdr:pic>
    <xdr:clientData/>
  </xdr:twoCellAnchor>
  <xdr:twoCellAnchor editAs="oneCell">
    <xdr:from>
      <xdr:col>0</xdr:col>
      <xdr:colOff>0</xdr:colOff>
      <xdr:row>31</xdr:row>
      <xdr:rowOff>0</xdr:rowOff>
    </xdr:from>
    <xdr:to>
      <xdr:col>14</xdr:col>
      <xdr:colOff>457200</xdr:colOff>
      <xdr:row>59</xdr:row>
      <xdr:rowOff>44514</xdr:rowOff>
    </xdr:to>
    <xdr:pic>
      <xdr:nvPicPr>
        <xdr:cNvPr id="14" name="図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72050"/>
          <a:ext cx="10058400" cy="4845114"/>
        </a:xfrm>
        <a:prstGeom prst="rect">
          <a:avLst/>
        </a:prstGeom>
      </xdr:spPr>
    </xdr:pic>
    <xdr:clientData/>
  </xdr:twoCellAnchor>
  <xdr:twoCellAnchor editAs="oneCell">
    <xdr:from>
      <xdr:col>0</xdr:col>
      <xdr:colOff>0</xdr:colOff>
      <xdr:row>62</xdr:row>
      <xdr:rowOff>0</xdr:rowOff>
    </xdr:from>
    <xdr:to>
      <xdr:col>14</xdr:col>
      <xdr:colOff>457200</xdr:colOff>
      <xdr:row>90</xdr:row>
      <xdr:rowOff>44514</xdr:rowOff>
    </xdr:to>
    <xdr:pic>
      <xdr:nvPicPr>
        <xdr:cNvPr id="15" name="図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944100"/>
          <a:ext cx="10058400" cy="4845114"/>
        </a:xfrm>
        <a:prstGeom prst="rect">
          <a:avLst/>
        </a:prstGeom>
      </xdr:spPr>
    </xdr:pic>
    <xdr:clientData/>
  </xdr:twoCellAnchor>
  <xdr:twoCellAnchor editAs="oneCell">
    <xdr:from>
      <xdr:col>0</xdr:col>
      <xdr:colOff>0</xdr:colOff>
      <xdr:row>93</xdr:row>
      <xdr:rowOff>0</xdr:rowOff>
    </xdr:from>
    <xdr:to>
      <xdr:col>14</xdr:col>
      <xdr:colOff>457200</xdr:colOff>
      <xdr:row>121</xdr:row>
      <xdr:rowOff>44514</xdr:rowOff>
    </xdr:to>
    <xdr:pic>
      <xdr:nvPicPr>
        <xdr:cNvPr id="16" name="図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916150"/>
          <a:ext cx="10058400" cy="4845114"/>
        </a:xfrm>
        <a:prstGeom prst="rect">
          <a:avLst/>
        </a:prstGeom>
      </xdr:spPr>
    </xdr:pic>
    <xdr:clientData/>
  </xdr:twoCellAnchor>
  <xdr:twoCellAnchor editAs="oneCell">
    <xdr:from>
      <xdr:col>0</xdr:col>
      <xdr:colOff>0</xdr:colOff>
      <xdr:row>123</xdr:row>
      <xdr:rowOff>0</xdr:rowOff>
    </xdr:from>
    <xdr:to>
      <xdr:col>14</xdr:col>
      <xdr:colOff>457200</xdr:colOff>
      <xdr:row>151</xdr:row>
      <xdr:rowOff>44514</xdr:rowOff>
    </xdr:to>
    <xdr:pic>
      <xdr:nvPicPr>
        <xdr:cNvPr id="17" name="図 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9888200"/>
          <a:ext cx="10058400" cy="4845114"/>
        </a:xfrm>
        <a:prstGeom prst="rect">
          <a:avLst/>
        </a:prstGeom>
      </xdr:spPr>
    </xdr:pic>
    <xdr:clientData/>
  </xdr:twoCellAnchor>
  <xdr:twoCellAnchor editAs="oneCell">
    <xdr:from>
      <xdr:col>0</xdr:col>
      <xdr:colOff>0</xdr:colOff>
      <xdr:row>153</xdr:row>
      <xdr:rowOff>0</xdr:rowOff>
    </xdr:from>
    <xdr:to>
      <xdr:col>14</xdr:col>
      <xdr:colOff>457200</xdr:colOff>
      <xdr:row>181</xdr:row>
      <xdr:rowOff>44514</xdr:rowOff>
    </xdr:to>
    <xdr:pic>
      <xdr:nvPicPr>
        <xdr:cNvPr id="18" name="図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4860250"/>
          <a:ext cx="10058400" cy="4845114"/>
        </a:xfrm>
        <a:prstGeom prst="rect">
          <a:avLst/>
        </a:prstGeom>
      </xdr:spPr>
    </xdr:pic>
    <xdr:clientData/>
  </xdr:twoCellAnchor>
  <xdr:twoCellAnchor editAs="oneCell">
    <xdr:from>
      <xdr:col>0</xdr:col>
      <xdr:colOff>0</xdr:colOff>
      <xdr:row>184</xdr:row>
      <xdr:rowOff>0</xdr:rowOff>
    </xdr:from>
    <xdr:to>
      <xdr:col>14</xdr:col>
      <xdr:colOff>457200</xdr:colOff>
      <xdr:row>212</xdr:row>
      <xdr:rowOff>44514</xdr:rowOff>
    </xdr:to>
    <xdr:pic>
      <xdr:nvPicPr>
        <xdr:cNvPr id="19" name="図 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9832300"/>
          <a:ext cx="10058400" cy="4845114"/>
        </a:xfrm>
        <a:prstGeom prst="rect">
          <a:avLst/>
        </a:prstGeom>
      </xdr:spPr>
    </xdr:pic>
    <xdr:clientData/>
  </xdr:twoCellAnchor>
  <xdr:twoCellAnchor editAs="oneCell">
    <xdr:from>
      <xdr:col>0</xdr:col>
      <xdr:colOff>0</xdr:colOff>
      <xdr:row>214</xdr:row>
      <xdr:rowOff>0</xdr:rowOff>
    </xdr:from>
    <xdr:to>
      <xdr:col>14</xdr:col>
      <xdr:colOff>457200</xdr:colOff>
      <xdr:row>242</xdr:row>
      <xdr:rowOff>44514</xdr:rowOff>
    </xdr:to>
    <xdr:pic>
      <xdr:nvPicPr>
        <xdr:cNvPr id="20" name="図 1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4804350"/>
          <a:ext cx="10058400" cy="4845114"/>
        </a:xfrm>
        <a:prstGeom prst="rect">
          <a:avLst/>
        </a:prstGeom>
      </xdr:spPr>
    </xdr:pic>
    <xdr:clientData/>
  </xdr:twoCellAnchor>
  <xdr:twoCellAnchor editAs="oneCell">
    <xdr:from>
      <xdr:col>0</xdr:col>
      <xdr:colOff>0</xdr:colOff>
      <xdr:row>244</xdr:row>
      <xdr:rowOff>0</xdr:rowOff>
    </xdr:from>
    <xdr:to>
      <xdr:col>14</xdr:col>
      <xdr:colOff>457200</xdr:colOff>
      <xdr:row>272</xdr:row>
      <xdr:rowOff>44514</xdr:rowOff>
    </xdr:to>
    <xdr:pic>
      <xdr:nvPicPr>
        <xdr:cNvPr id="2" name="図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9776400"/>
          <a:ext cx="10058400" cy="4845114"/>
        </a:xfrm>
        <a:prstGeom prst="rect">
          <a:avLst/>
        </a:prstGeom>
      </xdr:spPr>
    </xdr:pic>
    <xdr:clientData/>
  </xdr:twoCellAnchor>
  <xdr:twoCellAnchor editAs="oneCell">
    <xdr:from>
      <xdr:col>0</xdr:col>
      <xdr:colOff>0</xdr:colOff>
      <xdr:row>275</xdr:row>
      <xdr:rowOff>0</xdr:rowOff>
    </xdr:from>
    <xdr:to>
      <xdr:col>14</xdr:col>
      <xdr:colOff>457200</xdr:colOff>
      <xdr:row>303</xdr:row>
      <xdr:rowOff>44514</xdr:rowOff>
    </xdr:to>
    <xdr:pic>
      <xdr:nvPicPr>
        <xdr:cNvPr id="3" name="図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4748450"/>
          <a:ext cx="10058400" cy="4845114"/>
        </a:xfrm>
        <a:prstGeom prst="rect">
          <a:avLst/>
        </a:prstGeom>
      </xdr:spPr>
    </xdr:pic>
    <xdr:clientData/>
  </xdr:twoCellAnchor>
  <xdr:twoCellAnchor editAs="oneCell">
    <xdr:from>
      <xdr:col>0</xdr:col>
      <xdr:colOff>0</xdr:colOff>
      <xdr:row>305</xdr:row>
      <xdr:rowOff>0</xdr:rowOff>
    </xdr:from>
    <xdr:to>
      <xdr:col>14</xdr:col>
      <xdr:colOff>457200</xdr:colOff>
      <xdr:row>334</xdr:row>
      <xdr:rowOff>71876</xdr:rowOff>
    </xdr:to>
    <xdr:pic>
      <xdr:nvPicPr>
        <xdr:cNvPr id="4" name="図 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49720500"/>
          <a:ext cx="10058400" cy="5043926"/>
        </a:xfrm>
        <a:prstGeom prst="rect">
          <a:avLst/>
        </a:prstGeom>
      </xdr:spPr>
    </xdr:pic>
    <xdr:clientData/>
  </xdr:twoCellAnchor>
  <xdr:twoCellAnchor editAs="oneCell">
    <xdr:from>
      <xdr:col>0</xdr:col>
      <xdr:colOff>28575</xdr:colOff>
      <xdr:row>336</xdr:row>
      <xdr:rowOff>0</xdr:rowOff>
    </xdr:from>
    <xdr:to>
      <xdr:col>14</xdr:col>
      <xdr:colOff>485775</xdr:colOff>
      <xdr:row>365</xdr:row>
      <xdr:rowOff>71876</xdr:rowOff>
    </xdr:to>
    <xdr:pic>
      <xdr:nvPicPr>
        <xdr:cNvPr id="5" name="図 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8575" y="54864000"/>
          <a:ext cx="10058400" cy="5043926"/>
        </a:xfrm>
        <a:prstGeom prst="rect">
          <a:avLst/>
        </a:prstGeom>
      </xdr:spPr>
    </xdr:pic>
    <xdr:clientData/>
  </xdr:twoCellAnchor>
  <xdr:twoCellAnchor editAs="oneCell">
    <xdr:from>
      <xdr:col>0</xdr:col>
      <xdr:colOff>0</xdr:colOff>
      <xdr:row>367</xdr:row>
      <xdr:rowOff>0</xdr:rowOff>
    </xdr:from>
    <xdr:to>
      <xdr:col>14</xdr:col>
      <xdr:colOff>457200</xdr:colOff>
      <xdr:row>396</xdr:row>
      <xdr:rowOff>71876</xdr:rowOff>
    </xdr:to>
    <xdr:pic>
      <xdr:nvPicPr>
        <xdr:cNvPr id="7" name="図 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59997975"/>
          <a:ext cx="10058400" cy="5043926"/>
        </a:xfrm>
        <a:prstGeom prst="rect">
          <a:avLst/>
        </a:prstGeom>
      </xdr:spPr>
    </xdr:pic>
    <xdr:clientData/>
  </xdr:twoCellAnchor>
  <xdr:twoCellAnchor editAs="oneCell">
    <xdr:from>
      <xdr:col>0</xdr:col>
      <xdr:colOff>0</xdr:colOff>
      <xdr:row>398</xdr:row>
      <xdr:rowOff>0</xdr:rowOff>
    </xdr:from>
    <xdr:to>
      <xdr:col>14</xdr:col>
      <xdr:colOff>457200</xdr:colOff>
      <xdr:row>427</xdr:row>
      <xdr:rowOff>71876</xdr:rowOff>
    </xdr:to>
    <xdr:pic>
      <xdr:nvPicPr>
        <xdr:cNvPr id="8" name="図 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65322450"/>
          <a:ext cx="10058400" cy="5043926"/>
        </a:xfrm>
        <a:prstGeom prst="rect">
          <a:avLst/>
        </a:prstGeom>
      </xdr:spPr>
    </xdr:pic>
    <xdr:clientData/>
  </xdr:twoCellAnchor>
  <xdr:twoCellAnchor editAs="oneCell">
    <xdr:from>
      <xdr:col>0</xdr:col>
      <xdr:colOff>0</xdr:colOff>
      <xdr:row>429</xdr:row>
      <xdr:rowOff>0</xdr:rowOff>
    </xdr:from>
    <xdr:to>
      <xdr:col>14</xdr:col>
      <xdr:colOff>457200</xdr:colOff>
      <xdr:row>458</xdr:row>
      <xdr:rowOff>71876</xdr:rowOff>
    </xdr:to>
    <xdr:pic>
      <xdr:nvPicPr>
        <xdr:cNvPr id="9" name="図 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70637400"/>
          <a:ext cx="10058400" cy="5043926"/>
        </a:xfrm>
        <a:prstGeom prst="rect">
          <a:avLst/>
        </a:prstGeom>
      </xdr:spPr>
    </xdr:pic>
    <xdr:clientData/>
  </xdr:twoCellAnchor>
  <xdr:twoCellAnchor editAs="oneCell">
    <xdr:from>
      <xdr:col>0</xdr:col>
      <xdr:colOff>0</xdr:colOff>
      <xdr:row>460</xdr:row>
      <xdr:rowOff>0</xdr:rowOff>
    </xdr:from>
    <xdr:to>
      <xdr:col>14</xdr:col>
      <xdr:colOff>457200</xdr:colOff>
      <xdr:row>489</xdr:row>
      <xdr:rowOff>71876</xdr:rowOff>
    </xdr:to>
    <xdr:pic>
      <xdr:nvPicPr>
        <xdr:cNvPr id="10" name="図 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75952350"/>
          <a:ext cx="10058400" cy="5043926"/>
        </a:xfrm>
        <a:prstGeom prst="rect">
          <a:avLst/>
        </a:prstGeom>
      </xdr:spPr>
    </xdr:pic>
    <xdr:clientData/>
  </xdr:twoCellAnchor>
  <xdr:twoCellAnchor editAs="oneCell">
    <xdr:from>
      <xdr:col>0</xdr:col>
      <xdr:colOff>0</xdr:colOff>
      <xdr:row>491</xdr:row>
      <xdr:rowOff>0</xdr:rowOff>
    </xdr:from>
    <xdr:to>
      <xdr:col>14</xdr:col>
      <xdr:colOff>457200</xdr:colOff>
      <xdr:row>520</xdr:row>
      <xdr:rowOff>71876</xdr:rowOff>
    </xdr:to>
    <xdr:pic>
      <xdr:nvPicPr>
        <xdr:cNvPr id="11" name="図 1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81267300"/>
          <a:ext cx="10058400" cy="5043926"/>
        </a:xfrm>
        <a:prstGeom prst="rect">
          <a:avLst/>
        </a:prstGeom>
      </xdr:spPr>
    </xdr:pic>
    <xdr:clientData/>
  </xdr:twoCellAnchor>
  <xdr:twoCellAnchor editAs="oneCell">
    <xdr:from>
      <xdr:col>0</xdr:col>
      <xdr:colOff>0</xdr:colOff>
      <xdr:row>521</xdr:row>
      <xdr:rowOff>0</xdr:rowOff>
    </xdr:from>
    <xdr:to>
      <xdr:col>14</xdr:col>
      <xdr:colOff>457200</xdr:colOff>
      <xdr:row>550</xdr:row>
      <xdr:rowOff>71876</xdr:rowOff>
    </xdr:to>
    <xdr:pic>
      <xdr:nvPicPr>
        <xdr:cNvPr id="12" name="図 1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86410800"/>
          <a:ext cx="10058400" cy="5043926"/>
        </a:xfrm>
        <a:prstGeom prst="rect">
          <a:avLst/>
        </a:prstGeom>
      </xdr:spPr>
    </xdr:pic>
    <xdr:clientData/>
  </xdr:twoCellAnchor>
  <xdr:twoCellAnchor editAs="oneCell">
    <xdr:from>
      <xdr:col>0</xdr:col>
      <xdr:colOff>0</xdr:colOff>
      <xdr:row>551</xdr:row>
      <xdr:rowOff>0</xdr:rowOff>
    </xdr:from>
    <xdr:to>
      <xdr:col>14</xdr:col>
      <xdr:colOff>457200</xdr:colOff>
      <xdr:row>580</xdr:row>
      <xdr:rowOff>71876</xdr:rowOff>
    </xdr:to>
    <xdr:pic>
      <xdr:nvPicPr>
        <xdr:cNvPr id="21" name="図 2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91554300"/>
          <a:ext cx="10058400" cy="504392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5:V38"/>
  <sheetViews>
    <sheetView zoomScaleNormal="100" workbookViewId="0">
      <selection activeCell="Q25" sqref="Q25"/>
    </sheetView>
  </sheetViews>
  <sheetFormatPr defaultRowHeight="14.25"/>
  <cols>
    <col min="1" max="1" width="7.5" style="20" customWidth="1"/>
    <col min="2" max="2" width="8.125" customWidth="1"/>
  </cols>
  <sheetData>
    <row r="25" spans="1:22" ht="15" thickBot="1"/>
    <row r="26" spans="1:22" ht="15" thickTop="1">
      <c r="P26" s="53" t="s">
        <v>72</v>
      </c>
      <c r="Q26" s="54"/>
    </row>
    <row r="27" spans="1:22" ht="15" thickBot="1">
      <c r="P27" s="55"/>
      <c r="Q27" s="56"/>
    </row>
    <row r="28" spans="1:22" ht="15.75" thickTop="1" thickBot="1"/>
    <row r="29" spans="1:22" ht="75" customHeight="1" thickTop="1">
      <c r="A29" s="66" t="s">
        <v>37</v>
      </c>
      <c r="B29" s="67"/>
      <c r="C29" s="67"/>
      <c r="D29" s="67"/>
      <c r="E29" s="67"/>
      <c r="F29" s="67"/>
      <c r="G29" s="67"/>
      <c r="H29" s="67"/>
      <c r="I29" s="67"/>
      <c r="J29" s="67"/>
      <c r="K29" s="67"/>
      <c r="L29" s="67"/>
      <c r="M29" s="67"/>
      <c r="N29" s="67"/>
      <c r="O29" s="67"/>
      <c r="P29" s="63" t="s">
        <v>48</v>
      </c>
      <c r="Q29" s="64"/>
      <c r="R29" s="64"/>
      <c r="S29" s="64"/>
      <c r="T29" s="64"/>
      <c r="U29" s="64"/>
      <c r="V29" s="65"/>
    </row>
    <row r="30" spans="1:22" ht="75" customHeight="1">
      <c r="A30" s="68" t="s">
        <v>38</v>
      </c>
      <c r="B30" s="69"/>
      <c r="C30" s="69"/>
      <c r="D30" s="69"/>
      <c r="E30" s="69"/>
      <c r="F30" s="69"/>
      <c r="G30" s="69"/>
      <c r="H30" s="69"/>
      <c r="I30" s="69"/>
      <c r="J30" s="69"/>
      <c r="K30" s="69"/>
      <c r="L30" s="69"/>
      <c r="M30" s="69"/>
      <c r="N30" s="69"/>
      <c r="O30" s="69"/>
      <c r="P30" s="57" t="s">
        <v>67</v>
      </c>
      <c r="Q30" s="58"/>
      <c r="R30" s="58"/>
      <c r="S30" s="58"/>
      <c r="T30" s="58"/>
      <c r="U30" s="58"/>
      <c r="V30" s="59"/>
    </row>
    <row r="31" spans="1:22" ht="160.5" customHeight="1">
      <c r="A31" s="68" t="s">
        <v>39</v>
      </c>
      <c r="B31" s="69"/>
      <c r="C31" s="69"/>
      <c r="D31" s="69"/>
      <c r="E31" s="69"/>
      <c r="F31" s="69"/>
      <c r="G31" s="69"/>
      <c r="H31" s="69"/>
      <c r="I31" s="69"/>
      <c r="J31" s="69"/>
      <c r="K31" s="69"/>
      <c r="L31" s="69"/>
      <c r="M31" s="69"/>
      <c r="N31" s="69"/>
      <c r="O31" s="69"/>
      <c r="P31" s="57" t="s">
        <v>68</v>
      </c>
      <c r="Q31" s="58"/>
      <c r="R31" s="58"/>
      <c r="S31" s="58"/>
      <c r="T31" s="58"/>
      <c r="U31" s="58"/>
      <c r="V31" s="59"/>
    </row>
    <row r="32" spans="1:22" ht="160.5" customHeight="1">
      <c r="A32" s="68" t="s">
        <v>40</v>
      </c>
      <c r="B32" s="69"/>
      <c r="C32" s="69"/>
      <c r="D32" s="69"/>
      <c r="E32" s="69"/>
      <c r="F32" s="69"/>
      <c r="G32" s="69"/>
      <c r="H32" s="69"/>
      <c r="I32" s="69"/>
      <c r="J32" s="69"/>
      <c r="K32" s="69"/>
      <c r="L32" s="69"/>
      <c r="M32" s="69"/>
      <c r="N32" s="69"/>
      <c r="O32" s="69"/>
      <c r="P32" s="57" t="s">
        <v>42</v>
      </c>
      <c r="Q32" s="58"/>
      <c r="R32" s="58"/>
      <c r="S32" s="58"/>
      <c r="T32" s="58"/>
      <c r="U32" s="58"/>
      <c r="V32" s="59"/>
    </row>
    <row r="33" spans="1:22" ht="75" customHeight="1" thickBot="1">
      <c r="A33" s="70" t="s">
        <v>41</v>
      </c>
      <c r="B33" s="71"/>
      <c r="C33" s="71"/>
      <c r="D33" s="71"/>
      <c r="E33" s="71"/>
      <c r="F33" s="71"/>
      <c r="G33" s="71"/>
      <c r="H33" s="71"/>
      <c r="I33" s="71"/>
      <c r="J33" s="71"/>
      <c r="K33" s="71"/>
      <c r="L33" s="71"/>
      <c r="M33" s="71"/>
      <c r="N33" s="71"/>
      <c r="O33" s="71"/>
      <c r="P33" s="60" t="s">
        <v>43</v>
      </c>
      <c r="Q33" s="61"/>
      <c r="R33" s="61"/>
      <c r="S33" s="61"/>
      <c r="T33" s="61"/>
      <c r="U33" s="61"/>
      <c r="V33" s="62"/>
    </row>
    <row r="34" spans="1:22" ht="15.75" thickTop="1" thickBot="1"/>
    <row r="35" spans="1:22" ht="375.75" customHeight="1" thickTop="1" thickBot="1">
      <c r="A35" s="47" t="s">
        <v>77</v>
      </c>
      <c r="B35" s="48"/>
      <c r="C35" s="48"/>
      <c r="D35" s="48"/>
      <c r="E35" s="48"/>
      <c r="F35" s="48"/>
      <c r="G35" s="48"/>
      <c r="H35" s="48"/>
      <c r="I35" s="48"/>
      <c r="J35" s="48"/>
      <c r="K35" s="48"/>
      <c r="L35" s="48"/>
      <c r="M35" s="48"/>
      <c r="N35" s="48"/>
      <c r="O35" s="49"/>
    </row>
    <row r="36" spans="1:22" ht="258.75" customHeight="1" thickTop="1" thickBot="1">
      <c r="A36" s="50" t="s">
        <v>73</v>
      </c>
      <c r="B36" s="51"/>
      <c r="C36" s="51"/>
      <c r="D36" s="51"/>
      <c r="E36" s="51"/>
      <c r="F36" s="51"/>
      <c r="G36" s="51"/>
      <c r="H36" s="51"/>
      <c r="I36" s="51"/>
      <c r="J36" s="51"/>
      <c r="K36" s="51"/>
      <c r="L36" s="51"/>
      <c r="M36" s="51"/>
      <c r="N36" s="51"/>
      <c r="O36" s="52"/>
    </row>
    <row r="37" spans="1:22" ht="251.25" customHeight="1" thickTop="1" thickBot="1">
      <c r="A37" s="47" t="s">
        <v>74</v>
      </c>
      <c r="B37" s="48"/>
      <c r="C37" s="48"/>
      <c r="D37" s="48"/>
      <c r="E37" s="48"/>
      <c r="F37" s="48"/>
      <c r="G37" s="48"/>
      <c r="H37" s="48"/>
      <c r="I37" s="48"/>
      <c r="J37" s="48"/>
      <c r="K37" s="48"/>
      <c r="L37" s="48"/>
      <c r="M37" s="48"/>
      <c r="N37" s="48"/>
      <c r="O37" s="49"/>
    </row>
    <row r="38" spans="1:22" ht="15" thickTop="1"/>
  </sheetData>
  <mergeCells count="14">
    <mergeCell ref="A37:O37"/>
    <mergeCell ref="A36:O36"/>
    <mergeCell ref="P26:Q27"/>
    <mergeCell ref="P30:V30"/>
    <mergeCell ref="P31:V31"/>
    <mergeCell ref="P32:V32"/>
    <mergeCell ref="P33:V33"/>
    <mergeCell ref="P29:V29"/>
    <mergeCell ref="A29:O29"/>
    <mergeCell ref="A30:O30"/>
    <mergeCell ref="A31:O31"/>
    <mergeCell ref="A32:O32"/>
    <mergeCell ref="A33:O33"/>
    <mergeCell ref="A35:O35"/>
  </mergeCells>
  <phoneticPr fontId="4"/>
  <pageMargins left="0.7" right="0.7" top="0.75" bottom="0.75" header="0.3" footer="0.3"/>
  <pageSetup paperSize="9" scale="4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
  <sheetViews>
    <sheetView zoomScaleNormal="100" workbookViewId="0">
      <selection activeCell="A366" sqref="A366:XFD366"/>
    </sheetView>
  </sheetViews>
  <sheetFormatPr defaultRowHeight="13.5"/>
  <sheetData/>
  <phoneticPr fontId="4"/>
  <pageMargins left="0.70866141732283472" right="0.70866141732283472" top="0.74803149606299213" bottom="0.74803149606299213" header="0.31496062992125984" footer="0.31496062992125984"/>
  <pageSetup paperSize="9" scale="66" fitToHeight="7"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0"/>
  <sheetViews>
    <sheetView tabSelected="1" zoomScale="85" zoomScaleNormal="85" zoomScaleSheetLayoutView="100" workbookViewId="0"/>
  </sheetViews>
  <sheetFormatPr defaultColWidth="9" defaultRowHeight="13.5"/>
  <sheetData>
    <row r="1" spans="1:15" ht="14.25" thickBot="1"/>
    <row r="2" spans="1:15" ht="170.25" customHeight="1" thickTop="1">
      <c r="A2" s="131" t="s">
        <v>113</v>
      </c>
      <c r="B2" s="132"/>
      <c r="C2" s="132"/>
      <c r="D2" s="132"/>
      <c r="E2" s="132"/>
      <c r="F2" s="132"/>
      <c r="G2" s="132"/>
      <c r="H2" s="132"/>
      <c r="I2" s="132"/>
      <c r="J2" s="132"/>
      <c r="K2" s="132"/>
      <c r="L2" s="132"/>
      <c r="M2" s="132"/>
      <c r="N2" s="132"/>
      <c r="O2" s="133"/>
    </row>
    <row r="3" spans="1:15" ht="51" customHeight="1">
      <c r="A3" s="134" t="s">
        <v>114</v>
      </c>
      <c r="B3" s="135"/>
      <c r="C3" s="135"/>
      <c r="D3" s="135"/>
      <c r="E3" s="135"/>
      <c r="F3" s="135"/>
      <c r="G3" s="135"/>
      <c r="H3" s="135"/>
      <c r="I3" s="135"/>
      <c r="J3" s="135"/>
      <c r="K3" s="135"/>
      <c r="L3" s="135"/>
      <c r="M3" s="135"/>
      <c r="N3" s="135"/>
      <c r="O3" s="136"/>
    </row>
    <row r="4" spans="1:15" ht="96" customHeight="1">
      <c r="A4" s="134" t="s">
        <v>117</v>
      </c>
      <c r="B4" s="135"/>
      <c r="C4" s="135"/>
      <c r="D4" s="135"/>
      <c r="E4" s="135"/>
      <c r="F4" s="135"/>
      <c r="G4" s="135"/>
      <c r="H4" s="135"/>
      <c r="I4" s="135"/>
      <c r="J4" s="135"/>
      <c r="K4" s="135"/>
      <c r="L4" s="135"/>
      <c r="M4" s="135"/>
      <c r="N4" s="135"/>
      <c r="O4" s="136"/>
    </row>
    <row r="5" spans="1:15" ht="228" customHeight="1" thickBot="1">
      <c r="A5" s="137" t="s">
        <v>118</v>
      </c>
      <c r="B5" s="138"/>
      <c r="C5" s="138"/>
      <c r="D5" s="138"/>
      <c r="E5" s="138"/>
      <c r="F5" s="138"/>
      <c r="G5" s="138"/>
      <c r="H5" s="138"/>
      <c r="I5" s="138"/>
      <c r="J5" s="138"/>
      <c r="K5" s="138"/>
      <c r="L5" s="138"/>
      <c r="M5" s="138"/>
      <c r="N5" s="138"/>
      <c r="O5" s="139"/>
    </row>
    <row r="6" spans="1:15" ht="15" thickTop="1" thickBot="1">
      <c r="A6" s="33"/>
      <c r="B6" s="33"/>
      <c r="C6" s="33"/>
      <c r="D6" s="33"/>
      <c r="E6" s="33"/>
      <c r="F6" s="33"/>
      <c r="G6" s="33"/>
      <c r="H6" s="33"/>
      <c r="I6" s="33"/>
      <c r="J6" s="33"/>
    </row>
    <row r="7" spans="1:15" ht="142.5" customHeight="1" thickTop="1" thickBot="1">
      <c r="A7" s="130" t="s">
        <v>116</v>
      </c>
      <c r="B7" s="83"/>
      <c r="C7" s="83"/>
      <c r="D7" s="83"/>
      <c r="E7" s="83"/>
      <c r="F7" s="83"/>
      <c r="G7" s="83"/>
      <c r="H7" s="83"/>
      <c r="I7" s="83"/>
      <c r="J7" s="83"/>
      <c r="K7" s="83"/>
      <c r="L7" s="83"/>
      <c r="M7" s="83"/>
      <c r="N7" s="83"/>
      <c r="O7" s="84"/>
    </row>
    <row r="8" spans="1:15" ht="14.25" thickTop="1">
      <c r="A8" s="33"/>
      <c r="B8" s="33"/>
      <c r="C8" s="33"/>
      <c r="D8" s="33"/>
      <c r="E8" s="33"/>
      <c r="F8" s="33"/>
      <c r="G8" s="33"/>
      <c r="H8" s="33"/>
      <c r="I8" s="33"/>
      <c r="J8" s="33"/>
    </row>
    <row r="9" spans="1:15">
      <c r="A9" s="33"/>
      <c r="B9" s="33"/>
      <c r="C9" s="33"/>
      <c r="D9" s="33"/>
      <c r="E9" s="33"/>
      <c r="F9" s="33"/>
      <c r="G9" s="33"/>
      <c r="H9" s="33"/>
      <c r="I9" s="33"/>
      <c r="J9" s="33"/>
    </row>
    <row r="10" spans="1:15">
      <c r="A10" s="33"/>
      <c r="B10" s="33"/>
      <c r="C10" s="33"/>
      <c r="D10" s="33"/>
      <c r="E10" s="33"/>
      <c r="F10" s="33"/>
      <c r="G10" s="33"/>
      <c r="H10" s="33"/>
      <c r="I10" s="33"/>
      <c r="J10" s="33"/>
    </row>
  </sheetData>
  <mergeCells count="5">
    <mergeCell ref="A2:O2"/>
    <mergeCell ref="A3:O3"/>
    <mergeCell ref="A4:O4"/>
    <mergeCell ref="A5:O5"/>
    <mergeCell ref="A7:O7"/>
  </mergeCells>
  <phoneticPr fontId="4"/>
  <pageMargins left="0.75" right="0.75" top="1" bottom="1" header="0.51111111111111107" footer="0.51111111111111107"/>
  <pageSetup paperSize="9" scale="65" firstPageNumber="429496319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2"/>
  <sheetViews>
    <sheetView zoomScaleSheetLayoutView="100" workbookViewId="0">
      <selection activeCell="G6" sqref="G6"/>
    </sheetView>
  </sheetViews>
  <sheetFormatPr defaultColWidth="8.875" defaultRowHeight="17.25"/>
  <cols>
    <col min="1" max="1" width="3.125" style="23" customWidth="1"/>
    <col min="2" max="2" width="13.25" style="32" customWidth="1"/>
    <col min="3" max="3" width="15.75" style="24" customWidth="1"/>
    <col min="4" max="4" width="13" style="24" customWidth="1"/>
    <col min="5" max="5" width="15.875" style="25" customWidth="1"/>
    <col min="6" max="6" width="15.875" style="24" customWidth="1"/>
    <col min="7" max="7" width="15.875" style="25" customWidth="1"/>
    <col min="8" max="8" width="15.875" style="24" customWidth="1"/>
    <col min="9" max="9" width="15.875" style="25" customWidth="1"/>
    <col min="10" max="256" width="8.875" style="23"/>
    <col min="257" max="257" width="3.125" style="23" customWidth="1"/>
    <col min="258" max="258" width="13.25" style="23" customWidth="1"/>
    <col min="259" max="259" width="15.75" style="23" customWidth="1"/>
    <col min="260" max="260" width="13" style="23" customWidth="1"/>
    <col min="261" max="265" width="15.875" style="23" customWidth="1"/>
    <col min="266" max="512" width="8.875" style="23"/>
    <col min="513" max="513" width="3.125" style="23" customWidth="1"/>
    <col min="514" max="514" width="13.25" style="23" customWidth="1"/>
    <col min="515" max="515" width="15.75" style="23" customWidth="1"/>
    <col min="516" max="516" width="13" style="23" customWidth="1"/>
    <col min="517" max="521" width="15.875" style="23" customWidth="1"/>
    <col min="522" max="768" width="8.875" style="23"/>
    <col min="769" max="769" width="3.125" style="23" customWidth="1"/>
    <col min="770" max="770" width="13.25" style="23" customWidth="1"/>
    <col min="771" max="771" width="15.75" style="23" customWidth="1"/>
    <col min="772" max="772" width="13" style="23" customWidth="1"/>
    <col min="773" max="777" width="15.875" style="23" customWidth="1"/>
    <col min="778" max="1024" width="8.875" style="23"/>
    <col min="1025" max="1025" width="3.125" style="23" customWidth="1"/>
    <col min="1026" max="1026" width="13.25" style="23" customWidth="1"/>
    <col min="1027" max="1027" width="15.75" style="23" customWidth="1"/>
    <col min="1028" max="1028" width="13" style="23" customWidth="1"/>
    <col min="1029" max="1033" width="15.875" style="23" customWidth="1"/>
    <col min="1034" max="1280" width="8.875" style="23"/>
    <col min="1281" max="1281" width="3.125" style="23" customWidth="1"/>
    <col min="1282" max="1282" width="13.25" style="23" customWidth="1"/>
    <col min="1283" max="1283" width="15.75" style="23" customWidth="1"/>
    <col min="1284" max="1284" width="13" style="23" customWidth="1"/>
    <col min="1285" max="1289" width="15.875" style="23" customWidth="1"/>
    <col min="1290" max="1536" width="8.875" style="23"/>
    <col min="1537" max="1537" width="3.125" style="23" customWidth="1"/>
    <col min="1538" max="1538" width="13.25" style="23" customWidth="1"/>
    <col min="1539" max="1539" width="15.75" style="23" customWidth="1"/>
    <col min="1540" max="1540" width="13" style="23" customWidth="1"/>
    <col min="1541" max="1545" width="15.875" style="23" customWidth="1"/>
    <col min="1546" max="1792" width="8.875" style="23"/>
    <col min="1793" max="1793" width="3.125" style="23" customWidth="1"/>
    <col min="1794" max="1794" width="13.25" style="23" customWidth="1"/>
    <col min="1795" max="1795" width="15.75" style="23" customWidth="1"/>
    <col min="1796" max="1796" width="13" style="23" customWidth="1"/>
    <col min="1797" max="1801" width="15.875" style="23" customWidth="1"/>
    <col min="1802" max="2048" width="8.875" style="23"/>
    <col min="2049" max="2049" width="3.125" style="23" customWidth="1"/>
    <col min="2050" max="2050" width="13.25" style="23" customWidth="1"/>
    <col min="2051" max="2051" width="15.75" style="23" customWidth="1"/>
    <col min="2052" max="2052" width="13" style="23" customWidth="1"/>
    <col min="2053" max="2057" width="15.875" style="23" customWidth="1"/>
    <col min="2058" max="2304" width="8.875" style="23"/>
    <col min="2305" max="2305" width="3.125" style="23" customWidth="1"/>
    <col min="2306" max="2306" width="13.25" style="23" customWidth="1"/>
    <col min="2307" max="2307" width="15.75" style="23" customWidth="1"/>
    <col min="2308" max="2308" width="13" style="23" customWidth="1"/>
    <col min="2309" max="2313" width="15.875" style="23" customWidth="1"/>
    <col min="2314" max="2560" width="8.875" style="23"/>
    <col min="2561" max="2561" width="3.125" style="23" customWidth="1"/>
    <col min="2562" max="2562" width="13.25" style="23" customWidth="1"/>
    <col min="2563" max="2563" width="15.75" style="23" customWidth="1"/>
    <col min="2564" max="2564" width="13" style="23" customWidth="1"/>
    <col min="2565" max="2569" width="15.875" style="23" customWidth="1"/>
    <col min="2570" max="2816" width="8.875" style="23"/>
    <col min="2817" max="2817" width="3.125" style="23" customWidth="1"/>
    <col min="2818" max="2818" width="13.25" style="23" customWidth="1"/>
    <col min="2819" max="2819" width="15.75" style="23" customWidth="1"/>
    <col min="2820" max="2820" width="13" style="23" customWidth="1"/>
    <col min="2821" max="2825" width="15.875" style="23" customWidth="1"/>
    <col min="2826" max="3072" width="8.875" style="23"/>
    <col min="3073" max="3073" width="3.125" style="23" customWidth="1"/>
    <col min="3074" max="3074" width="13.25" style="23" customWidth="1"/>
    <col min="3075" max="3075" width="15.75" style="23" customWidth="1"/>
    <col min="3076" max="3076" width="13" style="23" customWidth="1"/>
    <col min="3077" max="3081" width="15.875" style="23" customWidth="1"/>
    <col min="3082" max="3328" width="8.875" style="23"/>
    <col min="3329" max="3329" width="3.125" style="23" customWidth="1"/>
    <col min="3330" max="3330" width="13.25" style="23" customWidth="1"/>
    <col min="3331" max="3331" width="15.75" style="23" customWidth="1"/>
    <col min="3332" max="3332" width="13" style="23" customWidth="1"/>
    <col min="3333" max="3337" width="15.875" style="23" customWidth="1"/>
    <col min="3338" max="3584" width="8.875" style="23"/>
    <col min="3585" max="3585" width="3.125" style="23" customWidth="1"/>
    <col min="3586" max="3586" width="13.25" style="23" customWidth="1"/>
    <col min="3587" max="3587" width="15.75" style="23" customWidth="1"/>
    <col min="3588" max="3588" width="13" style="23" customWidth="1"/>
    <col min="3589" max="3593" width="15.875" style="23" customWidth="1"/>
    <col min="3594" max="3840" width="8.875" style="23"/>
    <col min="3841" max="3841" width="3.125" style="23" customWidth="1"/>
    <col min="3842" max="3842" width="13.25" style="23" customWidth="1"/>
    <col min="3843" max="3843" width="15.75" style="23" customWidth="1"/>
    <col min="3844" max="3844" width="13" style="23" customWidth="1"/>
    <col min="3845" max="3849" width="15.875" style="23" customWidth="1"/>
    <col min="3850" max="4096" width="8.875" style="23"/>
    <col min="4097" max="4097" width="3.125" style="23" customWidth="1"/>
    <col min="4098" max="4098" width="13.25" style="23" customWidth="1"/>
    <col min="4099" max="4099" width="15.75" style="23" customWidth="1"/>
    <col min="4100" max="4100" width="13" style="23" customWidth="1"/>
    <col min="4101" max="4105" width="15.875" style="23" customWidth="1"/>
    <col min="4106" max="4352" width="8.875" style="23"/>
    <col min="4353" max="4353" width="3.125" style="23" customWidth="1"/>
    <col min="4354" max="4354" width="13.25" style="23" customWidth="1"/>
    <col min="4355" max="4355" width="15.75" style="23" customWidth="1"/>
    <col min="4356" max="4356" width="13" style="23" customWidth="1"/>
    <col min="4357" max="4361" width="15.875" style="23" customWidth="1"/>
    <col min="4362" max="4608" width="8.875" style="23"/>
    <col min="4609" max="4609" width="3.125" style="23" customWidth="1"/>
    <col min="4610" max="4610" width="13.25" style="23" customWidth="1"/>
    <col min="4611" max="4611" width="15.75" style="23" customWidth="1"/>
    <col min="4612" max="4612" width="13" style="23" customWidth="1"/>
    <col min="4613" max="4617" width="15.875" style="23" customWidth="1"/>
    <col min="4618" max="4864" width="8.875" style="23"/>
    <col min="4865" max="4865" width="3.125" style="23" customWidth="1"/>
    <col min="4866" max="4866" width="13.25" style="23" customWidth="1"/>
    <col min="4867" max="4867" width="15.75" style="23" customWidth="1"/>
    <col min="4868" max="4868" width="13" style="23" customWidth="1"/>
    <col min="4869" max="4873" width="15.875" style="23" customWidth="1"/>
    <col min="4874" max="5120" width="8.875" style="23"/>
    <col min="5121" max="5121" width="3.125" style="23" customWidth="1"/>
    <col min="5122" max="5122" width="13.25" style="23" customWidth="1"/>
    <col min="5123" max="5123" width="15.75" style="23" customWidth="1"/>
    <col min="5124" max="5124" width="13" style="23" customWidth="1"/>
    <col min="5125" max="5129" width="15.875" style="23" customWidth="1"/>
    <col min="5130" max="5376" width="8.875" style="23"/>
    <col min="5377" max="5377" width="3.125" style="23" customWidth="1"/>
    <col min="5378" max="5378" width="13.25" style="23" customWidth="1"/>
    <col min="5379" max="5379" width="15.75" style="23" customWidth="1"/>
    <col min="5380" max="5380" width="13" style="23" customWidth="1"/>
    <col min="5381" max="5385" width="15.875" style="23" customWidth="1"/>
    <col min="5386" max="5632" width="8.875" style="23"/>
    <col min="5633" max="5633" width="3.125" style="23" customWidth="1"/>
    <col min="5634" max="5634" width="13.25" style="23" customWidth="1"/>
    <col min="5635" max="5635" width="15.75" style="23" customWidth="1"/>
    <col min="5636" max="5636" width="13" style="23" customWidth="1"/>
    <col min="5637" max="5641" width="15.875" style="23" customWidth="1"/>
    <col min="5642" max="5888" width="8.875" style="23"/>
    <col min="5889" max="5889" width="3.125" style="23" customWidth="1"/>
    <col min="5890" max="5890" width="13.25" style="23" customWidth="1"/>
    <col min="5891" max="5891" width="15.75" style="23" customWidth="1"/>
    <col min="5892" max="5892" width="13" style="23" customWidth="1"/>
    <col min="5893" max="5897" width="15.875" style="23" customWidth="1"/>
    <col min="5898" max="6144" width="8.875" style="23"/>
    <col min="6145" max="6145" width="3.125" style="23" customWidth="1"/>
    <col min="6146" max="6146" width="13.25" style="23" customWidth="1"/>
    <col min="6147" max="6147" width="15.75" style="23" customWidth="1"/>
    <col min="6148" max="6148" width="13" style="23" customWidth="1"/>
    <col min="6149" max="6153" width="15.875" style="23" customWidth="1"/>
    <col min="6154" max="6400" width="8.875" style="23"/>
    <col min="6401" max="6401" width="3.125" style="23" customWidth="1"/>
    <col min="6402" max="6402" width="13.25" style="23" customWidth="1"/>
    <col min="6403" max="6403" width="15.75" style="23" customWidth="1"/>
    <col min="6404" max="6404" width="13" style="23" customWidth="1"/>
    <col min="6405" max="6409" width="15.875" style="23" customWidth="1"/>
    <col min="6410" max="6656" width="8.875" style="23"/>
    <col min="6657" max="6657" width="3.125" style="23" customWidth="1"/>
    <col min="6658" max="6658" width="13.25" style="23" customWidth="1"/>
    <col min="6659" max="6659" width="15.75" style="23" customWidth="1"/>
    <col min="6660" max="6660" width="13" style="23" customWidth="1"/>
    <col min="6661" max="6665" width="15.875" style="23" customWidth="1"/>
    <col min="6666" max="6912" width="8.875" style="23"/>
    <col min="6913" max="6913" width="3.125" style="23" customWidth="1"/>
    <col min="6914" max="6914" width="13.25" style="23" customWidth="1"/>
    <col min="6915" max="6915" width="15.75" style="23" customWidth="1"/>
    <col min="6916" max="6916" width="13" style="23" customWidth="1"/>
    <col min="6917" max="6921" width="15.875" style="23" customWidth="1"/>
    <col min="6922" max="7168" width="8.875" style="23"/>
    <col min="7169" max="7169" width="3.125" style="23" customWidth="1"/>
    <col min="7170" max="7170" width="13.25" style="23" customWidth="1"/>
    <col min="7171" max="7171" width="15.75" style="23" customWidth="1"/>
    <col min="7172" max="7172" width="13" style="23" customWidth="1"/>
    <col min="7173" max="7177" width="15.875" style="23" customWidth="1"/>
    <col min="7178" max="7424" width="8.875" style="23"/>
    <col min="7425" max="7425" width="3.125" style="23" customWidth="1"/>
    <col min="7426" max="7426" width="13.25" style="23" customWidth="1"/>
    <col min="7427" max="7427" width="15.75" style="23" customWidth="1"/>
    <col min="7428" max="7428" width="13" style="23" customWidth="1"/>
    <col min="7429" max="7433" width="15.875" style="23" customWidth="1"/>
    <col min="7434" max="7680" width="8.875" style="23"/>
    <col min="7681" max="7681" width="3.125" style="23" customWidth="1"/>
    <col min="7682" max="7682" width="13.25" style="23" customWidth="1"/>
    <col min="7683" max="7683" width="15.75" style="23" customWidth="1"/>
    <col min="7684" max="7684" width="13" style="23" customWidth="1"/>
    <col min="7685" max="7689" width="15.875" style="23" customWidth="1"/>
    <col min="7690" max="7936" width="8.875" style="23"/>
    <col min="7937" max="7937" width="3.125" style="23" customWidth="1"/>
    <col min="7938" max="7938" width="13.25" style="23" customWidth="1"/>
    <col min="7939" max="7939" width="15.75" style="23" customWidth="1"/>
    <col min="7940" max="7940" width="13" style="23" customWidth="1"/>
    <col min="7941" max="7945" width="15.875" style="23" customWidth="1"/>
    <col min="7946" max="8192" width="8.875" style="23"/>
    <col min="8193" max="8193" width="3.125" style="23" customWidth="1"/>
    <col min="8194" max="8194" width="13.25" style="23" customWidth="1"/>
    <col min="8195" max="8195" width="15.75" style="23" customWidth="1"/>
    <col min="8196" max="8196" width="13" style="23" customWidth="1"/>
    <col min="8197" max="8201" width="15.875" style="23" customWidth="1"/>
    <col min="8202" max="8448" width="8.875" style="23"/>
    <col min="8449" max="8449" width="3.125" style="23" customWidth="1"/>
    <col min="8450" max="8450" width="13.25" style="23" customWidth="1"/>
    <col min="8451" max="8451" width="15.75" style="23" customWidth="1"/>
    <col min="8452" max="8452" width="13" style="23" customWidth="1"/>
    <col min="8453" max="8457" width="15.875" style="23" customWidth="1"/>
    <col min="8458" max="8704" width="8.875" style="23"/>
    <col min="8705" max="8705" width="3.125" style="23" customWidth="1"/>
    <col min="8706" max="8706" width="13.25" style="23" customWidth="1"/>
    <col min="8707" max="8707" width="15.75" style="23" customWidth="1"/>
    <col min="8708" max="8708" width="13" style="23" customWidth="1"/>
    <col min="8709" max="8713" width="15.875" style="23" customWidth="1"/>
    <col min="8714" max="8960" width="8.875" style="23"/>
    <col min="8961" max="8961" width="3.125" style="23" customWidth="1"/>
    <col min="8962" max="8962" width="13.25" style="23" customWidth="1"/>
    <col min="8963" max="8963" width="15.75" style="23" customWidth="1"/>
    <col min="8964" max="8964" width="13" style="23" customWidth="1"/>
    <col min="8965" max="8969" width="15.875" style="23" customWidth="1"/>
    <col min="8970" max="9216" width="8.875" style="23"/>
    <col min="9217" max="9217" width="3.125" style="23" customWidth="1"/>
    <col min="9218" max="9218" width="13.25" style="23" customWidth="1"/>
    <col min="9219" max="9219" width="15.75" style="23" customWidth="1"/>
    <col min="9220" max="9220" width="13" style="23" customWidth="1"/>
    <col min="9221" max="9225" width="15.875" style="23" customWidth="1"/>
    <col min="9226" max="9472" width="8.875" style="23"/>
    <col min="9473" max="9473" width="3.125" style="23" customWidth="1"/>
    <col min="9474" max="9474" width="13.25" style="23" customWidth="1"/>
    <col min="9475" max="9475" width="15.75" style="23" customWidth="1"/>
    <col min="9476" max="9476" width="13" style="23" customWidth="1"/>
    <col min="9477" max="9481" width="15.875" style="23" customWidth="1"/>
    <col min="9482" max="9728" width="8.875" style="23"/>
    <col min="9729" max="9729" width="3.125" style="23" customWidth="1"/>
    <col min="9730" max="9730" width="13.25" style="23" customWidth="1"/>
    <col min="9731" max="9731" width="15.75" style="23" customWidth="1"/>
    <col min="9732" max="9732" width="13" style="23" customWidth="1"/>
    <col min="9733" max="9737" width="15.875" style="23" customWidth="1"/>
    <col min="9738" max="9984" width="8.875" style="23"/>
    <col min="9985" max="9985" width="3.125" style="23" customWidth="1"/>
    <col min="9986" max="9986" width="13.25" style="23" customWidth="1"/>
    <col min="9987" max="9987" width="15.75" style="23" customWidth="1"/>
    <col min="9988" max="9988" width="13" style="23" customWidth="1"/>
    <col min="9989" max="9993" width="15.875" style="23" customWidth="1"/>
    <col min="9994" max="10240" width="8.875" style="23"/>
    <col min="10241" max="10241" width="3.125" style="23" customWidth="1"/>
    <col min="10242" max="10242" width="13.25" style="23" customWidth="1"/>
    <col min="10243" max="10243" width="15.75" style="23" customWidth="1"/>
    <col min="10244" max="10244" width="13" style="23" customWidth="1"/>
    <col min="10245" max="10249" width="15.875" style="23" customWidth="1"/>
    <col min="10250" max="10496" width="8.875" style="23"/>
    <col min="10497" max="10497" width="3.125" style="23" customWidth="1"/>
    <col min="10498" max="10498" width="13.25" style="23" customWidth="1"/>
    <col min="10499" max="10499" width="15.75" style="23" customWidth="1"/>
    <col min="10500" max="10500" width="13" style="23" customWidth="1"/>
    <col min="10501" max="10505" width="15.875" style="23" customWidth="1"/>
    <col min="10506" max="10752" width="8.875" style="23"/>
    <col min="10753" max="10753" width="3.125" style="23" customWidth="1"/>
    <col min="10754" max="10754" width="13.25" style="23" customWidth="1"/>
    <col min="10755" max="10755" width="15.75" style="23" customWidth="1"/>
    <col min="10756" max="10756" width="13" style="23" customWidth="1"/>
    <col min="10757" max="10761" width="15.875" style="23" customWidth="1"/>
    <col min="10762" max="11008" width="8.875" style="23"/>
    <col min="11009" max="11009" width="3.125" style="23" customWidth="1"/>
    <col min="11010" max="11010" width="13.25" style="23" customWidth="1"/>
    <col min="11011" max="11011" width="15.75" style="23" customWidth="1"/>
    <col min="11012" max="11012" width="13" style="23" customWidth="1"/>
    <col min="11013" max="11017" width="15.875" style="23" customWidth="1"/>
    <col min="11018" max="11264" width="8.875" style="23"/>
    <col min="11265" max="11265" width="3.125" style="23" customWidth="1"/>
    <col min="11266" max="11266" width="13.25" style="23" customWidth="1"/>
    <col min="11267" max="11267" width="15.75" style="23" customWidth="1"/>
    <col min="11268" max="11268" width="13" style="23" customWidth="1"/>
    <col min="11269" max="11273" width="15.875" style="23" customWidth="1"/>
    <col min="11274" max="11520" width="8.875" style="23"/>
    <col min="11521" max="11521" width="3.125" style="23" customWidth="1"/>
    <col min="11522" max="11522" width="13.25" style="23" customWidth="1"/>
    <col min="11523" max="11523" width="15.75" style="23" customWidth="1"/>
    <col min="11524" max="11524" width="13" style="23" customWidth="1"/>
    <col min="11525" max="11529" width="15.875" style="23" customWidth="1"/>
    <col min="11530" max="11776" width="8.875" style="23"/>
    <col min="11777" max="11777" width="3.125" style="23" customWidth="1"/>
    <col min="11778" max="11778" width="13.25" style="23" customWidth="1"/>
    <col min="11779" max="11779" width="15.75" style="23" customWidth="1"/>
    <col min="11780" max="11780" width="13" style="23" customWidth="1"/>
    <col min="11781" max="11785" width="15.875" style="23" customWidth="1"/>
    <col min="11786" max="12032" width="8.875" style="23"/>
    <col min="12033" max="12033" width="3.125" style="23" customWidth="1"/>
    <col min="12034" max="12034" width="13.25" style="23" customWidth="1"/>
    <col min="12035" max="12035" width="15.75" style="23" customWidth="1"/>
    <col min="12036" max="12036" width="13" style="23" customWidth="1"/>
    <col min="12037" max="12041" width="15.875" style="23" customWidth="1"/>
    <col min="12042" max="12288" width="8.875" style="23"/>
    <col min="12289" max="12289" width="3.125" style="23" customWidth="1"/>
    <col min="12290" max="12290" width="13.25" style="23" customWidth="1"/>
    <col min="12291" max="12291" width="15.75" style="23" customWidth="1"/>
    <col min="12292" max="12292" width="13" style="23" customWidth="1"/>
    <col min="12293" max="12297" width="15.875" style="23" customWidth="1"/>
    <col min="12298" max="12544" width="8.875" style="23"/>
    <col min="12545" max="12545" width="3.125" style="23" customWidth="1"/>
    <col min="12546" max="12546" width="13.25" style="23" customWidth="1"/>
    <col min="12547" max="12547" width="15.75" style="23" customWidth="1"/>
    <col min="12548" max="12548" width="13" style="23" customWidth="1"/>
    <col min="12549" max="12553" width="15.875" style="23" customWidth="1"/>
    <col min="12554" max="12800" width="8.875" style="23"/>
    <col min="12801" max="12801" width="3.125" style="23" customWidth="1"/>
    <col min="12802" max="12802" width="13.25" style="23" customWidth="1"/>
    <col min="12803" max="12803" width="15.75" style="23" customWidth="1"/>
    <col min="12804" max="12804" width="13" style="23" customWidth="1"/>
    <col min="12805" max="12809" width="15.875" style="23" customWidth="1"/>
    <col min="12810" max="13056" width="8.875" style="23"/>
    <col min="13057" max="13057" width="3.125" style="23" customWidth="1"/>
    <col min="13058" max="13058" width="13.25" style="23" customWidth="1"/>
    <col min="13059" max="13059" width="15.75" style="23" customWidth="1"/>
    <col min="13060" max="13060" width="13" style="23" customWidth="1"/>
    <col min="13061" max="13065" width="15.875" style="23" customWidth="1"/>
    <col min="13066" max="13312" width="8.875" style="23"/>
    <col min="13313" max="13313" width="3.125" style="23" customWidth="1"/>
    <col min="13314" max="13314" width="13.25" style="23" customWidth="1"/>
    <col min="13315" max="13315" width="15.75" style="23" customWidth="1"/>
    <col min="13316" max="13316" width="13" style="23" customWidth="1"/>
    <col min="13317" max="13321" width="15.875" style="23" customWidth="1"/>
    <col min="13322" max="13568" width="8.875" style="23"/>
    <col min="13569" max="13569" width="3.125" style="23" customWidth="1"/>
    <col min="13570" max="13570" width="13.25" style="23" customWidth="1"/>
    <col min="13571" max="13571" width="15.75" style="23" customWidth="1"/>
    <col min="13572" max="13572" width="13" style="23" customWidth="1"/>
    <col min="13573" max="13577" width="15.875" style="23" customWidth="1"/>
    <col min="13578" max="13824" width="8.875" style="23"/>
    <col min="13825" max="13825" width="3.125" style="23" customWidth="1"/>
    <col min="13826" max="13826" width="13.25" style="23" customWidth="1"/>
    <col min="13827" max="13827" width="15.75" style="23" customWidth="1"/>
    <col min="13828" max="13828" width="13" style="23" customWidth="1"/>
    <col min="13829" max="13833" width="15.875" style="23" customWidth="1"/>
    <col min="13834" max="14080" width="8.875" style="23"/>
    <col min="14081" max="14081" width="3.125" style="23" customWidth="1"/>
    <col min="14082" max="14082" width="13.25" style="23" customWidth="1"/>
    <col min="14083" max="14083" width="15.75" style="23" customWidth="1"/>
    <col min="14084" max="14084" width="13" style="23" customWidth="1"/>
    <col min="14085" max="14089" width="15.875" style="23" customWidth="1"/>
    <col min="14090" max="14336" width="8.875" style="23"/>
    <col min="14337" max="14337" width="3.125" style="23" customWidth="1"/>
    <col min="14338" max="14338" width="13.25" style="23" customWidth="1"/>
    <col min="14339" max="14339" width="15.75" style="23" customWidth="1"/>
    <col min="14340" max="14340" width="13" style="23" customWidth="1"/>
    <col min="14341" max="14345" width="15.875" style="23" customWidth="1"/>
    <col min="14346" max="14592" width="8.875" style="23"/>
    <col min="14593" max="14593" width="3.125" style="23" customWidth="1"/>
    <col min="14594" max="14594" width="13.25" style="23" customWidth="1"/>
    <col min="14595" max="14595" width="15.75" style="23" customWidth="1"/>
    <col min="14596" max="14596" width="13" style="23" customWidth="1"/>
    <col min="14597" max="14601" width="15.875" style="23" customWidth="1"/>
    <col min="14602" max="14848" width="8.875" style="23"/>
    <col min="14849" max="14849" width="3.125" style="23" customWidth="1"/>
    <col min="14850" max="14850" width="13.25" style="23" customWidth="1"/>
    <col min="14851" max="14851" width="15.75" style="23" customWidth="1"/>
    <col min="14852" max="14852" width="13" style="23" customWidth="1"/>
    <col min="14853" max="14857" width="15.875" style="23" customWidth="1"/>
    <col min="14858" max="15104" width="8.875" style="23"/>
    <col min="15105" max="15105" width="3.125" style="23" customWidth="1"/>
    <col min="15106" max="15106" width="13.25" style="23" customWidth="1"/>
    <col min="15107" max="15107" width="15.75" style="23" customWidth="1"/>
    <col min="15108" max="15108" width="13" style="23" customWidth="1"/>
    <col min="15109" max="15113" width="15.875" style="23" customWidth="1"/>
    <col min="15114" max="15360" width="8.875" style="23"/>
    <col min="15361" max="15361" width="3.125" style="23" customWidth="1"/>
    <col min="15362" max="15362" width="13.25" style="23" customWidth="1"/>
    <col min="15363" max="15363" width="15.75" style="23" customWidth="1"/>
    <col min="15364" max="15364" width="13" style="23" customWidth="1"/>
    <col min="15365" max="15369" width="15.875" style="23" customWidth="1"/>
    <col min="15370" max="15616" width="8.875" style="23"/>
    <col min="15617" max="15617" width="3.125" style="23" customWidth="1"/>
    <col min="15618" max="15618" width="13.25" style="23" customWidth="1"/>
    <col min="15619" max="15619" width="15.75" style="23" customWidth="1"/>
    <col min="15620" max="15620" width="13" style="23" customWidth="1"/>
    <col min="15621" max="15625" width="15.875" style="23" customWidth="1"/>
    <col min="15626" max="15872" width="8.875" style="23"/>
    <col min="15873" max="15873" width="3.125" style="23" customWidth="1"/>
    <col min="15874" max="15874" width="13.25" style="23" customWidth="1"/>
    <col min="15875" max="15875" width="15.75" style="23" customWidth="1"/>
    <col min="15876" max="15876" width="13" style="23" customWidth="1"/>
    <col min="15877" max="15881" width="15.875" style="23" customWidth="1"/>
    <col min="15882" max="16128" width="8.875" style="23"/>
    <col min="16129" max="16129" width="3.125" style="23" customWidth="1"/>
    <col min="16130" max="16130" width="13.25" style="23" customWidth="1"/>
    <col min="16131" max="16131" width="15.75" style="23" customWidth="1"/>
    <col min="16132" max="16132" width="13" style="23" customWidth="1"/>
    <col min="16133" max="16137" width="15.875" style="23" customWidth="1"/>
    <col min="16138" max="16384" width="8.875" style="23"/>
  </cols>
  <sheetData>
    <row r="2" spans="2:9">
      <c r="B2" s="22" t="s">
        <v>58</v>
      </c>
      <c r="C2" s="23"/>
    </row>
    <row r="4" spans="2:9">
      <c r="B4" s="26" t="s">
        <v>59</v>
      </c>
      <c r="C4" s="26" t="s">
        <v>0</v>
      </c>
      <c r="D4" s="26" t="s">
        <v>3</v>
      </c>
      <c r="E4" s="27" t="s">
        <v>60</v>
      </c>
      <c r="F4" s="26" t="s">
        <v>61</v>
      </c>
      <c r="G4" s="27" t="s">
        <v>60</v>
      </c>
      <c r="H4" s="26" t="s">
        <v>62</v>
      </c>
      <c r="I4" s="27" t="s">
        <v>60</v>
      </c>
    </row>
    <row r="5" spans="2:9">
      <c r="B5" s="28" t="s">
        <v>63</v>
      </c>
      <c r="C5" s="29" t="s">
        <v>99</v>
      </c>
      <c r="D5" s="29">
        <v>27</v>
      </c>
      <c r="E5" s="30">
        <v>42624</v>
      </c>
      <c r="F5" s="29">
        <v>119</v>
      </c>
      <c r="G5" s="30">
        <v>42628</v>
      </c>
      <c r="H5" s="29"/>
      <c r="I5" s="30"/>
    </row>
    <row r="6" spans="2:9">
      <c r="B6" s="28" t="s">
        <v>64</v>
      </c>
      <c r="C6" s="29"/>
      <c r="D6" s="29"/>
      <c r="E6" s="30"/>
      <c r="F6" s="29"/>
      <c r="G6" s="31"/>
      <c r="H6" s="29"/>
      <c r="I6" s="31"/>
    </row>
    <row r="7" spans="2:9">
      <c r="B7" s="28" t="s">
        <v>65</v>
      </c>
      <c r="C7" s="29"/>
      <c r="D7" s="29"/>
      <c r="E7" s="31"/>
      <c r="F7" s="29"/>
      <c r="G7" s="31"/>
      <c r="H7" s="29"/>
      <c r="I7" s="31"/>
    </row>
    <row r="8" spans="2:9">
      <c r="B8" s="28" t="s">
        <v>64</v>
      </c>
      <c r="C8" s="29"/>
      <c r="D8" s="29"/>
      <c r="E8" s="31"/>
      <c r="F8" s="29"/>
      <c r="G8" s="31"/>
      <c r="H8" s="29"/>
      <c r="I8" s="31"/>
    </row>
    <row r="9" spans="2:9">
      <c r="B9" s="28" t="s">
        <v>64</v>
      </c>
      <c r="C9" s="29"/>
      <c r="D9" s="29"/>
      <c r="E9" s="31"/>
      <c r="F9" s="29"/>
      <c r="G9" s="31"/>
      <c r="H9" s="29"/>
      <c r="I9" s="31"/>
    </row>
    <row r="10" spans="2:9">
      <c r="B10" s="28" t="s">
        <v>66</v>
      </c>
      <c r="C10" s="29"/>
      <c r="D10" s="29"/>
      <c r="E10" s="31"/>
      <c r="F10" s="29"/>
      <c r="G10" s="31"/>
      <c r="H10" s="29"/>
      <c r="I10" s="31"/>
    </row>
    <row r="11" spans="2:9">
      <c r="B11" s="28" t="s">
        <v>64</v>
      </c>
      <c r="C11" s="29"/>
      <c r="D11" s="29"/>
      <c r="E11" s="31"/>
      <c r="F11" s="29"/>
      <c r="G11" s="31"/>
      <c r="H11" s="29"/>
      <c r="I11" s="31"/>
    </row>
    <row r="12" spans="2:9">
      <c r="B12" s="28" t="s">
        <v>64</v>
      </c>
      <c r="C12" s="29"/>
      <c r="D12" s="29"/>
      <c r="E12" s="31"/>
      <c r="F12" s="29"/>
      <c r="G12" s="31"/>
      <c r="H12" s="29"/>
      <c r="I12" s="31"/>
    </row>
  </sheetData>
  <phoneticPr fontId="4"/>
  <pageMargins left="0.75" right="0.75" top="1" bottom="1" header="0.51111111111111107" footer="0.51111111111111107"/>
  <pageSetup paperSize="9" scale="70" firstPageNumber="429496319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5:V37"/>
  <sheetViews>
    <sheetView zoomScaleNormal="100" workbookViewId="0">
      <selection activeCell="A34" sqref="A34:O34"/>
    </sheetView>
  </sheetViews>
  <sheetFormatPr defaultRowHeight="14.25"/>
  <cols>
    <col min="1" max="1" width="7.5" style="20" customWidth="1"/>
    <col min="2" max="2" width="8.125" customWidth="1"/>
  </cols>
  <sheetData>
    <row r="25" spans="1:22" ht="15" thickBot="1"/>
    <row r="26" spans="1:22" ht="15" customHeight="1" thickTop="1">
      <c r="P26" s="53" t="s">
        <v>72</v>
      </c>
      <c r="Q26" s="54"/>
    </row>
    <row r="27" spans="1:22" ht="15" customHeight="1" thickBot="1">
      <c r="P27" s="55"/>
      <c r="Q27" s="56"/>
    </row>
    <row r="28" spans="1:22" ht="15.75" thickTop="1" thickBot="1"/>
    <row r="29" spans="1:22" ht="70.5" customHeight="1" thickTop="1">
      <c r="A29" s="66" t="s">
        <v>44</v>
      </c>
      <c r="B29" s="67"/>
      <c r="C29" s="67"/>
      <c r="D29" s="67"/>
      <c r="E29" s="67"/>
      <c r="F29" s="67"/>
      <c r="G29" s="67"/>
      <c r="H29" s="67"/>
      <c r="I29" s="67"/>
      <c r="J29" s="67"/>
      <c r="K29" s="67"/>
      <c r="L29" s="67"/>
      <c r="M29" s="67"/>
      <c r="N29" s="67"/>
      <c r="O29" s="79"/>
      <c r="P29" s="63" t="s">
        <v>55</v>
      </c>
      <c r="Q29" s="64"/>
      <c r="R29" s="64"/>
      <c r="S29" s="64"/>
      <c r="T29" s="64"/>
      <c r="U29" s="64"/>
      <c r="V29" s="65"/>
    </row>
    <row r="30" spans="1:22" ht="45" customHeight="1">
      <c r="A30" s="68" t="s">
        <v>47</v>
      </c>
      <c r="B30" s="69"/>
      <c r="C30" s="69"/>
      <c r="D30" s="69"/>
      <c r="E30" s="69"/>
      <c r="F30" s="69"/>
      <c r="G30" s="69"/>
      <c r="H30" s="69"/>
      <c r="I30" s="69"/>
      <c r="J30" s="69"/>
      <c r="K30" s="69"/>
      <c r="L30" s="69"/>
      <c r="M30" s="69"/>
      <c r="N30" s="69"/>
      <c r="O30" s="76"/>
      <c r="P30" s="57" t="s">
        <v>49</v>
      </c>
      <c r="Q30" s="58"/>
      <c r="R30" s="58"/>
      <c r="S30" s="58"/>
      <c r="T30" s="58"/>
      <c r="U30" s="58"/>
      <c r="V30" s="59"/>
    </row>
    <row r="31" spans="1:22" ht="210" customHeight="1">
      <c r="A31" s="68" t="s">
        <v>45</v>
      </c>
      <c r="B31" s="69"/>
      <c r="C31" s="69"/>
      <c r="D31" s="69"/>
      <c r="E31" s="69"/>
      <c r="F31" s="69"/>
      <c r="G31" s="69"/>
      <c r="H31" s="69"/>
      <c r="I31" s="69"/>
      <c r="J31" s="69"/>
      <c r="K31" s="69"/>
      <c r="L31" s="69"/>
      <c r="M31" s="69"/>
      <c r="N31" s="69"/>
      <c r="O31" s="76"/>
      <c r="P31" s="57" t="s">
        <v>53</v>
      </c>
      <c r="Q31" s="58"/>
      <c r="R31" s="58"/>
      <c r="S31" s="58"/>
      <c r="T31" s="58"/>
      <c r="U31" s="58"/>
      <c r="V31" s="59"/>
    </row>
    <row r="32" spans="1:22" ht="39.75" customHeight="1" thickBot="1">
      <c r="A32" s="70" t="s">
        <v>46</v>
      </c>
      <c r="B32" s="71"/>
      <c r="C32" s="71"/>
      <c r="D32" s="71"/>
      <c r="E32" s="71"/>
      <c r="F32" s="71"/>
      <c r="G32" s="71"/>
      <c r="H32" s="71"/>
      <c r="I32" s="71"/>
      <c r="J32" s="71"/>
      <c r="K32" s="71"/>
      <c r="L32" s="71"/>
      <c r="M32" s="71"/>
      <c r="N32" s="71"/>
      <c r="O32" s="72"/>
      <c r="P32" s="60" t="s">
        <v>50</v>
      </c>
      <c r="Q32" s="61"/>
      <c r="R32" s="61"/>
      <c r="S32" s="61"/>
      <c r="T32" s="61"/>
      <c r="U32" s="61"/>
      <c r="V32" s="62"/>
    </row>
    <row r="33" spans="1:15" ht="15.75" thickTop="1" thickBot="1"/>
    <row r="34" spans="1:15" ht="201" customHeight="1" thickTop="1" thickBot="1">
      <c r="A34" s="77" t="s">
        <v>78</v>
      </c>
      <c r="B34" s="51"/>
      <c r="C34" s="51"/>
      <c r="D34" s="51"/>
      <c r="E34" s="51"/>
      <c r="F34" s="51"/>
      <c r="G34" s="51"/>
      <c r="H34" s="51"/>
      <c r="I34" s="51"/>
      <c r="J34" s="51"/>
      <c r="K34" s="51"/>
      <c r="L34" s="51"/>
      <c r="M34" s="51"/>
      <c r="N34" s="51"/>
      <c r="O34" s="78"/>
    </row>
    <row r="35" spans="1:15" ht="190.5" customHeight="1" thickTop="1" thickBot="1">
      <c r="A35" s="73" t="s">
        <v>75</v>
      </c>
      <c r="B35" s="74"/>
      <c r="C35" s="74"/>
      <c r="D35" s="74"/>
      <c r="E35" s="74"/>
      <c r="F35" s="74"/>
      <c r="G35" s="74"/>
      <c r="H35" s="74"/>
      <c r="I35" s="74"/>
      <c r="J35" s="74"/>
      <c r="K35" s="74"/>
      <c r="L35" s="74"/>
      <c r="M35" s="74"/>
      <c r="N35" s="74"/>
      <c r="O35" s="75"/>
    </row>
    <row r="36" spans="1:15" ht="228.75" customHeight="1" thickTop="1" thickBot="1">
      <c r="A36" s="47" t="s">
        <v>76</v>
      </c>
      <c r="B36" s="48"/>
      <c r="C36" s="48"/>
      <c r="D36" s="48"/>
      <c r="E36" s="48"/>
      <c r="F36" s="48"/>
      <c r="G36" s="48"/>
      <c r="H36" s="48"/>
      <c r="I36" s="48"/>
      <c r="J36" s="48"/>
      <c r="K36" s="48"/>
      <c r="L36" s="48"/>
      <c r="M36" s="48"/>
      <c r="N36" s="48"/>
      <c r="O36" s="49"/>
    </row>
    <row r="37" spans="1:15" ht="15" thickTop="1"/>
  </sheetData>
  <mergeCells count="12">
    <mergeCell ref="P26:Q27"/>
    <mergeCell ref="A29:O29"/>
    <mergeCell ref="P29:V29"/>
    <mergeCell ref="A30:O30"/>
    <mergeCell ref="P30:V30"/>
    <mergeCell ref="A36:O36"/>
    <mergeCell ref="A32:O32"/>
    <mergeCell ref="P32:V32"/>
    <mergeCell ref="A35:O35"/>
    <mergeCell ref="A31:O31"/>
    <mergeCell ref="P31:V31"/>
    <mergeCell ref="A34:O34"/>
  </mergeCells>
  <phoneticPr fontId="4"/>
  <pageMargins left="0.7" right="0.7" top="0.75" bottom="0.75" header="0.3" footer="0.3"/>
  <pageSetup paperSize="9"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5:V40"/>
  <sheetViews>
    <sheetView zoomScale="70" zoomScaleNormal="70" workbookViewId="0">
      <selection activeCell="D44" sqref="D44"/>
    </sheetView>
  </sheetViews>
  <sheetFormatPr defaultRowHeight="14.25"/>
  <cols>
    <col min="1" max="1" width="7.5" style="20" customWidth="1"/>
    <col min="2" max="2" width="8.125" customWidth="1"/>
  </cols>
  <sheetData>
    <row r="25" spans="1:22" ht="15" thickBot="1"/>
    <row r="26" spans="1:22" ht="15" customHeight="1" thickTop="1">
      <c r="P26" s="53" t="s">
        <v>72</v>
      </c>
      <c r="Q26" s="54"/>
    </row>
    <row r="27" spans="1:22" ht="15" customHeight="1" thickBot="1">
      <c r="P27" s="55"/>
      <c r="Q27" s="56"/>
    </row>
    <row r="28" spans="1:22" ht="15.75" thickTop="1" thickBot="1"/>
    <row r="29" spans="1:22" ht="94.5" customHeight="1" thickTop="1">
      <c r="A29" s="66" t="s">
        <v>51</v>
      </c>
      <c r="B29" s="67"/>
      <c r="C29" s="67"/>
      <c r="D29" s="67"/>
      <c r="E29" s="67"/>
      <c r="F29" s="67"/>
      <c r="G29" s="67"/>
      <c r="H29" s="67"/>
      <c r="I29" s="67"/>
      <c r="J29" s="67"/>
      <c r="K29" s="67"/>
      <c r="L29" s="67"/>
      <c r="M29" s="67"/>
      <c r="N29" s="67"/>
      <c r="O29" s="79"/>
      <c r="P29" s="63" t="s">
        <v>56</v>
      </c>
      <c r="Q29" s="64"/>
      <c r="R29" s="64"/>
      <c r="S29" s="64"/>
      <c r="T29" s="64"/>
      <c r="U29" s="64"/>
      <c r="V29" s="65"/>
    </row>
    <row r="30" spans="1:22" ht="122.25" customHeight="1">
      <c r="A30" s="68" t="s">
        <v>52</v>
      </c>
      <c r="B30" s="69"/>
      <c r="C30" s="69"/>
      <c r="D30" s="69"/>
      <c r="E30" s="69"/>
      <c r="F30" s="69"/>
      <c r="G30" s="69"/>
      <c r="H30" s="69"/>
      <c r="I30" s="69"/>
      <c r="J30" s="69"/>
      <c r="K30" s="69"/>
      <c r="L30" s="69"/>
      <c r="M30" s="69"/>
      <c r="N30" s="69"/>
      <c r="O30" s="76"/>
      <c r="P30" s="57" t="s">
        <v>57</v>
      </c>
      <c r="Q30" s="58"/>
      <c r="R30" s="58"/>
      <c r="S30" s="58"/>
      <c r="T30" s="58"/>
      <c r="U30" s="58"/>
      <c r="V30" s="59"/>
    </row>
    <row r="31" spans="1:22" ht="90" customHeight="1" thickBot="1">
      <c r="A31" s="70" t="s">
        <v>54</v>
      </c>
      <c r="B31" s="71"/>
      <c r="C31" s="71"/>
      <c r="D31" s="71"/>
      <c r="E31" s="71"/>
      <c r="F31" s="71"/>
      <c r="G31" s="71"/>
      <c r="H31" s="71"/>
      <c r="I31" s="71"/>
      <c r="J31" s="71"/>
      <c r="K31" s="71"/>
      <c r="L31" s="71"/>
      <c r="M31" s="71"/>
      <c r="N31" s="71"/>
      <c r="O31" s="72"/>
      <c r="P31" s="60"/>
      <c r="Q31" s="61"/>
      <c r="R31" s="61"/>
      <c r="S31" s="61"/>
      <c r="T31" s="61"/>
      <c r="U31" s="61"/>
      <c r="V31" s="62"/>
    </row>
    <row r="32" spans="1:22" ht="15.75" thickTop="1" thickBot="1"/>
    <row r="33" spans="1:22" ht="231" customHeight="1" thickTop="1" thickBot="1">
      <c r="A33" s="77" t="s">
        <v>79</v>
      </c>
      <c r="B33" s="51"/>
      <c r="C33" s="51"/>
      <c r="D33" s="51"/>
      <c r="E33" s="51"/>
      <c r="F33" s="51"/>
      <c r="G33" s="51"/>
      <c r="H33" s="51"/>
      <c r="I33" s="51"/>
      <c r="J33" s="51"/>
      <c r="K33" s="51"/>
      <c r="L33" s="51"/>
      <c r="M33" s="51"/>
      <c r="N33" s="51"/>
      <c r="O33" s="78"/>
    </row>
    <row r="34" spans="1:22" ht="218.25" customHeight="1" thickTop="1" thickBot="1">
      <c r="A34" s="73" t="s">
        <v>80</v>
      </c>
      <c r="B34" s="74"/>
      <c r="C34" s="74"/>
      <c r="D34" s="74"/>
      <c r="E34" s="74"/>
      <c r="F34" s="74"/>
      <c r="G34" s="74"/>
      <c r="H34" s="74"/>
      <c r="I34" s="74"/>
      <c r="J34" s="74"/>
      <c r="K34" s="74"/>
      <c r="L34" s="74"/>
      <c r="M34" s="74"/>
      <c r="N34" s="74"/>
      <c r="O34" s="75"/>
      <c r="P34" s="82" t="s">
        <v>85</v>
      </c>
      <c r="Q34" s="83"/>
      <c r="R34" s="83"/>
      <c r="S34" s="83"/>
      <c r="T34" s="83"/>
      <c r="U34" s="83"/>
      <c r="V34" s="84"/>
    </row>
    <row r="35" spans="1:22" ht="409.5" customHeight="1" thickTop="1" thickBot="1">
      <c r="A35" s="77" t="s">
        <v>86</v>
      </c>
      <c r="B35" s="51"/>
      <c r="C35" s="51"/>
      <c r="D35" s="51"/>
      <c r="E35" s="51"/>
      <c r="F35" s="51"/>
      <c r="G35" s="51"/>
      <c r="H35" s="51"/>
      <c r="I35" s="51"/>
      <c r="J35" s="51"/>
      <c r="K35" s="51"/>
      <c r="L35" s="51"/>
      <c r="M35" s="51"/>
      <c r="N35" s="51"/>
      <c r="O35" s="78"/>
    </row>
    <row r="36" spans="1:22" ht="96" customHeight="1" thickTop="1" thickBot="1">
      <c r="A36" s="73" t="s">
        <v>81</v>
      </c>
      <c r="B36" s="74"/>
      <c r="C36" s="74"/>
      <c r="D36" s="74"/>
      <c r="E36" s="74"/>
      <c r="F36" s="74"/>
      <c r="G36" s="74"/>
      <c r="H36" s="74"/>
      <c r="I36" s="74"/>
      <c r="J36" s="74"/>
      <c r="K36" s="74"/>
      <c r="L36" s="74"/>
      <c r="M36" s="74"/>
      <c r="N36" s="74"/>
      <c r="O36" s="75"/>
    </row>
    <row r="37" spans="1:22" ht="108" customHeight="1" thickTop="1" thickBot="1">
      <c r="A37" s="77" t="s">
        <v>82</v>
      </c>
      <c r="B37" s="80"/>
      <c r="C37" s="80"/>
      <c r="D37" s="80"/>
      <c r="E37" s="80"/>
      <c r="F37" s="80"/>
      <c r="G37" s="80"/>
      <c r="H37" s="80"/>
      <c r="I37" s="80"/>
      <c r="J37" s="80"/>
      <c r="K37" s="80"/>
      <c r="L37" s="80"/>
      <c r="M37" s="80"/>
      <c r="N37" s="80"/>
      <c r="O37" s="81"/>
    </row>
    <row r="38" spans="1:22" ht="55.5" customHeight="1" thickTop="1" thickBot="1">
      <c r="A38" s="73" t="s">
        <v>83</v>
      </c>
      <c r="B38" s="74"/>
      <c r="C38" s="74"/>
      <c r="D38" s="74"/>
      <c r="E38" s="74"/>
      <c r="F38" s="74"/>
      <c r="G38" s="74"/>
      <c r="H38" s="74"/>
      <c r="I38" s="74"/>
      <c r="J38" s="74"/>
      <c r="K38" s="74"/>
      <c r="L38" s="74"/>
      <c r="M38" s="74"/>
      <c r="N38" s="74"/>
      <c r="O38" s="75"/>
    </row>
    <row r="39" spans="1:22" ht="50.25" customHeight="1" thickTop="1" thickBot="1">
      <c r="A39" s="47" t="s">
        <v>84</v>
      </c>
      <c r="B39" s="48"/>
      <c r="C39" s="48"/>
      <c r="D39" s="48"/>
      <c r="E39" s="48"/>
      <c r="F39" s="48"/>
      <c r="G39" s="48"/>
      <c r="H39" s="48"/>
      <c r="I39" s="48"/>
      <c r="J39" s="48"/>
      <c r="K39" s="48"/>
      <c r="L39" s="48"/>
      <c r="M39" s="48"/>
      <c r="N39" s="48"/>
      <c r="O39" s="49"/>
    </row>
    <row r="40" spans="1:22" ht="15" thickTop="1"/>
  </sheetData>
  <mergeCells count="14">
    <mergeCell ref="A39:O39"/>
    <mergeCell ref="P26:Q27"/>
    <mergeCell ref="A29:O29"/>
    <mergeCell ref="P29:V29"/>
    <mergeCell ref="A30:O30"/>
    <mergeCell ref="A38:O38"/>
    <mergeCell ref="A35:O35"/>
    <mergeCell ref="A36:O36"/>
    <mergeCell ref="A37:O37"/>
    <mergeCell ref="P30:V31"/>
    <mergeCell ref="P34:V34"/>
    <mergeCell ref="A31:O31"/>
    <mergeCell ref="A34:O34"/>
    <mergeCell ref="A33:O33"/>
  </mergeCells>
  <phoneticPr fontId="4"/>
  <pageMargins left="0.7" right="0.7" top="0.75" bottom="0.75" header="0.3" footer="0.3"/>
  <pageSetup paperSize="9" scale="4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V109"/>
  <sheetViews>
    <sheetView zoomScale="85" zoomScaleNormal="85" workbookViewId="0">
      <pane ySplit="8" topLeftCell="A9" activePane="bottomLeft" state="frozen"/>
      <selection activeCell="H21" sqref="H21:I21"/>
      <selection pane="bottomLeft" activeCell="H21" sqref="H21:I21"/>
    </sheetView>
  </sheetViews>
  <sheetFormatPr defaultRowHeight="13.5"/>
  <cols>
    <col min="1" max="1" width="2.875" customWidth="1"/>
    <col min="2" max="18" width="6.625" customWidth="1"/>
    <col min="22" max="22" width="10.875" style="2" bestFit="1" customWidth="1"/>
  </cols>
  <sheetData>
    <row r="2" spans="2:21">
      <c r="B2" s="113" t="s">
        <v>0</v>
      </c>
      <c r="C2" s="113"/>
      <c r="D2" s="120" t="s">
        <v>87</v>
      </c>
      <c r="E2" s="120"/>
      <c r="F2" s="113" t="s">
        <v>2</v>
      </c>
      <c r="G2" s="113"/>
      <c r="H2" s="120" t="s">
        <v>3</v>
      </c>
      <c r="I2" s="120"/>
      <c r="J2" s="113" t="s">
        <v>4</v>
      </c>
      <c r="K2" s="113"/>
      <c r="L2" s="121">
        <f>C9</f>
        <v>100000</v>
      </c>
      <c r="M2" s="120"/>
      <c r="N2" s="113" t="s">
        <v>5</v>
      </c>
      <c r="O2" s="113"/>
      <c r="P2" s="121" t="e">
        <f>C108+R108</f>
        <v>#VALUE!</v>
      </c>
      <c r="Q2" s="120"/>
      <c r="R2" s="1"/>
      <c r="S2" s="1"/>
      <c r="T2" s="1"/>
    </row>
    <row r="3" spans="2:21" ht="57" customHeight="1">
      <c r="B3" s="113" t="s">
        <v>6</v>
      </c>
      <c r="C3" s="113"/>
      <c r="D3" s="122" t="s">
        <v>88</v>
      </c>
      <c r="E3" s="122"/>
      <c r="F3" s="122"/>
      <c r="G3" s="122"/>
      <c r="H3" s="122"/>
      <c r="I3" s="122"/>
      <c r="J3" s="113" t="s">
        <v>8</v>
      </c>
      <c r="K3" s="113"/>
      <c r="L3" s="122" t="s">
        <v>9</v>
      </c>
      <c r="M3" s="123"/>
      <c r="N3" s="123"/>
      <c r="O3" s="123"/>
      <c r="P3" s="123"/>
      <c r="Q3" s="123"/>
      <c r="R3" s="1"/>
      <c r="S3" s="1"/>
    </row>
    <row r="4" spans="2:21">
      <c r="B4" s="113" t="s">
        <v>10</v>
      </c>
      <c r="C4" s="113"/>
      <c r="D4" s="111">
        <f>SUM($R$9:$S$993)</f>
        <v>71206.785626697252</v>
      </c>
      <c r="E4" s="111"/>
      <c r="F4" s="113" t="s">
        <v>11</v>
      </c>
      <c r="G4" s="113"/>
      <c r="H4" s="119">
        <f>SUM($T$9:$U$108)</f>
        <v>1379.4000000000019</v>
      </c>
      <c r="I4" s="120"/>
      <c r="J4" s="110" t="s">
        <v>12</v>
      </c>
      <c r="K4" s="110"/>
      <c r="L4" s="121">
        <f>MAX($C$9:$D$990)-C9</f>
        <v>71206.785626697208</v>
      </c>
      <c r="M4" s="121"/>
      <c r="N4" s="110" t="s">
        <v>13</v>
      </c>
      <c r="O4" s="110"/>
      <c r="P4" s="111">
        <f>MIN($C$9:$D$990)-C9</f>
        <v>-3125.9023434750998</v>
      </c>
      <c r="Q4" s="111"/>
      <c r="R4" s="1"/>
      <c r="S4" s="1"/>
      <c r="T4" s="1"/>
    </row>
    <row r="5" spans="2:21">
      <c r="B5" s="37" t="s">
        <v>14</v>
      </c>
      <c r="C5" s="36">
        <f>COUNTIF($R$9:$R$990,"&gt;0")</f>
        <v>7</v>
      </c>
      <c r="D5" s="35" t="s">
        <v>15</v>
      </c>
      <c r="E5" s="6">
        <f>COUNTIF($R$9:$R$990,"&lt;0")</f>
        <v>5</v>
      </c>
      <c r="F5" s="35" t="s">
        <v>16</v>
      </c>
      <c r="G5" s="36">
        <f>COUNTIF($R$9:$R$990,"=0")</f>
        <v>0</v>
      </c>
      <c r="H5" s="35" t="s">
        <v>17</v>
      </c>
      <c r="I5" s="7">
        <f>C5/SUM(C5,E5,G5)</f>
        <v>0.58333333333333337</v>
      </c>
      <c r="J5" s="112" t="s">
        <v>18</v>
      </c>
      <c r="K5" s="113"/>
      <c r="L5" s="114"/>
      <c r="M5" s="115"/>
      <c r="N5" s="8" t="s">
        <v>19</v>
      </c>
      <c r="O5" s="9"/>
      <c r="P5" s="114"/>
      <c r="Q5" s="115"/>
      <c r="R5" s="1"/>
      <c r="S5" s="1"/>
      <c r="T5" s="1"/>
    </row>
    <row r="6" spans="2:21">
      <c r="B6" s="10"/>
      <c r="C6" s="11"/>
      <c r="D6" s="12"/>
      <c r="E6" s="116" t="s">
        <v>70</v>
      </c>
      <c r="F6" s="116"/>
      <c r="G6" s="116"/>
      <c r="H6" s="116"/>
      <c r="I6" s="116"/>
      <c r="J6" s="117" t="s">
        <v>69</v>
      </c>
      <c r="K6" s="117"/>
      <c r="L6" s="117"/>
      <c r="M6" s="39"/>
      <c r="N6" s="117" t="s">
        <v>89</v>
      </c>
      <c r="O6" s="117"/>
      <c r="P6" s="117"/>
      <c r="Q6" s="118"/>
      <c r="R6" s="1"/>
      <c r="S6" s="1"/>
      <c r="T6" s="1"/>
    </row>
    <row r="7" spans="2:21">
      <c r="B7" s="97" t="s">
        <v>90</v>
      </c>
      <c r="C7" s="99" t="s">
        <v>21</v>
      </c>
      <c r="D7" s="100"/>
      <c r="E7" s="103" t="s">
        <v>91</v>
      </c>
      <c r="F7" s="104"/>
      <c r="G7" s="104"/>
      <c r="H7" s="104"/>
      <c r="I7" s="92"/>
      <c r="J7" s="105" t="s">
        <v>92</v>
      </c>
      <c r="K7" s="106"/>
      <c r="L7" s="94"/>
      <c r="M7" s="107" t="s">
        <v>93</v>
      </c>
      <c r="N7" s="108" t="s">
        <v>25</v>
      </c>
      <c r="O7" s="109"/>
      <c r="P7" s="109"/>
      <c r="Q7" s="96"/>
      <c r="R7" s="90" t="s">
        <v>26</v>
      </c>
      <c r="S7" s="90"/>
      <c r="T7" s="90"/>
      <c r="U7" s="90"/>
    </row>
    <row r="8" spans="2:21">
      <c r="B8" s="98"/>
      <c r="C8" s="101"/>
      <c r="D8" s="102"/>
      <c r="E8" s="14" t="s">
        <v>27</v>
      </c>
      <c r="F8" s="14" t="s">
        <v>28</v>
      </c>
      <c r="G8" s="14" t="s">
        <v>29</v>
      </c>
      <c r="H8" s="91" t="s">
        <v>94</v>
      </c>
      <c r="I8" s="92"/>
      <c r="J8" s="15" t="s">
        <v>95</v>
      </c>
      <c r="K8" s="93" t="s">
        <v>32</v>
      </c>
      <c r="L8" s="94"/>
      <c r="M8" s="107"/>
      <c r="N8" s="16" t="s">
        <v>27</v>
      </c>
      <c r="O8" s="16" t="s">
        <v>28</v>
      </c>
      <c r="P8" s="95" t="s">
        <v>96</v>
      </c>
      <c r="Q8" s="96"/>
      <c r="R8" s="90" t="s">
        <v>33</v>
      </c>
      <c r="S8" s="90"/>
      <c r="T8" s="90" t="s">
        <v>97</v>
      </c>
      <c r="U8" s="90"/>
    </row>
    <row r="9" spans="2:21">
      <c r="B9" s="38">
        <v>1</v>
      </c>
      <c r="C9" s="85">
        <v>100000</v>
      </c>
      <c r="D9" s="85"/>
      <c r="E9" s="38">
        <v>2011</v>
      </c>
      <c r="F9" s="18">
        <v>42120</v>
      </c>
      <c r="G9" s="38" t="s">
        <v>35</v>
      </c>
      <c r="H9" s="86">
        <v>81.664000000000001</v>
      </c>
      <c r="I9" s="86"/>
      <c r="J9" s="38">
        <v>75</v>
      </c>
      <c r="K9" s="85">
        <f t="shared" ref="K9:K72" si="0">IF(F9="","",C9*0.03)</f>
        <v>3000</v>
      </c>
      <c r="L9" s="85"/>
      <c r="M9" s="19">
        <f>IF(J9="","",(K9/J9)/1000)</f>
        <v>0.04</v>
      </c>
      <c r="N9" s="38">
        <v>2011</v>
      </c>
      <c r="O9" s="18">
        <v>42501</v>
      </c>
      <c r="P9" s="89">
        <v>80.938999999999993</v>
      </c>
      <c r="Q9" s="89"/>
      <c r="R9" s="87">
        <f>IF(O9="","",(IF(G9="売",H9-P9,P9-H9))*M9*100000)</f>
        <v>2900.0000000000341</v>
      </c>
      <c r="S9" s="87"/>
      <c r="T9" s="88">
        <f>IF(O9="","",IF(R9&lt;0,J9*(-1),IF(G9="買",(P9-H9)*100,(H9-P9)*100)))</f>
        <v>72.500000000000853</v>
      </c>
      <c r="U9" s="88"/>
    </row>
    <row r="10" spans="2:21">
      <c r="B10" s="38">
        <v>2</v>
      </c>
      <c r="C10" s="85">
        <f t="shared" ref="C10:C73" si="1">IF(R9="","",C9+R9)</f>
        <v>102900.00000000003</v>
      </c>
      <c r="D10" s="85"/>
      <c r="E10" s="38">
        <v>2011</v>
      </c>
      <c r="F10" s="18">
        <v>42514</v>
      </c>
      <c r="G10" s="38" t="s">
        <v>34</v>
      </c>
      <c r="H10" s="89">
        <v>82.049000000000007</v>
      </c>
      <c r="I10" s="89"/>
      <c r="J10" s="38">
        <v>73</v>
      </c>
      <c r="K10" s="85">
        <f t="shared" si="0"/>
        <v>3087.0000000000009</v>
      </c>
      <c r="L10" s="85"/>
      <c r="M10" s="19">
        <f t="shared" ref="M10:M73" si="2">IF(J10="","",(K10/J10)/1000)</f>
        <v>4.2287671232876724E-2</v>
      </c>
      <c r="N10" s="38">
        <v>2011</v>
      </c>
      <c r="O10" s="18">
        <v>42516</v>
      </c>
      <c r="P10" s="86">
        <v>81.320999999999998</v>
      </c>
      <c r="Q10" s="86"/>
      <c r="R10" s="87">
        <f t="shared" ref="R10:R73" si="3">IF(O10="","",(IF(G10="売",H10-P10,P10-H10))*M10*100000)</f>
        <v>-3078.5424657534618</v>
      </c>
      <c r="S10" s="87"/>
      <c r="T10" s="88">
        <f t="shared" ref="T10:T73" si="4">IF(O10="","",IF(R10&lt;0,J10*(-1),IF(G10="買",(P10-H10)*100,(H10-P10)*100)))</f>
        <v>-73</v>
      </c>
      <c r="U10" s="88"/>
    </row>
    <row r="11" spans="2:21">
      <c r="B11" s="38">
        <v>3</v>
      </c>
      <c r="C11" s="85">
        <f t="shared" si="1"/>
        <v>99821.457534246569</v>
      </c>
      <c r="D11" s="85"/>
      <c r="E11" s="38">
        <v>2011</v>
      </c>
      <c r="F11" s="18">
        <v>42556</v>
      </c>
      <c r="G11" s="38" t="s">
        <v>34</v>
      </c>
      <c r="H11" s="86">
        <v>80.918999999999997</v>
      </c>
      <c r="I11" s="86"/>
      <c r="J11" s="38">
        <v>38</v>
      </c>
      <c r="K11" s="85">
        <f t="shared" si="0"/>
        <v>2994.643726027397</v>
      </c>
      <c r="L11" s="85"/>
      <c r="M11" s="19">
        <f t="shared" si="2"/>
        <v>7.8806413842826231E-2</v>
      </c>
      <c r="N11" s="38">
        <v>2011</v>
      </c>
      <c r="O11" s="18">
        <v>42559</v>
      </c>
      <c r="P11" s="86">
        <v>80.545000000000002</v>
      </c>
      <c r="Q11" s="86"/>
      <c r="R11" s="87">
        <f t="shared" si="3"/>
        <v>-2947.3598777216635</v>
      </c>
      <c r="S11" s="87"/>
      <c r="T11" s="88">
        <f t="shared" si="4"/>
        <v>-38</v>
      </c>
      <c r="U11" s="88"/>
    </row>
    <row r="12" spans="2:21">
      <c r="B12" s="38">
        <v>4</v>
      </c>
      <c r="C12" s="85">
        <f t="shared" si="1"/>
        <v>96874.0976565249</v>
      </c>
      <c r="D12" s="85"/>
      <c r="E12" s="38">
        <v>2011</v>
      </c>
      <c r="F12" s="18">
        <v>42563</v>
      </c>
      <c r="G12" s="38" t="s">
        <v>35</v>
      </c>
      <c r="H12" s="86">
        <v>80.097999999999999</v>
      </c>
      <c r="I12" s="86"/>
      <c r="J12" s="38">
        <v>73</v>
      </c>
      <c r="K12" s="85">
        <f t="shared" si="0"/>
        <v>2906.2229296957471</v>
      </c>
      <c r="L12" s="85"/>
      <c r="M12" s="19">
        <f t="shared" si="2"/>
        <v>3.981127300953078E-2</v>
      </c>
      <c r="N12" s="38">
        <v>2011</v>
      </c>
      <c r="O12" s="18">
        <v>42586</v>
      </c>
      <c r="P12" s="86">
        <v>78.055000000000007</v>
      </c>
      <c r="Q12" s="86"/>
      <c r="R12" s="87">
        <f t="shared" si="3"/>
        <v>8133.443075847108</v>
      </c>
      <c r="S12" s="87"/>
      <c r="T12" s="88">
        <f t="shared" si="4"/>
        <v>204.29999999999922</v>
      </c>
      <c r="U12" s="88"/>
    </row>
    <row r="13" spans="2:21">
      <c r="B13" s="38">
        <v>5</v>
      </c>
      <c r="C13" s="85">
        <f t="shared" si="1"/>
        <v>105007.54073237201</v>
      </c>
      <c r="D13" s="85"/>
      <c r="E13" s="38">
        <v>2011</v>
      </c>
      <c r="F13" s="18">
        <v>42664</v>
      </c>
      <c r="G13" s="38" t="s">
        <v>35</v>
      </c>
      <c r="H13" s="86">
        <v>76.668000000000006</v>
      </c>
      <c r="I13" s="86"/>
      <c r="J13" s="38">
        <v>43</v>
      </c>
      <c r="K13" s="85">
        <f t="shared" si="0"/>
        <v>3150.2262219711602</v>
      </c>
      <c r="L13" s="85"/>
      <c r="M13" s="19">
        <f t="shared" si="2"/>
        <v>7.3261074929561854E-2</v>
      </c>
      <c r="N13" s="38">
        <v>2011</v>
      </c>
      <c r="O13" s="18">
        <v>42674</v>
      </c>
      <c r="P13" s="86">
        <v>77.096999999999994</v>
      </c>
      <c r="Q13" s="86"/>
      <c r="R13" s="87">
        <f t="shared" si="3"/>
        <v>-3142.9001144781146</v>
      </c>
      <c r="S13" s="87"/>
      <c r="T13" s="88">
        <f t="shared" si="4"/>
        <v>-43</v>
      </c>
      <c r="U13" s="88"/>
    </row>
    <row r="14" spans="2:21">
      <c r="B14" s="38">
        <v>6</v>
      </c>
      <c r="C14" s="85">
        <f t="shared" si="1"/>
        <v>101864.64061789389</v>
      </c>
      <c r="D14" s="85"/>
      <c r="E14" s="38">
        <v>2011</v>
      </c>
      <c r="F14" s="18">
        <v>42689</v>
      </c>
      <c r="G14" s="38" t="s">
        <v>35</v>
      </c>
      <c r="H14" s="86">
        <v>76.896000000000001</v>
      </c>
      <c r="I14" s="86"/>
      <c r="J14" s="38">
        <v>62</v>
      </c>
      <c r="K14" s="85">
        <f t="shared" si="0"/>
        <v>3055.9392185368165</v>
      </c>
      <c r="L14" s="85"/>
      <c r="M14" s="19">
        <f t="shared" si="2"/>
        <v>4.9289342234464781E-2</v>
      </c>
      <c r="N14" s="38">
        <v>2011</v>
      </c>
      <c r="O14" s="18">
        <v>42697</v>
      </c>
      <c r="P14" s="86">
        <v>77.509</v>
      </c>
      <c r="Q14" s="86"/>
      <c r="R14" s="87">
        <f t="shared" si="3"/>
        <v>-3021.4366789726887</v>
      </c>
      <c r="S14" s="87"/>
      <c r="T14" s="88">
        <f t="shared" si="4"/>
        <v>-62</v>
      </c>
      <c r="U14" s="88"/>
    </row>
    <row r="15" spans="2:21">
      <c r="B15" s="38">
        <v>7</v>
      </c>
      <c r="C15" s="85">
        <f t="shared" si="1"/>
        <v>98843.2039389212</v>
      </c>
      <c r="D15" s="85"/>
      <c r="E15" s="38">
        <v>2012</v>
      </c>
      <c r="F15" s="18">
        <v>42429</v>
      </c>
      <c r="G15" s="38" t="s">
        <v>34</v>
      </c>
      <c r="H15" s="89">
        <v>80.790000000000006</v>
      </c>
      <c r="I15" s="89"/>
      <c r="J15" s="38">
        <v>79</v>
      </c>
      <c r="K15" s="85">
        <f t="shared" si="0"/>
        <v>2965.296118167636</v>
      </c>
      <c r="L15" s="85"/>
      <c r="M15" s="19">
        <f t="shared" si="2"/>
        <v>3.7535393900856147E-2</v>
      </c>
      <c r="N15" s="38">
        <v>2012</v>
      </c>
      <c r="O15" s="18">
        <v>42451</v>
      </c>
      <c r="P15" s="86">
        <v>83.009</v>
      </c>
      <c r="Q15" s="86"/>
      <c r="R15" s="87">
        <f t="shared" si="3"/>
        <v>8329.1039065999557</v>
      </c>
      <c r="S15" s="87"/>
      <c r="T15" s="88">
        <f t="shared" si="4"/>
        <v>221.89999999999941</v>
      </c>
      <c r="U15" s="88"/>
    </row>
    <row r="16" spans="2:21">
      <c r="B16" s="38">
        <v>8</v>
      </c>
      <c r="C16" s="85">
        <f t="shared" si="1"/>
        <v>107172.30784552115</v>
      </c>
      <c r="D16" s="85"/>
      <c r="E16" s="38">
        <v>2012</v>
      </c>
      <c r="F16" s="18">
        <v>42494</v>
      </c>
      <c r="G16" s="38" t="s">
        <v>35</v>
      </c>
      <c r="H16" s="86">
        <v>80.031000000000006</v>
      </c>
      <c r="I16" s="86"/>
      <c r="J16" s="38">
        <v>59</v>
      </c>
      <c r="K16" s="85">
        <f t="shared" si="0"/>
        <v>3215.1692353656344</v>
      </c>
      <c r="L16" s="85"/>
      <c r="M16" s="19">
        <f t="shared" si="2"/>
        <v>5.4494393819756515E-2</v>
      </c>
      <c r="N16" s="38">
        <v>2012</v>
      </c>
      <c r="O16" s="18">
        <v>42542</v>
      </c>
      <c r="P16" s="86">
        <v>79.8</v>
      </c>
      <c r="Q16" s="86"/>
      <c r="R16" s="87">
        <f t="shared" si="3"/>
        <v>1258.8204972364231</v>
      </c>
      <c r="S16" s="87"/>
      <c r="T16" s="88">
        <f t="shared" si="4"/>
        <v>23.100000000000875</v>
      </c>
      <c r="U16" s="88"/>
    </row>
    <row r="17" spans="2:21">
      <c r="B17" s="38">
        <v>9</v>
      </c>
      <c r="C17" s="85">
        <f t="shared" si="1"/>
        <v>108431.12834275757</v>
      </c>
      <c r="D17" s="85"/>
      <c r="E17" s="38">
        <v>2012</v>
      </c>
      <c r="F17" s="18">
        <v>42714</v>
      </c>
      <c r="G17" s="38" t="s">
        <v>34</v>
      </c>
      <c r="H17" s="86">
        <v>82.647999999999996</v>
      </c>
      <c r="I17" s="86"/>
      <c r="J17" s="38">
        <v>54</v>
      </c>
      <c r="K17" s="85">
        <f t="shared" si="0"/>
        <v>3252.9338502827268</v>
      </c>
      <c r="L17" s="85"/>
      <c r="M17" s="19">
        <f t="shared" si="2"/>
        <v>6.023951574597642E-2</v>
      </c>
      <c r="N17" s="38">
        <v>2013</v>
      </c>
      <c r="O17" s="18">
        <v>42425</v>
      </c>
      <c r="P17" s="86">
        <v>92.212000000000003</v>
      </c>
      <c r="Q17" s="86"/>
      <c r="R17" s="87">
        <f t="shared" si="3"/>
        <v>57613.072859451888</v>
      </c>
      <c r="S17" s="87"/>
      <c r="T17" s="88">
        <f t="shared" si="4"/>
        <v>956.40000000000077</v>
      </c>
      <c r="U17" s="88"/>
    </row>
    <row r="18" spans="2:21">
      <c r="B18" s="38">
        <v>10</v>
      </c>
      <c r="C18" s="85">
        <f t="shared" si="1"/>
        <v>166044.20120220946</v>
      </c>
      <c r="D18" s="85"/>
      <c r="E18" s="38">
        <v>2013</v>
      </c>
      <c r="F18" s="18">
        <v>42435</v>
      </c>
      <c r="G18" s="38" t="s">
        <v>34</v>
      </c>
      <c r="H18" s="86">
        <v>93.546999999999997</v>
      </c>
      <c r="I18" s="86"/>
      <c r="J18" s="38">
        <v>65</v>
      </c>
      <c r="K18" s="85">
        <f t="shared" si="0"/>
        <v>4981.3260360662835</v>
      </c>
      <c r="L18" s="85"/>
      <c r="M18" s="19">
        <f t="shared" si="2"/>
        <v>7.663578517025052E-2</v>
      </c>
      <c r="N18" s="38">
        <v>2013</v>
      </c>
      <c r="O18" s="18">
        <v>42454</v>
      </c>
      <c r="P18" s="86">
        <v>94.052999999999997</v>
      </c>
      <c r="Q18" s="86"/>
      <c r="R18" s="87">
        <f t="shared" si="3"/>
        <v>3877.7707296146782</v>
      </c>
      <c r="S18" s="87"/>
      <c r="T18" s="88">
        <f t="shared" si="4"/>
        <v>50.600000000000023</v>
      </c>
      <c r="U18" s="88"/>
    </row>
    <row r="19" spans="2:21">
      <c r="B19" s="38">
        <v>11</v>
      </c>
      <c r="C19" s="85">
        <f t="shared" si="1"/>
        <v>169921.97193182414</v>
      </c>
      <c r="D19" s="85"/>
      <c r="E19" s="38">
        <v>2013</v>
      </c>
      <c r="F19" s="18">
        <v>42484</v>
      </c>
      <c r="G19" s="38" t="s">
        <v>34</v>
      </c>
      <c r="H19" s="86">
        <v>99.542000000000002</v>
      </c>
      <c r="I19" s="86"/>
      <c r="J19" s="38">
        <v>108</v>
      </c>
      <c r="K19" s="85">
        <f t="shared" si="0"/>
        <v>5097.6591579547239</v>
      </c>
      <c r="L19" s="85"/>
      <c r="M19" s="19">
        <f t="shared" si="2"/>
        <v>4.7200547758840035E-2</v>
      </c>
      <c r="N19" s="38">
        <v>2013</v>
      </c>
      <c r="O19" s="18">
        <v>42488</v>
      </c>
      <c r="P19" s="86">
        <v>98.468999999999994</v>
      </c>
      <c r="Q19" s="86"/>
      <c r="R19" s="87">
        <f t="shared" si="3"/>
        <v>-5064.6187745235711</v>
      </c>
      <c r="S19" s="87"/>
      <c r="T19" s="88">
        <f t="shared" si="4"/>
        <v>-108</v>
      </c>
      <c r="U19" s="88"/>
    </row>
    <row r="20" spans="2:21">
      <c r="B20" s="38">
        <v>12</v>
      </c>
      <c r="C20" s="85">
        <f t="shared" si="1"/>
        <v>164857.35315730056</v>
      </c>
      <c r="D20" s="85"/>
      <c r="E20" s="38">
        <v>2013</v>
      </c>
      <c r="F20" s="18">
        <v>42521</v>
      </c>
      <c r="G20" s="38" t="s">
        <v>35</v>
      </c>
      <c r="H20" s="86">
        <v>100.456</v>
      </c>
      <c r="I20" s="86"/>
      <c r="J20" s="38">
        <v>136</v>
      </c>
      <c r="K20" s="85">
        <f t="shared" si="0"/>
        <v>4945.7205947190168</v>
      </c>
      <c r="L20" s="85"/>
      <c r="M20" s="19">
        <f t="shared" si="2"/>
        <v>3.636559260822806E-2</v>
      </c>
      <c r="N20" s="38">
        <v>2013</v>
      </c>
      <c r="O20" s="18">
        <v>42549</v>
      </c>
      <c r="P20" s="89">
        <v>98.71</v>
      </c>
      <c r="Q20" s="89"/>
      <c r="R20" s="87">
        <f t="shared" si="3"/>
        <v>6349.4324693966528</v>
      </c>
      <c r="S20" s="87"/>
      <c r="T20" s="88">
        <f t="shared" si="4"/>
        <v>174.60000000000093</v>
      </c>
      <c r="U20" s="88"/>
    </row>
    <row r="21" spans="2:21">
      <c r="B21" s="38">
        <v>13</v>
      </c>
      <c r="C21" s="85">
        <f t="shared" si="1"/>
        <v>171206.78562669721</v>
      </c>
      <c r="D21" s="85"/>
      <c r="E21" s="38"/>
      <c r="F21" s="18"/>
      <c r="G21" s="38" t="s">
        <v>34</v>
      </c>
      <c r="H21" s="86"/>
      <c r="I21" s="86"/>
      <c r="J21" s="38"/>
      <c r="K21" s="85" t="str">
        <f t="shared" si="0"/>
        <v/>
      </c>
      <c r="L21" s="85"/>
      <c r="M21" s="19" t="str">
        <f t="shared" si="2"/>
        <v/>
      </c>
      <c r="N21" s="38"/>
      <c r="O21" s="18"/>
      <c r="P21" s="86">
        <v>101.80800000000001</v>
      </c>
      <c r="Q21" s="86"/>
      <c r="R21" s="87" t="str">
        <f t="shared" si="3"/>
        <v/>
      </c>
      <c r="S21" s="87"/>
      <c r="T21" s="88" t="str">
        <f t="shared" si="4"/>
        <v/>
      </c>
      <c r="U21" s="88"/>
    </row>
    <row r="22" spans="2:21">
      <c r="B22" s="38">
        <v>14</v>
      </c>
      <c r="C22" s="85" t="str">
        <f t="shared" si="1"/>
        <v/>
      </c>
      <c r="D22" s="85"/>
      <c r="E22" s="38"/>
      <c r="F22" s="18"/>
      <c r="G22" s="38" t="s">
        <v>35</v>
      </c>
      <c r="H22" s="86"/>
      <c r="I22" s="86"/>
      <c r="J22" s="38"/>
      <c r="K22" s="85" t="str">
        <f t="shared" si="0"/>
        <v/>
      </c>
      <c r="L22" s="85"/>
      <c r="M22" s="19" t="str">
        <f t="shared" si="2"/>
        <v/>
      </c>
      <c r="N22" s="38"/>
      <c r="O22" s="18"/>
      <c r="P22" s="86"/>
      <c r="Q22" s="86"/>
      <c r="R22" s="87" t="str">
        <f t="shared" si="3"/>
        <v/>
      </c>
      <c r="S22" s="87"/>
      <c r="T22" s="88" t="str">
        <f t="shared" si="4"/>
        <v/>
      </c>
      <c r="U22" s="88"/>
    </row>
    <row r="23" spans="2:21">
      <c r="B23" s="38">
        <v>15</v>
      </c>
      <c r="C23" s="85" t="str">
        <f t="shared" si="1"/>
        <v/>
      </c>
      <c r="D23" s="85"/>
      <c r="E23" s="38"/>
      <c r="F23" s="18"/>
      <c r="G23" s="38" t="s">
        <v>34</v>
      </c>
      <c r="H23" s="86"/>
      <c r="I23" s="86"/>
      <c r="J23" s="38"/>
      <c r="K23" s="85" t="str">
        <f t="shared" si="0"/>
        <v/>
      </c>
      <c r="L23" s="85"/>
      <c r="M23" s="19" t="str">
        <f t="shared" si="2"/>
        <v/>
      </c>
      <c r="N23" s="38"/>
      <c r="O23" s="18"/>
      <c r="P23" s="86"/>
      <c r="Q23" s="86"/>
      <c r="R23" s="87" t="str">
        <f t="shared" si="3"/>
        <v/>
      </c>
      <c r="S23" s="87"/>
      <c r="T23" s="88" t="str">
        <f t="shared" si="4"/>
        <v/>
      </c>
      <c r="U23" s="88"/>
    </row>
    <row r="24" spans="2:21">
      <c r="B24" s="38">
        <v>16</v>
      </c>
      <c r="C24" s="85" t="str">
        <f t="shared" si="1"/>
        <v/>
      </c>
      <c r="D24" s="85"/>
      <c r="E24" s="38"/>
      <c r="F24" s="18"/>
      <c r="G24" s="38" t="s">
        <v>34</v>
      </c>
      <c r="H24" s="86"/>
      <c r="I24" s="86"/>
      <c r="J24" s="38"/>
      <c r="K24" s="85" t="str">
        <f t="shared" si="0"/>
        <v/>
      </c>
      <c r="L24" s="85"/>
      <c r="M24" s="19" t="str">
        <f t="shared" si="2"/>
        <v/>
      </c>
      <c r="N24" s="38"/>
      <c r="O24" s="18"/>
      <c r="P24" s="86"/>
      <c r="Q24" s="86"/>
      <c r="R24" s="87" t="str">
        <f t="shared" si="3"/>
        <v/>
      </c>
      <c r="S24" s="87"/>
      <c r="T24" s="88" t="str">
        <f t="shared" si="4"/>
        <v/>
      </c>
      <c r="U24" s="88"/>
    </row>
    <row r="25" spans="2:21">
      <c r="B25" s="38">
        <v>17</v>
      </c>
      <c r="C25" s="85" t="str">
        <f t="shared" si="1"/>
        <v/>
      </c>
      <c r="D25" s="85"/>
      <c r="E25" s="38"/>
      <c r="F25" s="18"/>
      <c r="G25" s="38" t="s">
        <v>34</v>
      </c>
      <c r="H25" s="86"/>
      <c r="I25" s="86"/>
      <c r="J25" s="38"/>
      <c r="K25" s="85" t="str">
        <f t="shared" si="0"/>
        <v/>
      </c>
      <c r="L25" s="85"/>
      <c r="M25" s="19" t="str">
        <f t="shared" si="2"/>
        <v/>
      </c>
      <c r="N25" s="38"/>
      <c r="O25" s="18"/>
      <c r="P25" s="86"/>
      <c r="Q25" s="86"/>
      <c r="R25" s="87" t="str">
        <f t="shared" si="3"/>
        <v/>
      </c>
      <c r="S25" s="87"/>
      <c r="T25" s="88" t="str">
        <f t="shared" si="4"/>
        <v/>
      </c>
      <c r="U25" s="88"/>
    </row>
    <row r="26" spans="2:21">
      <c r="B26" s="38">
        <v>18</v>
      </c>
      <c r="C26" s="85" t="str">
        <f t="shared" si="1"/>
        <v/>
      </c>
      <c r="D26" s="85"/>
      <c r="E26" s="38"/>
      <c r="F26" s="18"/>
      <c r="G26" s="38" t="s">
        <v>34</v>
      </c>
      <c r="H26" s="86"/>
      <c r="I26" s="86"/>
      <c r="J26" s="38"/>
      <c r="K26" s="85" t="str">
        <f t="shared" si="0"/>
        <v/>
      </c>
      <c r="L26" s="85"/>
      <c r="M26" s="19" t="str">
        <f t="shared" si="2"/>
        <v/>
      </c>
      <c r="N26" s="38"/>
      <c r="O26" s="18"/>
      <c r="P26" s="86"/>
      <c r="Q26" s="86"/>
      <c r="R26" s="87" t="str">
        <f t="shared" si="3"/>
        <v/>
      </c>
      <c r="S26" s="87"/>
      <c r="T26" s="88" t="str">
        <f t="shared" si="4"/>
        <v/>
      </c>
      <c r="U26" s="88"/>
    </row>
    <row r="27" spans="2:21">
      <c r="B27" s="38">
        <v>19</v>
      </c>
      <c r="C27" s="85" t="str">
        <f t="shared" si="1"/>
        <v/>
      </c>
      <c r="D27" s="85"/>
      <c r="E27" s="38"/>
      <c r="F27" s="18"/>
      <c r="G27" s="38" t="s">
        <v>35</v>
      </c>
      <c r="H27" s="86"/>
      <c r="I27" s="86"/>
      <c r="J27" s="38"/>
      <c r="K27" s="85" t="str">
        <f t="shared" si="0"/>
        <v/>
      </c>
      <c r="L27" s="85"/>
      <c r="M27" s="19" t="str">
        <f t="shared" si="2"/>
        <v/>
      </c>
      <c r="N27" s="38"/>
      <c r="O27" s="18"/>
      <c r="P27" s="86"/>
      <c r="Q27" s="86"/>
      <c r="R27" s="87" t="str">
        <f t="shared" si="3"/>
        <v/>
      </c>
      <c r="S27" s="87"/>
      <c r="T27" s="88" t="str">
        <f t="shared" si="4"/>
        <v/>
      </c>
      <c r="U27" s="88"/>
    </row>
    <row r="28" spans="2:21">
      <c r="B28" s="38">
        <v>20</v>
      </c>
      <c r="C28" s="85" t="str">
        <f t="shared" si="1"/>
        <v/>
      </c>
      <c r="D28" s="85"/>
      <c r="E28" s="38"/>
      <c r="F28" s="18"/>
      <c r="G28" s="38" t="s">
        <v>34</v>
      </c>
      <c r="H28" s="86"/>
      <c r="I28" s="86"/>
      <c r="J28" s="38"/>
      <c r="K28" s="85" t="str">
        <f t="shared" si="0"/>
        <v/>
      </c>
      <c r="L28" s="85"/>
      <c r="M28" s="19" t="str">
        <f t="shared" si="2"/>
        <v/>
      </c>
      <c r="N28" s="38"/>
      <c r="O28" s="18"/>
      <c r="P28" s="86"/>
      <c r="Q28" s="86"/>
      <c r="R28" s="87" t="str">
        <f t="shared" si="3"/>
        <v/>
      </c>
      <c r="S28" s="87"/>
      <c r="T28" s="88" t="str">
        <f t="shared" si="4"/>
        <v/>
      </c>
      <c r="U28" s="88"/>
    </row>
    <row r="29" spans="2:21">
      <c r="B29" s="38">
        <v>21</v>
      </c>
      <c r="C29" s="85" t="str">
        <f t="shared" si="1"/>
        <v/>
      </c>
      <c r="D29" s="85"/>
      <c r="E29" s="38"/>
      <c r="F29" s="18"/>
      <c r="G29" s="38" t="s">
        <v>35</v>
      </c>
      <c r="H29" s="86"/>
      <c r="I29" s="86"/>
      <c r="J29" s="38"/>
      <c r="K29" s="85" t="str">
        <f t="shared" si="0"/>
        <v/>
      </c>
      <c r="L29" s="85"/>
      <c r="M29" s="19" t="str">
        <f t="shared" si="2"/>
        <v/>
      </c>
      <c r="N29" s="38"/>
      <c r="O29" s="18"/>
      <c r="P29" s="86"/>
      <c r="Q29" s="86"/>
      <c r="R29" s="87" t="str">
        <f t="shared" si="3"/>
        <v/>
      </c>
      <c r="S29" s="87"/>
      <c r="T29" s="88" t="str">
        <f t="shared" si="4"/>
        <v/>
      </c>
      <c r="U29" s="88"/>
    </row>
    <row r="30" spans="2:21">
      <c r="B30" s="38">
        <v>22</v>
      </c>
      <c r="C30" s="85" t="str">
        <f t="shared" si="1"/>
        <v/>
      </c>
      <c r="D30" s="85"/>
      <c r="E30" s="38"/>
      <c r="F30" s="18"/>
      <c r="G30" s="38" t="s">
        <v>35</v>
      </c>
      <c r="H30" s="86"/>
      <c r="I30" s="86"/>
      <c r="J30" s="38"/>
      <c r="K30" s="85" t="str">
        <f t="shared" si="0"/>
        <v/>
      </c>
      <c r="L30" s="85"/>
      <c r="M30" s="19" t="str">
        <f t="shared" si="2"/>
        <v/>
      </c>
      <c r="N30" s="38"/>
      <c r="O30" s="18"/>
      <c r="P30" s="86"/>
      <c r="Q30" s="86"/>
      <c r="R30" s="87" t="str">
        <f t="shared" si="3"/>
        <v/>
      </c>
      <c r="S30" s="87"/>
      <c r="T30" s="88" t="str">
        <f t="shared" si="4"/>
        <v/>
      </c>
      <c r="U30" s="88"/>
    </row>
    <row r="31" spans="2:21">
      <c r="B31" s="38">
        <v>23</v>
      </c>
      <c r="C31" s="85" t="str">
        <f t="shared" si="1"/>
        <v/>
      </c>
      <c r="D31" s="85"/>
      <c r="E31" s="38"/>
      <c r="F31" s="18"/>
      <c r="G31" s="38" t="s">
        <v>35</v>
      </c>
      <c r="H31" s="86"/>
      <c r="I31" s="86"/>
      <c r="J31" s="38"/>
      <c r="K31" s="85" t="str">
        <f t="shared" si="0"/>
        <v/>
      </c>
      <c r="L31" s="85"/>
      <c r="M31" s="19" t="str">
        <f t="shared" si="2"/>
        <v/>
      </c>
      <c r="N31" s="38"/>
      <c r="O31" s="18"/>
      <c r="P31" s="86"/>
      <c r="Q31" s="86"/>
      <c r="R31" s="87" t="str">
        <f t="shared" si="3"/>
        <v/>
      </c>
      <c r="S31" s="87"/>
      <c r="T31" s="88" t="str">
        <f t="shared" si="4"/>
        <v/>
      </c>
      <c r="U31" s="88"/>
    </row>
    <row r="32" spans="2:21">
      <c r="B32" s="38">
        <v>24</v>
      </c>
      <c r="C32" s="85" t="str">
        <f t="shared" si="1"/>
        <v/>
      </c>
      <c r="D32" s="85"/>
      <c r="E32" s="38"/>
      <c r="F32" s="18"/>
      <c r="G32" s="38" t="s">
        <v>35</v>
      </c>
      <c r="H32" s="86"/>
      <c r="I32" s="86"/>
      <c r="J32" s="38"/>
      <c r="K32" s="85" t="str">
        <f t="shared" si="0"/>
        <v/>
      </c>
      <c r="L32" s="85"/>
      <c r="M32" s="19" t="str">
        <f t="shared" si="2"/>
        <v/>
      </c>
      <c r="N32" s="38"/>
      <c r="O32" s="18"/>
      <c r="P32" s="86"/>
      <c r="Q32" s="86"/>
      <c r="R32" s="87" t="str">
        <f t="shared" si="3"/>
        <v/>
      </c>
      <c r="S32" s="87"/>
      <c r="T32" s="88" t="str">
        <f t="shared" si="4"/>
        <v/>
      </c>
      <c r="U32" s="88"/>
    </row>
    <row r="33" spans="2:21">
      <c r="B33" s="38">
        <v>25</v>
      </c>
      <c r="C33" s="85" t="str">
        <f t="shared" si="1"/>
        <v/>
      </c>
      <c r="D33" s="85"/>
      <c r="E33" s="38"/>
      <c r="F33" s="18"/>
      <c r="G33" s="38" t="s">
        <v>34</v>
      </c>
      <c r="H33" s="86"/>
      <c r="I33" s="86"/>
      <c r="J33" s="38"/>
      <c r="K33" s="85" t="str">
        <f t="shared" si="0"/>
        <v/>
      </c>
      <c r="L33" s="85"/>
      <c r="M33" s="19" t="str">
        <f t="shared" si="2"/>
        <v/>
      </c>
      <c r="N33" s="38"/>
      <c r="O33" s="18"/>
      <c r="P33" s="86"/>
      <c r="Q33" s="86"/>
      <c r="R33" s="87" t="str">
        <f t="shared" si="3"/>
        <v/>
      </c>
      <c r="S33" s="87"/>
      <c r="T33" s="88" t="str">
        <f t="shared" si="4"/>
        <v/>
      </c>
      <c r="U33" s="88"/>
    </row>
    <row r="34" spans="2:21">
      <c r="B34" s="38">
        <v>26</v>
      </c>
      <c r="C34" s="85" t="str">
        <f t="shared" si="1"/>
        <v/>
      </c>
      <c r="D34" s="85"/>
      <c r="E34" s="38"/>
      <c r="F34" s="18"/>
      <c r="G34" s="38" t="s">
        <v>35</v>
      </c>
      <c r="H34" s="86"/>
      <c r="I34" s="86"/>
      <c r="J34" s="38"/>
      <c r="K34" s="85" t="str">
        <f t="shared" si="0"/>
        <v/>
      </c>
      <c r="L34" s="85"/>
      <c r="M34" s="19" t="str">
        <f t="shared" si="2"/>
        <v/>
      </c>
      <c r="N34" s="38"/>
      <c r="O34" s="18"/>
      <c r="P34" s="86"/>
      <c r="Q34" s="86"/>
      <c r="R34" s="87" t="str">
        <f t="shared" si="3"/>
        <v/>
      </c>
      <c r="S34" s="87"/>
      <c r="T34" s="88" t="str">
        <f t="shared" si="4"/>
        <v/>
      </c>
      <c r="U34" s="88"/>
    </row>
    <row r="35" spans="2:21">
      <c r="B35" s="38">
        <v>27</v>
      </c>
      <c r="C35" s="85" t="str">
        <f t="shared" si="1"/>
        <v/>
      </c>
      <c r="D35" s="85"/>
      <c r="E35" s="38"/>
      <c r="F35" s="18"/>
      <c r="G35" s="38" t="s">
        <v>35</v>
      </c>
      <c r="H35" s="86"/>
      <c r="I35" s="86"/>
      <c r="J35" s="38"/>
      <c r="K35" s="85" t="str">
        <f t="shared" si="0"/>
        <v/>
      </c>
      <c r="L35" s="85"/>
      <c r="M35" s="19" t="str">
        <f t="shared" si="2"/>
        <v/>
      </c>
      <c r="N35" s="38"/>
      <c r="O35" s="18"/>
      <c r="P35" s="86"/>
      <c r="Q35" s="86"/>
      <c r="R35" s="87" t="str">
        <f t="shared" si="3"/>
        <v/>
      </c>
      <c r="S35" s="87"/>
      <c r="T35" s="88" t="str">
        <f t="shared" si="4"/>
        <v/>
      </c>
      <c r="U35" s="88"/>
    </row>
    <row r="36" spans="2:21">
      <c r="B36" s="38">
        <v>28</v>
      </c>
      <c r="C36" s="85" t="str">
        <f t="shared" si="1"/>
        <v/>
      </c>
      <c r="D36" s="85"/>
      <c r="E36" s="38"/>
      <c r="F36" s="18"/>
      <c r="G36" s="38" t="s">
        <v>35</v>
      </c>
      <c r="H36" s="86"/>
      <c r="I36" s="86"/>
      <c r="J36" s="38"/>
      <c r="K36" s="85" t="str">
        <f t="shared" si="0"/>
        <v/>
      </c>
      <c r="L36" s="85"/>
      <c r="M36" s="19" t="str">
        <f t="shared" si="2"/>
        <v/>
      </c>
      <c r="N36" s="38"/>
      <c r="O36" s="18"/>
      <c r="P36" s="86"/>
      <c r="Q36" s="86"/>
      <c r="R36" s="87" t="str">
        <f t="shared" si="3"/>
        <v/>
      </c>
      <c r="S36" s="87"/>
      <c r="T36" s="88" t="str">
        <f t="shared" si="4"/>
        <v/>
      </c>
      <c r="U36" s="88"/>
    </row>
    <row r="37" spans="2:21">
      <c r="B37" s="38">
        <v>29</v>
      </c>
      <c r="C37" s="85" t="str">
        <f t="shared" si="1"/>
        <v/>
      </c>
      <c r="D37" s="85"/>
      <c r="E37" s="38"/>
      <c r="F37" s="18"/>
      <c r="G37" s="38" t="s">
        <v>35</v>
      </c>
      <c r="H37" s="86"/>
      <c r="I37" s="86"/>
      <c r="J37" s="38"/>
      <c r="K37" s="85" t="str">
        <f t="shared" si="0"/>
        <v/>
      </c>
      <c r="L37" s="85"/>
      <c r="M37" s="19" t="str">
        <f t="shared" si="2"/>
        <v/>
      </c>
      <c r="N37" s="38"/>
      <c r="O37" s="18"/>
      <c r="P37" s="86"/>
      <c r="Q37" s="86"/>
      <c r="R37" s="87" t="str">
        <f t="shared" si="3"/>
        <v/>
      </c>
      <c r="S37" s="87"/>
      <c r="T37" s="88" t="str">
        <f t="shared" si="4"/>
        <v/>
      </c>
      <c r="U37" s="88"/>
    </row>
    <row r="38" spans="2:21">
      <c r="B38" s="38">
        <v>30</v>
      </c>
      <c r="C38" s="85" t="str">
        <f t="shared" si="1"/>
        <v/>
      </c>
      <c r="D38" s="85"/>
      <c r="E38" s="38"/>
      <c r="F38" s="18"/>
      <c r="G38" s="38" t="s">
        <v>34</v>
      </c>
      <c r="H38" s="86"/>
      <c r="I38" s="86"/>
      <c r="J38" s="38"/>
      <c r="K38" s="85" t="str">
        <f t="shared" si="0"/>
        <v/>
      </c>
      <c r="L38" s="85"/>
      <c r="M38" s="19" t="str">
        <f t="shared" si="2"/>
        <v/>
      </c>
      <c r="N38" s="38"/>
      <c r="O38" s="18"/>
      <c r="P38" s="86"/>
      <c r="Q38" s="86"/>
      <c r="R38" s="87" t="str">
        <f t="shared" si="3"/>
        <v/>
      </c>
      <c r="S38" s="87"/>
      <c r="T38" s="88" t="str">
        <f t="shared" si="4"/>
        <v/>
      </c>
      <c r="U38" s="88"/>
    </row>
    <row r="39" spans="2:21">
      <c r="B39" s="38">
        <v>31</v>
      </c>
      <c r="C39" s="85" t="str">
        <f t="shared" si="1"/>
        <v/>
      </c>
      <c r="D39" s="85"/>
      <c r="E39" s="38"/>
      <c r="F39" s="18"/>
      <c r="G39" s="38" t="s">
        <v>34</v>
      </c>
      <c r="H39" s="86"/>
      <c r="I39" s="86"/>
      <c r="J39" s="38"/>
      <c r="K39" s="85" t="str">
        <f t="shared" si="0"/>
        <v/>
      </c>
      <c r="L39" s="85"/>
      <c r="M39" s="19" t="str">
        <f t="shared" si="2"/>
        <v/>
      </c>
      <c r="N39" s="38"/>
      <c r="O39" s="18"/>
      <c r="P39" s="86"/>
      <c r="Q39" s="86"/>
      <c r="R39" s="87" t="str">
        <f t="shared" si="3"/>
        <v/>
      </c>
      <c r="S39" s="87"/>
      <c r="T39" s="88" t="str">
        <f t="shared" si="4"/>
        <v/>
      </c>
      <c r="U39" s="88"/>
    </row>
    <row r="40" spans="2:21">
      <c r="B40" s="38">
        <v>32</v>
      </c>
      <c r="C40" s="85" t="str">
        <f t="shared" si="1"/>
        <v/>
      </c>
      <c r="D40" s="85"/>
      <c r="E40" s="38"/>
      <c r="F40" s="18"/>
      <c r="G40" s="38" t="s">
        <v>34</v>
      </c>
      <c r="H40" s="86"/>
      <c r="I40" s="86"/>
      <c r="J40" s="38"/>
      <c r="K40" s="85" t="str">
        <f t="shared" si="0"/>
        <v/>
      </c>
      <c r="L40" s="85"/>
      <c r="M40" s="19" t="str">
        <f t="shared" si="2"/>
        <v/>
      </c>
      <c r="N40" s="38"/>
      <c r="O40" s="18"/>
      <c r="P40" s="86"/>
      <c r="Q40" s="86"/>
      <c r="R40" s="87" t="str">
        <f t="shared" si="3"/>
        <v/>
      </c>
      <c r="S40" s="87"/>
      <c r="T40" s="88" t="str">
        <f t="shared" si="4"/>
        <v/>
      </c>
      <c r="U40" s="88"/>
    </row>
    <row r="41" spans="2:21">
      <c r="B41" s="38">
        <v>33</v>
      </c>
      <c r="C41" s="85" t="str">
        <f t="shared" si="1"/>
        <v/>
      </c>
      <c r="D41" s="85"/>
      <c r="E41" s="38"/>
      <c r="F41" s="18"/>
      <c r="G41" s="38" t="s">
        <v>35</v>
      </c>
      <c r="H41" s="86"/>
      <c r="I41" s="86"/>
      <c r="J41" s="38"/>
      <c r="K41" s="85" t="str">
        <f t="shared" si="0"/>
        <v/>
      </c>
      <c r="L41" s="85"/>
      <c r="M41" s="19" t="str">
        <f t="shared" si="2"/>
        <v/>
      </c>
      <c r="N41" s="38"/>
      <c r="O41" s="18"/>
      <c r="P41" s="86"/>
      <c r="Q41" s="86"/>
      <c r="R41" s="87" t="str">
        <f t="shared" si="3"/>
        <v/>
      </c>
      <c r="S41" s="87"/>
      <c r="T41" s="88" t="str">
        <f t="shared" si="4"/>
        <v/>
      </c>
      <c r="U41" s="88"/>
    </row>
    <row r="42" spans="2:21">
      <c r="B42" s="38">
        <v>34</v>
      </c>
      <c r="C42" s="85" t="str">
        <f t="shared" si="1"/>
        <v/>
      </c>
      <c r="D42" s="85"/>
      <c r="E42" s="38"/>
      <c r="F42" s="18"/>
      <c r="G42" s="38" t="s">
        <v>34</v>
      </c>
      <c r="H42" s="86"/>
      <c r="I42" s="86"/>
      <c r="J42" s="38"/>
      <c r="K42" s="85" t="str">
        <f t="shared" si="0"/>
        <v/>
      </c>
      <c r="L42" s="85"/>
      <c r="M42" s="19" t="str">
        <f t="shared" si="2"/>
        <v/>
      </c>
      <c r="N42" s="38"/>
      <c r="O42" s="18"/>
      <c r="P42" s="86"/>
      <c r="Q42" s="86"/>
      <c r="R42" s="87" t="str">
        <f t="shared" si="3"/>
        <v/>
      </c>
      <c r="S42" s="87"/>
      <c r="T42" s="88" t="str">
        <f t="shared" si="4"/>
        <v/>
      </c>
      <c r="U42" s="88"/>
    </row>
    <row r="43" spans="2:21">
      <c r="B43" s="38">
        <v>35</v>
      </c>
      <c r="C43" s="85" t="str">
        <f t="shared" si="1"/>
        <v/>
      </c>
      <c r="D43" s="85"/>
      <c r="E43" s="38"/>
      <c r="F43" s="18"/>
      <c r="G43" s="38" t="s">
        <v>35</v>
      </c>
      <c r="H43" s="86"/>
      <c r="I43" s="86"/>
      <c r="J43" s="38"/>
      <c r="K43" s="85" t="str">
        <f t="shared" si="0"/>
        <v/>
      </c>
      <c r="L43" s="85"/>
      <c r="M43" s="19" t="str">
        <f t="shared" si="2"/>
        <v/>
      </c>
      <c r="N43" s="38"/>
      <c r="O43" s="18"/>
      <c r="P43" s="86"/>
      <c r="Q43" s="86"/>
      <c r="R43" s="87" t="str">
        <f t="shared" si="3"/>
        <v/>
      </c>
      <c r="S43" s="87"/>
      <c r="T43" s="88" t="str">
        <f t="shared" si="4"/>
        <v/>
      </c>
      <c r="U43" s="88"/>
    </row>
    <row r="44" spans="2:21">
      <c r="B44" s="38">
        <v>36</v>
      </c>
      <c r="C44" s="85" t="str">
        <f t="shared" si="1"/>
        <v/>
      </c>
      <c r="D44" s="85"/>
      <c r="E44" s="38"/>
      <c r="F44" s="18"/>
      <c r="G44" s="38" t="s">
        <v>34</v>
      </c>
      <c r="H44" s="86"/>
      <c r="I44" s="86"/>
      <c r="J44" s="38"/>
      <c r="K44" s="85" t="str">
        <f t="shared" si="0"/>
        <v/>
      </c>
      <c r="L44" s="85"/>
      <c r="M44" s="19" t="str">
        <f t="shared" si="2"/>
        <v/>
      </c>
      <c r="N44" s="38"/>
      <c r="O44" s="18"/>
      <c r="P44" s="86"/>
      <c r="Q44" s="86"/>
      <c r="R44" s="87" t="str">
        <f t="shared" si="3"/>
        <v/>
      </c>
      <c r="S44" s="87"/>
      <c r="T44" s="88" t="str">
        <f t="shared" si="4"/>
        <v/>
      </c>
      <c r="U44" s="88"/>
    </row>
    <row r="45" spans="2:21">
      <c r="B45" s="38">
        <v>37</v>
      </c>
      <c r="C45" s="85" t="str">
        <f t="shared" si="1"/>
        <v/>
      </c>
      <c r="D45" s="85"/>
      <c r="E45" s="38"/>
      <c r="F45" s="18"/>
      <c r="G45" s="38" t="s">
        <v>35</v>
      </c>
      <c r="H45" s="86"/>
      <c r="I45" s="86"/>
      <c r="J45" s="38"/>
      <c r="K45" s="85" t="str">
        <f t="shared" si="0"/>
        <v/>
      </c>
      <c r="L45" s="85"/>
      <c r="M45" s="19" t="str">
        <f t="shared" si="2"/>
        <v/>
      </c>
      <c r="N45" s="38"/>
      <c r="O45" s="18"/>
      <c r="P45" s="86"/>
      <c r="Q45" s="86"/>
      <c r="R45" s="87" t="str">
        <f t="shared" si="3"/>
        <v/>
      </c>
      <c r="S45" s="87"/>
      <c r="T45" s="88" t="str">
        <f t="shared" si="4"/>
        <v/>
      </c>
      <c r="U45" s="88"/>
    </row>
    <row r="46" spans="2:21">
      <c r="B46" s="38">
        <v>38</v>
      </c>
      <c r="C46" s="85" t="str">
        <f t="shared" si="1"/>
        <v/>
      </c>
      <c r="D46" s="85"/>
      <c r="E46" s="38"/>
      <c r="F46" s="18"/>
      <c r="G46" s="38" t="s">
        <v>34</v>
      </c>
      <c r="H46" s="86"/>
      <c r="I46" s="86"/>
      <c r="J46" s="38"/>
      <c r="K46" s="85" t="str">
        <f t="shared" si="0"/>
        <v/>
      </c>
      <c r="L46" s="85"/>
      <c r="M46" s="19" t="str">
        <f t="shared" si="2"/>
        <v/>
      </c>
      <c r="N46" s="38"/>
      <c r="O46" s="18"/>
      <c r="P46" s="86"/>
      <c r="Q46" s="86"/>
      <c r="R46" s="87" t="str">
        <f t="shared" si="3"/>
        <v/>
      </c>
      <c r="S46" s="87"/>
      <c r="T46" s="88" t="str">
        <f t="shared" si="4"/>
        <v/>
      </c>
      <c r="U46" s="88"/>
    </row>
    <row r="47" spans="2:21">
      <c r="B47" s="38">
        <v>39</v>
      </c>
      <c r="C47" s="85" t="str">
        <f t="shared" si="1"/>
        <v/>
      </c>
      <c r="D47" s="85"/>
      <c r="E47" s="38"/>
      <c r="F47" s="18"/>
      <c r="G47" s="38" t="s">
        <v>34</v>
      </c>
      <c r="H47" s="86"/>
      <c r="I47" s="86"/>
      <c r="J47" s="38"/>
      <c r="K47" s="85" t="str">
        <f t="shared" si="0"/>
        <v/>
      </c>
      <c r="L47" s="85"/>
      <c r="M47" s="19" t="str">
        <f t="shared" si="2"/>
        <v/>
      </c>
      <c r="N47" s="38"/>
      <c r="O47" s="18"/>
      <c r="P47" s="86"/>
      <c r="Q47" s="86"/>
      <c r="R47" s="87" t="str">
        <f t="shared" si="3"/>
        <v/>
      </c>
      <c r="S47" s="87"/>
      <c r="T47" s="88" t="str">
        <f t="shared" si="4"/>
        <v/>
      </c>
      <c r="U47" s="88"/>
    </row>
    <row r="48" spans="2:21">
      <c r="B48" s="38">
        <v>40</v>
      </c>
      <c r="C48" s="85" t="str">
        <f t="shared" si="1"/>
        <v/>
      </c>
      <c r="D48" s="85"/>
      <c r="E48" s="38"/>
      <c r="F48" s="18"/>
      <c r="G48" s="38" t="s">
        <v>98</v>
      </c>
      <c r="H48" s="86"/>
      <c r="I48" s="86"/>
      <c r="J48" s="38"/>
      <c r="K48" s="85" t="str">
        <f t="shared" si="0"/>
        <v/>
      </c>
      <c r="L48" s="85"/>
      <c r="M48" s="19" t="str">
        <f t="shared" si="2"/>
        <v/>
      </c>
      <c r="N48" s="38"/>
      <c r="O48" s="18"/>
      <c r="P48" s="86"/>
      <c r="Q48" s="86"/>
      <c r="R48" s="87" t="str">
        <f t="shared" si="3"/>
        <v/>
      </c>
      <c r="S48" s="87"/>
      <c r="T48" s="88" t="str">
        <f t="shared" si="4"/>
        <v/>
      </c>
      <c r="U48" s="88"/>
    </row>
    <row r="49" spans="2:21">
      <c r="B49" s="38">
        <v>41</v>
      </c>
      <c r="C49" s="85" t="str">
        <f t="shared" si="1"/>
        <v/>
      </c>
      <c r="D49" s="85"/>
      <c r="E49" s="38"/>
      <c r="F49" s="18"/>
      <c r="G49" s="38" t="s">
        <v>34</v>
      </c>
      <c r="H49" s="86"/>
      <c r="I49" s="86"/>
      <c r="J49" s="38"/>
      <c r="K49" s="85" t="str">
        <f t="shared" si="0"/>
        <v/>
      </c>
      <c r="L49" s="85"/>
      <c r="M49" s="19" t="str">
        <f t="shared" si="2"/>
        <v/>
      </c>
      <c r="N49" s="38"/>
      <c r="O49" s="18"/>
      <c r="P49" s="86"/>
      <c r="Q49" s="86"/>
      <c r="R49" s="87" t="str">
        <f t="shared" si="3"/>
        <v/>
      </c>
      <c r="S49" s="87"/>
      <c r="T49" s="88" t="str">
        <f t="shared" si="4"/>
        <v/>
      </c>
      <c r="U49" s="88"/>
    </row>
    <row r="50" spans="2:21">
      <c r="B50" s="38">
        <v>42</v>
      </c>
      <c r="C50" s="85" t="str">
        <f t="shared" si="1"/>
        <v/>
      </c>
      <c r="D50" s="85"/>
      <c r="E50" s="38"/>
      <c r="F50" s="18"/>
      <c r="G50" s="38" t="s">
        <v>34</v>
      </c>
      <c r="H50" s="86"/>
      <c r="I50" s="86"/>
      <c r="J50" s="38"/>
      <c r="K50" s="85" t="str">
        <f t="shared" si="0"/>
        <v/>
      </c>
      <c r="L50" s="85"/>
      <c r="M50" s="19" t="str">
        <f t="shared" si="2"/>
        <v/>
      </c>
      <c r="N50" s="38"/>
      <c r="O50" s="18"/>
      <c r="P50" s="86"/>
      <c r="Q50" s="86"/>
      <c r="R50" s="87" t="str">
        <f t="shared" si="3"/>
        <v/>
      </c>
      <c r="S50" s="87"/>
      <c r="T50" s="88" t="str">
        <f t="shared" si="4"/>
        <v/>
      </c>
      <c r="U50" s="88"/>
    </row>
    <row r="51" spans="2:21">
      <c r="B51" s="38">
        <v>43</v>
      </c>
      <c r="C51" s="85" t="str">
        <f t="shared" si="1"/>
        <v/>
      </c>
      <c r="D51" s="85"/>
      <c r="E51" s="38"/>
      <c r="F51" s="18"/>
      <c r="G51" s="38" t="s">
        <v>35</v>
      </c>
      <c r="H51" s="86"/>
      <c r="I51" s="86"/>
      <c r="J51" s="38"/>
      <c r="K51" s="85" t="str">
        <f t="shared" si="0"/>
        <v/>
      </c>
      <c r="L51" s="85"/>
      <c r="M51" s="19" t="str">
        <f t="shared" si="2"/>
        <v/>
      </c>
      <c r="N51" s="38"/>
      <c r="O51" s="18"/>
      <c r="P51" s="86"/>
      <c r="Q51" s="86"/>
      <c r="R51" s="87" t="str">
        <f t="shared" si="3"/>
        <v/>
      </c>
      <c r="S51" s="87"/>
      <c r="T51" s="88" t="str">
        <f t="shared" si="4"/>
        <v/>
      </c>
      <c r="U51" s="88"/>
    </row>
    <row r="52" spans="2:21">
      <c r="B52" s="38">
        <v>44</v>
      </c>
      <c r="C52" s="85" t="str">
        <f t="shared" si="1"/>
        <v/>
      </c>
      <c r="D52" s="85"/>
      <c r="E52" s="38"/>
      <c r="F52" s="18"/>
      <c r="G52" s="38" t="s">
        <v>35</v>
      </c>
      <c r="H52" s="86"/>
      <c r="I52" s="86"/>
      <c r="J52" s="38"/>
      <c r="K52" s="85" t="str">
        <f t="shared" si="0"/>
        <v/>
      </c>
      <c r="L52" s="85"/>
      <c r="M52" s="19" t="str">
        <f t="shared" si="2"/>
        <v/>
      </c>
      <c r="N52" s="38"/>
      <c r="O52" s="18"/>
      <c r="P52" s="86"/>
      <c r="Q52" s="86"/>
      <c r="R52" s="87" t="str">
        <f t="shared" si="3"/>
        <v/>
      </c>
      <c r="S52" s="87"/>
      <c r="T52" s="88" t="str">
        <f t="shared" si="4"/>
        <v/>
      </c>
      <c r="U52" s="88"/>
    </row>
    <row r="53" spans="2:21">
      <c r="B53" s="38">
        <v>45</v>
      </c>
      <c r="C53" s="85" t="str">
        <f t="shared" si="1"/>
        <v/>
      </c>
      <c r="D53" s="85"/>
      <c r="E53" s="38"/>
      <c r="F53" s="18"/>
      <c r="G53" s="38" t="s">
        <v>34</v>
      </c>
      <c r="H53" s="86"/>
      <c r="I53" s="86"/>
      <c r="J53" s="38"/>
      <c r="K53" s="85" t="str">
        <f t="shared" si="0"/>
        <v/>
      </c>
      <c r="L53" s="85"/>
      <c r="M53" s="19" t="str">
        <f t="shared" si="2"/>
        <v/>
      </c>
      <c r="N53" s="38"/>
      <c r="O53" s="18"/>
      <c r="P53" s="86"/>
      <c r="Q53" s="86"/>
      <c r="R53" s="87" t="str">
        <f t="shared" si="3"/>
        <v/>
      </c>
      <c r="S53" s="87"/>
      <c r="T53" s="88" t="str">
        <f t="shared" si="4"/>
        <v/>
      </c>
      <c r="U53" s="88"/>
    </row>
    <row r="54" spans="2:21">
      <c r="B54" s="38">
        <v>46</v>
      </c>
      <c r="C54" s="85" t="str">
        <f t="shared" si="1"/>
        <v/>
      </c>
      <c r="D54" s="85"/>
      <c r="E54" s="38"/>
      <c r="F54" s="18"/>
      <c r="G54" s="38" t="s">
        <v>34</v>
      </c>
      <c r="H54" s="86"/>
      <c r="I54" s="86"/>
      <c r="J54" s="38"/>
      <c r="K54" s="85" t="str">
        <f t="shared" si="0"/>
        <v/>
      </c>
      <c r="L54" s="85"/>
      <c r="M54" s="19" t="str">
        <f t="shared" si="2"/>
        <v/>
      </c>
      <c r="N54" s="38"/>
      <c r="O54" s="18"/>
      <c r="P54" s="86"/>
      <c r="Q54" s="86"/>
      <c r="R54" s="87" t="str">
        <f t="shared" si="3"/>
        <v/>
      </c>
      <c r="S54" s="87"/>
      <c r="T54" s="88" t="str">
        <f t="shared" si="4"/>
        <v/>
      </c>
      <c r="U54" s="88"/>
    </row>
    <row r="55" spans="2:21">
      <c r="B55" s="38">
        <v>47</v>
      </c>
      <c r="C55" s="85" t="str">
        <f t="shared" si="1"/>
        <v/>
      </c>
      <c r="D55" s="85"/>
      <c r="E55" s="38"/>
      <c r="F55" s="18"/>
      <c r="G55" s="38" t="s">
        <v>35</v>
      </c>
      <c r="H55" s="86"/>
      <c r="I55" s="86"/>
      <c r="J55" s="38"/>
      <c r="K55" s="85" t="str">
        <f t="shared" si="0"/>
        <v/>
      </c>
      <c r="L55" s="85"/>
      <c r="M55" s="19" t="str">
        <f t="shared" si="2"/>
        <v/>
      </c>
      <c r="N55" s="38"/>
      <c r="O55" s="18"/>
      <c r="P55" s="86"/>
      <c r="Q55" s="86"/>
      <c r="R55" s="87" t="str">
        <f t="shared" si="3"/>
        <v/>
      </c>
      <c r="S55" s="87"/>
      <c r="T55" s="88" t="str">
        <f t="shared" si="4"/>
        <v/>
      </c>
      <c r="U55" s="88"/>
    </row>
    <row r="56" spans="2:21">
      <c r="B56" s="38">
        <v>48</v>
      </c>
      <c r="C56" s="85" t="str">
        <f t="shared" si="1"/>
        <v/>
      </c>
      <c r="D56" s="85"/>
      <c r="E56" s="38"/>
      <c r="F56" s="18"/>
      <c r="G56" s="38" t="s">
        <v>35</v>
      </c>
      <c r="H56" s="86"/>
      <c r="I56" s="86"/>
      <c r="J56" s="38"/>
      <c r="K56" s="85" t="str">
        <f t="shared" si="0"/>
        <v/>
      </c>
      <c r="L56" s="85"/>
      <c r="M56" s="19" t="str">
        <f t="shared" si="2"/>
        <v/>
      </c>
      <c r="N56" s="38"/>
      <c r="O56" s="18"/>
      <c r="P56" s="86"/>
      <c r="Q56" s="86"/>
      <c r="R56" s="87" t="str">
        <f t="shared" si="3"/>
        <v/>
      </c>
      <c r="S56" s="87"/>
      <c r="T56" s="88" t="str">
        <f t="shared" si="4"/>
        <v/>
      </c>
      <c r="U56" s="88"/>
    </row>
    <row r="57" spans="2:21">
      <c r="B57" s="38">
        <v>49</v>
      </c>
      <c r="C57" s="85" t="str">
        <f t="shared" si="1"/>
        <v/>
      </c>
      <c r="D57" s="85"/>
      <c r="E57" s="38"/>
      <c r="F57" s="18"/>
      <c r="G57" s="38" t="s">
        <v>35</v>
      </c>
      <c r="H57" s="86"/>
      <c r="I57" s="86"/>
      <c r="J57" s="38"/>
      <c r="K57" s="85" t="str">
        <f t="shared" si="0"/>
        <v/>
      </c>
      <c r="L57" s="85"/>
      <c r="M57" s="19" t="str">
        <f t="shared" si="2"/>
        <v/>
      </c>
      <c r="N57" s="38"/>
      <c r="O57" s="18"/>
      <c r="P57" s="86"/>
      <c r="Q57" s="86"/>
      <c r="R57" s="87" t="str">
        <f t="shared" si="3"/>
        <v/>
      </c>
      <c r="S57" s="87"/>
      <c r="T57" s="88" t="str">
        <f t="shared" si="4"/>
        <v/>
      </c>
      <c r="U57" s="88"/>
    </row>
    <row r="58" spans="2:21">
      <c r="B58" s="38">
        <v>50</v>
      </c>
      <c r="C58" s="85" t="str">
        <f t="shared" si="1"/>
        <v/>
      </c>
      <c r="D58" s="85"/>
      <c r="E58" s="38"/>
      <c r="F58" s="18"/>
      <c r="G58" s="38" t="s">
        <v>35</v>
      </c>
      <c r="H58" s="86"/>
      <c r="I58" s="86"/>
      <c r="J58" s="38"/>
      <c r="K58" s="85" t="str">
        <f t="shared" si="0"/>
        <v/>
      </c>
      <c r="L58" s="85"/>
      <c r="M58" s="19" t="str">
        <f t="shared" si="2"/>
        <v/>
      </c>
      <c r="N58" s="38"/>
      <c r="O58" s="18"/>
      <c r="P58" s="86"/>
      <c r="Q58" s="86"/>
      <c r="R58" s="87" t="str">
        <f t="shared" si="3"/>
        <v/>
      </c>
      <c r="S58" s="87"/>
      <c r="T58" s="88" t="str">
        <f t="shared" si="4"/>
        <v/>
      </c>
      <c r="U58" s="88"/>
    </row>
    <row r="59" spans="2:21">
      <c r="B59" s="38">
        <v>51</v>
      </c>
      <c r="C59" s="85" t="str">
        <f t="shared" si="1"/>
        <v/>
      </c>
      <c r="D59" s="85"/>
      <c r="E59" s="38"/>
      <c r="F59" s="18"/>
      <c r="G59" s="38" t="s">
        <v>35</v>
      </c>
      <c r="H59" s="86"/>
      <c r="I59" s="86"/>
      <c r="J59" s="38"/>
      <c r="K59" s="85" t="str">
        <f t="shared" si="0"/>
        <v/>
      </c>
      <c r="L59" s="85"/>
      <c r="M59" s="19" t="str">
        <f t="shared" si="2"/>
        <v/>
      </c>
      <c r="N59" s="38"/>
      <c r="O59" s="18"/>
      <c r="P59" s="86"/>
      <c r="Q59" s="86"/>
      <c r="R59" s="87" t="str">
        <f t="shared" si="3"/>
        <v/>
      </c>
      <c r="S59" s="87"/>
      <c r="T59" s="88" t="str">
        <f t="shared" si="4"/>
        <v/>
      </c>
      <c r="U59" s="88"/>
    </row>
    <row r="60" spans="2:21">
      <c r="B60" s="38">
        <v>52</v>
      </c>
      <c r="C60" s="85" t="str">
        <f t="shared" si="1"/>
        <v/>
      </c>
      <c r="D60" s="85"/>
      <c r="E60" s="38"/>
      <c r="F60" s="18"/>
      <c r="G60" s="38" t="s">
        <v>35</v>
      </c>
      <c r="H60" s="86"/>
      <c r="I60" s="86"/>
      <c r="J60" s="38"/>
      <c r="K60" s="85" t="str">
        <f t="shared" si="0"/>
        <v/>
      </c>
      <c r="L60" s="85"/>
      <c r="M60" s="19" t="str">
        <f t="shared" si="2"/>
        <v/>
      </c>
      <c r="N60" s="38"/>
      <c r="O60" s="18"/>
      <c r="P60" s="86"/>
      <c r="Q60" s="86"/>
      <c r="R60" s="87" t="str">
        <f t="shared" si="3"/>
        <v/>
      </c>
      <c r="S60" s="87"/>
      <c r="T60" s="88" t="str">
        <f t="shared" si="4"/>
        <v/>
      </c>
      <c r="U60" s="88"/>
    </row>
    <row r="61" spans="2:21">
      <c r="B61" s="38">
        <v>53</v>
      </c>
      <c r="C61" s="85" t="str">
        <f t="shared" si="1"/>
        <v/>
      </c>
      <c r="D61" s="85"/>
      <c r="E61" s="38"/>
      <c r="F61" s="18"/>
      <c r="G61" s="38" t="s">
        <v>35</v>
      </c>
      <c r="H61" s="86"/>
      <c r="I61" s="86"/>
      <c r="J61" s="38"/>
      <c r="K61" s="85" t="str">
        <f t="shared" si="0"/>
        <v/>
      </c>
      <c r="L61" s="85"/>
      <c r="M61" s="19" t="str">
        <f t="shared" si="2"/>
        <v/>
      </c>
      <c r="N61" s="38"/>
      <c r="O61" s="18"/>
      <c r="P61" s="86"/>
      <c r="Q61" s="86"/>
      <c r="R61" s="87" t="str">
        <f t="shared" si="3"/>
        <v/>
      </c>
      <c r="S61" s="87"/>
      <c r="T61" s="88" t="str">
        <f t="shared" si="4"/>
        <v/>
      </c>
      <c r="U61" s="88"/>
    </row>
    <row r="62" spans="2:21">
      <c r="B62" s="38">
        <v>54</v>
      </c>
      <c r="C62" s="85" t="str">
        <f t="shared" si="1"/>
        <v/>
      </c>
      <c r="D62" s="85"/>
      <c r="E62" s="38"/>
      <c r="F62" s="18"/>
      <c r="G62" s="38" t="s">
        <v>35</v>
      </c>
      <c r="H62" s="86"/>
      <c r="I62" s="86"/>
      <c r="J62" s="38"/>
      <c r="K62" s="85" t="str">
        <f t="shared" si="0"/>
        <v/>
      </c>
      <c r="L62" s="85"/>
      <c r="M62" s="19" t="str">
        <f t="shared" si="2"/>
        <v/>
      </c>
      <c r="N62" s="38"/>
      <c r="O62" s="18"/>
      <c r="P62" s="86"/>
      <c r="Q62" s="86"/>
      <c r="R62" s="87" t="str">
        <f t="shared" si="3"/>
        <v/>
      </c>
      <c r="S62" s="87"/>
      <c r="T62" s="88" t="str">
        <f t="shared" si="4"/>
        <v/>
      </c>
      <c r="U62" s="88"/>
    </row>
    <row r="63" spans="2:21">
      <c r="B63" s="38">
        <v>55</v>
      </c>
      <c r="C63" s="85" t="str">
        <f t="shared" si="1"/>
        <v/>
      </c>
      <c r="D63" s="85"/>
      <c r="E63" s="38"/>
      <c r="F63" s="18"/>
      <c r="G63" s="38" t="s">
        <v>34</v>
      </c>
      <c r="H63" s="86"/>
      <c r="I63" s="86"/>
      <c r="J63" s="38"/>
      <c r="K63" s="85" t="str">
        <f t="shared" si="0"/>
        <v/>
      </c>
      <c r="L63" s="85"/>
      <c r="M63" s="19" t="str">
        <f t="shared" si="2"/>
        <v/>
      </c>
      <c r="N63" s="38"/>
      <c r="O63" s="18"/>
      <c r="P63" s="86"/>
      <c r="Q63" s="86"/>
      <c r="R63" s="87" t="str">
        <f t="shared" si="3"/>
        <v/>
      </c>
      <c r="S63" s="87"/>
      <c r="T63" s="88" t="str">
        <f t="shared" si="4"/>
        <v/>
      </c>
      <c r="U63" s="88"/>
    </row>
    <row r="64" spans="2:21">
      <c r="B64" s="38">
        <v>56</v>
      </c>
      <c r="C64" s="85" t="str">
        <f t="shared" si="1"/>
        <v/>
      </c>
      <c r="D64" s="85"/>
      <c r="E64" s="38"/>
      <c r="F64" s="18"/>
      <c r="G64" s="38" t="s">
        <v>35</v>
      </c>
      <c r="H64" s="86"/>
      <c r="I64" s="86"/>
      <c r="J64" s="38"/>
      <c r="K64" s="85" t="str">
        <f t="shared" si="0"/>
        <v/>
      </c>
      <c r="L64" s="85"/>
      <c r="M64" s="19" t="str">
        <f t="shared" si="2"/>
        <v/>
      </c>
      <c r="N64" s="38"/>
      <c r="O64" s="18"/>
      <c r="P64" s="86"/>
      <c r="Q64" s="86"/>
      <c r="R64" s="87" t="str">
        <f t="shared" si="3"/>
        <v/>
      </c>
      <c r="S64" s="87"/>
      <c r="T64" s="88" t="str">
        <f t="shared" si="4"/>
        <v/>
      </c>
      <c r="U64" s="88"/>
    </row>
    <row r="65" spans="2:21">
      <c r="B65" s="38">
        <v>57</v>
      </c>
      <c r="C65" s="85" t="str">
        <f t="shared" si="1"/>
        <v/>
      </c>
      <c r="D65" s="85"/>
      <c r="E65" s="38"/>
      <c r="F65" s="18"/>
      <c r="G65" s="38" t="s">
        <v>35</v>
      </c>
      <c r="H65" s="86"/>
      <c r="I65" s="86"/>
      <c r="J65" s="38"/>
      <c r="K65" s="85" t="str">
        <f t="shared" si="0"/>
        <v/>
      </c>
      <c r="L65" s="85"/>
      <c r="M65" s="19" t="str">
        <f t="shared" si="2"/>
        <v/>
      </c>
      <c r="N65" s="38"/>
      <c r="O65" s="18"/>
      <c r="P65" s="86"/>
      <c r="Q65" s="86"/>
      <c r="R65" s="87" t="str">
        <f t="shared" si="3"/>
        <v/>
      </c>
      <c r="S65" s="87"/>
      <c r="T65" s="88" t="str">
        <f t="shared" si="4"/>
        <v/>
      </c>
      <c r="U65" s="88"/>
    </row>
    <row r="66" spans="2:21">
      <c r="B66" s="38">
        <v>58</v>
      </c>
      <c r="C66" s="85" t="str">
        <f t="shared" si="1"/>
        <v/>
      </c>
      <c r="D66" s="85"/>
      <c r="E66" s="38"/>
      <c r="F66" s="18"/>
      <c r="G66" s="38" t="s">
        <v>35</v>
      </c>
      <c r="H66" s="86"/>
      <c r="I66" s="86"/>
      <c r="J66" s="38"/>
      <c r="K66" s="85" t="str">
        <f t="shared" si="0"/>
        <v/>
      </c>
      <c r="L66" s="85"/>
      <c r="M66" s="19" t="str">
        <f t="shared" si="2"/>
        <v/>
      </c>
      <c r="N66" s="38"/>
      <c r="O66" s="18"/>
      <c r="P66" s="86"/>
      <c r="Q66" s="86"/>
      <c r="R66" s="87" t="str">
        <f t="shared" si="3"/>
        <v/>
      </c>
      <c r="S66" s="87"/>
      <c r="T66" s="88" t="str">
        <f t="shared" si="4"/>
        <v/>
      </c>
      <c r="U66" s="88"/>
    </row>
    <row r="67" spans="2:21">
      <c r="B67" s="38">
        <v>59</v>
      </c>
      <c r="C67" s="85" t="str">
        <f t="shared" si="1"/>
        <v/>
      </c>
      <c r="D67" s="85"/>
      <c r="E67" s="38"/>
      <c r="F67" s="18"/>
      <c r="G67" s="38" t="s">
        <v>35</v>
      </c>
      <c r="H67" s="86"/>
      <c r="I67" s="86"/>
      <c r="J67" s="38"/>
      <c r="K67" s="85" t="str">
        <f t="shared" si="0"/>
        <v/>
      </c>
      <c r="L67" s="85"/>
      <c r="M67" s="19" t="str">
        <f t="shared" si="2"/>
        <v/>
      </c>
      <c r="N67" s="38"/>
      <c r="O67" s="18"/>
      <c r="P67" s="86"/>
      <c r="Q67" s="86"/>
      <c r="R67" s="87" t="str">
        <f t="shared" si="3"/>
        <v/>
      </c>
      <c r="S67" s="87"/>
      <c r="T67" s="88" t="str">
        <f t="shared" si="4"/>
        <v/>
      </c>
      <c r="U67" s="88"/>
    </row>
    <row r="68" spans="2:21">
      <c r="B68" s="38">
        <v>60</v>
      </c>
      <c r="C68" s="85" t="str">
        <f t="shared" si="1"/>
        <v/>
      </c>
      <c r="D68" s="85"/>
      <c r="E68" s="38"/>
      <c r="F68" s="18"/>
      <c r="G68" s="38" t="s">
        <v>34</v>
      </c>
      <c r="H68" s="86"/>
      <c r="I68" s="86"/>
      <c r="J68" s="38"/>
      <c r="K68" s="85" t="str">
        <f t="shared" si="0"/>
        <v/>
      </c>
      <c r="L68" s="85"/>
      <c r="M68" s="19" t="str">
        <f t="shared" si="2"/>
        <v/>
      </c>
      <c r="N68" s="38"/>
      <c r="O68" s="18"/>
      <c r="P68" s="86"/>
      <c r="Q68" s="86"/>
      <c r="R68" s="87" t="str">
        <f t="shared" si="3"/>
        <v/>
      </c>
      <c r="S68" s="87"/>
      <c r="T68" s="88" t="str">
        <f t="shared" si="4"/>
        <v/>
      </c>
      <c r="U68" s="88"/>
    </row>
    <row r="69" spans="2:21">
      <c r="B69" s="38">
        <v>61</v>
      </c>
      <c r="C69" s="85" t="str">
        <f t="shared" si="1"/>
        <v/>
      </c>
      <c r="D69" s="85"/>
      <c r="E69" s="38"/>
      <c r="F69" s="18"/>
      <c r="G69" s="38" t="s">
        <v>34</v>
      </c>
      <c r="H69" s="86"/>
      <c r="I69" s="86"/>
      <c r="J69" s="38"/>
      <c r="K69" s="85" t="str">
        <f t="shared" si="0"/>
        <v/>
      </c>
      <c r="L69" s="85"/>
      <c r="M69" s="19" t="str">
        <f t="shared" si="2"/>
        <v/>
      </c>
      <c r="N69" s="38"/>
      <c r="O69" s="18"/>
      <c r="P69" s="86"/>
      <c r="Q69" s="86"/>
      <c r="R69" s="87" t="str">
        <f t="shared" si="3"/>
        <v/>
      </c>
      <c r="S69" s="87"/>
      <c r="T69" s="88" t="str">
        <f t="shared" si="4"/>
        <v/>
      </c>
      <c r="U69" s="88"/>
    </row>
    <row r="70" spans="2:21">
      <c r="B70" s="38">
        <v>62</v>
      </c>
      <c r="C70" s="85" t="str">
        <f t="shared" si="1"/>
        <v/>
      </c>
      <c r="D70" s="85"/>
      <c r="E70" s="38"/>
      <c r="F70" s="18"/>
      <c r="G70" s="38" t="s">
        <v>35</v>
      </c>
      <c r="H70" s="86"/>
      <c r="I70" s="86"/>
      <c r="J70" s="38"/>
      <c r="K70" s="85" t="str">
        <f t="shared" si="0"/>
        <v/>
      </c>
      <c r="L70" s="85"/>
      <c r="M70" s="19" t="str">
        <f t="shared" si="2"/>
        <v/>
      </c>
      <c r="N70" s="38"/>
      <c r="O70" s="18"/>
      <c r="P70" s="86"/>
      <c r="Q70" s="86"/>
      <c r="R70" s="87" t="str">
        <f t="shared" si="3"/>
        <v/>
      </c>
      <c r="S70" s="87"/>
      <c r="T70" s="88" t="str">
        <f t="shared" si="4"/>
        <v/>
      </c>
      <c r="U70" s="88"/>
    </row>
    <row r="71" spans="2:21">
      <c r="B71" s="38">
        <v>63</v>
      </c>
      <c r="C71" s="85" t="str">
        <f t="shared" si="1"/>
        <v/>
      </c>
      <c r="D71" s="85"/>
      <c r="E71" s="38"/>
      <c r="F71" s="18"/>
      <c r="G71" s="38" t="s">
        <v>34</v>
      </c>
      <c r="H71" s="86"/>
      <c r="I71" s="86"/>
      <c r="J71" s="38"/>
      <c r="K71" s="85" t="str">
        <f t="shared" si="0"/>
        <v/>
      </c>
      <c r="L71" s="85"/>
      <c r="M71" s="19" t="str">
        <f t="shared" si="2"/>
        <v/>
      </c>
      <c r="N71" s="38"/>
      <c r="O71" s="18"/>
      <c r="P71" s="86"/>
      <c r="Q71" s="86"/>
      <c r="R71" s="87" t="str">
        <f t="shared" si="3"/>
        <v/>
      </c>
      <c r="S71" s="87"/>
      <c r="T71" s="88" t="str">
        <f t="shared" si="4"/>
        <v/>
      </c>
      <c r="U71" s="88"/>
    </row>
    <row r="72" spans="2:21">
      <c r="B72" s="38">
        <v>64</v>
      </c>
      <c r="C72" s="85" t="str">
        <f t="shared" si="1"/>
        <v/>
      </c>
      <c r="D72" s="85"/>
      <c r="E72" s="38"/>
      <c r="F72" s="18"/>
      <c r="G72" s="38" t="s">
        <v>35</v>
      </c>
      <c r="H72" s="86"/>
      <c r="I72" s="86"/>
      <c r="J72" s="38"/>
      <c r="K72" s="85" t="str">
        <f t="shared" si="0"/>
        <v/>
      </c>
      <c r="L72" s="85"/>
      <c r="M72" s="19" t="str">
        <f t="shared" si="2"/>
        <v/>
      </c>
      <c r="N72" s="38"/>
      <c r="O72" s="18"/>
      <c r="P72" s="86"/>
      <c r="Q72" s="86"/>
      <c r="R72" s="87" t="str">
        <f t="shared" si="3"/>
        <v/>
      </c>
      <c r="S72" s="87"/>
      <c r="T72" s="88" t="str">
        <f t="shared" si="4"/>
        <v/>
      </c>
      <c r="U72" s="88"/>
    </row>
    <row r="73" spans="2:21">
      <c r="B73" s="38">
        <v>65</v>
      </c>
      <c r="C73" s="85" t="str">
        <f t="shared" si="1"/>
        <v/>
      </c>
      <c r="D73" s="85"/>
      <c r="E73" s="38"/>
      <c r="F73" s="18"/>
      <c r="G73" s="38" t="s">
        <v>34</v>
      </c>
      <c r="H73" s="86"/>
      <c r="I73" s="86"/>
      <c r="J73" s="38"/>
      <c r="K73" s="85" t="str">
        <f t="shared" ref="K73:K108" si="5">IF(F73="","",C73*0.03)</f>
        <v/>
      </c>
      <c r="L73" s="85"/>
      <c r="M73" s="19" t="str">
        <f t="shared" si="2"/>
        <v/>
      </c>
      <c r="N73" s="38"/>
      <c r="O73" s="18"/>
      <c r="P73" s="86"/>
      <c r="Q73" s="86"/>
      <c r="R73" s="87" t="str">
        <f t="shared" si="3"/>
        <v/>
      </c>
      <c r="S73" s="87"/>
      <c r="T73" s="88" t="str">
        <f t="shared" si="4"/>
        <v/>
      </c>
      <c r="U73" s="88"/>
    </row>
    <row r="74" spans="2:21">
      <c r="B74" s="38">
        <v>66</v>
      </c>
      <c r="C74" s="85" t="str">
        <f t="shared" ref="C74:C108" si="6">IF(R73="","",C73+R73)</f>
        <v/>
      </c>
      <c r="D74" s="85"/>
      <c r="E74" s="38"/>
      <c r="F74" s="18"/>
      <c r="G74" s="38" t="s">
        <v>34</v>
      </c>
      <c r="H74" s="86"/>
      <c r="I74" s="86"/>
      <c r="J74" s="38"/>
      <c r="K74" s="85" t="str">
        <f t="shared" si="5"/>
        <v/>
      </c>
      <c r="L74" s="85"/>
      <c r="M74" s="19" t="str">
        <f t="shared" ref="M74:M108" si="7">IF(J74="","",(K74/J74)/1000)</f>
        <v/>
      </c>
      <c r="N74" s="38"/>
      <c r="O74" s="18"/>
      <c r="P74" s="86"/>
      <c r="Q74" s="86"/>
      <c r="R74" s="87" t="str">
        <f t="shared" ref="R74:R108" si="8">IF(O74="","",(IF(G74="売",H74-P74,P74-H74))*M74*100000)</f>
        <v/>
      </c>
      <c r="S74" s="87"/>
      <c r="T74" s="88" t="str">
        <f t="shared" ref="T74:T108" si="9">IF(O74="","",IF(R74&lt;0,J74*(-1),IF(G74="買",(P74-H74)*100,(H74-P74)*100)))</f>
        <v/>
      </c>
      <c r="U74" s="88"/>
    </row>
    <row r="75" spans="2:21">
      <c r="B75" s="38">
        <v>67</v>
      </c>
      <c r="C75" s="85" t="str">
        <f t="shared" si="6"/>
        <v/>
      </c>
      <c r="D75" s="85"/>
      <c r="E75" s="38"/>
      <c r="F75" s="18"/>
      <c r="G75" s="38" t="s">
        <v>35</v>
      </c>
      <c r="H75" s="86"/>
      <c r="I75" s="86"/>
      <c r="J75" s="38"/>
      <c r="K75" s="85" t="str">
        <f t="shared" si="5"/>
        <v/>
      </c>
      <c r="L75" s="85"/>
      <c r="M75" s="19" t="str">
        <f t="shared" si="7"/>
        <v/>
      </c>
      <c r="N75" s="38"/>
      <c r="O75" s="18"/>
      <c r="P75" s="86"/>
      <c r="Q75" s="86"/>
      <c r="R75" s="87" t="str">
        <f t="shared" si="8"/>
        <v/>
      </c>
      <c r="S75" s="87"/>
      <c r="T75" s="88" t="str">
        <f t="shared" si="9"/>
        <v/>
      </c>
      <c r="U75" s="88"/>
    </row>
    <row r="76" spans="2:21">
      <c r="B76" s="38">
        <v>68</v>
      </c>
      <c r="C76" s="85" t="str">
        <f t="shared" si="6"/>
        <v/>
      </c>
      <c r="D76" s="85"/>
      <c r="E76" s="38"/>
      <c r="F76" s="18"/>
      <c r="G76" s="38" t="s">
        <v>35</v>
      </c>
      <c r="H76" s="86"/>
      <c r="I76" s="86"/>
      <c r="J76" s="38"/>
      <c r="K76" s="85" t="str">
        <f t="shared" si="5"/>
        <v/>
      </c>
      <c r="L76" s="85"/>
      <c r="M76" s="19" t="str">
        <f t="shared" si="7"/>
        <v/>
      </c>
      <c r="N76" s="38"/>
      <c r="O76" s="18"/>
      <c r="P76" s="86"/>
      <c r="Q76" s="86"/>
      <c r="R76" s="87" t="str">
        <f t="shared" si="8"/>
        <v/>
      </c>
      <c r="S76" s="87"/>
      <c r="T76" s="88" t="str">
        <f t="shared" si="9"/>
        <v/>
      </c>
      <c r="U76" s="88"/>
    </row>
    <row r="77" spans="2:21">
      <c r="B77" s="38">
        <v>69</v>
      </c>
      <c r="C77" s="85" t="str">
        <f t="shared" si="6"/>
        <v/>
      </c>
      <c r="D77" s="85"/>
      <c r="E77" s="38"/>
      <c r="F77" s="18"/>
      <c r="G77" s="38" t="s">
        <v>35</v>
      </c>
      <c r="H77" s="86"/>
      <c r="I77" s="86"/>
      <c r="J77" s="38"/>
      <c r="K77" s="85" t="str">
        <f t="shared" si="5"/>
        <v/>
      </c>
      <c r="L77" s="85"/>
      <c r="M77" s="19" t="str">
        <f t="shared" si="7"/>
        <v/>
      </c>
      <c r="N77" s="38"/>
      <c r="O77" s="18"/>
      <c r="P77" s="86"/>
      <c r="Q77" s="86"/>
      <c r="R77" s="87" t="str">
        <f t="shared" si="8"/>
        <v/>
      </c>
      <c r="S77" s="87"/>
      <c r="T77" s="88" t="str">
        <f t="shared" si="9"/>
        <v/>
      </c>
      <c r="U77" s="88"/>
    </row>
    <row r="78" spans="2:21">
      <c r="B78" s="38">
        <v>70</v>
      </c>
      <c r="C78" s="85" t="str">
        <f t="shared" si="6"/>
        <v/>
      </c>
      <c r="D78" s="85"/>
      <c r="E78" s="38"/>
      <c r="F78" s="18"/>
      <c r="G78" s="38" t="s">
        <v>34</v>
      </c>
      <c r="H78" s="86"/>
      <c r="I78" s="86"/>
      <c r="J78" s="38"/>
      <c r="K78" s="85" t="str">
        <f t="shared" si="5"/>
        <v/>
      </c>
      <c r="L78" s="85"/>
      <c r="M78" s="19" t="str">
        <f t="shared" si="7"/>
        <v/>
      </c>
      <c r="N78" s="38"/>
      <c r="O78" s="18"/>
      <c r="P78" s="86"/>
      <c r="Q78" s="86"/>
      <c r="R78" s="87" t="str">
        <f t="shared" si="8"/>
        <v/>
      </c>
      <c r="S78" s="87"/>
      <c r="T78" s="88" t="str">
        <f t="shared" si="9"/>
        <v/>
      </c>
      <c r="U78" s="88"/>
    </row>
    <row r="79" spans="2:21">
      <c r="B79" s="38">
        <v>71</v>
      </c>
      <c r="C79" s="85" t="str">
        <f t="shared" si="6"/>
        <v/>
      </c>
      <c r="D79" s="85"/>
      <c r="E79" s="38"/>
      <c r="F79" s="18"/>
      <c r="G79" s="38" t="s">
        <v>35</v>
      </c>
      <c r="H79" s="86"/>
      <c r="I79" s="86"/>
      <c r="J79" s="38"/>
      <c r="K79" s="85" t="str">
        <f t="shared" si="5"/>
        <v/>
      </c>
      <c r="L79" s="85"/>
      <c r="M79" s="19" t="str">
        <f t="shared" si="7"/>
        <v/>
      </c>
      <c r="N79" s="38"/>
      <c r="O79" s="18"/>
      <c r="P79" s="86"/>
      <c r="Q79" s="86"/>
      <c r="R79" s="87" t="str">
        <f t="shared" si="8"/>
        <v/>
      </c>
      <c r="S79" s="87"/>
      <c r="T79" s="88" t="str">
        <f t="shared" si="9"/>
        <v/>
      </c>
      <c r="U79" s="88"/>
    </row>
    <row r="80" spans="2:21">
      <c r="B80" s="38">
        <v>72</v>
      </c>
      <c r="C80" s="85" t="str">
        <f t="shared" si="6"/>
        <v/>
      </c>
      <c r="D80" s="85"/>
      <c r="E80" s="38"/>
      <c r="F80" s="18"/>
      <c r="G80" s="38" t="s">
        <v>34</v>
      </c>
      <c r="H80" s="86"/>
      <c r="I80" s="86"/>
      <c r="J80" s="38"/>
      <c r="K80" s="85" t="str">
        <f t="shared" si="5"/>
        <v/>
      </c>
      <c r="L80" s="85"/>
      <c r="M80" s="19" t="str">
        <f t="shared" si="7"/>
        <v/>
      </c>
      <c r="N80" s="38"/>
      <c r="O80" s="18"/>
      <c r="P80" s="86"/>
      <c r="Q80" s="86"/>
      <c r="R80" s="87" t="str">
        <f t="shared" si="8"/>
        <v/>
      </c>
      <c r="S80" s="87"/>
      <c r="T80" s="88" t="str">
        <f t="shared" si="9"/>
        <v/>
      </c>
      <c r="U80" s="88"/>
    </row>
    <row r="81" spans="2:21">
      <c r="B81" s="38">
        <v>73</v>
      </c>
      <c r="C81" s="85" t="str">
        <f t="shared" si="6"/>
        <v/>
      </c>
      <c r="D81" s="85"/>
      <c r="E81" s="38"/>
      <c r="F81" s="18"/>
      <c r="G81" s="38" t="s">
        <v>35</v>
      </c>
      <c r="H81" s="86"/>
      <c r="I81" s="86"/>
      <c r="J81" s="38"/>
      <c r="K81" s="85" t="str">
        <f t="shared" si="5"/>
        <v/>
      </c>
      <c r="L81" s="85"/>
      <c r="M81" s="19" t="str">
        <f t="shared" si="7"/>
        <v/>
      </c>
      <c r="N81" s="38"/>
      <c r="O81" s="18"/>
      <c r="P81" s="86"/>
      <c r="Q81" s="86"/>
      <c r="R81" s="87" t="str">
        <f t="shared" si="8"/>
        <v/>
      </c>
      <c r="S81" s="87"/>
      <c r="T81" s="88" t="str">
        <f t="shared" si="9"/>
        <v/>
      </c>
      <c r="U81" s="88"/>
    </row>
    <row r="82" spans="2:21">
      <c r="B82" s="38">
        <v>74</v>
      </c>
      <c r="C82" s="85" t="str">
        <f t="shared" si="6"/>
        <v/>
      </c>
      <c r="D82" s="85"/>
      <c r="E82" s="38"/>
      <c r="F82" s="18"/>
      <c r="G82" s="38" t="s">
        <v>35</v>
      </c>
      <c r="H82" s="86"/>
      <c r="I82" s="86"/>
      <c r="J82" s="38"/>
      <c r="K82" s="85" t="str">
        <f t="shared" si="5"/>
        <v/>
      </c>
      <c r="L82" s="85"/>
      <c r="M82" s="19" t="str">
        <f t="shared" si="7"/>
        <v/>
      </c>
      <c r="N82" s="38"/>
      <c r="O82" s="18"/>
      <c r="P82" s="86"/>
      <c r="Q82" s="86"/>
      <c r="R82" s="87" t="str">
        <f t="shared" si="8"/>
        <v/>
      </c>
      <c r="S82" s="87"/>
      <c r="T82" s="88" t="str">
        <f t="shared" si="9"/>
        <v/>
      </c>
      <c r="U82" s="88"/>
    </row>
    <row r="83" spans="2:21">
      <c r="B83" s="38">
        <v>75</v>
      </c>
      <c r="C83" s="85" t="str">
        <f t="shared" si="6"/>
        <v/>
      </c>
      <c r="D83" s="85"/>
      <c r="E83" s="38"/>
      <c r="F83" s="18"/>
      <c r="G83" s="38" t="s">
        <v>35</v>
      </c>
      <c r="H83" s="86"/>
      <c r="I83" s="86"/>
      <c r="J83" s="38"/>
      <c r="K83" s="85" t="str">
        <f t="shared" si="5"/>
        <v/>
      </c>
      <c r="L83" s="85"/>
      <c r="M83" s="19" t="str">
        <f t="shared" si="7"/>
        <v/>
      </c>
      <c r="N83" s="38"/>
      <c r="O83" s="18"/>
      <c r="P83" s="86"/>
      <c r="Q83" s="86"/>
      <c r="R83" s="87" t="str">
        <f t="shared" si="8"/>
        <v/>
      </c>
      <c r="S83" s="87"/>
      <c r="T83" s="88" t="str">
        <f t="shared" si="9"/>
        <v/>
      </c>
      <c r="U83" s="88"/>
    </row>
    <row r="84" spans="2:21">
      <c r="B84" s="38">
        <v>76</v>
      </c>
      <c r="C84" s="85" t="str">
        <f t="shared" si="6"/>
        <v/>
      </c>
      <c r="D84" s="85"/>
      <c r="E84" s="38"/>
      <c r="F84" s="18"/>
      <c r="G84" s="38" t="s">
        <v>35</v>
      </c>
      <c r="H84" s="86"/>
      <c r="I84" s="86"/>
      <c r="J84" s="38"/>
      <c r="K84" s="85" t="str">
        <f t="shared" si="5"/>
        <v/>
      </c>
      <c r="L84" s="85"/>
      <c r="M84" s="19" t="str">
        <f t="shared" si="7"/>
        <v/>
      </c>
      <c r="N84" s="38"/>
      <c r="O84" s="18"/>
      <c r="P84" s="86"/>
      <c r="Q84" s="86"/>
      <c r="R84" s="87" t="str">
        <f t="shared" si="8"/>
        <v/>
      </c>
      <c r="S84" s="87"/>
      <c r="T84" s="88" t="str">
        <f t="shared" si="9"/>
        <v/>
      </c>
      <c r="U84" s="88"/>
    </row>
    <row r="85" spans="2:21">
      <c r="B85" s="38">
        <v>77</v>
      </c>
      <c r="C85" s="85" t="str">
        <f t="shared" si="6"/>
        <v/>
      </c>
      <c r="D85" s="85"/>
      <c r="E85" s="38"/>
      <c r="F85" s="18"/>
      <c r="G85" s="38" t="s">
        <v>34</v>
      </c>
      <c r="H85" s="86"/>
      <c r="I85" s="86"/>
      <c r="J85" s="38"/>
      <c r="K85" s="85" t="str">
        <f t="shared" si="5"/>
        <v/>
      </c>
      <c r="L85" s="85"/>
      <c r="M85" s="19" t="str">
        <f t="shared" si="7"/>
        <v/>
      </c>
      <c r="N85" s="38"/>
      <c r="O85" s="18"/>
      <c r="P85" s="86"/>
      <c r="Q85" s="86"/>
      <c r="R85" s="87" t="str">
        <f t="shared" si="8"/>
        <v/>
      </c>
      <c r="S85" s="87"/>
      <c r="T85" s="88" t="str">
        <f t="shared" si="9"/>
        <v/>
      </c>
      <c r="U85" s="88"/>
    </row>
    <row r="86" spans="2:21">
      <c r="B86" s="38">
        <v>78</v>
      </c>
      <c r="C86" s="85" t="str">
        <f t="shared" si="6"/>
        <v/>
      </c>
      <c r="D86" s="85"/>
      <c r="E86" s="38"/>
      <c r="F86" s="18"/>
      <c r="G86" s="38" t="s">
        <v>35</v>
      </c>
      <c r="H86" s="86"/>
      <c r="I86" s="86"/>
      <c r="J86" s="38"/>
      <c r="K86" s="85" t="str">
        <f t="shared" si="5"/>
        <v/>
      </c>
      <c r="L86" s="85"/>
      <c r="M86" s="19" t="str">
        <f t="shared" si="7"/>
        <v/>
      </c>
      <c r="N86" s="38"/>
      <c r="O86" s="18"/>
      <c r="P86" s="86"/>
      <c r="Q86" s="86"/>
      <c r="R86" s="87" t="str">
        <f t="shared" si="8"/>
        <v/>
      </c>
      <c r="S86" s="87"/>
      <c r="T86" s="88" t="str">
        <f t="shared" si="9"/>
        <v/>
      </c>
      <c r="U86" s="88"/>
    </row>
    <row r="87" spans="2:21">
      <c r="B87" s="38">
        <v>79</v>
      </c>
      <c r="C87" s="85" t="str">
        <f t="shared" si="6"/>
        <v/>
      </c>
      <c r="D87" s="85"/>
      <c r="E87" s="38"/>
      <c r="F87" s="18"/>
      <c r="G87" s="38" t="s">
        <v>34</v>
      </c>
      <c r="H87" s="86"/>
      <c r="I87" s="86"/>
      <c r="J87" s="38"/>
      <c r="K87" s="85" t="str">
        <f t="shared" si="5"/>
        <v/>
      </c>
      <c r="L87" s="85"/>
      <c r="M87" s="19" t="str">
        <f t="shared" si="7"/>
        <v/>
      </c>
      <c r="N87" s="38"/>
      <c r="O87" s="18"/>
      <c r="P87" s="86"/>
      <c r="Q87" s="86"/>
      <c r="R87" s="87" t="str">
        <f t="shared" si="8"/>
        <v/>
      </c>
      <c r="S87" s="87"/>
      <c r="T87" s="88" t="str">
        <f t="shared" si="9"/>
        <v/>
      </c>
      <c r="U87" s="88"/>
    </row>
    <row r="88" spans="2:21">
      <c r="B88" s="38">
        <v>80</v>
      </c>
      <c r="C88" s="85" t="str">
        <f t="shared" si="6"/>
        <v/>
      </c>
      <c r="D88" s="85"/>
      <c r="E88" s="38"/>
      <c r="F88" s="18"/>
      <c r="G88" s="38" t="s">
        <v>34</v>
      </c>
      <c r="H88" s="86"/>
      <c r="I88" s="86"/>
      <c r="J88" s="38"/>
      <c r="K88" s="85" t="str">
        <f t="shared" si="5"/>
        <v/>
      </c>
      <c r="L88" s="85"/>
      <c r="M88" s="19" t="str">
        <f t="shared" si="7"/>
        <v/>
      </c>
      <c r="N88" s="38"/>
      <c r="O88" s="18"/>
      <c r="P88" s="86"/>
      <c r="Q88" s="86"/>
      <c r="R88" s="87" t="str">
        <f t="shared" si="8"/>
        <v/>
      </c>
      <c r="S88" s="87"/>
      <c r="T88" s="88" t="str">
        <f t="shared" si="9"/>
        <v/>
      </c>
      <c r="U88" s="88"/>
    </row>
    <row r="89" spans="2:21">
      <c r="B89" s="38">
        <v>81</v>
      </c>
      <c r="C89" s="85" t="str">
        <f t="shared" si="6"/>
        <v/>
      </c>
      <c r="D89" s="85"/>
      <c r="E89" s="38"/>
      <c r="F89" s="18"/>
      <c r="G89" s="38" t="s">
        <v>34</v>
      </c>
      <c r="H89" s="86"/>
      <c r="I89" s="86"/>
      <c r="J89" s="38"/>
      <c r="K89" s="85" t="str">
        <f t="shared" si="5"/>
        <v/>
      </c>
      <c r="L89" s="85"/>
      <c r="M89" s="19" t="str">
        <f t="shared" si="7"/>
        <v/>
      </c>
      <c r="N89" s="38"/>
      <c r="O89" s="18"/>
      <c r="P89" s="86"/>
      <c r="Q89" s="86"/>
      <c r="R89" s="87" t="str">
        <f t="shared" si="8"/>
        <v/>
      </c>
      <c r="S89" s="87"/>
      <c r="T89" s="88" t="str">
        <f t="shared" si="9"/>
        <v/>
      </c>
      <c r="U89" s="88"/>
    </row>
    <row r="90" spans="2:21">
      <c r="B90" s="38">
        <v>82</v>
      </c>
      <c r="C90" s="85" t="str">
        <f t="shared" si="6"/>
        <v/>
      </c>
      <c r="D90" s="85"/>
      <c r="E90" s="38"/>
      <c r="F90" s="18"/>
      <c r="G90" s="38" t="s">
        <v>34</v>
      </c>
      <c r="H90" s="86"/>
      <c r="I90" s="86"/>
      <c r="J90" s="38"/>
      <c r="K90" s="85" t="str">
        <f t="shared" si="5"/>
        <v/>
      </c>
      <c r="L90" s="85"/>
      <c r="M90" s="19" t="str">
        <f t="shared" si="7"/>
        <v/>
      </c>
      <c r="N90" s="38"/>
      <c r="O90" s="18"/>
      <c r="P90" s="86"/>
      <c r="Q90" s="86"/>
      <c r="R90" s="87" t="str">
        <f t="shared" si="8"/>
        <v/>
      </c>
      <c r="S90" s="87"/>
      <c r="T90" s="88" t="str">
        <f t="shared" si="9"/>
        <v/>
      </c>
      <c r="U90" s="88"/>
    </row>
    <row r="91" spans="2:21">
      <c r="B91" s="38">
        <v>83</v>
      </c>
      <c r="C91" s="85" t="str">
        <f t="shared" si="6"/>
        <v/>
      </c>
      <c r="D91" s="85"/>
      <c r="E91" s="38"/>
      <c r="F91" s="18"/>
      <c r="G91" s="38" t="s">
        <v>34</v>
      </c>
      <c r="H91" s="86"/>
      <c r="I91" s="86"/>
      <c r="J91" s="38"/>
      <c r="K91" s="85" t="str">
        <f t="shared" si="5"/>
        <v/>
      </c>
      <c r="L91" s="85"/>
      <c r="M91" s="19" t="str">
        <f t="shared" si="7"/>
        <v/>
      </c>
      <c r="N91" s="38"/>
      <c r="O91" s="18"/>
      <c r="P91" s="86"/>
      <c r="Q91" s="86"/>
      <c r="R91" s="87" t="str">
        <f t="shared" si="8"/>
        <v/>
      </c>
      <c r="S91" s="87"/>
      <c r="T91" s="88" t="str">
        <f t="shared" si="9"/>
        <v/>
      </c>
      <c r="U91" s="88"/>
    </row>
    <row r="92" spans="2:21">
      <c r="B92" s="38">
        <v>84</v>
      </c>
      <c r="C92" s="85" t="str">
        <f t="shared" si="6"/>
        <v/>
      </c>
      <c r="D92" s="85"/>
      <c r="E92" s="38"/>
      <c r="F92" s="18"/>
      <c r="G92" s="38" t="s">
        <v>35</v>
      </c>
      <c r="H92" s="86"/>
      <c r="I92" s="86"/>
      <c r="J92" s="38"/>
      <c r="K92" s="85" t="str">
        <f t="shared" si="5"/>
        <v/>
      </c>
      <c r="L92" s="85"/>
      <c r="M92" s="19" t="str">
        <f t="shared" si="7"/>
        <v/>
      </c>
      <c r="N92" s="38"/>
      <c r="O92" s="18"/>
      <c r="P92" s="86"/>
      <c r="Q92" s="86"/>
      <c r="R92" s="87" t="str">
        <f t="shared" si="8"/>
        <v/>
      </c>
      <c r="S92" s="87"/>
      <c r="T92" s="88" t="str">
        <f t="shared" si="9"/>
        <v/>
      </c>
      <c r="U92" s="88"/>
    </row>
    <row r="93" spans="2:21">
      <c r="B93" s="38">
        <v>85</v>
      </c>
      <c r="C93" s="85" t="str">
        <f t="shared" si="6"/>
        <v/>
      </c>
      <c r="D93" s="85"/>
      <c r="E93" s="38"/>
      <c r="F93" s="18"/>
      <c r="G93" s="38" t="s">
        <v>34</v>
      </c>
      <c r="H93" s="86"/>
      <c r="I93" s="86"/>
      <c r="J93" s="38"/>
      <c r="K93" s="85" t="str">
        <f t="shared" si="5"/>
        <v/>
      </c>
      <c r="L93" s="85"/>
      <c r="M93" s="19" t="str">
        <f t="shared" si="7"/>
        <v/>
      </c>
      <c r="N93" s="38"/>
      <c r="O93" s="18"/>
      <c r="P93" s="86"/>
      <c r="Q93" s="86"/>
      <c r="R93" s="87" t="str">
        <f t="shared" si="8"/>
        <v/>
      </c>
      <c r="S93" s="87"/>
      <c r="T93" s="88" t="str">
        <f t="shared" si="9"/>
        <v/>
      </c>
      <c r="U93" s="88"/>
    </row>
    <row r="94" spans="2:21">
      <c r="B94" s="38">
        <v>86</v>
      </c>
      <c r="C94" s="85" t="str">
        <f t="shared" si="6"/>
        <v/>
      </c>
      <c r="D94" s="85"/>
      <c r="E94" s="38"/>
      <c r="F94" s="18"/>
      <c r="G94" s="38" t="s">
        <v>35</v>
      </c>
      <c r="H94" s="86"/>
      <c r="I94" s="86"/>
      <c r="J94" s="38"/>
      <c r="K94" s="85" t="str">
        <f t="shared" si="5"/>
        <v/>
      </c>
      <c r="L94" s="85"/>
      <c r="M94" s="19" t="str">
        <f t="shared" si="7"/>
        <v/>
      </c>
      <c r="N94" s="38"/>
      <c r="O94" s="18"/>
      <c r="P94" s="86"/>
      <c r="Q94" s="86"/>
      <c r="R94" s="87" t="str">
        <f t="shared" si="8"/>
        <v/>
      </c>
      <c r="S94" s="87"/>
      <c r="T94" s="88" t="str">
        <f t="shared" si="9"/>
        <v/>
      </c>
      <c r="U94" s="88"/>
    </row>
    <row r="95" spans="2:21">
      <c r="B95" s="38">
        <v>87</v>
      </c>
      <c r="C95" s="85" t="str">
        <f t="shared" si="6"/>
        <v/>
      </c>
      <c r="D95" s="85"/>
      <c r="E95" s="38"/>
      <c r="F95" s="18"/>
      <c r="G95" s="38" t="s">
        <v>34</v>
      </c>
      <c r="H95" s="86"/>
      <c r="I95" s="86"/>
      <c r="J95" s="38"/>
      <c r="K95" s="85" t="str">
        <f t="shared" si="5"/>
        <v/>
      </c>
      <c r="L95" s="85"/>
      <c r="M95" s="19" t="str">
        <f t="shared" si="7"/>
        <v/>
      </c>
      <c r="N95" s="38"/>
      <c r="O95" s="18"/>
      <c r="P95" s="86"/>
      <c r="Q95" s="86"/>
      <c r="R95" s="87" t="str">
        <f t="shared" si="8"/>
        <v/>
      </c>
      <c r="S95" s="87"/>
      <c r="T95" s="88" t="str">
        <f t="shared" si="9"/>
        <v/>
      </c>
      <c r="U95" s="88"/>
    </row>
    <row r="96" spans="2:21">
      <c r="B96" s="38">
        <v>88</v>
      </c>
      <c r="C96" s="85" t="str">
        <f t="shared" si="6"/>
        <v/>
      </c>
      <c r="D96" s="85"/>
      <c r="E96" s="38"/>
      <c r="F96" s="18"/>
      <c r="G96" s="38" t="s">
        <v>35</v>
      </c>
      <c r="H96" s="86"/>
      <c r="I96" s="86"/>
      <c r="J96" s="38"/>
      <c r="K96" s="85" t="str">
        <f t="shared" si="5"/>
        <v/>
      </c>
      <c r="L96" s="85"/>
      <c r="M96" s="19" t="str">
        <f t="shared" si="7"/>
        <v/>
      </c>
      <c r="N96" s="38"/>
      <c r="O96" s="18"/>
      <c r="P96" s="86"/>
      <c r="Q96" s="86"/>
      <c r="R96" s="87" t="str">
        <f t="shared" si="8"/>
        <v/>
      </c>
      <c r="S96" s="87"/>
      <c r="T96" s="88" t="str">
        <f t="shared" si="9"/>
        <v/>
      </c>
      <c r="U96" s="88"/>
    </row>
    <row r="97" spans="2:21">
      <c r="B97" s="38">
        <v>89</v>
      </c>
      <c r="C97" s="85" t="str">
        <f t="shared" si="6"/>
        <v/>
      </c>
      <c r="D97" s="85"/>
      <c r="E97" s="38"/>
      <c r="F97" s="18"/>
      <c r="G97" s="38" t="s">
        <v>34</v>
      </c>
      <c r="H97" s="86"/>
      <c r="I97" s="86"/>
      <c r="J97" s="38"/>
      <c r="K97" s="85" t="str">
        <f t="shared" si="5"/>
        <v/>
      </c>
      <c r="L97" s="85"/>
      <c r="M97" s="19" t="str">
        <f t="shared" si="7"/>
        <v/>
      </c>
      <c r="N97" s="38"/>
      <c r="O97" s="18"/>
      <c r="P97" s="86"/>
      <c r="Q97" s="86"/>
      <c r="R97" s="87" t="str">
        <f t="shared" si="8"/>
        <v/>
      </c>
      <c r="S97" s="87"/>
      <c r="T97" s="88" t="str">
        <f t="shared" si="9"/>
        <v/>
      </c>
      <c r="U97" s="88"/>
    </row>
    <row r="98" spans="2:21">
      <c r="B98" s="38">
        <v>90</v>
      </c>
      <c r="C98" s="85" t="str">
        <f t="shared" si="6"/>
        <v/>
      </c>
      <c r="D98" s="85"/>
      <c r="E98" s="38"/>
      <c r="F98" s="18"/>
      <c r="G98" s="38" t="s">
        <v>35</v>
      </c>
      <c r="H98" s="86"/>
      <c r="I98" s="86"/>
      <c r="J98" s="38"/>
      <c r="K98" s="85" t="str">
        <f t="shared" si="5"/>
        <v/>
      </c>
      <c r="L98" s="85"/>
      <c r="M98" s="19" t="str">
        <f t="shared" si="7"/>
        <v/>
      </c>
      <c r="N98" s="38"/>
      <c r="O98" s="18"/>
      <c r="P98" s="86"/>
      <c r="Q98" s="86"/>
      <c r="R98" s="87" t="str">
        <f t="shared" si="8"/>
        <v/>
      </c>
      <c r="S98" s="87"/>
      <c r="T98" s="88" t="str">
        <f t="shared" si="9"/>
        <v/>
      </c>
      <c r="U98" s="88"/>
    </row>
    <row r="99" spans="2:21">
      <c r="B99" s="38">
        <v>91</v>
      </c>
      <c r="C99" s="85" t="str">
        <f t="shared" si="6"/>
        <v/>
      </c>
      <c r="D99" s="85"/>
      <c r="E99" s="38"/>
      <c r="F99" s="18"/>
      <c r="G99" s="38" t="s">
        <v>34</v>
      </c>
      <c r="H99" s="86"/>
      <c r="I99" s="86"/>
      <c r="J99" s="38"/>
      <c r="K99" s="85" t="str">
        <f t="shared" si="5"/>
        <v/>
      </c>
      <c r="L99" s="85"/>
      <c r="M99" s="19" t="str">
        <f t="shared" si="7"/>
        <v/>
      </c>
      <c r="N99" s="38"/>
      <c r="O99" s="18"/>
      <c r="P99" s="86"/>
      <c r="Q99" s="86"/>
      <c r="R99" s="87" t="str">
        <f t="shared" si="8"/>
        <v/>
      </c>
      <c r="S99" s="87"/>
      <c r="T99" s="88" t="str">
        <f t="shared" si="9"/>
        <v/>
      </c>
      <c r="U99" s="88"/>
    </row>
    <row r="100" spans="2:21">
      <c r="B100" s="38">
        <v>92</v>
      </c>
      <c r="C100" s="85" t="str">
        <f t="shared" si="6"/>
        <v/>
      </c>
      <c r="D100" s="85"/>
      <c r="E100" s="38"/>
      <c r="F100" s="18"/>
      <c r="G100" s="38" t="s">
        <v>34</v>
      </c>
      <c r="H100" s="86"/>
      <c r="I100" s="86"/>
      <c r="J100" s="38"/>
      <c r="K100" s="85" t="str">
        <f t="shared" si="5"/>
        <v/>
      </c>
      <c r="L100" s="85"/>
      <c r="M100" s="19" t="str">
        <f t="shared" si="7"/>
        <v/>
      </c>
      <c r="N100" s="38"/>
      <c r="O100" s="18"/>
      <c r="P100" s="86"/>
      <c r="Q100" s="86"/>
      <c r="R100" s="87" t="str">
        <f t="shared" si="8"/>
        <v/>
      </c>
      <c r="S100" s="87"/>
      <c r="T100" s="88" t="str">
        <f t="shared" si="9"/>
        <v/>
      </c>
      <c r="U100" s="88"/>
    </row>
    <row r="101" spans="2:21">
      <c r="B101" s="38">
        <v>93</v>
      </c>
      <c r="C101" s="85" t="str">
        <f t="shared" si="6"/>
        <v/>
      </c>
      <c r="D101" s="85"/>
      <c r="E101" s="38"/>
      <c r="F101" s="18"/>
      <c r="G101" s="38" t="s">
        <v>35</v>
      </c>
      <c r="H101" s="86"/>
      <c r="I101" s="86"/>
      <c r="J101" s="38"/>
      <c r="K101" s="85" t="str">
        <f t="shared" si="5"/>
        <v/>
      </c>
      <c r="L101" s="85"/>
      <c r="M101" s="19" t="str">
        <f t="shared" si="7"/>
        <v/>
      </c>
      <c r="N101" s="38"/>
      <c r="O101" s="18"/>
      <c r="P101" s="86"/>
      <c r="Q101" s="86"/>
      <c r="R101" s="87" t="str">
        <f t="shared" si="8"/>
        <v/>
      </c>
      <c r="S101" s="87"/>
      <c r="T101" s="88" t="str">
        <f t="shared" si="9"/>
        <v/>
      </c>
      <c r="U101" s="88"/>
    </row>
    <row r="102" spans="2:21">
      <c r="B102" s="38">
        <v>94</v>
      </c>
      <c r="C102" s="85" t="str">
        <f t="shared" si="6"/>
        <v/>
      </c>
      <c r="D102" s="85"/>
      <c r="E102" s="38"/>
      <c r="F102" s="18"/>
      <c r="G102" s="38" t="s">
        <v>35</v>
      </c>
      <c r="H102" s="86"/>
      <c r="I102" s="86"/>
      <c r="J102" s="38"/>
      <c r="K102" s="85" t="str">
        <f t="shared" si="5"/>
        <v/>
      </c>
      <c r="L102" s="85"/>
      <c r="M102" s="19" t="str">
        <f t="shared" si="7"/>
        <v/>
      </c>
      <c r="N102" s="38"/>
      <c r="O102" s="18"/>
      <c r="P102" s="86"/>
      <c r="Q102" s="86"/>
      <c r="R102" s="87" t="str">
        <f t="shared" si="8"/>
        <v/>
      </c>
      <c r="S102" s="87"/>
      <c r="T102" s="88" t="str">
        <f t="shared" si="9"/>
        <v/>
      </c>
      <c r="U102" s="88"/>
    </row>
    <row r="103" spans="2:21">
      <c r="B103" s="38">
        <v>95</v>
      </c>
      <c r="C103" s="85" t="str">
        <f t="shared" si="6"/>
        <v/>
      </c>
      <c r="D103" s="85"/>
      <c r="E103" s="38"/>
      <c r="F103" s="18"/>
      <c r="G103" s="38" t="s">
        <v>35</v>
      </c>
      <c r="H103" s="86"/>
      <c r="I103" s="86"/>
      <c r="J103" s="38"/>
      <c r="K103" s="85" t="str">
        <f t="shared" si="5"/>
        <v/>
      </c>
      <c r="L103" s="85"/>
      <c r="M103" s="19" t="str">
        <f t="shared" si="7"/>
        <v/>
      </c>
      <c r="N103" s="38"/>
      <c r="O103" s="18"/>
      <c r="P103" s="86"/>
      <c r="Q103" s="86"/>
      <c r="R103" s="87" t="str">
        <f t="shared" si="8"/>
        <v/>
      </c>
      <c r="S103" s="87"/>
      <c r="T103" s="88" t="str">
        <f t="shared" si="9"/>
        <v/>
      </c>
      <c r="U103" s="88"/>
    </row>
    <row r="104" spans="2:21">
      <c r="B104" s="38">
        <v>96</v>
      </c>
      <c r="C104" s="85" t="str">
        <f t="shared" si="6"/>
        <v/>
      </c>
      <c r="D104" s="85"/>
      <c r="E104" s="38"/>
      <c r="F104" s="18"/>
      <c r="G104" s="38" t="s">
        <v>34</v>
      </c>
      <c r="H104" s="86"/>
      <c r="I104" s="86"/>
      <c r="J104" s="38"/>
      <c r="K104" s="85" t="str">
        <f t="shared" si="5"/>
        <v/>
      </c>
      <c r="L104" s="85"/>
      <c r="M104" s="19" t="str">
        <f t="shared" si="7"/>
        <v/>
      </c>
      <c r="N104" s="38"/>
      <c r="O104" s="18"/>
      <c r="P104" s="86"/>
      <c r="Q104" s="86"/>
      <c r="R104" s="87" t="str">
        <f t="shared" si="8"/>
        <v/>
      </c>
      <c r="S104" s="87"/>
      <c r="T104" s="88" t="str">
        <f t="shared" si="9"/>
        <v/>
      </c>
      <c r="U104" s="88"/>
    </row>
    <row r="105" spans="2:21">
      <c r="B105" s="38">
        <v>97</v>
      </c>
      <c r="C105" s="85" t="str">
        <f t="shared" si="6"/>
        <v/>
      </c>
      <c r="D105" s="85"/>
      <c r="E105" s="38"/>
      <c r="F105" s="18"/>
      <c r="G105" s="38" t="s">
        <v>35</v>
      </c>
      <c r="H105" s="86"/>
      <c r="I105" s="86"/>
      <c r="J105" s="38"/>
      <c r="K105" s="85" t="str">
        <f t="shared" si="5"/>
        <v/>
      </c>
      <c r="L105" s="85"/>
      <c r="M105" s="19" t="str">
        <f t="shared" si="7"/>
        <v/>
      </c>
      <c r="N105" s="38"/>
      <c r="O105" s="18"/>
      <c r="P105" s="86"/>
      <c r="Q105" s="86"/>
      <c r="R105" s="87" t="str">
        <f t="shared" si="8"/>
        <v/>
      </c>
      <c r="S105" s="87"/>
      <c r="T105" s="88" t="str">
        <f t="shared" si="9"/>
        <v/>
      </c>
      <c r="U105" s="88"/>
    </row>
    <row r="106" spans="2:21">
      <c r="B106" s="38">
        <v>98</v>
      </c>
      <c r="C106" s="85" t="str">
        <f t="shared" si="6"/>
        <v/>
      </c>
      <c r="D106" s="85"/>
      <c r="E106" s="38"/>
      <c r="F106" s="18"/>
      <c r="G106" s="38" t="s">
        <v>34</v>
      </c>
      <c r="H106" s="86"/>
      <c r="I106" s="86"/>
      <c r="J106" s="38"/>
      <c r="K106" s="85" t="str">
        <f t="shared" si="5"/>
        <v/>
      </c>
      <c r="L106" s="85"/>
      <c r="M106" s="19" t="str">
        <f t="shared" si="7"/>
        <v/>
      </c>
      <c r="N106" s="38"/>
      <c r="O106" s="18"/>
      <c r="P106" s="86"/>
      <c r="Q106" s="86"/>
      <c r="R106" s="87" t="str">
        <f t="shared" si="8"/>
        <v/>
      </c>
      <c r="S106" s="87"/>
      <c r="T106" s="88" t="str">
        <f t="shared" si="9"/>
        <v/>
      </c>
      <c r="U106" s="88"/>
    </row>
    <row r="107" spans="2:21">
      <c r="B107" s="38">
        <v>99</v>
      </c>
      <c r="C107" s="85" t="str">
        <f t="shared" si="6"/>
        <v/>
      </c>
      <c r="D107" s="85"/>
      <c r="E107" s="38"/>
      <c r="F107" s="18"/>
      <c r="G107" s="38" t="s">
        <v>34</v>
      </c>
      <c r="H107" s="86"/>
      <c r="I107" s="86"/>
      <c r="J107" s="38"/>
      <c r="K107" s="85" t="str">
        <f t="shared" si="5"/>
        <v/>
      </c>
      <c r="L107" s="85"/>
      <c r="M107" s="19" t="str">
        <f t="shared" si="7"/>
        <v/>
      </c>
      <c r="N107" s="38"/>
      <c r="O107" s="18"/>
      <c r="P107" s="86"/>
      <c r="Q107" s="86"/>
      <c r="R107" s="87" t="str">
        <f t="shared" si="8"/>
        <v/>
      </c>
      <c r="S107" s="87"/>
      <c r="T107" s="88" t="str">
        <f t="shared" si="9"/>
        <v/>
      </c>
      <c r="U107" s="88"/>
    </row>
    <row r="108" spans="2:21">
      <c r="B108" s="38">
        <v>100</v>
      </c>
      <c r="C108" s="85" t="str">
        <f t="shared" si="6"/>
        <v/>
      </c>
      <c r="D108" s="85"/>
      <c r="E108" s="38"/>
      <c r="F108" s="18"/>
      <c r="G108" s="38" t="s">
        <v>35</v>
      </c>
      <c r="H108" s="86"/>
      <c r="I108" s="86"/>
      <c r="J108" s="38"/>
      <c r="K108" s="85" t="str">
        <f t="shared" si="5"/>
        <v/>
      </c>
      <c r="L108" s="85"/>
      <c r="M108" s="19" t="str">
        <f t="shared" si="7"/>
        <v/>
      </c>
      <c r="N108" s="38"/>
      <c r="O108" s="18"/>
      <c r="P108" s="86"/>
      <c r="Q108" s="86"/>
      <c r="R108" s="87" t="str">
        <f t="shared" si="8"/>
        <v/>
      </c>
      <c r="S108" s="87"/>
      <c r="T108" s="88" t="str">
        <f t="shared" si="9"/>
        <v/>
      </c>
      <c r="U108" s="88"/>
    </row>
    <row r="109" spans="2:21">
      <c r="B109" s="1"/>
      <c r="C109" s="1"/>
      <c r="D109" s="1"/>
      <c r="E109" s="1"/>
      <c r="F109" s="1"/>
      <c r="G109" s="1"/>
      <c r="H109" s="1"/>
      <c r="I109" s="1"/>
      <c r="J109" s="1"/>
      <c r="K109" s="1"/>
      <c r="L109" s="1"/>
      <c r="M109" s="1"/>
      <c r="N109" s="1"/>
      <c r="O109" s="1"/>
      <c r="P109" s="1"/>
      <c r="Q109" s="1"/>
      <c r="R109" s="1"/>
    </row>
  </sheetData>
  <mergeCells count="638">
    <mergeCell ref="N2:O2"/>
    <mergeCell ref="P2:Q2"/>
    <mergeCell ref="B3:C3"/>
    <mergeCell ref="D3:I3"/>
    <mergeCell ref="J3:K3"/>
    <mergeCell ref="L3:Q3"/>
    <mergeCell ref="B2:C2"/>
    <mergeCell ref="D2:E2"/>
    <mergeCell ref="F2:G2"/>
    <mergeCell ref="H2:I2"/>
    <mergeCell ref="J2:K2"/>
    <mergeCell ref="L2:M2"/>
    <mergeCell ref="N4:O4"/>
    <mergeCell ref="P4:Q4"/>
    <mergeCell ref="J5:K5"/>
    <mergeCell ref="L5:M5"/>
    <mergeCell ref="P5:Q5"/>
    <mergeCell ref="E6:I6"/>
    <mergeCell ref="J6:L6"/>
    <mergeCell ref="N6:Q6"/>
    <mergeCell ref="B4:C4"/>
    <mergeCell ref="D4:E4"/>
    <mergeCell ref="F4:G4"/>
    <mergeCell ref="H4:I4"/>
    <mergeCell ref="J4:K4"/>
    <mergeCell ref="L4:M4"/>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4"/>
  <conditionalFormatting sqref="G46">
    <cfRule type="cellIs" dxfId="35" priority="1" stopIfTrue="1" operator="equal">
      <formula>"買"</formula>
    </cfRule>
    <cfRule type="cellIs" dxfId="34" priority="2" stopIfTrue="1" operator="equal">
      <formula>"売"</formula>
    </cfRule>
  </conditionalFormatting>
  <conditionalFormatting sqref="G9:G11 G14:G45 G47:G108">
    <cfRule type="cellIs" dxfId="33" priority="7" stopIfTrue="1" operator="equal">
      <formula>"買"</formula>
    </cfRule>
    <cfRule type="cellIs" dxfId="32" priority="8" stopIfTrue="1" operator="equal">
      <formula>"売"</formula>
    </cfRule>
  </conditionalFormatting>
  <conditionalFormatting sqref="G12">
    <cfRule type="cellIs" dxfId="31" priority="5" stopIfTrue="1" operator="equal">
      <formula>"買"</formula>
    </cfRule>
    <cfRule type="cellIs" dxfId="30" priority="6" stopIfTrue="1" operator="equal">
      <formula>"売"</formula>
    </cfRule>
  </conditionalFormatting>
  <conditionalFormatting sqref="G13">
    <cfRule type="cellIs" dxfId="29" priority="3" stopIfTrue="1" operator="equal">
      <formula>"買"</formula>
    </cfRule>
    <cfRule type="cellIs" dxfId="2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scale="5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37:O144"/>
  <sheetViews>
    <sheetView zoomScale="70" zoomScaleNormal="70" workbookViewId="0">
      <selection activeCell="R138" sqref="R138"/>
    </sheetView>
  </sheetViews>
  <sheetFormatPr defaultRowHeight="14.25"/>
  <cols>
    <col min="1" max="1" width="7.5" style="20" customWidth="1"/>
    <col min="2" max="2" width="8.125" customWidth="1"/>
    <col min="257" max="257" width="7.5" customWidth="1"/>
    <col min="258" max="258" width="8.125" customWidth="1"/>
    <col min="513" max="513" width="7.5" customWidth="1"/>
    <col min="514" max="514" width="8.125" customWidth="1"/>
    <col min="769" max="769" width="7.5" customWidth="1"/>
    <col min="770" max="770" width="8.125" customWidth="1"/>
    <col min="1025" max="1025" width="7.5" customWidth="1"/>
    <col min="1026" max="1026" width="8.125" customWidth="1"/>
    <col min="1281" max="1281" width="7.5" customWidth="1"/>
    <col min="1282" max="1282" width="8.125" customWidth="1"/>
    <col min="1537" max="1537" width="7.5" customWidth="1"/>
    <col min="1538" max="1538" width="8.125" customWidth="1"/>
    <col min="1793" max="1793" width="7.5" customWidth="1"/>
    <col min="1794" max="1794" width="8.125" customWidth="1"/>
    <col min="2049" max="2049" width="7.5" customWidth="1"/>
    <col min="2050" max="2050" width="8.125" customWidth="1"/>
    <col min="2305" max="2305" width="7.5" customWidth="1"/>
    <col min="2306" max="2306" width="8.125" customWidth="1"/>
    <col min="2561" max="2561" width="7.5" customWidth="1"/>
    <col min="2562" max="2562" width="8.125" customWidth="1"/>
    <col min="2817" max="2817" width="7.5" customWidth="1"/>
    <col min="2818" max="2818" width="8.125" customWidth="1"/>
    <col min="3073" max="3073" width="7.5" customWidth="1"/>
    <col min="3074" max="3074" width="8.125" customWidth="1"/>
    <col min="3329" max="3329" width="7.5" customWidth="1"/>
    <col min="3330" max="3330" width="8.125" customWidth="1"/>
    <col min="3585" max="3585" width="7.5" customWidth="1"/>
    <col min="3586" max="3586" width="8.125" customWidth="1"/>
    <col min="3841" max="3841" width="7.5" customWidth="1"/>
    <col min="3842" max="3842" width="8.125" customWidth="1"/>
    <col min="4097" max="4097" width="7.5" customWidth="1"/>
    <col min="4098" max="4098" width="8.125" customWidth="1"/>
    <col min="4353" max="4353" width="7.5" customWidth="1"/>
    <col min="4354" max="4354" width="8.125" customWidth="1"/>
    <col min="4609" max="4609" width="7.5" customWidth="1"/>
    <col min="4610" max="4610" width="8.125" customWidth="1"/>
    <col min="4865" max="4865" width="7.5" customWidth="1"/>
    <col min="4866" max="4866" width="8.125" customWidth="1"/>
    <col min="5121" max="5121" width="7.5" customWidth="1"/>
    <col min="5122" max="5122" width="8.125" customWidth="1"/>
    <col min="5377" max="5377" width="7.5" customWidth="1"/>
    <col min="5378" max="5378" width="8.125" customWidth="1"/>
    <col min="5633" max="5633" width="7.5" customWidth="1"/>
    <col min="5634" max="5634" width="8.125" customWidth="1"/>
    <col min="5889" max="5889" width="7.5" customWidth="1"/>
    <col min="5890" max="5890" width="8.125" customWidth="1"/>
    <col min="6145" max="6145" width="7.5" customWidth="1"/>
    <col min="6146" max="6146" width="8.125" customWidth="1"/>
    <col min="6401" max="6401" width="7.5" customWidth="1"/>
    <col min="6402" max="6402" width="8.125" customWidth="1"/>
    <col min="6657" max="6657" width="7.5" customWidth="1"/>
    <col min="6658" max="6658" width="8.125" customWidth="1"/>
    <col min="6913" max="6913" width="7.5" customWidth="1"/>
    <col min="6914" max="6914" width="8.125" customWidth="1"/>
    <col min="7169" max="7169" width="7.5" customWidth="1"/>
    <col min="7170" max="7170" width="8.125" customWidth="1"/>
    <col min="7425" max="7425" width="7.5" customWidth="1"/>
    <col min="7426" max="7426" width="8.125" customWidth="1"/>
    <col min="7681" max="7681" width="7.5" customWidth="1"/>
    <col min="7682" max="7682" width="8.125" customWidth="1"/>
    <col min="7937" max="7937" width="7.5" customWidth="1"/>
    <col min="7938" max="7938" width="8.125" customWidth="1"/>
    <col min="8193" max="8193" width="7.5" customWidth="1"/>
    <col min="8194" max="8194" width="8.125" customWidth="1"/>
    <col min="8449" max="8449" width="7.5" customWidth="1"/>
    <col min="8450" max="8450" width="8.125" customWidth="1"/>
    <col min="8705" max="8705" width="7.5" customWidth="1"/>
    <col min="8706" max="8706" width="8.125" customWidth="1"/>
    <col min="8961" max="8961" width="7.5" customWidth="1"/>
    <col min="8962" max="8962" width="8.125" customWidth="1"/>
    <col min="9217" max="9217" width="7.5" customWidth="1"/>
    <col min="9218" max="9218" width="8.125" customWidth="1"/>
    <col min="9473" max="9473" width="7.5" customWidth="1"/>
    <col min="9474" max="9474" width="8.125" customWidth="1"/>
    <col min="9729" max="9729" width="7.5" customWidth="1"/>
    <col min="9730" max="9730" width="8.125" customWidth="1"/>
    <col min="9985" max="9985" width="7.5" customWidth="1"/>
    <col min="9986" max="9986" width="8.125" customWidth="1"/>
    <col min="10241" max="10241" width="7.5" customWidth="1"/>
    <col min="10242" max="10242" width="8.125" customWidth="1"/>
    <col min="10497" max="10497" width="7.5" customWidth="1"/>
    <col min="10498" max="10498" width="8.125" customWidth="1"/>
    <col min="10753" max="10753" width="7.5" customWidth="1"/>
    <col min="10754" max="10754" width="8.125" customWidth="1"/>
    <col min="11009" max="11009" width="7.5" customWidth="1"/>
    <col min="11010" max="11010" width="8.125" customWidth="1"/>
    <col min="11265" max="11265" width="7.5" customWidth="1"/>
    <col min="11266" max="11266" width="8.125" customWidth="1"/>
    <col min="11521" max="11521" width="7.5" customWidth="1"/>
    <col min="11522" max="11522" width="8.125" customWidth="1"/>
    <col min="11777" max="11777" width="7.5" customWidth="1"/>
    <col min="11778" max="11778" width="8.125" customWidth="1"/>
    <col min="12033" max="12033" width="7.5" customWidth="1"/>
    <col min="12034" max="12034" width="8.125" customWidth="1"/>
    <col min="12289" max="12289" width="7.5" customWidth="1"/>
    <col min="12290" max="12290" width="8.125" customWidth="1"/>
    <col min="12545" max="12545" width="7.5" customWidth="1"/>
    <col min="12546" max="12546" width="8.125" customWidth="1"/>
    <col min="12801" max="12801" width="7.5" customWidth="1"/>
    <col min="12802" max="12802" width="8.125" customWidth="1"/>
    <col min="13057" max="13057" width="7.5" customWidth="1"/>
    <col min="13058" max="13058" width="8.125" customWidth="1"/>
    <col min="13313" max="13313" width="7.5" customWidth="1"/>
    <col min="13314" max="13314" width="8.125" customWidth="1"/>
    <col min="13569" max="13569" width="7.5" customWidth="1"/>
    <col min="13570" max="13570" width="8.125" customWidth="1"/>
    <col min="13825" max="13825" width="7.5" customWidth="1"/>
    <col min="13826" max="13826" width="8.125" customWidth="1"/>
    <col min="14081" max="14081" width="7.5" customWidth="1"/>
    <col min="14082" max="14082" width="8.125" customWidth="1"/>
    <col min="14337" max="14337" width="7.5" customWidth="1"/>
    <col min="14338" max="14338" width="8.125" customWidth="1"/>
    <col min="14593" max="14593" width="7.5" customWidth="1"/>
    <col min="14594" max="14594" width="8.125" customWidth="1"/>
    <col min="14849" max="14849" width="7.5" customWidth="1"/>
    <col min="14850" max="14850" width="8.125" customWidth="1"/>
    <col min="15105" max="15105" width="7.5" customWidth="1"/>
    <col min="15106" max="15106" width="8.125" customWidth="1"/>
    <col min="15361" max="15361" width="7.5" customWidth="1"/>
    <col min="15362" max="15362" width="8.125" customWidth="1"/>
    <col min="15617" max="15617" width="7.5" customWidth="1"/>
    <col min="15618" max="15618" width="8.125" customWidth="1"/>
    <col min="15873" max="15873" width="7.5" customWidth="1"/>
    <col min="15874" max="15874" width="8.125" customWidth="1"/>
    <col min="16129" max="16129" width="7.5" customWidth="1"/>
    <col min="16130" max="16130" width="8.125" customWidth="1"/>
  </cols>
  <sheetData>
    <row r="137" spans="1:15" ht="15" thickBot="1"/>
    <row r="138" spans="1:15" ht="409.5" customHeight="1" thickTop="1" thickBot="1">
      <c r="A138" s="77" t="s">
        <v>108</v>
      </c>
      <c r="B138" s="51"/>
      <c r="C138" s="51"/>
      <c r="D138" s="51"/>
      <c r="E138" s="51"/>
      <c r="F138" s="51"/>
      <c r="G138" s="51"/>
      <c r="H138" s="51"/>
      <c r="I138" s="51"/>
      <c r="J138" s="51"/>
      <c r="K138" s="51"/>
      <c r="L138" s="51"/>
      <c r="M138" s="51"/>
      <c r="N138" s="51"/>
      <c r="O138" s="78"/>
    </row>
    <row r="139" spans="1:15" ht="162" customHeight="1" thickTop="1" thickBot="1">
      <c r="A139" s="124" t="s">
        <v>103</v>
      </c>
      <c r="B139" s="125"/>
      <c r="C139" s="125"/>
      <c r="D139" s="125"/>
      <c r="E139" s="125"/>
      <c r="F139" s="125"/>
      <c r="G139" s="125"/>
      <c r="H139" s="125"/>
      <c r="I139" s="125"/>
      <c r="J139" s="125"/>
      <c r="K139" s="125"/>
      <c r="L139" s="125"/>
      <c r="M139" s="125"/>
      <c r="N139" s="125"/>
      <c r="O139" s="126"/>
    </row>
    <row r="140" spans="1:15" ht="120.75" customHeight="1" thickTop="1" thickBot="1">
      <c r="A140" s="73" t="s">
        <v>104</v>
      </c>
      <c r="B140" s="74"/>
      <c r="C140" s="74"/>
      <c r="D140" s="74"/>
      <c r="E140" s="74"/>
      <c r="F140" s="74"/>
      <c r="G140" s="74"/>
      <c r="H140" s="74"/>
      <c r="I140" s="74"/>
      <c r="J140" s="74"/>
      <c r="K140" s="74"/>
      <c r="L140" s="74"/>
      <c r="M140" s="74"/>
      <c r="N140" s="74"/>
      <c r="O140" s="75"/>
    </row>
    <row r="141" spans="1:15" ht="370.5" customHeight="1" thickTop="1" thickBot="1">
      <c r="A141" s="77" t="s">
        <v>105</v>
      </c>
      <c r="B141" s="51"/>
      <c r="C141" s="51"/>
      <c r="D141" s="51"/>
      <c r="E141" s="51"/>
      <c r="F141" s="51"/>
      <c r="G141" s="51"/>
      <c r="H141" s="51"/>
      <c r="I141" s="51"/>
      <c r="J141" s="51"/>
      <c r="K141" s="51"/>
      <c r="L141" s="51"/>
      <c r="M141" s="51"/>
      <c r="N141" s="51"/>
      <c r="O141" s="78"/>
    </row>
    <row r="142" spans="1:15" ht="100.5" customHeight="1" thickTop="1" thickBot="1">
      <c r="A142" s="73" t="s">
        <v>106</v>
      </c>
      <c r="B142" s="74"/>
      <c r="C142" s="74"/>
      <c r="D142" s="74"/>
      <c r="E142" s="74"/>
      <c r="F142" s="74"/>
      <c r="G142" s="74"/>
      <c r="H142" s="74"/>
      <c r="I142" s="74"/>
      <c r="J142" s="74"/>
      <c r="K142" s="74"/>
      <c r="L142" s="74"/>
      <c r="M142" s="74"/>
      <c r="N142" s="74"/>
      <c r="O142" s="75"/>
    </row>
    <row r="143" spans="1:15" ht="147" customHeight="1" thickTop="1" thickBot="1">
      <c r="A143" s="47" t="s">
        <v>107</v>
      </c>
      <c r="B143" s="48"/>
      <c r="C143" s="48"/>
      <c r="D143" s="48"/>
      <c r="E143" s="48"/>
      <c r="F143" s="48"/>
      <c r="G143" s="48"/>
      <c r="H143" s="48"/>
      <c r="I143" s="48"/>
      <c r="J143" s="48"/>
      <c r="K143" s="48"/>
      <c r="L143" s="48"/>
      <c r="M143" s="48"/>
      <c r="N143" s="48"/>
      <c r="O143" s="49"/>
    </row>
    <row r="144" spans="1:15" ht="15" thickTop="1"/>
  </sheetData>
  <mergeCells count="6">
    <mergeCell ref="A143:O143"/>
    <mergeCell ref="A138:O138"/>
    <mergeCell ref="A139:O139"/>
    <mergeCell ref="A140:O140"/>
    <mergeCell ref="A141:O141"/>
    <mergeCell ref="A142:O142"/>
  </mergeCells>
  <phoneticPr fontId="4"/>
  <pageMargins left="0.7" right="0.7" top="0.75" bottom="0.75" header="0.3" footer="0.3"/>
  <pageSetup paperSize="9" scale="6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2:V109"/>
  <sheetViews>
    <sheetView zoomScaleNormal="100" workbookViewId="0">
      <pane ySplit="8" topLeftCell="A9" activePane="bottomLeft" state="frozen"/>
      <selection pane="bottomLeft"/>
    </sheetView>
  </sheetViews>
  <sheetFormatPr defaultRowHeight="13.5"/>
  <cols>
    <col min="1" max="1" width="2.875" customWidth="1"/>
    <col min="2" max="18" width="6.625" customWidth="1"/>
    <col min="22" max="22" width="10.875" style="2" bestFit="1" customWidth="1"/>
  </cols>
  <sheetData>
    <row r="2" spans="2:21">
      <c r="B2" s="113" t="s">
        <v>0</v>
      </c>
      <c r="C2" s="113"/>
      <c r="D2" s="120" t="s">
        <v>1</v>
      </c>
      <c r="E2" s="120"/>
      <c r="F2" s="113" t="s">
        <v>2</v>
      </c>
      <c r="G2" s="113"/>
      <c r="H2" s="120" t="s">
        <v>3</v>
      </c>
      <c r="I2" s="120"/>
      <c r="J2" s="113" t="s">
        <v>4</v>
      </c>
      <c r="K2" s="113"/>
      <c r="L2" s="121">
        <f>C9</f>
        <v>100000</v>
      </c>
      <c r="M2" s="120"/>
      <c r="N2" s="113" t="s">
        <v>5</v>
      </c>
      <c r="O2" s="113"/>
      <c r="P2" s="121">
        <f>C36</f>
        <v>127475.62950018758</v>
      </c>
      <c r="Q2" s="120"/>
      <c r="R2" s="1"/>
      <c r="S2" s="1"/>
      <c r="T2" s="1"/>
    </row>
    <row r="3" spans="2:21" ht="57" customHeight="1">
      <c r="B3" s="113" t="s">
        <v>6</v>
      </c>
      <c r="C3" s="113"/>
      <c r="D3" s="122" t="s">
        <v>7</v>
      </c>
      <c r="E3" s="122"/>
      <c r="F3" s="122"/>
      <c r="G3" s="122"/>
      <c r="H3" s="122"/>
      <c r="I3" s="122"/>
      <c r="J3" s="113" t="s">
        <v>8</v>
      </c>
      <c r="K3" s="113"/>
      <c r="L3" s="122" t="s">
        <v>9</v>
      </c>
      <c r="M3" s="123"/>
      <c r="N3" s="123"/>
      <c r="O3" s="123"/>
      <c r="P3" s="123"/>
      <c r="Q3" s="123"/>
      <c r="R3" s="1"/>
      <c r="S3" s="1"/>
    </row>
    <row r="4" spans="2:21">
      <c r="B4" s="113" t="s">
        <v>10</v>
      </c>
      <c r="C4" s="113"/>
      <c r="D4" s="111">
        <f>SUM($R$9:$S$993)</f>
        <v>27475.629500187617</v>
      </c>
      <c r="E4" s="111"/>
      <c r="F4" s="113" t="s">
        <v>11</v>
      </c>
      <c r="G4" s="113"/>
      <c r="H4" s="119">
        <f>SUM($T$9:$U$108)</f>
        <v>676.30000000000064</v>
      </c>
      <c r="I4" s="120"/>
      <c r="J4" s="110" t="s">
        <v>12</v>
      </c>
      <c r="K4" s="110"/>
      <c r="L4" s="121">
        <f>MAX($C$9:$D$990)-C9</f>
        <v>42887.00594514946</v>
      </c>
      <c r="M4" s="121"/>
      <c r="N4" s="110" t="s">
        <v>13</v>
      </c>
      <c r="O4" s="110"/>
      <c r="P4" s="111">
        <f>MIN($C$9:$D$990)-C9</f>
        <v>-19750.36946562244</v>
      </c>
      <c r="Q4" s="111"/>
      <c r="R4" s="1"/>
      <c r="S4" s="1"/>
      <c r="T4" s="1"/>
    </row>
    <row r="5" spans="2:21">
      <c r="B5" s="3" t="s">
        <v>14</v>
      </c>
      <c r="C5" s="4">
        <f>COUNTIF($R$9:$R$990,"&gt;0")</f>
        <v>9</v>
      </c>
      <c r="D5" s="5" t="s">
        <v>15</v>
      </c>
      <c r="E5" s="6">
        <f>COUNTIF($R$9:$R$990,"&lt;0")</f>
        <v>18</v>
      </c>
      <c r="F5" s="5" t="s">
        <v>16</v>
      </c>
      <c r="G5" s="4">
        <f>COUNTIF($R$9:$R$990,"=0")</f>
        <v>0</v>
      </c>
      <c r="H5" s="5" t="s">
        <v>17</v>
      </c>
      <c r="I5" s="7">
        <f>C5/SUM(C5,E5,G5)</f>
        <v>0.33333333333333331</v>
      </c>
      <c r="J5" s="112" t="s">
        <v>18</v>
      </c>
      <c r="K5" s="113"/>
      <c r="L5" s="114">
        <v>2</v>
      </c>
      <c r="M5" s="115"/>
      <c r="N5" s="8" t="s">
        <v>19</v>
      </c>
      <c r="O5" s="9"/>
      <c r="P5" s="114">
        <v>4</v>
      </c>
      <c r="Q5" s="115"/>
      <c r="R5" s="1"/>
      <c r="S5" s="1"/>
      <c r="T5" s="1"/>
    </row>
    <row r="6" spans="2:21">
      <c r="B6" s="10"/>
      <c r="C6" s="11"/>
      <c r="D6" s="12"/>
      <c r="E6" s="116" t="s">
        <v>70</v>
      </c>
      <c r="F6" s="116"/>
      <c r="G6" s="116"/>
      <c r="H6" s="116"/>
      <c r="I6" s="116"/>
      <c r="J6" s="117" t="s">
        <v>69</v>
      </c>
      <c r="K6" s="117"/>
      <c r="L6" s="117"/>
      <c r="M6" s="13"/>
      <c r="N6" s="117" t="s">
        <v>71</v>
      </c>
      <c r="O6" s="117"/>
      <c r="P6" s="117"/>
      <c r="Q6" s="117"/>
      <c r="R6" s="1"/>
      <c r="S6" s="1"/>
      <c r="T6" s="1"/>
    </row>
    <row r="7" spans="2:21">
      <c r="B7" s="97" t="s">
        <v>20</v>
      </c>
      <c r="C7" s="99" t="s">
        <v>21</v>
      </c>
      <c r="D7" s="100"/>
      <c r="E7" s="103" t="s">
        <v>22</v>
      </c>
      <c r="F7" s="104"/>
      <c r="G7" s="104"/>
      <c r="H7" s="104"/>
      <c r="I7" s="92"/>
      <c r="J7" s="105" t="s">
        <v>23</v>
      </c>
      <c r="K7" s="106"/>
      <c r="L7" s="94"/>
      <c r="M7" s="107" t="s">
        <v>24</v>
      </c>
      <c r="N7" s="108" t="s">
        <v>25</v>
      </c>
      <c r="O7" s="109"/>
      <c r="P7" s="109"/>
      <c r="Q7" s="96"/>
      <c r="R7" s="90" t="s">
        <v>26</v>
      </c>
      <c r="S7" s="90"/>
      <c r="T7" s="90"/>
      <c r="U7" s="90"/>
    </row>
    <row r="8" spans="2:21">
      <c r="B8" s="98"/>
      <c r="C8" s="101"/>
      <c r="D8" s="102"/>
      <c r="E8" s="14" t="s">
        <v>27</v>
      </c>
      <c r="F8" s="14" t="s">
        <v>28</v>
      </c>
      <c r="G8" s="14" t="s">
        <v>29</v>
      </c>
      <c r="H8" s="91" t="s">
        <v>30</v>
      </c>
      <c r="I8" s="92"/>
      <c r="J8" s="15" t="s">
        <v>31</v>
      </c>
      <c r="K8" s="93" t="s">
        <v>32</v>
      </c>
      <c r="L8" s="94"/>
      <c r="M8" s="107"/>
      <c r="N8" s="16" t="s">
        <v>27</v>
      </c>
      <c r="O8" s="16" t="s">
        <v>28</v>
      </c>
      <c r="P8" s="95" t="s">
        <v>30</v>
      </c>
      <c r="Q8" s="96"/>
      <c r="R8" s="90" t="s">
        <v>33</v>
      </c>
      <c r="S8" s="90"/>
      <c r="T8" s="90" t="s">
        <v>31</v>
      </c>
      <c r="U8" s="90"/>
    </row>
    <row r="9" spans="2:21">
      <c r="B9" s="17">
        <v>1</v>
      </c>
      <c r="C9" s="85">
        <v>100000</v>
      </c>
      <c r="D9" s="85"/>
      <c r="E9" s="17">
        <v>2011</v>
      </c>
      <c r="F9" s="18">
        <v>42120</v>
      </c>
      <c r="G9" s="17" t="s">
        <v>35</v>
      </c>
      <c r="H9" s="86">
        <v>81.655000000000001</v>
      </c>
      <c r="I9" s="86"/>
      <c r="J9" s="17">
        <v>76</v>
      </c>
      <c r="K9" s="85">
        <f t="shared" ref="K9:K72" si="0">IF(F9="","",C9*0.03)</f>
        <v>3000</v>
      </c>
      <c r="L9" s="85"/>
      <c r="M9" s="19">
        <f>IF(J9="","",(K9/J9)/1000)</f>
        <v>3.9473684210526314E-2</v>
      </c>
      <c r="N9" s="17">
        <v>2011</v>
      </c>
      <c r="O9" s="18">
        <v>42487</v>
      </c>
      <c r="P9" s="89">
        <v>82.423000000000002</v>
      </c>
      <c r="Q9" s="89"/>
      <c r="R9" s="87">
        <f>IF(O9="","",(IF(G9="売",H9-P9,P9-H9))*M9*100000)</f>
        <v>-3031.5789473684235</v>
      </c>
      <c r="S9" s="87"/>
      <c r="T9" s="88">
        <f>IF(O9="","",IF(R9&lt;0,J9*(-1),IF(G9="買",(P9-H9)*100,(H9-P9)*100)))</f>
        <v>-76</v>
      </c>
      <c r="U9" s="88"/>
    </row>
    <row r="10" spans="2:21">
      <c r="B10" s="17">
        <v>2</v>
      </c>
      <c r="C10" s="85">
        <f t="shared" ref="C10:C73" si="1">IF(R9="","",C9+R9)</f>
        <v>96968.421052631573</v>
      </c>
      <c r="D10" s="85"/>
      <c r="E10" s="17">
        <v>2011</v>
      </c>
      <c r="F10" s="18">
        <v>42493</v>
      </c>
      <c r="G10" s="17" t="s">
        <v>35</v>
      </c>
      <c r="H10" s="89">
        <v>80.989000000000004</v>
      </c>
      <c r="I10" s="89"/>
      <c r="J10" s="17">
        <v>70</v>
      </c>
      <c r="K10" s="85">
        <f t="shared" ref="K10:K34" si="2">IF(F10="","",C10*0.03)</f>
        <v>2909.0526315789471</v>
      </c>
      <c r="L10" s="85"/>
      <c r="M10" s="19">
        <f t="shared" ref="M10:M73" si="3">IF(J10="","",(K10/J10)/1000)</f>
        <v>4.1557894736842099E-2</v>
      </c>
      <c r="N10" s="17">
        <v>2011</v>
      </c>
      <c r="O10" s="18">
        <v>42501</v>
      </c>
      <c r="P10" s="86">
        <v>80.929000000000002</v>
      </c>
      <c r="Q10" s="86"/>
      <c r="R10" s="87">
        <f t="shared" ref="R10:R73" si="4">IF(O10="","",(IF(G10="売",H10-P10,P10-H10))*M10*100000)</f>
        <v>249.34736842106204</v>
      </c>
      <c r="S10" s="87"/>
      <c r="T10" s="88">
        <f t="shared" ref="T10:T73" si="5">IF(O10="","",IF(R10&lt;0,J10*(-1),IF(G10="買",(P10-H10)*100,(H10-P10)*100)))</f>
        <v>6.0000000000002274</v>
      </c>
      <c r="U10" s="88"/>
    </row>
    <row r="11" spans="2:21">
      <c r="B11" s="17">
        <v>3</v>
      </c>
      <c r="C11" s="85">
        <f t="shared" si="1"/>
        <v>97217.768421052635</v>
      </c>
      <c r="D11" s="85"/>
      <c r="E11" s="17">
        <v>2011</v>
      </c>
      <c r="F11" s="18">
        <v>42514</v>
      </c>
      <c r="G11" s="17" t="s">
        <v>34</v>
      </c>
      <c r="H11" s="86">
        <v>82.049000000000007</v>
      </c>
      <c r="I11" s="86"/>
      <c r="J11" s="17">
        <v>73</v>
      </c>
      <c r="K11" s="85">
        <f t="shared" si="2"/>
        <v>2916.5330526315788</v>
      </c>
      <c r="L11" s="85"/>
      <c r="M11" s="19">
        <f t="shared" si="3"/>
        <v>3.9952507570295601E-2</v>
      </c>
      <c r="N11" s="21">
        <v>2011</v>
      </c>
      <c r="O11" s="18">
        <v>42516</v>
      </c>
      <c r="P11" s="86">
        <v>81.322000000000003</v>
      </c>
      <c r="Q11" s="86"/>
      <c r="R11" s="87">
        <f t="shared" si="4"/>
        <v>-2904.5473003605057</v>
      </c>
      <c r="S11" s="87"/>
      <c r="T11" s="88">
        <f t="shared" si="5"/>
        <v>-73</v>
      </c>
      <c r="U11" s="88"/>
    </row>
    <row r="12" spans="2:21">
      <c r="B12" s="17">
        <v>4</v>
      </c>
      <c r="C12" s="85">
        <f t="shared" si="1"/>
        <v>94313.221120692135</v>
      </c>
      <c r="D12" s="85"/>
      <c r="E12" s="21">
        <v>2011</v>
      </c>
      <c r="F12" s="18">
        <v>42556</v>
      </c>
      <c r="G12" s="17" t="s">
        <v>34</v>
      </c>
      <c r="H12" s="86">
        <v>80.918999999999997</v>
      </c>
      <c r="I12" s="86"/>
      <c r="J12" s="17">
        <v>39</v>
      </c>
      <c r="K12" s="85">
        <f t="shared" si="2"/>
        <v>2829.3966336207641</v>
      </c>
      <c r="L12" s="85"/>
      <c r="M12" s="19">
        <f t="shared" si="3"/>
        <v>7.2548631631301652E-2</v>
      </c>
      <c r="N12" s="21">
        <v>2011</v>
      </c>
      <c r="O12" s="18">
        <v>42559</v>
      </c>
      <c r="P12" s="86">
        <v>80.534999999999997</v>
      </c>
      <c r="Q12" s="86"/>
      <c r="R12" s="87">
        <f t="shared" si="4"/>
        <v>-2785.8674546419861</v>
      </c>
      <c r="S12" s="87"/>
      <c r="T12" s="88">
        <f t="shared" si="5"/>
        <v>-39</v>
      </c>
      <c r="U12" s="88"/>
    </row>
    <row r="13" spans="2:21">
      <c r="B13" s="17">
        <v>5</v>
      </c>
      <c r="C13" s="85">
        <f t="shared" si="1"/>
        <v>91527.353666050156</v>
      </c>
      <c r="D13" s="85"/>
      <c r="E13" s="21">
        <v>2011</v>
      </c>
      <c r="F13" s="18">
        <v>42585</v>
      </c>
      <c r="G13" s="17" t="s">
        <v>35</v>
      </c>
      <c r="H13" s="86">
        <v>76.950999999999993</v>
      </c>
      <c r="I13" s="86"/>
      <c r="J13" s="17">
        <v>87</v>
      </c>
      <c r="K13" s="85">
        <f t="shared" si="2"/>
        <v>2745.8206099815047</v>
      </c>
      <c r="L13" s="85"/>
      <c r="M13" s="19">
        <f t="shared" si="3"/>
        <v>3.1561156436569024E-2</v>
      </c>
      <c r="N13" s="21">
        <v>2011</v>
      </c>
      <c r="O13" s="18">
        <v>42586</v>
      </c>
      <c r="P13" s="86">
        <v>77.826999999999998</v>
      </c>
      <c r="Q13" s="86"/>
      <c r="R13" s="87">
        <f t="shared" si="4"/>
        <v>-2764.7573038434616</v>
      </c>
      <c r="S13" s="87"/>
      <c r="T13" s="88">
        <f t="shared" si="5"/>
        <v>-87</v>
      </c>
      <c r="U13" s="88"/>
    </row>
    <row r="14" spans="2:21">
      <c r="B14" s="17">
        <v>6</v>
      </c>
      <c r="C14" s="85">
        <f t="shared" si="1"/>
        <v>88762.596362206692</v>
      </c>
      <c r="D14" s="85"/>
      <c r="E14" s="21">
        <v>2011</v>
      </c>
      <c r="F14" s="18">
        <v>42619</v>
      </c>
      <c r="G14" s="17" t="s">
        <v>34</v>
      </c>
      <c r="H14" s="86">
        <v>76.981999999999999</v>
      </c>
      <c r="I14" s="86"/>
      <c r="J14" s="17">
        <v>30</v>
      </c>
      <c r="K14" s="85">
        <f t="shared" si="2"/>
        <v>2662.8778908662007</v>
      </c>
      <c r="L14" s="85"/>
      <c r="M14" s="19">
        <f t="shared" si="3"/>
        <v>8.8762596362206694E-2</v>
      </c>
      <c r="N14" s="21">
        <v>2011</v>
      </c>
      <c r="O14" s="18">
        <v>42627</v>
      </c>
      <c r="P14" s="86">
        <v>76.751000000000005</v>
      </c>
      <c r="Q14" s="86"/>
      <c r="R14" s="87">
        <f t="shared" si="4"/>
        <v>-2050.4159759669265</v>
      </c>
      <c r="S14" s="87"/>
      <c r="T14" s="88">
        <f t="shared" si="5"/>
        <v>-30</v>
      </c>
      <c r="U14" s="88"/>
    </row>
    <row r="15" spans="2:21">
      <c r="B15" s="17">
        <v>7</v>
      </c>
      <c r="C15" s="85">
        <f t="shared" si="1"/>
        <v>86712.180386239765</v>
      </c>
      <c r="D15" s="85"/>
      <c r="E15" s="21">
        <v>2011</v>
      </c>
      <c r="F15" s="18">
        <v>42664</v>
      </c>
      <c r="G15" s="17" t="s">
        <v>35</v>
      </c>
      <c r="H15" s="89">
        <v>76.668000000000006</v>
      </c>
      <c r="I15" s="89"/>
      <c r="J15" s="17">
        <v>42</v>
      </c>
      <c r="K15" s="85">
        <f t="shared" si="2"/>
        <v>2601.3654115871927</v>
      </c>
      <c r="L15" s="85"/>
      <c r="M15" s="19">
        <f t="shared" si="3"/>
        <v>6.1937271704456967E-2</v>
      </c>
      <c r="N15" s="21">
        <v>2011</v>
      </c>
      <c r="O15" s="18">
        <v>42674</v>
      </c>
      <c r="P15" s="86">
        <v>76.481999999999999</v>
      </c>
      <c r="Q15" s="86"/>
      <c r="R15" s="87">
        <f t="shared" si="4"/>
        <v>1152.0332537029433</v>
      </c>
      <c r="S15" s="87"/>
      <c r="T15" s="88">
        <f t="shared" si="5"/>
        <v>18.600000000000705</v>
      </c>
      <c r="U15" s="88"/>
    </row>
    <row r="16" spans="2:21">
      <c r="B16" s="17">
        <v>8</v>
      </c>
      <c r="C16" s="85">
        <f t="shared" si="1"/>
        <v>87864.213639942711</v>
      </c>
      <c r="D16" s="85"/>
      <c r="E16" s="40">
        <v>2011</v>
      </c>
      <c r="F16" s="18">
        <v>42690</v>
      </c>
      <c r="G16" s="17" t="s">
        <v>35</v>
      </c>
      <c r="H16" s="86">
        <v>76.896000000000001</v>
      </c>
      <c r="I16" s="86"/>
      <c r="J16" s="17">
        <v>61</v>
      </c>
      <c r="K16" s="85">
        <f t="shared" si="2"/>
        <v>2635.9264091982814</v>
      </c>
      <c r="L16" s="85"/>
      <c r="M16" s="19">
        <f t="shared" si="3"/>
        <v>4.321190834751281E-2</v>
      </c>
      <c r="N16" s="21">
        <v>2011</v>
      </c>
      <c r="O16" s="18">
        <v>42697</v>
      </c>
      <c r="P16" s="86">
        <v>77.498999999999995</v>
      </c>
      <c r="Q16" s="86"/>
      <c r="R16" s="87">
        <f t="shared" si="4"/>
        <v>-2605.6780733549981</v>
      </c>
      <c r="S16" s="87"/>
      <c r="T16" s="88">
        <f t="shared" si="5"/>
        <v>-61</v>
      </c>
      <c r="U16" s="88"/>
    </row>
    <row r="17" spans="2:21">
      <c r="B17" s="17">
        <v>9</v>
      </c>
      <c r="C17" s="85">
        <f t="shared" si="1"/>
        <v>85258.535566587714</v>
      </c>
      <c r="D17" s="85"/>
      <c r="E17" s="40">
        <v>2011</v>
      </c>
      <c r="F17" s="18">
        <v>42718</v>
      </c>
      <c r="G17" s="17" t="s">
        <v>34</v>
      </c>
      <c r="H17" s="86">
        <v>78.025999999999996</v>
      </c>
      <c r="I17" s="86"/>
      <c r="J17" s="17">
        <v>39</v>
      </c>
      <c r="K17" s="85">
        <f t="shared" si="2"/>
        <v>2557.7560669976315</v>
      </c>
      <c r="L17" s="85"/>
      <c r="M17" s="19">
        <f t="shared" si="3"/>
        <v>6.5583488897375156E-2</v>
      </c>
      <c r="N17" s="40">
        <v>2011</v>
      </c>
      <c r="O17" s="18">
        <v>42720</v>
      </c>
      <c r="P17" s="86">
        <v>77.638999999999996</v>
      </c>
      <c r="Q17" s="86"/>
      <c r="R17" s="87">
        <f t="shared" si="4"/>
        <v>-2538.0810203284218</v>
      </c>
      <c r="S17" s="87"/>
      <c r="T17" s="88">
        <f t="shared" si="5"/>
        <v>-39</v>
      </c>
      <c r="U17" s="88"/>
    </row>
    <row r="18" spans="2:21">
      <c r="B18" s="17">
        <v>10</v>
      </c>
      <c r="C18" s="85">
        <f t="shared" si="1"/>
        <v>82720.454546259294</v>
      </c>
      <c r="D18" s="85"/>
      <c r="E18" s="21">
        <v>2012</v>
      </c>
      <c r="F18" s="18">
        <v>42381</v>
      </c>
      <c r="G18" s="17" t="s">
        <v>35</v>
      </c>
      <c r="H18" s="86">
        <v>76.804000000000002</v>
      </c>
      <c r="I18" s="86"/>
      <c r="J18" s="17">
        <v>23</v>
      </c>
      <c r="K18" s="85">
        <f t="shared" si="2"/>
        <v>2481.6136363877786</v>
      </c>
      <c r="L18" s="85"/>
      <c r="M18" s="19">
        <f t="shared" si="3"/>
        <v>0.10789624506033821</v>
      </c>
      <c r="N18" s="21">
        <v>2012</v>
      </c>
      <c r="O18" s="18">
        <v>42384</v>
      </c>
      <c r="P18" s="86">
        <v>77.033000000000001</v>
      </c>
      <c r="Q18" s="86"/>
      <c r="R18" s="87">
        <f t="shared" si="4"/>
        <v>-2470.8240118817366</v>
      </c>
      <c r="S18" s="87"/>
      <c r="T18" s="88">
        <f t="shared" si="5"/>
        <v>-23</v>
      </c>
      <c r="U18" s="88"/>
    </row>
    <row r="19" spans="2:21">
      <c r="B19" s="17">
        <v>11</v>
      </c>
      <c r="C19" s="85">
        <f t="shared" si="1"/>
        <v>80249.63053437756</v>
      </c>
      <c r="D19" s="85"/>
      <c r="E19" s="17">
        <v>2012</v>
      </c>
      <c r="F19" s="18">
        <v>42429</v>
      </c>
      <c r="G19" s="17" t="s">
        <v>34</v>
      </c>
      <c r="H19" s="89">
        <v>80.790000000000006</v>
      </c>
      <c r="I19" s="89"/>
      <c r="J19" s="17">
        <v>76</v>
      </c>
      <c r="K19" s="85">
        <f t="shared" si="2"/>
        <v>2407.4889160313269</v>
      </c>
      <c r="L19" s="85"/>
      <c r="M19" s="19">
        <f t="shared" si="3"/>
        <v>3.1677485737254304E-2</v>
      </c>
      <c r="N19" s="21">
        <v>2012</v>
      </c>
      <c r="O19" s="18">
        <v>42451</v>
      </c>
      <c r="P19" s="86">
        <v>83.019000000000005</v>
      </c>
      <c r="Q19" s="86"/>
      <c r="R19" s="87">
        <f t="shared" si="4"/>
        <v>7060.9115708339814</v>
      </c>
      <c r="S19" s="87"/>
      <c r="T19" s="88">
        <f t="shared" si="5"/>
        <v>222.89999999999992</v>
      </c>
      <c r="U19" s="88"/>
    </row>
    <row r="20" spans="2:21">
      <c r="B20" s="17">
        <v>12</v>
      </c>
      <c r="C20" s="85">
        <f t="shared" si="1"/>
        <v>87310.542105211542</v>
      </c>
      <c r="D20" s="85"/>
      <c r="E20" s="17">
        <v>2012</v>
      </c>
      <c r="F20" s="18">
        <v>42494</v>
      </c>
      <c r="G20" s="17" t="s">
        <v>35</v>
      </c>
      <c r="H20" s="86">
        <v>80.031000000000006</v>
      </c>
      <c r="I20" s="86"/>
      <c r="J20" s="17">
        <v>36</v>
      </c>
      <c r="K20" s="85">
        <f t="shared" si="2"/>
        <v>2619.3162631563459</v>
      </c>
      <c r="L20" s="85"/>
      <c r="M20" s="19">
        <f t="shared" si="3"/>
        <v>7.2758785087676275E-2</v>
      </c>
      <c r="N20" s="21">
        <v>2012</v>
      </c>
      <c r="O20" s="18">
        <v>42504</v>
      </c>
      <c r="P20" s="89">
        <v>80.075999999999993</v>
      </c>
      <c r="Q20" s="89"/>
      <c r="R20" s="87">
        <f t="shared" si="4"/>
        <v>-327.41453289445229</v>
      </c>
      <c r="S20" s="87"/>
      <c r="T20" s="88">
        <f t="shared" si="5"/>
        <v>-36</v>
      </c>
      <c r="U20" s="88"/>
    </row>
    <row r="21" spans="2:21">
      <c r="B21" s="17">
        <v>13</v>
      </c>
      <c r="C21" s="85">
        <f t="shared" si="1"/>
        <v>86983.127572317084</v>
      </c>
      <c r="D21" s="85"/>
      <c r="E21" s="17">
        <v>2012</v>
      </c>
      <c r="F21" s="18">
        <v>42534</v>
      </c>
      <c r="G21" s="17" t="s">
        <v>34</v>
      </c>
      <c r="H21" s="89">
        <v>79.7</v>
      </c>
      <c r="I21" s="89"/>
      <c r="J21" s="17">
        <v>54</v>
      </c>
      <c r="K21" s="85">
        <f t="shared" si="2"/>
        <v>2609.4938271695123</v>
      </c>
      <c r="L21" s="85"/>
      <c r="M21" s="19">
        <f t="shared" si="3"/>
        <v>4.8323959762398373E-2</v>
      </c>
      <c r="N21" s="21">
        <v>2012</v>
      </c>
      <c r="O21" s="18">
        <v>42535</v>
      </c>
      <c r="P21" s="86">
        <v>79.165000000000006</v>
      </c>
      <c r="Q21" s="86"/>
      <c r="R21" s="87">
        <f t="shared" si="4"/>
        <v>-2585.3318472882966</v>
      </c>
      <c r="S21" s="87"/>
      <c r="T21" s="88">
        <f t="shared" si="5"/>
        <v>-54</v>
      </c>
      <c r="U21" s="88"/>
    </row>
    <row r="22" spans="2:21">
      <c r="B22" s="17">
        <v>14</v>
      </c>
      <c r="C22" s="85">
        <f t="shared" si="1"/>
        <v>84397.795725028787</v>
      </c>
      <c r="D22" s="85"/>
      <c r="E22" s="17">
        <v>2012</v>
      </c>
      <c r="F22" s="18">
        <v>42556</v>
      </c>
      <c r="G22" s="17" t="s">
        <v>34</v>
      </c>
      <c r="H22" s="86">
        <v>79.897000000000006</v>
      </c>
      <c r="I22" s="86"/>
      <c r="J22" s="17">
        <v>31</v>
      </c>
      <c r="K22" s="85">
        <f t="shared" si="2"/>
        <v>2531.9338717508635</v>
      </c>
      <c r="L22" s="85"/>
      <c r="M22" s="19">
        <f t="shared" si="3"/>
        <v>8.1675286185511717E-2</v>
      </c>
      <c r="N22" s="17">
        <v>2012</v>
      </c>
      <c r="O22" s="18">
        <v>42557</v>
      </c>
      <c r="P22" s="86">
        <v>79.588999999999999</v>
      </c>
      <c r="Q22" s="86"/>
      <c r="R22" s="87">
        <f t="shared" si="4"/>
        <v>-2515.5988145138176</v>
      </c>
      <c r="S22" s="87"/>
      <c r="T22" s="88">
        <f t="shared" si="5"/>
        <v>-31</v>
      </c>
      <c r="U22" s="88"/>
    </row>
    <row r="23" spans="2:21">
      <c r="B23" s="17">
        <v>15</v>
      </c>
      <c r="C23" s="85">
        <f t="shared" si="1"/>
        <v>81882.196910514976</v>
      </c>
      <c r="D23" s="85"/>
      <c r="E23" s="17">
        <v>2012</v>
      </c>
      <c r="F23" s="18">
        <v>42716</v>
      </c>
      <c r="G23" s="17" t="s">
        <v>34</v>
      </c>
      <c r="H23" s="86">
        <v>82.647999999999996</v>
      </c>
      <c r="I23" s="86"/>
      <c r="J23" s="17">
        <v>54</v>
      </c>
      <c r="K23" s="85">
        <f t="shared" si="2"/>
        <v>2456.4659073154494</v>
      </c>
      <c r="L23" s="85"/>
      <c r="M23" s="19">
        <f t="shared" si="3"/>
        <v>4.5490109394730548E-2</v>
      </c>
      <c r="N23" s="17">
        <v>2013</v>
      </c>
      <c r="O23" s="18">
        <v>42427</v>
      </c>
      <c r="P23" s="86">
        <v>92.221999999999994</v>
      </c>
      <c r="Q23" s="86"/>
      <c r="R23" s="87">
        <f t="shared" si="4"/>
        <v>43552.230734515018</v>
      </c>
      <c r="S23" s="87"/>
      <c r="T23" s="88">
        <f t="shared" si="5"/>
        <v>957.39999999999986</v>
      </c>
      <c r="U23" s="88"/>
    </row>
    <row r="24" spans="2:21">
      <c r="B24" s="17">
        <v>16</v>
      </c>
      <c r="C24" s="85">
        <f t="shared" ref="C24" si="6">IF(R23="","",C23+R23)</f>
        <v>125434.42764502999</v>
      </c>
      <c r="D24" s="85"/>
      <c r="E24" s="34">
        <v>2013</v>
      </c>
      <c r="F24" s="18">
        <v>42435</v>
      </c>
      <c r="G24" s="34" t="s">
        <v>34</v>
      </c>
      <c r="H24" s="89">
        <v>93.546999999999997</v>
      </c>
      <c r="I24" s="89"/>
      <c r="J24" s="34">
        <v>64</v>
      </c>
      <c r="K24" s="85">
        <f t="shared" si="2"/>
        <v>3763.0328293508996</v>
      </c>
      <c r="L24" s="85"/>
      <c r="M24" s="19">
        <f t="shared" ref="M24:M34" si="7">IF(J24="","",(K24/J24)/1000)</f>
        <v>5.8797387958607804E-2</v>
      </c>
      <c r="N24" s="34">
        <v>2013</v>
      </c>
      <c r="O24" s="18">
        <v>42444</v>
      </c>
      <c r="P24" s="86">
        <v>95.441000000000003</v>
      </c>
      <c r="Q24" s="86"/>
      <c r="R24" s="87">
        <f t="shared" ref="R24:R34" si="8">IF(O24="","",(IF(G24="売",H24-P24,P24-H24))*M24*100000)</f>
        <v>11136.225279360349</v>
      </c>
      <c r="S24" s="87"/>
      <c r="T24" s="88">
        <f t="shared" ref="T24:T34" si="9">IF(O24="","",IF(R24&lt;0,J24*(-1),IF(G24="買",(P24-H24)*100,(H24-P24)*100)))</f>
        <v>189.40000000000055</v>
      </c>
      <c r="U24" s="88"/>
    </row>
    <row r="25" spans="2:21">
      <c r="B25" s="17">
        <v>17</v>
      </c>
      <c r="C25" s="85">
        <f t="shared" ref="C25:C36" si="10">IF(R24="","",C24+R24)</f>
        <v>136570.65292439034</v>
      </c>
      <c r="D25" s="85"/>
      <c r="E25" s="34">
        <v>2013</v>
      </c>
      <c r="F25" s="18">
        <v>42484</v>
      </c>
      <c r="G25" s="34" t="s">
        <v>34</v>
      </c>
      <c r="H25" s="86">
        <v>99.542000000000002</v>
      </c>
      <c r="I25" s="86"/>
      <c r="J25" s="34">
        <v>107</v>
      </c>
      <c r="K25" s="85">
        <f t="shared" si="2"/>
        <v>4097.1195877317095</v>
      </c>
      <c r="L25" s="85"/>
      <c r="M25" s="19">
        <f t="shared" si="7"/>
        <v>3.8290837268520644E-2</v>
      </c>
      <c r="N25" s="34">
        <v>2013</v>
      </c>
      <c r="O25" s="18">
        <v>42486</v>
      </c>
      <c r="P25" s="86">
        <v>98.478999999999999</v>
      </c>
      <c r="Q25" s="86"/>
      <c r="R25" s="87">
        <f t="shared" si="8"/>
        <v>-4070.3160016437532</v>
      </c>
      <c r="S25" s="87"/>
      <c r="T25" s="88">
        <f t="shared" si="9"/>
        <v>-107</v>
      </c>
      <c r="U25" s="88"/>
    </row>
    <row r="26" spans="2:21">
      <c r="B26" s="17">
        <v>18</v>
      </c>
      <c r="C26" s="85">
        <f t="shared" si="10"/>
        <v>132500.33692274659</v>
      </c>
      <c r="D26" s="85"/>
      <c r="E26" s="34">
        <v>2013</v>
      </c>
      <c r="F26" s="18">
        <v>42521</v>
      </c>
      <c r="G26" s="34" t="s">
        <v>35</v>
      </c>
      <c r="H26" s="86">
        <v>100.456</v>
      </c>
      <c r="I26" s="86"/>
      <c r="J26" s="34">
        <v>135</v>
      </c>
      <c r="K26" s="85">
        <f t="shared" si="2"/>
        <v>3975.0101076823976</v>
      </c>
      <c r="L26" s="85"/>
      <c r="M26" s="19">
        <f t="shared" si="7"/>
        <v>2.9444519316165908E-2</v>
      </c>
      <c r="N26" s="34">
        <v>2013</v>
      </c>
      <c r="O26" s="18">
        <v>42545</v>
      </c>
      <c r="P26" s="86">
        <v>98.283000000000001</v>
      </c>
      <c r="Q26" s="86"/>
      <c r="R26" s="87">
        <f t="shared" si="8"/>
        <v>6398.2940474028564</v>
      </c>
      <c r="S26" s="87"/>
      <c r="T26" s="88">
        <f t="shared" si="9"/>
        <v>217.30000000000018</v>
      </c>
      <c r="U26" s="88"/>
    </row>
    <row r="27" spans="2:21">
      <c r="B27" s="17">
        <v>19</v>
      </c>
      <c r="C27" s="85">
        <f t="shared" si="10"/>
        <v>138898.63097014945</v>
      </c>
      <c r="D27" s="85"/>
      <c r="E27" s="34">
        <v>2013</v>
      </c>
      <c r="F27" s="18">
        <v>42547</v>
      </c>
      <c r="G27" s="34" t="s">
        <v>34</v>
      </c>
      <c r="H27" s="86">
        <v>98.069000000000003</v>
      </c>
      <c r="I27" s="86"/>
      <c r="J27" s="34">
        <v>112</v>
      </c>
      <c r="K27" s="85">
        <f t="shared" si="2"/>
        <v>4166.9589291044831</v>
      </c>
      <c r="L27" s="85"/>
      <c r="M27" s="19">
        <f t="shared" si="7"/>
        <v>3.7204990438432888E-2</v>
      </c>
      <c r="N27" s="34">
        <v>2013</v>
      </c>
      <c r="O27" s="18">
        <v>42576</v>
      </c>
      <c r="P27" s="86">
        <v>99.141000000000005</v>
      </c>
      <c r="Q27" s="86"/>
      <c r="R27" s="87">
        <f t="shared" si="8"/>
        <v>3988.3749750000156</v>
      </c>
      <c r="S27" s="87"/>
      <c r="T27" s="88">
        <f t="shared" si="9"/>
        <v>107.20000000000027</v>
      </c>
      <c r="U27" s="88"/>
    </row>
    <row r="28" spans="2:21">
      <c r="B28" s="17">
        <v>20</v>
      </c>
      <c r="C28" s="85">
        <f t="shared" si="10"/>
        <v>142887.00594514946</v>
      </c>
      <c r="D28" s="85"/>
      <c r="E28" s="34">
        <v>2013</v>
      </c>
      <c r="F28" s="18">
        <v>42638</v>
      </c>
      <c r="G28" s="34" t="s">
        <v>35</v>
      </c>
      <c r="H28" s="86">
        <v>98.463999999999999</v>
      </c>
      <c r="I28" s="86"/>
      <c r="J28" s="34">
        <v>71</v>
      </c>
      <c r="K28" s="85">
        <f t="shared" si="2"/>
        <v>4286.6101783544837</v>
      </c>
      <c r="L28" s="85"/>
      <c r="M28" s="19">
        <f t="shared" si="7"/>
        <v>6.0374791244429349E-2</v>
      </c>
      <c r="N28" s="34">
        <v>2013</v>
      </c>
      <c r="O28" s="18">
        <v>42659</v>
      </c>
      <c r="P28" s="86">
        <v>98.725999999999999</v>
      </c>
      <c r="Q28" s="86"/>
      <c r="R28" s="87">
        <f t="shared" si="8"/>
        <v>-1581.8195306040516</v>
      </c>
      <c r="S28" s="87"/>
      <c r="T28" s="88">
        <f t="shared" si="9"/>
        <v>-71</v>
      </c>
      <c r="U28" s="88"/>
    </row>
    <row r="29" spans="2:21">
      <c r="B29" s="17">
        <v>21</v>
      </c>
      <c r="C29" s="85">
        <f t="shared" si="10"/>
        <v>141305.1864145454</v>
      </c>
      <c r="D29" s="85"/>
      <c r="E29" s="34">
        <v>2014</v>
      </c>
      <c r="F29" s="18">
        <v>42421</v>
      </c>
      <c r="G29" s="34" t="s">
        <v>34</v>
      </c>
      <c r="H29" s="89">
        <v>102.426</v>
      </c>
      <c r="I29" s="89"/>
      <c r="J29" s="34">
        <v>77</v>
      </c>
      <c r="K29" s="85">
        <f t="shared" si="2"/>
        <v>4239.155592436362</v>
      </c>
      <c r="L29" s="85"/>
      <c r="M29" s="19">
        <f t="shared" si="7"/>
        <v>5.5053968732939766E-2</v>
      </c>
      <c r="N29" s="34">
        <v>2014</v>
      </c>
      <c r="O29" s="18">
        <v>42432</v>
      </c>
      <c r="P29" s="86">
        <v>101.663</v>
      </c>
      <c r="Q29" s="86"/>
      <c r="R29" s="87">
        <f t="shared" si="8"/>
        <v>-4200.6178143233328</v>
      </c>
      <c r="S29" s="87"/>
      <c r="T29" s="88">
        <f t="shared" si="9"/>
        <v>-77</v>
      </c>
      <c r="U29" s="88"/>
    </row>
    <row r="30" spans="2:21">
      <c r="B30" s="17">
        <v>22</v>
      </c>
      <c r="C30" s="85">
        <f t="shared" si="10"/>
        <v>137104.56860022206</v>
      </c>
      <c r="D30" s="85"/>
      <c r="E30" s="34">
        <v>2014</v>
      </c>
      <c r="F30" s="18">
        <v>42528</v>
      </c>
      <c r="G30" s="34" t="s">
        <v>34</v>
      </c>
      <c r="H30" s="86">
        <v>102.61799999999999</v>
      </c>
      <c r="I30" s="86"/>
      <c r="J30" s="34">
        <v>51</v>
      </c>
      <c r="K30" s="85">
        <f t="shared" si="2"/>
        <v>4113.1370580066614</v>
      </c>
      <c r="L30" s="85"/>
      <c r="M30" s="19">
        <f t="shared" si="7"/>
        <v>8.064974623542473E-2</v>
      </c>
      <c r="N30" s="34">
        <v>2014</v>
      </c>
      <c r="O30" s="18">
        <v>42532</v>
      </c>
      <c r="P30" s="86">
        <v>102.10899999999999</v>
      </c>
      <c r="Q30" s="86"/>
      <c r="R30" s="87">
        <f t="shared" si="8"/>
        <v>-4105.0720833831219</v>
      </c>
      <c r="S30" s="87"/>
      <c r="T30" s="88">
        <f t="shared" si="9"/>
        <v>-51</v>
      </c>
      <c r="U30" s="88"/>
    </row>
    <row r="31" spans="2:21">
      <c r="B31" s="17">
        <v>23</v>
      </c>
      <c r="C31" s="85">
        <f t="shared" si="10"/>
        <v>132999.49651683893</v>
      </c>
      <c r="D31" s="85"/>
      <c r="E31" s="34">
        <v>2014</v>
      </c>
      <c r="F31" s="18">
        <v>42561</v>
      </c>
      <c r="G31" s="34" t="s">
        <v>35</v>
      </c>
      <c r="H31" s="86">
        <v>101.431</v>
      </c>
      <c r="I31" s="86"/>
      <c r="J31" s="34">
        <v>43</v>
      </c>
      <c r="K31" s="85">
        <f t="shared" si="2"/>
        <v>3989.984895505168</v>
      </c>
      <c r="L31" s="85"/>
      <c r="M31" s="19">
        <f t="shared" si="7"/>
        <v>9.2790346407096935E-2</v>
      </c>
      <c r="N31" s="34">
        <v>2014</v>
      </c>
      <c r="O31" s="18">
        <v>42575</v>
      </c>
      <c r="P31" s="86">
        <v>101.601</v>
      </c>
      <c r="Q31" s="86"/>
      <c r="R31" s="87">
        <f t="shared" si="8"/>
        <v>-1577.4358889206637</v>
      </c>
      <c r="S31" s="87"/>
      <c r="T31" s="88">
        <f t="shared" si="9"/>
        <v>-43</v>
      </c>
      <c r="U31" s="88"/>
    </row>
    <row r="32" spans="2:21">
      <c r="B32" s="17">
        <v>24</v>
      </c>
      <c r="C32" s="85">
        <f t="shared" si="10"/>
        <v>131422.06062791825</v>
      </c>
      <c r="D32" s="85"/>
      <c r="E32" s="34">
        <v>2014</v>
      </c>
      <c r="F32" s="18">
        <v>42651</v>
      </c>
      <c r="G32" s="34" t="s">
        <v>35</v>
      </c>
      <c r="H32" s="86">
        <v>107.73699999999999</v>
      </c>
      <c r="I32" s="86"/>
      <c r="J32" s="34">
        <v>101</v>
      </c>
      <c r="K32" s="85">
        <f t="shared" si="2"/>
        <v>3942.6618188375473</v>
      </c>
      <c r="L32" s="85"/>
      <c r="M32" s="19">
        <f t="shared" si="7"/>
        <v>3.9036255632054921E-2</v>
      </c>
      <c r="N32" s="34">
        <v>2014</v>
      </c>
      <c r="O32" s="18">
        <v>42666</v>
      </c>
      <c r="P32" s="86">
        <v>107.39100000000001</v>
      </c>
      <c r="Q32" s="86"/>
      <c r="R32" s="87">
        <f t="shared" si="8"/>
        <v>1350.654444869059</v>
      </c>
      <c r="S32" s="87"/>
      <c r="T32" s="88">
        <f t="shared" si="9"/>
        <v>34.599999999998943</v>
      </c>
      <c r="U32" s="88"/>
    </row>
    <row r="33" spans="2:21">
      <c r="B33" s="17">
        <v>25</v>
      </c>
      <c r="C33" s="85">
        <f t="shared" si="10"/>
        <v>132772.71507278731</v>
      </c>
      <c r="D33" s="85"/>
      <c r="E33" s="34">
        <v>2015</v>
      </c>
      <c r="F33" s="18">
        <v>42382</v>
      </c>
      <c r="G33" s="34" t="s">
        <v>35</v>
      </c>
      <c r="H33" s="86">
        <v>118.08499999999999</v>
      </c>
      <c r="I33" s="86"/>
      <c r="J33" s="34">
        <v>123</v>
      </c>
      <c r="K33" s="85">
        <f t="shared" si="2"/>
        <v>3983.1814521836191</v>
      </c>
      <c r="L33" s="85"/>
      <c r="M33" s="19">
        <f t="shared" si="7"/>
        <v>3.2383589042143245E-2</v>
      </c>
      <c r="N33" s="34">
        <v>2015</v>
      </c>
      <c r="O33" s="18">
        <v>42406</v>
      </c>
      <c r="P33" s="86">
        <v>117.996</v>
      </c>
      <c r="Q33" s="86"/>
      <c r="R33" s="87">
        <f t="shared" si="8"/>
        <v>288.2139424750705</v>
      </c>
      <c r="S33" s="87"/>
      <c r="T33" s="88">
        <f t="shared" si="9"/>
        <v>8.8999999999998636</v>
      </c>
      <c r="U33" s="88"/>
    </row>
    <row r="34" spans="2:21">
      <c r="B34" s="17">
        <v>26</v>
      </c>
      <c r="C34" s="85">
        <f t="shared" si="10"/>
        <v>133060.92901526237</v>
      </c>
      <c r="D34" s="85"/>
      <c r="E34" s="34">
        <v>2015</v>
      </c>
      <c r="F34" s="18">
        <v>42488</v>
      </c>
      <c r="G34" s="34" t="s">
        <v>35</v>
      </c>
      <c r="H34" s="86">
        <v>118.761</v>
      </c>
      <c r="I34" s="86"/>
      <c r="J34" s="34">
        <v>68</v>
      </c>
      <c r="K34" s="85">
        <f t="shared" si="2"/>
        <v>3991.8278704578711</v>
      </c>
      <c r="L34" s="85"/>
      <c r="M34" s="19">
        <f t="shared" si="7"/>
        <v>5.8703351036145164E-2</v>
      </c>
      <c r="N34" s="34">
        <v>2015</v>
      </c>
      <c r="O34" s="18">
        <v>42490</v>
      </c>
      <c r="P34" s="89">
        <v>119.432</v>
      </c>
      <c r="Q34" s="89"/>
      <c r="R34" s="87">
        <f t="shared" si="8"/>
        <v>-3938.9948545253787</v>
      </c>
      <c r="S34" s="87"/>
      <c r="T34" s="88">
        <f t="shared" si="9"/>
        <v>-68</v>
      </c>
      <c r="U34" s="88"/>
    </row>
    <row r="35" spans="2:21">
      <c r="B35" s="17">
        <v>27</v>
      </c>
      <c r="C35" s="85">
        <f t="shared" si="10"/>
        <v>129121.934160737</v>
      </c>
      <c r="D35" s="85"/>
      <c r="E35" s="17">
        <v>2015</v>
      </c>
      <c r="F35" s="18">
        <v>42539</v>
      </c>
      <c r="G35" s="17" t="s">
        <v>35</v>
      </c>
      <c r="H35" s="86">
        <v>123.19799999999999</v>
      </c>
      <c r="I35" s="86"/>
      <c r="J35" s="17">
        <v>120</v>
      </c>
      <c r="K35" s="85">
        <f t="shared" si="0"/>
        <v>3873.6580248221098</v>
      </c>
      <c r="L35" s="85"/>
      <c r="M35" s="19">
        <f t="shared" si="3"/>
        <v>3.228048354018425E-2</v>
      </c>
      <c r="N35" s="17">
        <v>2015</v>
      </c>
      <c r="O35" s="18">
        <v>42565</v>
      </c>
      <c r="P35" s="86">
        <v>123.708</v>
      </c>
      <c r="Q35" s="86"/>
      <c r="R35" s="87">
        <f t="shared" si="4"/>
        <v>-1646.3046605494133</v>
      </c>
      <c r="S35" s="87"/>
      <c r="T35" s="88">
        <f t="shared" si="5"/>
        <v>-120</v>
      </c>
      <c r="U35" s="88"/>
    </row>
    <row r="36" spans="2:21">
      <c r="B36" s="17">
        <v>28</v>
      </c>
      <c r="C36" s="85">
        <f t="shared" si="10"/>
        <v>127475.62950018758</v>
      </c>
      <c r="D36" s="85"/>
      <c r="E36" s="17"/>
      <c r="F36" s="18"/>
      <c r="G36" s="17" t="s">
        <v>35</v>
      </c>
      <c r="H36" s="86"/>
      <c r="I36" s="86"/>
      <c r="J36" s="17"/>
      <c r="K36" s="85" t="str">
        <f t="shared" si="0"/>
        <v/>
      </c>
      <c r="L36" s="85"/>
      <c r="M36" s="19" t="str">
        <f t="shared" si="3"/>
        <v/>
      </c>
      <c r="N36" s="17"/>
      <c r="O36" s="18"/>
      <c r="P36" s="86"/>
      <c r="Q36" s="86"/>
      <c r="R36" s="87" t="str">
        <f t="shared" si="4"/>
        <v/>
      </c>
      <c r="S36" s="87"/>
      <c r="T36" s="88" t="str">
        <f t="shared" si="5"/>
        <v/>
      </c>
      <c r="U36" s="88"/>
    </row>
    <row r="37" spans="2:21">
      <c r="B37" s="17">
        <v>29</v>
      </c>
      <c r="C37" s="85" t="str">
        <f t="shared" si="1"/>
        <v/>
      </c>
      <c r="D37" s="85"/>
      <c r="E37" s="17"/>
      <c r="F37" s="18"/>
      <c r="G37" s="17" t="s">
        <v>35</v>
      </c>
      <c r="H37" s="86"/>
      <c r="I37" s="86"/>
      <c r="J37" s="17"/>
      <c r="K37" s="85" t="str">
        <f t="shared" si="0"/>
        <v/>
      </c>
      <c r="L37" s="85"/>
      <c r="M37" s="19" t="str">
        <f t="shared" si="3"/>
        <v/>
      </c>
      <c r="N37" s="17"/>
      <c r="O37" s="18"/>
      <c r="P37" s="86"/>
      <c r="Q37" s="86"/>
      <c r="R37" s="87" t="str">
        <f t="shared" si="4"/>
        <v/>
      </c>
      <c r="S37" s="87"/>
      <c r="T37" s="88" t="str">
        <f t="shared" si="5"/>
        <v/>
      </c>
      <c r="U37" s="88"/>
    </row>
    <row r="38" spans="2:21">
      <c r="B38" s="17">
        <v>30</v>
      </c>
      <c r="C38" s="85" t="str">
        <f t="shared" si="1"/>
        <v/>
      </c>
      <c r="D38" s="85"/>
      <c r="E38" s="17"/>
      <c r="F38" s="18"/>
      <c r="G38" s="17" t="s">
        <v>34</v>
      </c>
      <c r="H38" s="86"/>
      <c r="I38" s="86"/>
      <c r="J38" s="17"/>
      <c r="K38" s="85" t="str">
        <f t="shared" si="0"/>
        <v/>
      </c>
      <c r="L38" s="85"/>
      <c r="M38" s="19" t="str">
        <f t="shared" si="3"/>
        <v/>
      </c>
      <c r="N38" s="17"/>
      <c r="O38" s="18"/>
      <c r="P38" s="86"/>
      <c r="Q38" s="86"/>
      <c r="R38" s="87" t="str">
        <f t="shared" si="4"/>
        <v/>
      </c>
      <c r="S38" s="87"/>
      <c r="T38" s="88" t="str">
        <f t="shared" si="5"/>
        <v/>
      </c>
      <c r="U38" s="88"/>
    </row>
    <row r="39" spans="2:21">
      <c r="B39" s="17">
        <v>31</v>
      </c>
      <c r="C39" s="85" t="str">
        <f t="shared" si="1"/>
        <v/>
      </c>
      <c r="D39" s="85"/>
      <c r="E39" s="17"/>
      <c r="F39" s="18"/>
      <c r="G39" s="17" t="s">
        <v>34</v>
      </c>
      <c r="H39" s="86"/>
      <c r="I39" s="86"/>
      <c r="J39" s="17"/>
      <c r="K39" s="85" t="str">
        <f t="shared" si="0"/>
        <v/>
      </c>
      <c r="L39" s="85"/>
      <c r="M39" s="19" t="str">
        <f t="shared" si="3"/>
        <v/>
      </c>
      <c r="N39" s="17"/>
      <c r="O39" s="18"/>
      <c r="P39" s="86"/>
      <c r="Q39" s="86"/>
      <c r="R39" s="87" t="str">
        <f t="shared" si="4"/>
        <v/>
      </c>
      <c r="S39" s="87"/>
      <c r="T39" s="88" t="str">
        <f t="shared" si="5"/>
        <v/>
      </c>
      <c r="U39" s="88"/>
    </row>
    <row r="40" spans="2:21">
      <c r="B40" s="17">
        <v>32</v>
      </c>
      <c r="C40" s="85" t="str">
        <f t="shared" si="1"/>
        <v/>
      </c>
      <c r="D40" s="85"/>
      <c r="E40" s="17"/>
      <c r="F40" s="18"/>
      <c r="G40" s="17" t="s">
        <v>34</v>
      </c>
      <c r="H40" s="86"/>
      <c r="I40" s="86"/>
      <c r="J40" s="17"/>
      <c r="K40" s="85" t="str">
        <f t="shared" si="0"/>
        <v/>
      </c>
      <c r="L40" s="85"/>
      <c r="M40" s="19" t="str">
        <f t="shared" si="3"/>
        <v/>
      </c>
      <c r="N40" s="17"/>
      <c r="O40" s="18"/>
      <c r="P40" s="86"/>
      <c r="Q40" s="86"/>
      <c r="R40" s="87" t="str">
        <f t="shared" si="4"/>
        <v/>
      </c>
      <c r="S40" s="87"/>
      <c r="T40" s="88" t="str">
        <f t="shared" si="5"/>
        <v/>
      </c>
      <c r="U40" s="88"/>
    </row>
    <row r="41" spans="2:21">
      <c r="B41" s="17">
        <v>33</v>
      </c>
      <c r="C41" s="85" t="str">
        <f t="shared" si="1"/>
        <v/>
      </c>
      <c r="D41" s="85"/>
      <c r="E41" s="17"/>
      <c r="F41" s="18"/>
      <c r="G41" s="17" t="s">
        <v>35</v>
      </c>
      <c r="H41" s="86"/>
      <c r="I41" s="86"/>
      <c r="J41" s="17"/>
      <c r="K41" s="85" t="str">
        <f t="shared" si="0"/>
        <v/>
      </c>
      <c r="L41" s="85"/>
      <c r="M41" s="19" t="str">
        <f t="shared" si="3"/>
        <v/>
      </c>
      <c r="N41" s="17"/>
      <c r="O41" s="18"/>
      <c r="P41" s="86"/>
      <c r="Q41" s="86"/>
      <c r="R41" s="87" t="str">
        <f t="shared" si="4"/>
        <v/>
      </c>
      <c r="S41" s="87"/>
      <c r="T41" s="88" t="str">
        <f t="shared" si="5"/>
        <v/>
      </c>
      <c r="U41" s="88"/>
    </row>
    <row r="42" spans="2:21">
      <c r="B42" s="17">
        <v>34</v>
      </c>
      <c r="C42" s="85" t="str">
        <f t="shared" si="1"/>
        <v/>
      </c>
      <c r="D42" s="85"/>
      <c r="E42" s="17"/>
      <c r="F42" s="18"/>
      <c r="G42" s="17" t="s">
        <v>34</v>
      </c>
      <c r="H42" s="86"/>
      <c r="I42" s="86"/>
      <c r="J42" s="17"/>
      <c r="K42" s="85" t="str">
        <f t="shared" si="0"/>
        <v/>
      </c>
      <c r="L42" s="85"/>
      <c r="M42" s="19" t="str">
        <f t="shared" si="3"/>
        <v/>
      </c>
      <c r="N42" s="17"/>
      <c r="O42" s="18"/>
      <c r="P42" s="86"/>
      <c r="Q42" s="86"/>
      <c r="R42" s="87" t="str">
        <f t="shared" si="4"/>
        <v/>
      </c>
      <c r="S42" s="87"/>
      <c r="T42" s="88" t="str">
        <f t="shared" si="5"/>
        <v/>
      </c>
      <c r="U42" s="88"/>
    </row>
    <row r="43" spans="2:21">
      <c r="B43" s="17">
        <v>35</v>
      </c>
      <c r="C43" s="85" t="str">
        <f t="shared" si="1"/>
        <v/>
      </c>
      <c r="D43" s="85"/>
      <c r="E43" s="17"/>
      <c r="F43" s="18"/>
      <c r="G43" s="17" t="s">
        <v>35</v>
      </c>
      <c r="H43" s="86"/>
      <c r="I43" s="86"/>
      <c r="J43" s="17"/>
      <c r="K43" s="85" t="str">
        <f t="shared" si="0"/>
        <v/>
      </c>
      <c r="L43" s="85"/>
      <c r="M43" s="19" t="str">
        <f t="shared" si="3"/>
        <v/>
      </c>
      <c r="N43" s="17"/>
      <c r="O43" s="18"/>
      <c r="P43" s="86"/>
      <c r="Q43" s="86"/>
      <c r="R43" s="87" t="str">
        <f t="shared" si="4"/>
        <v/>
      </c>
      <c r="S43" s="87"/>
      <c r="T43" s="88" t="str">
        <f t="shared" si="5"/>
        <v/>
      </c>
      <c r="U43" s="88"/>
    </row>
    <row r="44" spans="2:21">
      <c r="B44" s="17">
        <v>36</v>
      </c>
      <c r="C44" s="85" t="str">
        <f t="shared" si="1"/>
        <v/>
      </c>
      <c r="D44" s="85"/>
      <c r="E44" s="17"/>
      <c r="F44" s="18"/>
      <c r="G44" s="17" t="s">
        <v>34</v>
      </c>
      <c r="H44" s="86"/>
      <c r="I44" s="86"/>
      <c r="J44" s="17"/>
      <c r="K44" s="85" t="str">
        <f t="shared" si="0"/>
        <v/>
      </c>
      <c r="L44" s="85"/>
      <c r="M44" s="19" t="str">
        <f t="shared" si="3"/>
        <v/>
      </c>
      <c r="N44" s="17"/>
      <c r="O44" s="18"/>
      <c r="P44" s="86"/>
      <c r="Q44" s="86"/>
      <c r="R44" s="87" t="str">
        <f t="shared" si="4"/>
        <v/>
      </c>
      <c r="S44" s="87"/>
      <c r="T44" s="88" t="str">
        <f t="shared" si="5"/>
        <v/>
      </c>
      <c r="U44" s="88"/>
    </row>
    <row r="45" spans="2:21">
      <c r="B45" s="17">
        <v>37</v>
      </c>
      <c r="C45" s="85" t="str">
        <f t="shared" si="1"/>
        <v/>
      </c>
      <c r="D45" s="85"/>
      <c r="E45" s="17"/>
      <c r="F45" s="18"/>
      <c r="G45" s="17" t="s">
        <v>35</v>
      </c>
      <c r="H45" s="86"/>
      <c r="I45" s="86"/>
      <c r="J45" s="17"/>
      <c r="K45" s="85" t="str">
        <f t="shared" si="0"/>
        <v/>
      </c>
      <c r="L45" s="85"/>
      <c r="M45" s="19" t="str">
        <f t="shared" si="3"/>
        <v/>
      </c>
      <c r="N45" s="17"/>
      <c r="O45" s="18"/>
      <c r="P45" s="86"/>
      <c r="Q45" s="86"/>
      <c r="R45" s="87" t="str">
        <f t="shared" si="4"/>
        <v/>
      </c>
      <c r="S45" s="87"/>
      <c r="T45" s="88" t="str">
        <f t="shared" si="5"/>
        <v/>
      </c>
      <c r="U45" s="88"/>
    </row>
    <row r="46" spans="2:21">
      <c r="B46" s="17">
        <v>38</v>
      </c>
      <c r="C46" s="85" t="str">
        <f t="shared" si="1"/>
        <v/>
      </c>
      <c r="D46" s="85"/>
      <c r="E46" s="17"/>
      <c r="F46" s="18"/>
      <c r="G46" s="17" t="s">
        <v>34</v>
      </c>
      <c r="H46" s="86"/>
      <c r="I46" s="86"/>
      <c r="J46" s="17"/>
      <c r="K46" s="85" t="str">
        <f t="shared" si="0"/>
        <v/>
      </c>
      <c r="L46" s="85"/>
      <c r="M46" s="19" t="str">
        <f t="shared" si="3"/>
        <v/>
      </c>
      <c r="N46" s="17"/>
      <c r="O46" s="18"/>
      <c r="P46" s="86"/>
      <c r="Q46" s="86"/>
      <c r="R46" s="87" t="str">
        <f t="shared" si="4"/>
        <v/>
      </c>
      <c r="S46" s="87"/>
      <c r="T46" s="88" t="str">
        <f t="shared" si="5"/>
        <v/>
      </c>
      <c r="U46" s="88"/>
    </row>
    <row r="47" spans="2:21">
      <c r="B47" s="17">
        <v>39</v>
      </c>
      <c r="C47" s="85" t="str">
        <f t="shared" si="1"/>
        <v/>
      </c>
      <c r="D47" s="85"/>
      <c r="E47" s="17"/>
      <c r="F47" s="18"/>
      <c r="G47" s="17" t="s">
        <v>34</v>
      </c>
      <c r="H47" s="86"/>
      <c r="I47" s="86"/>
      <c r="J47" s="17"/>
      <c r="K47" s="85" t="str">
        <f t="shared" si="0"/>
        <v/>
      </c>
      <c r="L47" s="85"/>
      <c r="M47" s="19" t="str">
        <f t="shared" si="3"/>
        <v/>
      </c>
      <c r="N47" s="17"/>
      <c r="O47" s="18"/>
      <c r="P47" s="86"/>
      <c r="Q47" s="86"/>
      <c r="R47" s="87" t="str">
        <f t="shared" si="4"/>
        <v/>
      </c>
      <c r="S47" s="87"/>
      <c r="T47" s="88" t="str">
        <f t="shared" si="5"/>
        <v/>
      </c>
      <c r="U47" s="88"/>
    </row>
    <row r="48" spans="2:21">
      <c r="B48" s="17">
        <v>40</v>
      </c>
      <c r="C48" s="85" t="str">
        <f t="shared" si="1"/>
        <v/>
      </c>
      <c r="D48" s="85"/>
      <c r="E48" s="17"/>
      <c r="F48" s="18"/>
      <c r="G48" s="17" t="s">
        <v>36</v>
      </c>
      <c r="H48" s="86"/>
      <c r="I48" s="86"/>
      <c r="J48" s="17"/>
      <c r="K48" s="85" t="str">
        <f t="shared" si="0"/>
        <v/>
      </c>
      <c r="L48" s="85"/>
      <c r="M48" s="19" t="str">
        <f t="shared" si="3"/>
        <v/>
      </c>
      <c r="N48" s="17"/>
      <c r="O48" s="18"/>
      <c r="P48" s="86"/>
      <c r="Q48" s="86"/>
      <c r="R48" s="87" t="str">
        <f t="shared" si="4"/>
        <v/>
      </c>
      <c r="S48" s="87"/>
      <c r="T48" s="88" t="str">
        <f t="shared" si="5"/>
        <v/>
      </c>
      <c r="U48" s="88"/>
    </row>
    <row r="49" spans="2:21">
      <c r="B49" s="17">
        <v>41</v>
      </c>
      <c r="C49" s="85" t="str">
        <f t="shared" si="1"/>
        <v/>
      </c>
      <c r="D49" s="85"/>
      <c r="E49" s="17"/>
      <c r="F49" s="18"/>
      <c r="G49" s="17" t="s">
        <v>34</v>
      </c>
      <c r="H49" s="86"/>
      <c r="I49" s="86"/>
      <c r="J49" s="17"/>
      <c r="K49" s="85" t="str">
        <f t="shared" si="0"/>
        <v/>
      </c>
      <c r="L49" s="85"/>
      <c r="M49" s="19" t="str">
        <f t="shared" si="3"/>
        <v/>
      </c>
      <c r="N49" s="17"/>
      <c r="O49" s="18"/>
      <c r="P49" s="86"/>
      <c r="Q49" s="86"/>
      <c r="R49" s="87" t="str">
        <f t="shared" si="4"/>
        <v/>
      </c>
      <c r="S49" s="87"/>
      <c r="T49" s="88" t="str">
        <f t="shared" si="5"/>
        <v/>
      </c>
      <c r="U49" s="88"/>
    </row>
    <row r="50" spans="2:21">
      <c r="B50" s="17">
        <v>42</v>
      </c>
      <c r="C50" s="85" t="str">
        <f t="shared" si="1"/>
        <v/>
      </c>
      <c r="D50" s="85"/>
      <c r="E50" s="17"/>
      <c r="F50" s="18"/>
      <c r="G50" s="17" t="s">
        <v>34</v>
      </c>
      <c r="H50" s="86"/>
      <c r="I50" s="86"/>
      <c r="J50" s="17"/>
      <c r="K50" s="85" t="str">
        <f t="shared" si="0"/>
        <v/>
      </c>
      <c r="L50" s="85"/>
      <c r="M50" s="19" t="str">
        <f t="shared" si="3"/>
        <v/>
      </c>
      <c r="N50" s="17"/>
      <c r="O50" s="18"/>
      <c r="P50" s="86"/>
      <c r="Q50" s="86"/>
      <c r="R50" s="87" t="str">
        <f t="shared" si="4"/>
        <v/>
      </c>
      <c r="S50" s="87"/>
      <c r="T50" s="88" t="str">
        <f t="shared" si="5"/>
        <v/>
      </c>
      <c r="U50" s="88"/>
    </row>
    <row r="51" spans="2:21">
      <c r="B51" s="17">
        <v>43</v>
      </c>
      <c r="C51" s="85" t="str">
        <f t="shared" si="1"/>
        <v/>
      </c>
      <c r="D51" s="85"/>
      <c r="E51" s="17"/>
      <c r="F51" s="18"/>
      <c r="G51" s="17" t="s">
        <v>35</v>
      </c>
      <c r="H51" s="86"/>
      <c r="I51" s="86"/>
      <c r="J51" s="17"/>
      <c r="K51" s="85" t="str">
        <f t="shared" si="0"/>
        <v/>
      </c>
      <c r="L51" s="85"/>
      <c r="M51" s="19" t="str">
        <f t="shared" si="3"/>
        <v/>
      </c>
      <c r="N51" s="17"/>
      <c r="O51" s="18"/>
      <c r="P51" s="86"/>
      <c r="Q51" s="86"/>
      <c r="R51" s="87" t="str">
        <f t="shared" si="4"/>
        <v/>
      </c>
      <c r="S51" s="87"/>
      <c r="T51" s="88" t="str">
        <f t="shared" si="5"/>
        <v/>
      </c>
      <c r="U51" s="88"/>
    </row>
    <row r="52" spans="2:21">
      <c r="B52" s="17">
        <v>44</v>
      </c>
      <c r="C52" s="85" t="str">
        <f t="shared" si="1"/>
        <v/>
      </c>
      <c r="D52" s="85"/>
      <c r="E52" s="17"/>
      <c r="F52" s="18"/>
      <c r="G52" s="17" t="s">
        <v>35</v>
      </c>
      <c r="H52" s="86"/>
      <c r="I52" s="86"/>
      <c r="J52" s="17"/>
      <c r="K52" s="85" t="str">
        <f t="shared" si="0"/>
        <v/>
      </c>
      <c r="L52" s="85"/>
      <c r="M52" s="19" t="str">
        <f t="shared" si="3"/>
        <v/>
      </c>
      <c r="N52" s="17"/>
      <c r="O52" s="18"/>
      <c r="P52" s="86"/>
      <c r="Q52" s="86"/>
      <c r="R52" s="87" t="str">
        <f t="shared" si="4"/>
        <v/>
      </c>
      <c r="S52" s="87"/>
      <c r="T52" s="88" t="str">
        <f t="shared" si="5"/>
        <v/>
      </c>
      <c r="U52" s="88"/>
    </row>
    <row r="53" spans="2:21">
      <c r="B53" s="17">
        <v>45</v>
      </c>
      <c r="C53" s="85" t="str">
        <f t="shared" si="1"/>
        <v/>
      </c>
      <c r="D53" s="85"/>
      <c r="E53" s="17"/>
      <c r="F53" s="18"/>
      <c r="G53" s="17" t="s">
        <v>34</v>
      </c>
      <c r="H53" s="86"/>
      <c r="I53" s="86"/>
      <c r="J53" s="17"/>
      <c r="K53" s="85" t="str">
        <f t="shared" si="0"/>
        <v/>
      </c>
      <c r="L53" s="85"/>
      <c r="M53" s="19" t="str">
        <f t="shared" si="3"/>
        <v/>
      </c>
      <c r="N53" s="17"/>
      <c r="O53" s="18"/>
      <c r="P53" s="86"/>
      <c r="Q53" s="86"/>
      <c r="R53" s="87" t="str">
        <f t="shared" si="4"/>
        <v/>
      </c>
      <c r="S53" s="87"/>
      <c r="T53" s="88" t="str">
        <f t="shared" si="5"/>
        <v/>
      </c>
      <c r="U53" s="88"/>
    </row>
    <row r="54" spans="2:21">
      <c r="B54" s="17">
        <v>46</v>
      </c>
      <c r="C54" s="85" t="str">
        <f t="shared" si="1"/>
        <v/>
      </c>
      <c r="D54" s="85"/>
      <c r="E54" s="17"/>
      <c r="F54" s="18"/>
      <c r="G54" s="17" t="s">
        <v>34</v>
      </c>
      <c r="H54" s="86"/>
      <c r="I54" s="86"/>
      <c r="J54" s="17"/>
      <c r="K54" s="85" t="str">
        <f t="shared" si="0"/>
        <v/>
      </c>
      <c r="L54" s="85"/>
      <c r="M54" s="19" t="str">
        <f t="shared" si="3"/>
        <v/>
      </c>
      <c r="N54" s="17"/>
      <c r="O54" s="18"/>
      <c r="P54" s="86"/>
      <c r="Q54" s="86"/>
      <c r="R54" s="87" t="str">
        <f t="shared" si="4"/>
        <v/>
      </c>
      <c r="S54" s="87"/>
      <c r="T54" s="88" t="str">
        <f t="shared" si="5"/>
        <v/>
      </c>
      <c r="U54" s="88"/>
    </row>
    <row r="55" spans="2:21">
      <c r="B55" s="17">
        <v>47</v>
      </c>
      <c r="C55" s="85" t="str">
        <f t="shared" si="1"/>
        <v/>
      </c>
      <c r="D55" s="85"/>
      <c r="E55" s="17"/>
      <c r="F55" s="18"/>
      <c r="G55" s="17" t="s">
        <v>35</v>
      </c>
      <c r="H55" s="86"/>
      <c r="I55" s="86"/>
      <c r="J55" s="17"/>
      <c r="K55" s="85" t="str">
        <f t="shared" si="0"/>
        <v/>
      </c>
      <c r="L55" s="85"/>
      <c r="M55" s="19" t="str">
        <f t="shared" si="3"/>
        <v/>
      </c>
      <c r="N55" s="17"/>
      <c r="O55" s="18"/>
      <c r="P55" s="86"/>
      <c r="Q55" s="86"/>
      <c r="R55" s="87" t="str">
        <f t="shared" si="4"/>
        <v/>
      </c>
      <c r="S55" s="87"/>
      <c r="T55" s="88" t="str">
        <f t="shared" si="5"/>
        <v/>
      </c>
      <c r="U55" s="88"/>
    </row>
    <row r="56" spans="2:21">
      <c r="B56" s="17">
        <v>48</v>
      </c>
      <c r="C56" s="85" t="str">
        <f t="shared" si="1"/>
        <v/>
      </c>
      <c r="D56" s="85"/>
      <c r="E56" s="17"/>
      <c r="F56" s="18"/>
      <c r="G56" s="17" t="s">
        <v>35</v>
      </c>
      <c r="H56" s="86"/>
      <c r="I56" s="86"/>
      <c r="J56" s="17"/>
      <c r="K56" s="85" t="str">
        <f t="shared" si="0"/>
        <v/>
      </c>
      <c r="L56" s="85"/>
      <c r="M56" s="19" t="str">
        <f t="shared" si="3"/>
        <v/>
      </c>
      <c r="N56" s="17"/>
      <c r="O56" s="18"/>
      <c r="P56" s="86"/>
      <c r="Q56" s="86"/>
      <c r="R56" s="87" t="str">
        <f t="shared" si="4"/>
        <v/>
      </c>
      <c r="S56" s="87"/>
      <c r="T56" s="88" t="str">
        <f t="shared" si="5"/>
        <v/>
      </c>
      <c r="U56" s="88"/>
    </row>
    <row r="57" spans="2:21">
      <c r="B57" s="17">
        <v>49</v>
      </c>
      <c r="C57" s="85" t="str">
        <f t="shared" si="1"/>
        <v/>
      </c>
      <c r="D57" s="85"/>
      <c r="E57" s="17"/>
      <c r="F57" s="18"/>
      <c r="G57" s="17" t="s">
        <v>35</v>
      </c>
      <c r="H57" s="86"/>
      <c r="I57" s="86"/>
      <c r="J57" s="17"/>
      <c r="K57" s="85" t="str">
        <f t="shared" si="0"/>
        <v/>
      </c>
      <c r="L57" s="85"/>
      <c r="M57" s="19" t="str">
        <f t="shared" si="3"/>
        <v/>
      </c>
      <c r="N57" s="17"/>
      <c r="O57" s="18"/>
      <c r="P57" s="86"/>
      <c r="Q57" s="86"/>
      <c r="R57" s="87" t="str">
        <f t="shared" si="4"/>
        <v/>
      </c>
      <c r="S57" s="87"/>
      <c r="T57" s="88" t="str">
        <f t="shared" si="5"/>
        <v/>
      </c>
      <c r="U57" s="88"/>
    </row>
    <row r="58" spans="2:21">
      <c r="B58" s="17">
        <v>50</v>
      </c>
      <c r="C58" s="85" t="str">
        <f t="shared" si="1"/>
        <v/>
      </c>
      <c r="D58" s="85"/>
      <c r="E58" s="17"/>
      <c r="F58" s="18"/>
      <c r="G58" s="17" t="s">
        <v>35</v>
      </c>
      <c r="H58" s="86"/>
      <c r="I58" s="86"/>
      <c r="J58" s="17"/>
      <c r="K58" s="85" t="str">
        <f t="shared" si="0"/>
        <v/>
      </c>
      <c r="L58" s="85"/>
      <c r="M58" s="19" t="str">
        <f t="shared" si="3"/>
        <v/>
      </c>
      <c r="N58" s="17"/>
      <c r="O58" s="18"/>
      <c r="P58" s="86"/>
      <c r="Q58" s="86"/>
      <c r="R58" s="87" t="str">
        <f t="shared" si="4"/>
        <v/>
      </c>
      <c r="S58" s="87"/>
      <c r="T58" s="88" t="str">
        <f t="shared" si="5"/>
        <v/>
      </c>
      <c r="U58" s="88"/>
    </row>
    <row r="59" spans="2:21">
      <c r="B59" s="17">
        <v>51</v>
      </c>
      <c r="C59" s="85" t="str">
        <f t="shared" si="1"/>
        <v/>
      </c>
      <c r="D59" s="85"/>
      <c r="E59" s="17"/>
      <c r="F59" s="18"/>
      <c r="G59" s="17" t="s">
        <v>35</v>
      </c>
      <c r="H59" s="86"/>
      <c r="I59" s="86"/>
      <c r="J59" s="17"/>
      <c r="K59" s="85" t="str">
        <f t="shared" si="0"/>
        <v/>
      </c>
      <c r="L59" s="85"/>
      <c r="M59" s="19" t="str">
        <f t="shared" si="3"/>
        <v/>
      </c>
      <c r="N59" s="17"/>
      <c r="O59" s="18"/>
      <c r="P59" s="86"/>
      <c r="Q59" s="86"/>
      <c r="R59" s="87" t="str">
        <f t="shared" si="4"/>
        <v/>
      </c>
      <c r="S59" s="87"/>
      <c r="T59" s="88" t="str">
        <f t="shared" si="5"/>
        <v/>
      </c>
      <c r="U59" s="88"/>
    </row>
    <row r="60" spans="2:21">
      <c r="B60" s="17">
        <v>52</v>
      </c>
      <c r="C60" s="85" t="str">
        <f t="shared" si="1"/>
        <v/>
      </c>
      <c r="D60" s="85"/>
      <c r="E60" s="17"/>
      <c r="F60" s="18"/>
      <c r="G60" s="17" t="s">
        <v>35</v>
      </c>
      <c r="H60" s="86"/>
      <c r="I60" s="86"/>
      <c r="J60" s="17"/>
      <c r="K60" s="85" t="str">
        <f t="shared" si="0"/>
        <v/>
      </c>
      <c r="L60" s="85"/>
      <c r="M60" s="19" t="str">
        <f t="shared" si="3"/>
        <v/>
      </c>
      <c r="N60" s="17"/>
      <c r="O60" s="18"/>
      <c r="P60" s="86"/>
      <c r="Q60" s="86"/>
      <c r="R60" s="87" t="str">
        <f t="shared" si="4"/>
        <v/>
      </c>
      <c r="S60" s="87"/>
      <c r="T60" s="88" t="str">
        <f t="shared" si="5"/>
        <v/>
      </c>
      <c r="U60" s="88"/>
    </row>
    <row r="61" spans="2:21">
      <c r="B61" s="17">
        <v>53</v>
      </c>
      <c r="C61" s="85" t="str">
        <f t="shared" si="1"/>
        <v/>
      </c>
      <c r="D61" s="85"/>
      <c r="E61" s="17"/>
      <c r="F61" s="18"/>
      <c r="G61" s="17" t="s">
        <v>35</v>
      </c>
      <c r="H61" s="86"/>
      <c r="I61" s="86"/>
      <c r="J61" s="17"/>
      <c r="K61" s="85" t="str">
        <f t="shared" si="0"/>
        <v/>
      </c>
      <c r="L61" s="85"/>
      <c r="M61" s="19" t="str">
        <f t="shared" si="3"/>
        <v/>
      </c>
      <c r="N61" s="17"/>
      <c r="O61" s="18"/>
      <c r="P61" s="86"/>
      <c r="Q61" s="86"/>
      <c r="R61" s="87" t="str">
        <f t="shared" si="4"/>
        <v/>
      </c>
      <c r="S61" s="87"/>
      <c r="T61" s="88" t="str">
        <f t="shared" si="5"/>
        <v/>
      </c>
      <c r="U61" s="88"/>
    </row>
    <row r="62" spans="2:21">
      <c r="B62" s="17">
        <v>54</v>
      </c>
      <c r="C62" s="85" t="str">
        <f t="shared" si="1"/>
        <v/>
      </c>
      <c r="D62" s="85"/>
      <c r="E62" s="17"/>
      <c r="F62" s="18"/>
      <c r="G62" s="17" t="s">
        <v>35</v>
      </c>
      <c r="H62" s="86"/>
      <c r="I62" s="86"/>
      <c r="J62" s="17"/>
      <c r="K62" s="85" t="str">
        <f t="shared" si="0"/>
        <v/>
      </c>
      <c r="L62" s="85"/>
      <c r="M62" s="19" t="str">
        <f t="shared" si="3"/>
        <v/>
      </c>
      <c r="N62" s="17"/>
      <c r="O62" s="18"/>
      <c r="P62" s="86"/>
      <c r="Q62" s="86"/>
      <c r="R62" s="87" t="str">
        <f t="shared" si="4"/>
        <v/>
      </c>
      <c r="S62" s="87"/>
      <c r="T62" s="88" t="str">
        <f t="shared" si="5"/>
        <v/>
      </c>
      <c r="U62" s="88"/>
    </row>
    <row r="63" spans="2:21">
      <c r="B63" s="17">
        <v>55</v>
      </c>
      <c r="C63" s="85" t="str">
        <f t="shared" si="1"/>
        <v/>
      </c>
      <c r="D63" s="85"/>
      <c r="E63" s="17"/>
      <c r="F63" s="18"/>
      <c r="G63" s="17" t="s">
        <v>34</v>
      </c>
      <c r="H63" s="86"/>
      <c r="I63" s="86"/>
      <c r="J63" s="17"/>
      <c r="K63" s="85" t="str">
        <f t="shared" si="0"/>
        <v/>
      </c>
      <c r="L63" s="85"/>
      <c r="M63" s="19" t="str">
        <f t="shared" si="3"/>
        <v/>
      </c>
      <c r="N63" s="17"/>
      <c r="O63" s="18"/>
      <c r="P63" s="86"/>
      <c r="Q63" s="86"/>
      <c r="R63" s="87" t="str">
        <f t="shared" si="4"/>
        <v/>
      </c>
      <c r="S63" s="87"/>
      <c r="T63" s="88" t="str">
        <f t="shared" si="5"/>
        <v/>
      </c>
      <c r="U63" s="88"/>
    </row>
    <row r="64" spans="2:21">
      <c r="B64" s="17">
        <v>56</v>
      </c>
      <c r="C64" s="85" t="str">
        <f t="shared" si="1"/>
        <v/>
      </c>
      <c r="D64" s="85"/>
      <c r="E64" s="17"/>
      <c r="F64" s="18"/>
      <c r="G64" s="17" t="s">
        <v>35</v>
      </c>
      <c r="H64" s="86"/>
      <c r="I64" s="86"/>
      <c r="J64" s="17"/>
      <c r="K64" s="85" t="str">
        <f t="shared" si="0"/>
        <v/>
      </c>
      <c r="L64" s="85"/>
      <c r="M64" s="19" t="str">
        <f t="shared" si="3"/>
        <v/>
      </c>
      <c r="N64" s="17"/>
      <c r="O64" s="18"/>
      <c r="P64" s="86"/>
      <c r="Q64" s="86"/>
      <c r="R64" s="87" t="str">
        <f t="shared" si="4"/>
        <v/>
      </c>
      <c r="S64" s="87"/>
      <c r="T64" s="88" t="str">
        <f t="shared" si="5"/>
        <v/>
      </c>
      <c r="U64" s="88"/>
    </row>
    <row r="65" spans="2:21">
      <c r="B65" s="17">
        <v>57</v>
      </c>
      <c r="C65" s="85" t="str">
        <f t="shared" si="1"/>
        <v/>
      </c>
      <c r="D65" s="85"/>
      <c r="E65" s="17"/>
      <c r="F65" s="18"/>
      <c r="G65" s="17" t="s">
        <v>35</v>
      </c>
      <c r="H65" s="86"/>
      <c r="I65" s="86"/>
      <c r="J65" s="17"/>
      <c r="K65" s="85" t="str">
        <f t="shared" si="0"/>
        <v/>
      </c>
      <c r="L65" s="85"/>
      <c r="M65" s="19" t="str">
        <f t="shared" si="3"/>
        <v/>
      </c>
      <c r="N65" s="17"/>
      <c r="O65" s="18"/>
      <c r="P65" s="86"/>
      <c r="Q65" s="86"/>
      <c r="R65" s="87" t="str">
        <f t="shared" si="4"/>
        <v/>
      </c>
      <c r="S65" s="87"/>
      <c r="T65" s="88" t="str">
        <f t="shared" si="5"/>
        <v/>
      </c>
      <c r="U65" s="88"/>
    </row>
    <row r="66" spans="2:21">
      <c r="B66" s="17">
        <v>58</v>
      </c>
      <c r="C66" s="85" t="str">
        <f t="shared" si="1"/>
        <v/>
      </c>
      <c r="D66" s="85"/>
      <c r="E66" s="17"/>
      <c r="F66" s="18"/>
      <c r="G66" s="17" t="s">
        <v>35</v>
      </c>
      <c r="H66" s="86"/>
      <c r="I66" s="86"/>
      <c r="J66" s="17"/>
      <c r="K66" s="85" t="str">
        <f t="shared" si="0"/>
        <v/>
      </c>
      <c r="L66" s="85"/>
      <c r="M66" s="19" t="str">
        <f t="shared" si="3"/>
        <v/>
      </c>
      <c r="N66" s="17"/>
      <c r="O66" s="18"/>
      <c r="P66" s="86"/>
      <c r="Q66" s="86"/>
      <c r="R66" s="87" t="str">
        <f t="shared" si="4"/>
        <v/>
      </c>
      <c r="S66" s="87"/>
      <c r="T66" s="88" t="str">
        <f t="shared" si="5"/>
        <v/>
      </c>
      <c r="U66" s="88"/>
    </row>
    <row r="67" spans="2:21">
      <c r="B67" s="17">
        <v>59</v>
      </c>
      <c r="C67" s="85" t="str">
        <f t="shared" si="1"/>
        <v/>
      </c>
      <c r="D67" s="85"/>
      <c r="E67" s="17"/>
      <c r="F67" s="18"/>
      <c r="G67" s="17" t="s">
        <v>35</v>
      </c>
      <c r="H67" s="86"/>
      <c r="I67" s="86"/>
      <c r="J67" s="17"/>
      <c r="K67" s="85" t="str">
        <f t="shared" si="0"/>
        <v/>
      </c>
      <c r="L67" s="85"/>
      <c r="M67" s="19" t="str">
        <f t="shared" si="3"/>
        <v/>
      </c>
      <c r="N67" s="17"/>
      <c r="O67" s="18"/>
      <c r="P67" s="86"/>
      <c r="Q67" s="86"/>
      <c r="R67" s="87" t="str">
        <f t="shared" si="4"/>
        <v/>
      </c>
      <c r="S67" s="87"/>
      <c r="T67" s="88" t="str">
        <f t="shared" si="5"/>
        <v/>
      </c>
      <c r="U67" s="88"/>
    </row>
    <row r="68" spans="2:21">
      <c r="B68" s="17">
        <v>60</v>
      </c>
      <c r="C68" s="85" t="str">
        <f t="shared" si="1"/>
        <v/>
      </c>
      <c r="D68" s="85"/>
      <c r="E68" s="17"/>
      <c r="F68" s="18"/>
      <c r="G68" s="17" t="s">
        <v>34</v>
      </c>
      <c r="H68" s="86"/>
      <c r="I68" s="86"/>
      <c r="J68" s="17"/>
      <c r="K68" s="85" t="str">
        <f t="shared" si="0"/>
        <v/>
      </c>
      <c r="L68" s="85"/>
      <c r="M68" s="19" t="str">
        <f t="shared" si="3"/>
        <v/>
      </c>
      <c r="N68" s="17"/>
      <c r="O68" s="18"/>
      <c r="P68" s="86"/>
      <c r="Q68" s="86"/>
      <c r="R68" s="87" t="str">
        <f t="shared" si="4"/>
        <v/>
      </c>
      <c r="S68" s="87"/>
      <c r="T68" s="88" t="str">
        <f t="shared" si="5"/>
        <v/>
      </c>
      <c r="U68" s="88"/>
    </row>
    <row r="69" spans="2:21">
      <c r="B69" s="17">
        <v>61</v>
      </c>
      <c r="C69" s="85" t="str">
        <f t="shared" si="1"/>
        <v/>
      </c>
      <c r="D69" s="85"/>
      <c r="E69" s="17"/>
      <c r="F69" s="18"/>
      <c r="G69" s="17" t="s">
        <v>34</v>
      </c>
      <c r="H69" s="86"/>
      <c r="I69" s="86"/>
      <c r="J69" s="17"/>
      <c r="K69" s="85" t="str">
        <f t="shared" si="0"/>
        <v/>
      </c>
      <c r="L69" s="85"/>
      <c r="M69" s="19" t="str">
        <f t="shared" si="3"/>
        <v/>
      </c>
      <c r="N69" s="17"/>
      <c r="O69" s="18"/>
      <c r="P69" s="86"/>
      <c r="Q69" s="86"/>
      <c r="R69" s="87" t="str">
        <f t="shared" si="4"/>
        <v/>
      </c>
      <c r="S69" s="87"/>
      <c r="T69" s="88" t="str">
        <f t="shared" si="5"/>
        <v/>
      </c>
      <c r="U69" s="88"/>
    </row>
    <row r="70" spans="2:21">
      <c r="B70" s="17">
        <v>62</v>
      </c>
      <c r="C70" s="85" t="str">
        <f t="shared" si="1"/>
        <v/>
      </c>
      <c r="D70" s="85"/>
      <c r="E70" s="17"/>
      <c r="F70" s="18"/>
      <c r="G70" s="17" t="s">
        <v>35</v>
      </c>
      <c r="H70" s="86"/>
      <c r="I70" s="86"/>
      <c r="J70" s="17"/>
      <c r="K70" s="85" t="str">
        <f t="shared" si="0"/>
        <v/>
      </c>
      <c r="L70" s="85"/>
      <c r="M70" s="19" t="str">
        <f t="shared" si="3"/>
        <v/>
      </c>
      <c r="N70" s="17"/>
      <c r="O70" s="18"/>
      <c r="P70" s="86"/>
      <c r="Q70" s="86"/>
      <c r="R70" s="87" t="str">
        <f t="shared" si="4"/>
        <v/>
      </c>
      <c r="S70" s="87"/>
      <c r="T70" s="88" t="str">
        <f t="shared" si="5"/>
        <v/>
      </c>
      <c r="U70" s="88"/>
    </row>
    <row r="71" spans="2:21">
      <c r="B71" s="17">
        <v>63</v>
      </c>
      <c r="C71" s="85" t="str">
        <f t="shared" si="1"/>
        <v/>
      </c>
      <c r="D71" s="85"/>
      <c r="E71" s="17"/>
      <c r="F71" s="18"/>
      <c r="G71" s="17" t="s">
        <v>34</v>
      </c>
      <c r="H71" s="86"/>
      <c r="I71" s="86"/>
      <c r="J71" s="17"/>
      <c r="K71" s="85" t="str">
        <f t="shared" si="0"/>
        <v/>
      </c>
      <c r="L71" s="85"/>
      <c r="M71" s="19" t="str">
        <f t="shared" si="3"/>
        <v/>
      </c>
      <c r="N71" s="17"/>
      <c r="O71" s="18"/>
      <c r="P71" s="86"/>
      <c r="Q71" s="86"/>
      <c r="R71" s="87" t="str">
        <f t="shared" si="4"/>
        <v/>
      </c>
      <c r="S71" s="87"/>
      <c r="T71" s="88" t="str">
        <f t="shared" si="5"/>
        <v/>
      </c>
      <c r="U71" s="88"/>
    </row>
    <row r="72" spans="2:21">
      <c r="B72" s="17">
        <v>64</v>
      </c>
      <c r="C72" s="85" t="str">
        <f t="shared" si="1"/>
        <v/>
      </c>
      <c r="D72" s="85"/>
      <c r="E72" s="17"/>
      <c r="F72" s="18"/>
      <c r="G72" s="17" t="s">
        <v>35</v>
      </c>
      <c r="H72" s="86"/>
      <c r="I72" s="86"/>
      <c r="J72" s="17"/>
      <c r="K72" s="85" t="str">
        <f t="shared" si="0"/>
        <v/>
      </c>
      <c r="L72" s="85"/>
      <c r="M72" s="19" t="str">
        <f t="shared" si="3"/>
        <v/>
      </c>
      <c r="N72" s="17"/>
      <c r="O72" s="18"/>
      <c r="P72" s="86"/>
      <c r="Q72" s="86"/>
      <c r="R72" s="87" t="str">
        <f t="shared" si="4"/>
        <v/>
      </c>
      <c r="S72" s="87"/>
      <c r="T72" s="88" t="str">
        <f t="shared" si="5"/>
        <v/>
      </c>
      <c r="U72" s="88"/>
    </row>
    <row r="73" spans="2:21">
      <c r="B73" s="17">
        <v>65</v>
      </c>
      <c r="C73" s="85" t="str">
        <f t="shared" si="1"/>
        <v/>
      </c>
      <c r="D73" s="85"/>
      <c r="E73" s="17"/>
      <c r="F73" s="18"/>
      <c r="G73" s="17" t="s">
        <v>34</v>
      </c>
      <c r="H73" s="86"/>
      <c r="I73" s="86"/>
      <c r="J73" s="17"/>
      <c r="K73" s="85" t="str">
        <f t="shared" ref="K73:K108" si="11">IF(F73="","",C73*0.03)</f>
        <v/>
      </c>
      <c r="L73" s="85"/>
      <c r="M73" s="19" t="str">
        <f t="shared" si="3"/>
        <v/>
      </c>
      <c r="N73" s="17"/>
      <c r="O73" s="18"/>
      <c r="P73" s="86"/>
      <c r="Q73" s="86"/>
      <c r="R73" s="87" t="str">
        <f t="shared" si="4"/>
        <v/>
      </c>
      <c r="S73" s="87"/>
      <c r="T73" s="88" t="str">
        <f t="shared" si="5"/>
        <v/>
      </c>
      <c r="U73" s="88"/>
    </row>
    <row r="74" spans="2:21">
      <c r="B74" s="17">
        <v>66</v>
      </c>
      <c r="C74" s="85" t="str">
        <f t="shared" ref="C74:C108" si="12">IF(R73="","",C73+R73)</f>
        <v/>
      </c>
      <c r="D74" s="85"/>
      <c r="E74" s="17"/>
      <c r="F74" s="18"/>
      <c r="G74" s="17" t="s">
        <v>34</v>
      </c>
      <c r="H74" s="86"/>
      <c r="I74" s="86"/>
      <c r="J74" s="17"/>
      <c r="K74" s="85" t="str">
        <f t="shared" si="11"/>
        <v/>
      </c>
      <c r="L74" s="85"/>
      <c r="M74" s="19" t="str">
        <f t="shared" ref="M74:M108" si="13">IF(J74="","",(K74/J74)/1000)</f>
        <v/>
      </c>
      <c r="N74" s="17"/>
      <c r="O74" s="18"/>
      <c r="P74" s="86"/>
      <c r="Q74" s="86"/>
      <c r="R74" s="87" t="str">
        <f t="shared" ref="R74:R108" si="14">IF(O74="","",(IF(G74="売",H74-P74,P74-H74))*M74*100000)</f>
        <v/>
      </c>
      <c r="S74" s="87"/>
      <c r="T74" s="88" t="str">
        <f t="shared" ref="T74:T108" si="15">IF(O74="","",IF(R74&lt;0,J74*(-1),IF(G74="買",(P74-H74)*100,(H74-P74)*100)))</f>
        <v/>
      </c>
      <c r="U74" s="88"/>
    </row>
    <row r="75" spans="2:21">
      <c r="B75" s="17">
        <v>67</v>
      </c>
      <c r="C75" s="85" t="str">
        <f t="shared" si="12"/>
        <v/>
      </c>
      <c r="D75" s="85"/>
      <c r="E75" s="17"/>
      <c r="F75" s="18"/>
      <c r="G75" s="17" t="s">
        <v>35</v>
      </c>
      <c r="H75" s="86"/>
      <c r="I75" s="86"/>
      <c r="J75" s="17"/>
      <c r="K75" s="85" t="str">
        <f t="shared" si="11"/>
        <v/>
      </c>
      <c r="L75" s="85"/>
      <c r="M75" s="19" t="str">
        <f t="shared" si="13"/>
        <v/>
      </c>
      <c r="N75" s="17"/>
      <c r="O75" s="18"/>
      <c r="P75" s="86"/>
      <c r="Q75" s="86"/>
      <c r="R75" s="87" t="str">
        <f t="shared" si="14"/>
        <v/>
      </c>
      <c r="S75" s="87"/>
      <c r="T75" s="88" t="str">
        <f t="shared" si="15"/>
        <v/>
      </c>
      <c r="U75" s="88"/>
    </row>
    <row r="76" spans="2:21">
      <c r="B76" s="17">
        <v>68</v>
      </c>
      <c r="C76" s="85" t="str">
        <f t="shared" si="12"/>
        <v/>
      </c>
      <c r="D76" s="85"/>
      <c r="E76" s="17"/>
      <c r="F76" s="18"/>
      <c r="G76" s="17" t="s">
        <v>35</v>
      </c>
      <c r="H76" s="86"/>
      <c r="I76" s="86"/>
      <c r="J76" s="17"/>
      <c r="K76" s="85" t="str">
        <f t="shared" si="11"/>
        <v/>
      </c>
      <c r="L76" s="85"/>
      <c r="M76" s="19" t="str">
        <f t="shared" si="13"/>
        <v/>
      </c>
      <c r="N76" s="17"/>
      <c r="O76" s="18"/>
      <c r="P76" s="86"/>
      <c r="Q76" s="86"/>
      <c r="R76" s="87" t="str">
        <f t="shared" si="14"/>
        <v/>
      </c>
      <c r="S76" s="87"/>
      <c r="T76" s="88" t="str">
        <f t="shared" si="15"/>
        <v/>
      </c>
      <c r="U76" s="88"/>
    </row>
    <row r="77" spans="2:21">
      <c r="B77" s="17">
        <v>69</v>
      </c>
      <c r="C77" s="85" t="str">
        <f t="shared" si="12"/>
        <v/>
      </c>
      <c r="D77" s="85"/>
      <c r="E77" s="17"/>
      <c r="F77" s="18"/>
      <c r="G77" s="17" t="s">
        <v>35</v>
      </c>
      <c r="H77" s="86"/>
      <c r="I77" s="86"/>
      <c r="J77" s="17"/>
      <c r="K77" s="85" t="str">
        <f t="shared" si="11"/>
        <v/>
      </c>
      <c r="L77" s="85"/>
      <c r="M77" s="19" t="str">
        <f t="shared" si="13"/>
        <v/>
      </c>
      <c r="N77" s="17"/>
      <c r="O77" s="18"/>
      <c r="P77" s="86"/>
      <c r="Q77" s="86"/>
      <c r="R77" s="87" t="str">
        <f t="shared" si="14"/>
        <v/>
      </c>
      <c r="S77" s="87"/>
      <c r="T77" s="88" t="str">
        <f t="shared" si="15"/>
        <v/>
      </c>
      <c r="U77" s="88"/>
    </row>
    <row r="78" spans="2:21">
      <c r="B78" s="17">
        <v>70</v>
      </c>
      <c r="C78" s="85" t="str">
        <f t="shared" si="12"/>
        <v/>
      </c>
      <c r="D78" s="85"/>
      <c r="E78" s="17"/>
      <c r="F78" s="18"/>
      <c r="G78" s="17" t="s">
        <v>34</v>
      </c>
      <c r="H78" s="86"/>
      <c r="I78" s="86"/>
      <c r="J78" s="17"/>
      <c r="K78" s="85" t="str">
        <f t="shared" si="11"/>
        <v/>
      </c>
      <c r="L78" s="85"/>
      <c r="M78" s="19" t="str">
        <f t="shared" si="13"/>
        <v/>
      </c>
      <c r="N78" s="17"/>
      <c r="O78" s="18"/>
      <c r="P78" s="86"/>
      <c r="Q78" s="86"/>
      <c r="R78" s="87" t="str">
        <f t="shared" si="14"/>
        <v/>
      </c>
      <c r="S78" s="87"/>
      <c r="T78" s="88" t="str">
        <f t="shared" si="15"/>
        <v/>
      </c>
      <c r="U78" s="88"/>
    </row>
    <row r="79" spans="2:21">
      <c r="B79" s="17">
        <v>71</v>
      </c>
      <c r="C79" s="85" t="str">
        <f t="shared" si="12"/>
        <v/>
      </c>
      <c r="D79" s="85"/>
      <c r="E79" s="17"/>
      <c r="F79" s="18"/>
      <c r="G79" s="17" t="s">
        <v>35</v>
      </c>
      <c r="H79" s="86"/>
      <c r="I79" s="86"/>
      <c r="J79" s="17"/>
      <c r="K79" s="85" t="str">
        <f t="shared" si="11"/>
        <v/>
      </c>
      <c r="L79" s="85"/>
      <c r="M79" s="19" t="str">
        <f t="shared" si="13"/>
        <v/>
      </c>
      <c r="N79" s="17"/>
      <c r="O79" s="18"/>
      <c r="P79" s="86"/>
      <c r="Q79" s="86"/>
      <c r="R79" s="87" t="str">
        <f t="shared" si="14"/>
        <v/>
      </c>
      <c r="S79" s="87"/>
      <c r="T79" s="88" t="str">
        <f t="shared" si="15"/>
        <v/>
      </c>
      <c r="U79" s="88"/>
    </row>
    <row r="80" spans="2:21">
      <c r="B80" s="17">
        <v>72</v>
      </c>
      <c r="C80" s="85" t="str">
        <f t="shared" si="12"/>
        <v/>
      </c>
      <c r="D80" s="85"/>
      <c r="E80" s="17"/>
      <c r="F80" s="18"/>
      <c r="G80" s="17" t="s">
        <v>34</v>
      </c>
      <c r="H80" s="86"/>
      <c r="I80" s="86"/>
      <c r="J80" s="17"/>
      <c r="K80" s="85" t="str">
        <f t="shared" si="11"/>
        <v/>
      </c>
      <c r="L80" s="85"/>
      <c r="M80" s="19" t="str">
        <f t="shared" si="13"/>
        <v/>
      </c>
      <c r="N80" s="17"/>
      <c r="O80" s="18"/>
      <c r="P80" s="86"/>
      <c r="Q80" s="86"/>
      <c r="R80" s="87" t="str">
        <f t="shared" si="14"/>
        <v/>
      </c>
      <c r="S80" s="87"/>
      <c r="T80" s="88" t="str">
        <f t="shared" si="15"/>
        <v/>
      </c>
      <c r="U80" s="88"/>
    </row>
    <row r="81" spans="2:21">
      <c r="B81" s="17">
        <v>73</v>
      </c>
      <c r="C81" s="85" t="str">
        <f t="shared" si="12"/>
        <v/>
      </c>
      <c r="D81" s="85"/>
      <c r="E81" s="17"/>
      <c r="F81" s="18"/>
      <c r="G81" s="17" t="s">
        <v>35</v>
      </c>
      <c r="H81" s="86"/>
      <c r="I81" s="86"/>
      <c r="J81" s="17"/>
      <c r="K81" s="85" t="str">
        <f t="shared" si="11"/>
        <v/>
      </c>
      <c r="L81" s="85"/>
      <c r="M81" s="19" t="str">
        <f t="shared" si="13"/>
        <v/>
      </c>
      <c r="N81" s="17"/>
      <c r="O81" s="18"/>
      <c r="P81" s="86"/>
      <c r="Q81" s="86"/>
      <c r="R81" s="87" t="str">
        <f t="shared" si="14"/>
        <v/>
      </c>
      <c r="S81" s="87"/>
      <c r="T81" s="88" t="str">
        <f t="shared" si="15"/>
        <v/>
      </c>
      <c r="U81" s="88"/>
    </row>
    <row r="82" spans="2:21">
      <c r="B82" s="17">
        <v>74</v>
      </c>
      <c r="C82" s="85" t="str">
        <f t="shared" si="12"/>
        <v/>
      </c>
      <c r="D82" s="85"/>
      <c r="E82" s="17"/>
      <c r="F82" s="18"/>
      <c r="G82" s="17" t="s">
        <v>35</v>
      </c>
      <c r="H82" s="86"/>
      <c r="I82" s="86"/>
      <c r="J82" s="17"/>
      <c r="K82" s="85" t="str">
        <f t="shared" si="11"/>
        <v/>
      </c>
      <c r="L82" s="85"/>
      <c r="M82" s="19" t="str">
        <f t="shared" si="13"/>
        <v/>
      </c>
      <c r="N82" s="17"/>
      <c r="O82" s="18"/>
      <c r="P82" s="86"/>
      <c r="Q82" s="86"/>
      <c r="R82" s="87" t="str">
        <f t="shared" si="14"/>
        <v/>
      </c>
      <c r="S82" s="87"/>
      <c r="T82" s="88" t="str">
        <f t="shared" si="15"/>
        <v/>
      </c>
      <c r="U82" s="88"/>
    </row>
    <row r="83" spans="2:21">
      <c r="B83" s="17">
        <v>75</v>
      </c>
      <c r="C83" s="85" t="str">
        <f t="shared" si="12"/>
        <v/>
      </c>
      <c r="D83" s="85"/>
      <c r="E83" s="17"/>
      <c r="F83" s="18"/>
      <c r="G83" s="17" t="s">
        <v>35</v>
      </c>
      <c r="H83" s="86"/>
      <c r="I83" s="86"/>
      <c r="J83" s="17"/>
      <c r="K83" s="85" t="str">
        <f t="shared" si="11"/>
        <v/>
      </c>
      <c r="L83" s="85"/>
      <c r="M83" s="19" t="str">
        <f t="shared" si="13"/>
        <v/>
      </c>
      <c r="N83" s="17"/>
      <c r="O83" s="18"/>
      <c r="P83" s="86"/>
      <c r="Q83" s="86"/>
      <c r="R83" s="87" t="str">
        <f t="shared" si="14"/>
        <v/>
      </c>
      <c r="S83" s="87"/>
      <c r="T83" s="88" t="str">
        <f t="shared" si="15"/>
        <v/>
      </c>
      <c r="U83" s="88"/>
    </row>
    <row r="84" spans="2:21">
      <c r="B84" s="17">
        <v>76</v>
      </c>
      <c r="C84" s="85" t="str">
        <f t="shared" si="12"/>
        <v/>
      </c>
      <c r="D84" s="85"/>
      <c r="E84" s="17"/>
      <c r="F84" s="18"/>
      <c r="G84" s="17" t="s">
        <v>35</v>
      </c>
      <c r="H84" s="86"/>
      <c r="I84" s="86"/>
      <c r="J84" s="17"/>
      <c r="K84" s="85" t="str">
        <f t="shared" si="11"/>
        <v/>
      </c>
      <c r="L84" s="85"/>
      <c r="M84" s="19" t="str">
        <f t="shared" si="13"/>
        <v/>
      </c>
      <c r="N84" s="17"/>
      <c r="O84" s="18"/>
      <c r="P84" s="86"/>
      <c r="Q84" s="86"/>
      <c r="R84" s="87" t="str">
        <f t="shared" si="14"/>
        <v/>
      </c>
      <c r="S84" s="87"/>
      <c r="T84" s="88" t="str">
        <f t="shared" si="15"/>
        <v/>
      </c>
      <c r="U84" s="88"/>
    </row>
    <row r="85" spans="2:21">
      <c r="B85" s="17">
        <v>77</v>
      </c>
      <c r="C85" s="85" t="str">
        <f t="shared" si="12"/>
        <v/>
      </c>
      <c r="D85" s="85"/>
      <c r="E85" s="17"/>
      <c r="F85" s="18"/>
      <c r="G85" s="17" t="s">
        <v>34</v>
      </c>
      <c r="H85" s="86"/>
      <c r="I85" s="86"/>
      <c r="J85" s="17"/>
      <c r="K85" s="85" t="str">
        <f t="shared" si="11"/>
        <v/>
      </c>
      <c r="L85" s="85"/>
      <c r="M85" s="19" t="str">
        <f t="shared" si="13"/>
        <v/>
      </c>
      <c r="N85" s="17"/>
      <c r="O85" s="18"/>
      <c r="P85" s="86"/>
      <c r="Q85" s="86"/>
      <c r="R85" s="87" t="str">
        <f t="shared" si="14"/>
        <v/>
      </c>
      <c r="S85" s="87"/>
      <c r="T85" s="88" t="str">
        <f t="shared" si="15"/>
        <v/>
      </c>
      <c r="U85" s="88"/>
    </row>
    <row r="86" spans="2:21">
      <c r="B86" s="17">
        <v>78</v>
      </c>
      <c r="C86" s="85" t="str">
        <f t="shared" si="12"/>
        <v/>
      </c>
      <c r="D86" s="85"/>
      <c r="E86" s="17"/>
      <c r="F86" s="18"/>
      <c r="G86" s="17" t="s">
        <v>35</v>
      </c>
      <c r="H86" s="86"/>
      <c r="I86" s="86"/>
      <c r="J86" s="17"/>
      <c r="K86" s="85" t="str">
        <f t="shared" si="11"/>
        <v/>
      </c>
      <c r="L86" s="85"/>
      <c r="M86" s="19" t="str">
        <f t="shared" si="13"/>
        <v/>
      </c>
      <c r="N86" s="17"/>
      <c r="O86" s="18"/>
      <c r="P86" s="86"/>
      <c r="Q86" s="86"/>
      <c r="R86" s="87" t="str">
        <f t="shared" si="14"/>
        <v/>
      </c>
      <c r="S86" s="87"/>
      <c r="T86" s="88" t="str">
        <f t="shared" si="15"/>
        <v/>
      </c>
      <c r="U86" s="88"/>
    </row>
    <row r="87" spans="2:21">
      <c r="B87" s="17">
        <v>79</v>
      </c>
      <c r="C87" s="85" t="str">
        <f t="shared" si="12"/>
        <v/>
      </c>
      <c r="D87" s="85"/>
      <c r="E87" s="17"/>
      <c r="F87" s="18"/>
      <c r="G87" s="17" t="s">
        <v>34</v>
      </c>
      <c r="H87" s="86"/>
      <c r="I87" s="86"/>
      <c r="J87" s="17"/>
      <c r="K87" s="85" t="str">
        <f t="shared" si="11"/>
        <v/>
      </c>
      <c r="L87" s="85"/>
      <c r="M87" s="19" t="str">
        <f t="shared" si="13"/>
        <v/>
      </c>
      <c r="N87" s="17"/>
      <c r="O87" s="18"/>
      <c r="P87" s="86"/>
      <c r="Q87" s="86"/>
      <c r="R87" s="87" t="str">
        <f t="shared" si="14"/>
        <v/>
      </c>
      <c r="S87" s="87"/>
      <c r="T87" s="88" t="str">
        <f t="shared" si="15"/>
        <v/>
      </c>
      <c r="U87" s="88"/>
    </row>
    <row r="88" spans="2:21">
      <c r="B88" s="17">
        <v>80</v>
      </c>
      <c r="C88" s="85" t="str">
        <f t="shared" si="12"/>
        <v/>
      </c>
      <c r="D88" s="85"/>
      <c r="E88" s="17"/>
      <c r="F88" s="18"/>
      <c r="G88" s="17" t="s">
        <v>34</v>
      </c>
      <c r="H88" s="86"/>
      <c r="I88" s="86"/>
      <c r="J88" s="17"/>
      <c r="K88" s="85" t="str">
        <f t="shared" si="11"/>
        <v/>
      </c>
      <c r="L88" s="85"/>
      <c r="M88" s="19" t="str">
        <f t="shared" si="13"/>
        <v/>
      </c>
      <c r="N88" s="17"/>
      <c r="O88" s="18"/>
      <c r="P88" s="86"/>
      <c r="Q88" s="86"/>
      <c r="R88" s="87" t="str">
        <f t="shared" si="14"/>
        <v/>
      </c>
      <c r="S88" s="87"/>
      <c r="T88" s="88" t="str">
        <f t="shared" si="15"/>
        <v/>
      </c>
      <c r="U88" s="88"/>
    </row>
    <row r="89" spans="2:21">
      <c r="B89" s="17">
        <v>81</v>
      </c>
      <c r="C89" s="85" t="str">
        <f t="shared" si="12"/>
        <v/>
      </c>
      <c r="D89" s="85"/>
      <c r="E89" s="17"/>
      <c r="F89" s="18"/>
      <c r="G89" s="17" t="s">
        <v>34</v>
      </c>
      <c r="H89" s="86"/>
      <c r="I89" s="86"/>
      <c r="J89" s="17"/>
      <c r="K89" s="85" t="str">
        <f t="shared" si="11"/>
        <v/>
      </c>
      <c r="L89" s="85"/>
      <c r="M89" s="19" t="str">
        <f t="shared" si="13"/>
        <v/>
      </c>
      <c r="N89" s="17"/>
      <c r="O89" s="18"/>
      <c r="P89" s="86"/>
      <c r="Q89" s="86"/>
      <c r="R89" s="87" t="str">
        <f t="shared" si="14"/>
        <v/>
      </c>
      <c r="S89" s="87"/>
      <c r="T89" s="88" t="str">
        <f t="shared" si="15"/>
        <v/>
      </c>
      <c r="U89" s="88"/>
    </row>
    <row r="90" spans="2:21">
      <c r="B90" s="17">
        <v>82</v>
      </c>
      <c r="C90" s="85" t="str">
        <f t="shared" si="12"/>
        <v/>
      </c>
      <c r="D90" s="85"/>
      <c r="E90" s="17"/>
      <c r="F90" s="18"/>
      <c r="G90" s="17" t="s">
        <v>34</v>
      </c>
      <c r="H90" s="86"/>
      <c r="I90" s="86"/>
      <c r="J90" s="17"/>
      <c r="K90" s="85" t="str">
        <f t="shared" si="11"/>
        <v/>
      </c>
      <c r="L90" s="85"/>
      <c r="M90" s="19" t="str">
        <f t="shared" si="13"/>
        <v/>
      </c>
      <c r="N90" s="17"/>
      <c r="O90" s="18"/>
      <c r="P90" s="86"/>
      <c r="Q90" s="86"/>
      <c r="R90" s="87" t="str">
        <f t="shared" si="14"/>
        <v/>
      </c>
      <c r="S90" s="87"/>
      <c r="T90" s="88" t="str">
        <f t="shared" si="15"/>
        <v/>
      </c>
      <c r="U90" s="88"/>
    </row>
    <row r="91" spans="2:21">
      <c r="B91" s="17">
        <v>83</v>
      </c>
      <c r="C91" s="85" t="str">
        <f t="shared" si="12"/>
        <v/>
      </c>
      <c r="D91" s="85"/>
      <c r="E91" s="17"/>
      <c r="F91" s="18"/>
      <c r="G91" s="17" t="s">
        <v>34</v>
      </c>
      <c r="H91" s="86"/>
      <c r="I91" s="86"/>
      <c r="J91" s="17"/>
      <c r="K91" s="85" t="str">
        <f t="shared" si="11"/>
        <v/>
      </c>
      <c r="L91" s="85"/>
      <c r="M91" s="19" t="str">
        <f t="shared" si="13"/>
        <v/>
      </c>
      <c r="N91" s="17"/>
      <c r="O91" s="18"/>
      <c r="P91" s="86"/>
      <c r="Q91" s="86"/>
      <c r="R91" s="87" t="str">
        <f t="shared" si="14"/>
        <v/>
      </c>
      <c r="S91" s="87"/>
      <c r="T91" s="88" t="str">
        <f t="shared" si="15"/>
        <v/>
      </c>
      <c r="U91" s="88"/>
    </row>
    <row r="92" spans="2:21">
      <c r="B92" s="17">
        <v>84</v>
      </c>
      <c r="C92" s="85" t="str">
        <f t="shared" si="12"/>
        <v/>
      </c>
      <c r="D92" s="85"/>
      <c r="E92" s="17"/>
      <c r="F92" s="18"/>
      <c r="G92" s="17" t="s">
        <v>35</v>
      </c>
      <c r="H92" s="86"/>
      <c r="I92" s="86"/>
      <c r="J92" s="17"/>
      <c r="K92" s="85" t="str">
        <f t="shared" si="11"/>
        <v/>
      </c>
      <c r="L92" s="85"/>
      <c r="M92" s="19" t="str">
        <f t="shared" si="13"/>
        <v/>
      </c>
      <c r="N92" s="17"/>
      <c r="O92" s="18"/>
      <c r="P92" s="86"/>
      <c r="Q92" s="86"/>
      <c r="R92" s="87" t="str">
        <f t="shared" si="14"/>
        <v/>
      </c>
      <c r="S92" s="87"/>
      <c r="T92" s="88" t="str">
        <f t="shared" si="15"/>
        <v/>
      </c>
      <c r="U92" s="88"/>
    </row>
    <row r="93" spans="2:21">
      <c r="B93" s="17">
        <v>85</v>
      </c>
      <c r="C93" s="85" t="str">
        <f t="shared" si="12"/>
        <v/>
      </c>
      <c r="D93" s="85"/>
      <c r="E93" s="17"/>
      <c r="F93" s="18"/>
      <c r="G93" s="17" t="s">
        <v>34</v>
      </c>
      <c r="H93" s="86"/>
      <c r="I93" s="86"/>
      <c r="J93" s="17"/>
      <c r="K93" s="85" t="str">
        <f t="shared" si="11"/>
        <v/>
      </c>
      <c r="L93" s="85"/>
      <c r="M93" s="19" t="str">
        <f t="shared" si="13"/>
        <v/>
      </c>
      <c r="N93" s="17"/>
      <c r="O93" s="18"/>
      <c r="P93" s="86"/>
      <c r="Q93" s="86"/>
      <c r="R93" s="87" t="str">
        <f t="shared" si="14"/>
        <v/>
      </c>
      <c r="S93" s="87"/>
      <c r="T93" s="88" t="str">
        <f t="shared" si="15"/>
        <v/>
      </c>
      <c r="U93" s="88"/>
    </row>
    <row r="94" spans="2:21">
      <c r="B94" s="17">
        <v>86</v>
      </c>
      <c r="C94" s="85" t="str">
        <f t="shared" si="12"/>
        <v/>
      </c>
      <c r="D94" s="85"/>
      <c r="E94" s="17"/>
      <c r="F94" s="18"/>
      <c r="G94" s="17" t="s">
        <v>35</v>
      </c>
      <c r="H94" s="86"/>
      <c r="I94" s="86"/>
      <c r="J94" s="17"/>
      <c r="K94" s="85" t="str">
        <f t="shared" si="11"/>
        <v/>
      </c>
      <c r="L94" s="85"/>
      <c r="M94" s="19" t="str">
        <f t="shared" si="13"/>
        <v/>
      </c>
      <c r="N94" s="17"/>
      <c r="O94" s="18"/>
      <c r="P94" s="86"/>
      <c r="Q94" s="86"/>
      <c r="R94" s="87" t="str">
        <f t="shared" si="14"/>
        <v/>
      </c>
      <c r="S94" s="87"/>
      <c r="T94" s="88" t="str">
        <f t="shared" si="15"/>
        <v/>
      </c>
      <c r="U94" s="88"/>
    </row>
    <row r="95" spans="2:21">
      <c r="B95" s="17">
        <v>87</v>
      </c>
      <c r="C95" s="85" t="str">
        <f t="shared" si="12"/>
        <v/>
      </c>
      <c r="D95" s="85"/>
      <c r="E95" s="17"/>
      <c r="F95" s="18"/>
      <c r="G95" s="17" t="s">
        <v>34</v>
      </c>
      <c r="H95" s="86"/>
      <c r="I95" s="86"/>
      <c r="J95" s="17"/>
      <c r="K95" s="85" t="str">
        <f t="shared" si="11"/>
        <v/>
      </c>
      <c r="L95" s="85"/>
      <c r="M95" s="19" t="str">
        <f t="shared" si="13"/>
        <v/>
      </c>
      <c r="N95" s="17"/>
      <c r="O95" s="18"/>
      <c r="P95" s="86"/>
      <c r="Q95" s="86"/>
      <c r="R95" s="87" t="str">
        <f t="shared" si="14"/>
        <v/>
      </c>
      <c r="S95" s="87"/>
      <c r="T95" s="88" t="str">
        <f t="shared" si="15"/>
        <v/>
      </c>
      <c r="U95" s="88"/>
    </row>
    <row r="96" spans="2:21">
      <c r="B96" s="17">
        <v>88</v>
      </c>
      <c r="C96" s="85" t="str">
        <f t="shared" si="12"/>
        <v/>
      </c>
      <c r="D96" s="85"/>
      <c r="E96" s="17"/>
      <c r="F96" s="18"/>
      <c r="G96" s="17" t="s">
        <v>35</v>
      </c>
      <c r="H96" s="86"/>
      <c r="I96" s="86"/>
      <c r="J96" s="17"/>
      <c r="K96" s="85" t="str">
        <f t="shared" si="11"/>
        <v/>
      </c>
      <c r="L96" s="85"/>
      <c r="M96" s="19" t="str">
        <f t="shared" si="13"/>
        <v/>
      </c>
      <c r="N96" s="17"/>
      <c r="O96" s="18"/>
      <c r="P96" s="86"/>
      <c r="Q96" s="86"/>
      <c r="R96" s="87" t="str">
        <f t="shared" si="14"/>
        <v/>
      </c>
      <c r="S96" s="87"/>
      <c r="T96" s="88" t="str">
        <f t="shared" si="15"/>
        <v/>
      </c>
      <c r="U96" s="88"/>
    </row>
    <row r="97" spans="2:21">
      <c r="B97" s="17">
        <v>89</v>
      </c>
      <c r="C97" s="85" t="str">
        <f t="shared" si="12"/>
        <v/>
      </c>
      <c r="D97" s="85"/>
      <c r="E97" s="17"/>
      <c r="F97" s="18"/>
      <c r="G97" s="17" t="s">
        <v>34</v>
      </c>
      <c r="H97" s="86"/>
      <c r="I97" s="86"/>
      <c r="J97" s="17"/>
      <c r="K97" s="85" t="str">
        <f t="shared" si="11"/>
        <v/>
      </c>
      <c r="L97" s="85"/>
      <c r="M97" s="19" t="str">
        <f t="shared" si="13"/>
        <v/>
      </c>
      <c r="N97" s="17"/>
      <c r="O97" s="18"/>
      <c r="P97" s="86"/>
      <c r="Q97" s="86"/>
      <c r="R97" s="87" t="str">
        <f t="shared" si="14"/>
        <v/>
      </c>
      <c r="S97" s="87"/>
      <c r="T97" s="88" t="str">
        <f t="shared" si="15"/>
        <v/>
      </c>
      <c r="U97" s="88"/>
    </row>
    <row r="98" spans="2:21">
      <c r="B98" s="17">
        <v>90</v>
      </c>
      <c r="C98" s="85" t="str">
        <f t="shared" si="12"/>
        <v/>
      </c>
      <c r="D98" s="85"/>
      <c r="E98" s="17"/>
      <c r="F98" s="18"/>
      <c r="G98" s="17" t="s">
        <v>35</v>
      </c>
      <c r="H98" s="86"/>
      <c r="I98" s="86"/>
      <c r="J98" s="17"/>
      <c r="K98" s="85" t="str">
        <f t="shared" si="11"/>
        <v/>
      </c>
      <c r="L98" s="85"/>
      <c r="M98" s="19" t="str">
        <f t="shared" si="13"/>
        <v/>
      </c>
      <c r="N98" s="17"/>
      <c r="O98" s="18"/>
      <c r="P98" s="86"/>
      <c r="Q98" s="86"/>
      <c r="R98" s="87" t="str">
        <f t="shared" si="14"/>
        <v/>
      </c>
      <c r="S98" s="87"/>
      <c r="T98" s="88" t="str">
        <f t="shared" si="15"/>
        <v/>
      </c>
      <c r="U98" s="88"/>
    </row>
    <row r="99" spans="2:21">
      <c r="B99" s="17">
        <v>91</v>
      </c>
      <c r="C99" s="85" t="str">
        <f t="shared" si="12"/>
        <v/>
      </c>
      <c r="D99" s="85"/>
      <c r="E99" s="17"/>
      <c r="F99" s="18"/>
      <c r="G99" s="17" t="s">
        <v>34</v>
      </c>
      <c r="H99" s="86"/>
      <c r="I99" s="86"/>
      <c r="J99" s="17"/>
      <c r="K99" s="85" t="str">
        <f t="shared" si="11"/>
        <v/>
      </c>
      <c r="L99" s="85"/>
      <c r="M99" s="19" t="str">
        <f t="shared" si="13"/>
        <v/>
      </c>
      <c r="N99" s="17"/>
      <c r="O99" s="18"/>
      <c r="P99" s="86"/>
      <c r="Q99" s="86"/>
      <c r="R99" s="87" t="str">
        <f t="shared" si="14"/>
        <v/>
      </c>
      <c r="S99" s="87"/>
      <c r="T99" s="88" t="str">
        <f t="shared" si="15"/>
        <v/>
      </c>
      <c r="U99" s="88"/>
    </row>
    <row r="100" spans="2:21">
      <c r="B100" s="17">
        <v>92</v>
      </c>
      <c r="C100" s="85" t="str">
        <f t="shared" si="12"/>
        <v/>
      </c>
      <c r="D100" s="85"/>
      <c r="E100" s="17"/>
      <c r="F100" s="18"/>
      <c r="G100" s="17" t="s">
        <v>34</v>
      </c>
      <c r="H100" s="86"/>
      <c r="I100" s="86"/>
      <c r="J100" s="17"/>
      <c r="K100" s="85" t="str">
        <f t="shared" si="11"/>
        <v/>
      </c>
      <c r="L100" s="85"/>
      <c r="M100" s="19" t="str">
        <f t="shared" si="13"/>
        <v/>
      </c>
      <c r="N100" s="17"/>
      <c r="O100" s="18"/>
      <c r="P100" s="86"/>
      <c r="Q100" s="86"/>
      <c r="R100" s="87" t="str">
        <f t="shared" si="14"/>
        <v/>
      </c>
      <c r="S100" s="87"/>
      <c r="T100" s="88" t="str">
        <f t="shared" si="15"/>
        <v/>
      </c>
      <c r="U100" s="88"/>
    </row>
    <row r="101" spans="2:21">
      <c r="B101" s="17">
        <v>93</v>
      </c>
      <c r="C101" s="85" t="str">
        <f t="shared" si="12"/>
        <v/>
      </c>
      <c r="D101" s="85"/>
      <c r="E101" s="17"/>
      <c r="F101" s="18"/>
      <c r="G101" s="17" t="s">
        <v>35</v>
      </c>
      <c r="H101" s="86"/>
      <c r="I101" s="86"/>
      <c r="J101" s="17"/>
      <c r="K101" s="85" t="str">
        <f t="shared" si="11"/>
        <v/>
      </c>
      <c r="L101" s="85"/>
      <c r="M101" s="19" t="str">
        <f t="shared" si="13"/>
        <v/>
      </c>
      <c r="N101" s="17"/>
      <c r="O101" s="18"/>
      <c r="P101" s="86"/>
      <c r="Q101" s="86"/>
      <c r="R101" s="87" t="str">
        <f t="shared" si="14"/>
        <v/>
      </c>
      <c r="S101" s="87"/>
      <c r="T101" s="88" t="str">
        <f t="shared" si="15"/>
        <v/>
      </c>
      <c r="U101" s="88"/>
    </row>
    <row r="102" spans="2:21">
      <c r="B102" s="17">
        <v>94</v>
      </c>
      <c r="C102" s="85" t="str">
        <f t="shared" si="12"/>
        <v/>
      </c>
      <c r="D102" s="85"/>
      <c r="E102" s="17"/>
      <c r="F102" s="18"/>
      <c r="G102" s="17" t="s">
        <v>35</v>
      </c>
      <c r="H102" s="86"/>
      <c r="I102" s="86"/>
      <c r="J102" s="17"/>
      <c r="K102" s="85" t="str">
        <f t="shared" si="11"/>
        <v/>
      </c>
      <c r="L102" s="85"/>
      <c r="M102" s="19" t="str">
        <f t="shared" si="13"/>
        <v/>
      </c>
      <c r="N102" s="17"/>
      <c r="O102" s="18"/>
      <c r="P102" s="86"/>
      <c r="Q102" s="86"/>
      <c r="R102" s="87" t="str">
        <f t="shared" si="14"/>
        <v/>
      </c>
      <c r="S102" s="87"/>
      <c r="T102" s="88" t="str">
        <f t="shared" si="15"/>
        <v/>
      </c>
      <c r="U102" s="88"/>
    </row>
    <row r="103" spans="2:21">
      <c r="B103" s="17">
        <v>95</v>
      </c>
      <c r="C103" s="85" t="str">
        <f t="shared" si="12"/>
        <v/>
      </c>
      <c r="D103" s="85"/>
      <c r="E103" s="17"/>
      <c r="F103" s="18"/>
      <c r="G103" s="17" t="s">
        <v>35</v>
      </c>
      <c r="H103" s="86"/>
      <c r="I103" s="86"/>
      <c r="J103" s="17"/>
      <c r="K103" s="85" t="str">
        <f t="shared" si="11"/>
        <v/>
      </c>
      <c r="L103" s="85"/>
      <c r="M103" s="19" t="str">
        <f t="shared" si="13"/>
        <v/>
      </c>
      <c r="N103" s="17"/>
      <c r="O103" s="18"/>
      <c r="P103" s="86"/>
      <c r="Q103" s="86"/>
      <c r="R103" s="87" t="str">
        <f t="shared" si="14"/>
        <v/>
      </c>
      <c r="S103" s="87"/>
      <c r="T103" s="88" t="str">
        <f t="shared" si="15"/>
        <v/>
      </c>
      <c r="U103" s="88"/>
    </row>
    <row r="104" spans="2:21">
      <c r="B104" s="17">
        <v>96</v>
      </c>
      <c r="C104" s="85" t="str">
        <f t="shared" si="12"/>
        <v/>
      </c>
      <c r="D104" s="85"/>
      <c r="E104" s="17"/>
      <c r="F104" s="18"/>
      <c r="G104" s="17" t="s">
        <v>34</v>
      </c>
      <c r="H104" s="86"/>
      <c r="I104" s="86"/>
      <c r="J104" s="17"/>
      <c r="K104" s="85" t="str">
        <f t="shared" si="11"/>
        <v/>
      </c>
      <c r="L104" s="85"/>
      <c r="M104" s="19" t="str">
        <f t="shared" si="13"/>
        <v/>
      </c>
      <c r="N104" s="17"/>
      <c r="O104" s="18"/>
      <c r="P104" s="86"/>
      <c r="Q104" s="86"/>
      <c r="R104" s="87" t="str">
        <f t="shared" si="14"/>
        <v/>
      </c>
      <c r="S104" s="87"/>
      <c r="T104" s="88" t="str">
        <f t="shared" si="15"/>
        <v/>
      </c>
      <c r="U104" s="88"/>
    </row>
    <row r="105" spans="2:21">
      <c r="B105" s="17">
        <v>97</v>
      </c>
      <c r="C105" s="85" t="str">
        <f t="shared" si="12"/>
        <v/>
      </c>
      <c r="D105" s="85"/>
      <c r="E105" s="17"/>
      <c r="F105" s="18"/>
      <c r="G105" s="17" t="s">
        <v>35</v>
      </c>
      <c r="H105" s="86"/>
      <c r="I105" s="86"/>
      <c r="J105" s="17"/>
      <c r="K105" s="85" t="str">
        <f t="shared" si="11"/>
        <v/>
      </c>
      <c r="L105" s="85"/>
      <c r="M105" s="19" t="str">
        <f t="shared" si="13"/>
        <v/>
      </c>
      <c r="N105" s="17"/>
      <c r="O105" s="18"/>
      <c r="P105" s="86"/>
      <c r="Q105" s="86"/>
      <c r="R105" s="87" t="str">
        <f t="shared" si="14"/>
        <v/>
      </c>
      <c r="S105" s="87"/>
      <c r="T105" s="88" t="str">
        <f t="shared" si="15"/>
        <v/>
      </c>
      <c r="U105" s="88"/>
    </row>
    <row r="106" spans="2:21">
      <c r="B106" s="17">
        <v>98</v>
      </c>
      <c r="C106" s="85" t="str">
        <f t="shared" si="12"/>
        <v/>
      </c>
      <c r="D106" s="85"/>
      <c r="E106" s="17"/>
      <c r="F106" s="18"/>
      <c r="G106" s="17" t="s">
        <v>34</v>
      </c>
      <c r="H106" s="86"/>
      <c r="I106" s="86"/>
      <c r="J106" s="17"/>
      <c r="K106" s="85" t="str">
        <f t="shared" si="11"/>
        <v/>
      </c>
      <c r="L106" s="85"/>
      <c r="M106" s="19" t="str">
        <f t="shared" si="13"/>
        <v/>
      </c>
      <c r="N106" s="17"/>
      <c r="O106" s="18"/>
      <c r="P106" s="86"/>
      <c r="Q106" s="86"/>
      <c r="R106" s="87" t="str">
        <f t="shared" si="14"/>
        <v/>
      </c>
      <c r="S106" s="87"/>
      <c r="T106" s="88" t="str">
        <f t="shared" si="15"/>
        <v/>
      </c>
      <c r="U106" s="88"/>
    </row>
    <row r="107" spans="2:21">
      <c r="B107" s="17">
        <v>99</v>
      </c>
      <c r="C107" s="85" t="str">
        <f t="shared" si="12"/>
        <v/>
      </c>
      <c r="D107" s="85"/>
      <c r="E107" s="17"/>
      <c r="F107" s="18"/>
      <c r="G107" s="17" t="s">
        <v>34</v>
      </c>
      <c r="H107" s="86"/>
      <c r="I107" s="86"/>
      <c r="J107" s="17"/>
      <c r="K107" s="85" t="str">
        <f t="shared" si="11"/>
        <v/>
      </c>
      <c r="L107" s="85"/>
      <c r="M107" s="19" t="str">
        <f t="shared" si="13"/>
        <v/>
      </c>
      <c r="N107" s="17"/>
      <c r="O107" s="18"/>
      <c r="P107" s="86"/>
      <c r="Q107" s="86"/>
      <c r="R107" s="87" t="str">
        <f t="shared" si="14"/>
        <v/>
      </c>
      <c r="S107" s="87"/>
      <c r="T107" s="88" t="str">
        <f t="shared" si="15"/>
        <v/>
      </c>
      <c r="U107" s="88"/>
    </row>
    <row r="108" spans="2:21">
      <c r="B108" s="17">
        <v>100</v>
      </c>
      <c r="C108" s="85" t="str">
        <f t="shared" si="12"/>
        <v/>
      </c>
      <c r="D108" s="85"/>
      <c r="E108" s="17"/>
      <c r="F108" s="18"/>
      <c r="G108" s="17" t="s">
        <v>35</v>
      </c>
      <c r="H108" s="86"/>
      <c r="I108" s="86"/>
      <c r="J108" s="17"/>
      <c r="K108" s="85" t="str">
        <f t="shared" si="11"/>
        <v/>
      </c>
      <c r="L108" s="85"/>
      <c r="M108" s="19" t="str">
        <f t="shared" si="13"/>
        <v/>
      </c>
      <c r="N108" s="17"/>
      <c r="O108" s="18"/>
      <c r="P108" s="86"/>
      <c r="Q108" s="86"/>
      <c r="R108" s="87" t="str">
        <f t="shared" si="14"/>
        <v/>
      </c>
      <c r="S108" s="87"/>
      <c r="T108" s="88" t="str">
        <f t="shared" si="15"/>
        <v/>
      </c>
      <c r="U108" s="88"/>
    </row>
    <row r="109" spans="2:21">
      <c r="B109" s="1"/>
      <c r="C109" s="1"/>
      <c r="D109" s="1"/>
      <c r="E109" s="1"/>
      <c r="F109" s="1"/>
      <c r="G109" s="1"/>
      <c r="H109" s="1"/>
      <c r="I109" s="1"/>
      <c r="J109" s="1"/>
      <c r="K109" s="1"/>
      <c r="L109" s="1"/>
      <c r="M109" s="1"/>
      <c r="N109" s="1"/>
      <c r="O109" s="1"/>
      <c r="P109" s="1"/>
      <c r="Q109" s="1"/>
      <c r="R109" s="1"/>
    </row>
  </sheetData>
  <mergeCells count="638">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E6:I6"/>
    <mergeCell ref="J6:L6"/>
    <mergeCell ref="N6:Q6"/>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4"/>
  <conditionalFormatting sqref="G46">
    <cfRule type="cellIs" dxfId="27" priority="7" stopIfTrue="1" operator="equal">
      <formula>"買"</formula>
    </cfRule>
    <cfRule type="cellIs" dxfId="26" priority="8" stopIfTrue="1" operator="equal">
      <formula>"売"</formula>
    </cfRule>
  </conditionalFormatting>
  <conditionalFormatting sqref="G9:G11 G14:G23 G47:G108 G35:G45">
    <cfRule type="cellIs" dxfId="25" priority="13" stopIfTrue="1" operator="equal">
      <formula>"買"</formula>
    </cfRule>
    <cfRule type="cellIs" dxfId="24" priority="14" stopIfTrue="1" operator="equal">
      <formula>"売"</formula>
    </cfRule>
  </conditionalFormatting>
  <conditionalFormatting sqref="G12">
    <cfRule type="cellIs" dxfId="23" priority="11" stopIfTrue="1" operator="equal">
      <formula>"買"</formula>
    </cfRule>
    <cfRule type="cellIs" dxfId="22" priority="12" stopIfTrue="1" operator="equal">
      <formula>"売"</formula>
    </cfRule>
  </conditionalFormatting>
  <conditionalFormatting sqref="G13">
    <cfRule type="cellIs" dxfId="21" priority="9" stopIfTrue="1" operator="equal">
      <formula>"買"</formula>
    </cfRule>
    <cfRule type="cellIs" dxfId="20" priority="10" stopIfTrue="1" operator="equal">
      <formula>"売"</formula>
    </cfRule>
  </conditionalFormatting>
  <conditionalFormatting sqref="G24:G25 G28:G34">
    <cfRule type="cellIs" dxfId="19" priority="5" stopIfTrue="1" operator="equal">
      <formula>"買"</formula>
    </cfRule>
    <cfRule type="cellIs" dxfId="18" priority="6" stopIfTrue="1" operator="equal">
      <formula>"売"</formula>
    </cfRule>
  </conditionalFormatting>
  <conditionalFormatting sqref="G26">
    <cfRule type="cellIs" dxfId="17" priority="3" stopIfTrue="1" operator="equal">
      <formula>"買"</formula>
    </cfRule>
    <cfRule type="cellIs" dxfId="16" priority="4" stopIfTrue="1" operator="equal">
      <formula>"売"</formula>
    </cfRule>
  </conditionalFormatting>
  <conditionalFormatting sqref="G27">
    <cfRule type="cellIs" dxfId="15" priority="1" stopIfTrue="1" operator="equal">
      <formula>"買"</formula>
    </cfRule>
    <cfRule type="cellIs" dxfId="1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
  <sheetViews>
    <sheetView zoomScaleNormal="100" workbookViewId="0"/>
  </sheetViews>
  <sheetFormatPr defaultRowHeight="13.5"/>
  <sheetData/>
  <phoneticPr fontId="4"/>
  <pageMargins left="0.7" right="0.7" top="0.75" bottom="0.75" header="0.3" footer="0.3"/>
  <pageSetup paperSize="9" scale="66" fitToHeight="0"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10"/>
  <sheetViews>
    <sheetView zoomScale="70" zoomScaleNormal="70" zoomScaleSheetLayoutView="100" workbookViewId="0"/>
  </sheetViews>
  <sheetFormatPr defaultColWidth="9" defaultRowHeight="13.5"/>
  <sheetData>
    <row r="1" spans="1:15" ht="14.25" thickBot="1"/>
    <row r="2" spans="1:15" ht="210" customHeight="1" thickTop="1">
      <c r="A2" s="131" t="s">
        <v>109</v>
      </c>
      <c r="B2" s="132"/>
      <c r="C2" s="132"/>
      <c r="D2" s="132"/>
      <c r="E2" s="132"/>
      <c r="F2" s="132"/>
      <c r="G2" s="132"/>
      <c r="H2" s="132"/>
      <c r="I2" s="132"/>
      <c r="J2" s="132"/>
      <c r="K2" s="132"/>
      <c r="L2" s="132"/>
      <c r="M2" s="132"/>
      <c r="N2" s="132"/>
      <c r="O2" s="133"/>
    </row>
    <row r="3" spans="1:15" ht="78" customHeight="1">
      <c r="A3" s="134" t="s">
        <v>100</v>
      </c>
      <c r="B3" s="135"/>
      <c r="C3" s="135"/>
      <c r="D3" s="135"/>
      <c r="E3" s="135"/>
      <c r="F3" s="135"/>
      <c r="G3" s="135"/>
      <c r="H3" s="135"/>
      <c r="I3" s="135"/>
      <c r="J3" s="135"/>
      <c r="K3" s="135"/>
      <c r="L3" s="135"/>
      <c r="M3" s="135"/>
      <c r="N3" s="135"/>
      <c r="O3" s="136"/>
    </row>
    <row r="4" spans="1:15" ht="120" customHeight="1">
      <c r="A4" s="134" t="s">
        <v>102</v>
      </c>
      <c r="B4" s="135"/>
      <c r="C4" s="135"/>
      <c r="D4" s="135"/>
      <c r="E4" s="135"/>
      <c r="F4" s="135"/>
      <c r="G4" s="135"/>
      <c r="H4" s="135"/>
      <c r="I4" s="135"/>
      <c r="J4" s="135"/>
      <c r="K4" s="135"/>
      <c r="L4" s="135"/>
      <c r="M4" s="135"/>
      <c r="N4" s="135"/>
      <c r="O4" s="136"/>
    </row>
    <row r="5" spans="1:15" ht="168" customHeight="1" thickBot="1">
      <c r="A5" s="137" t="s">
        <v>101</v>
      </c>
      <c r="B5" s="138"/>
      <c r="C5" s="138"/>
      <c r="D5" s="138"/>
      <c r="E5" s="138"/>
      <c r="F5" s="138"/>
      <c r="G5" s="138"/>
      <c r="H5" s="138"/>
      <c r="I5" s="138"/>
      <c r="J5" s="138"/>
      <c r="K5" s="138"/>
      <c r="L5" s="138"/>
      <c r="M5" s="138"/>
      <c r="N5" s="138"/>
      <c r="O5" s="139"/>
    </row>
    <row r="6" spans="1:15" ht="15" thickTop="1" thickBot="1">
      <c r="A6" s="33"/>
      <c r="B6" s="33"/>
      <c r="C6" s="33"/>
      <c r="D6" s="33"/>
      <c r="E6" s="33"/>
      <c r="F6" s="33"/>
      <c r="G6" s="33"/>
      <c r="H6" s="33"/>
      <c r="I6" s="33"/>
      <c r="J6" s="33"/>
    </row>
    <row r="7" spans="1:15" ht="142.5" customHeight="1" thickTop="1" thickBot="1">
      <c r="A7" s="140" t="s">
        <v>110</v>
      </c>
      <c r="B7" s="141"/>
      <c r="C7" s="141"/>
      <c r="D7" s="141"/>
      <c r="E7" s="141"/>
      <c r="F7" s="141"/>
      <c r="G7" s="141"/>
      <c r="H7" s="141"/>
      <c r="I7" s="141"/>
      <c r="J7" s="141"/>
      <c r="K7" s="141"/>
      <c r="L7" s="141"/>
      <c r="M7" s="141"/>
      <c r="N7" s="141"/>
      <c r="O7" s="142"/>
    </row>
    <row r="8" spans="1:15" ht="405.75" customHeight="1" thickTop="1" thickBot="1">
      <c r="A8" s="127" t="s">
        <v>111</v>
      </c>
      <c r="B8" s="128"/>
      <c r="C8" s="128"/>
      <c r="D8" s="128"/>
      <c r="E8" s="128"/>
      <c r="F8" s="128"/>
      <c r="G8" s="128"/>
      <c r="H8" s="128"/>
      <c r="I8" s="128"/>
      <c r="J8" s="128"/>
      <c r="K8" s="128"/>
      <c r="L8" s="128"/>
      <c r="M8" s="128"/>
      <c r="N8" s="128"/>
      <c r="O8" s="129"/>
    </row>
    <row r="9" spans="1:15" ht="190.5" customHeight="1" thickTop="1" thickBot="1">
      <c r="A9" s="130" t="s">
        <v>112</v>
      </c>
      <c r="B9" s="83"/>
      <c r="C9" s="83"/>
      <c r="D9" s="83"/>
      <c r="E9" s="83"/>
      <c r="F9" s="83"/>
      <c r="G9" s="83"/>
      <c r="H9" s="83"/>
      <c r="I9" s="83"/>
      <c r="J9" s="83"/>
      <c r="K9" s="83"/>
      <c r="L9" s="83"/>
      <c r="M9" s="83"/>
      <c r="N9" s="83"/>
      <c r="O9" s="84"/>
    </row>
    <row r="10" spans="1:15" ht="14.25" thickTop="1">
      <c r="A10" s="33"/>
      <c r="B10" s="33"/>
      <c r="C10" s="33"/>
      <c r="D10" s="33"/>
      <c r="E10" s="33"/>
      <c r="F10" s="33"/>
      <c r="G10" s="33"/>
      <c r="H10" s="33"/>
      <c r="I10" s="33"/>
      <c r="J10" s="33"/>
    </row>
  </sheetData>
  <mergeCells count="7">
    <mergeCell ref="A8:O8"/>
    <mergeCell ref="A9:O9"/>
    <mergeCell ref="A2:O2"/>
    <mergeCell ref="A4:O4"/>
    <mergeCell ref="A5:O5"/>
    <mergeCell ref="A3:O3"/>
    <mergeCell ref="A7:O7"/>
  </mergeCells>
  <phoneticPr fontId="4"/>
  <pageMargins left="0.75" right="0.75" top="1" bottom="1" header="0.51111111111111107" footer="0.51111111111111107"/>
  <pageSetup paperSize="9" scale="57" firstPageNumber="42949631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2:V127"/>
  <sheetViews>
    <sheetView topLeftCell="B1" zoomScaleNormal="100" workbookViewId="0">
      <pane ySplit="8" topLeftCell="A9" activePane="bottomLeft" state="frozen"/>
      <selection pane="bottomLeft" activeCell="B9" sqref="B9"/>
    </sheetView>
  </sheetViews>
  <sheetFormatPr defaultRowHeight="13.5"/>
  <cols>
    <col min="1" max="1" width="2.875" customWidth="1"/>
    <col min="2" max="18" width="6.625" customWidth="1"/>
    <col min="22" max="22" width="10.875" style="2" bestFit="1" customWidth="1"/>
  </cols>
  <sheetData>
    <row r="2" spans="2:21">
      <c r="B2" s="113" t="s">
        <v>0</v>
      </c>
      <c r="C2" s="113"/>
      <c r="D2" s="120" t="s">
        <v>1</v>
      </c>
      <c r="E2" s="120"/>
      <c r="F2" s="113" t="s">
        <v>2</v>
      </c>
      <c r="G2" s="113"/>
      <c r="H2" s="120" t="s">
        <v>3</v>
      </c>
      <c r="I2" s="120"/>
      <c r="J2" s="113" t="s">
        <v>4</v>
      </c>
      <c r="K2" s="113"/>
      <c r="L2" s="121">
        <f>C9</f>
        <v>100000</v>
      </c>
      <c r="M2" s="120"/>
      <c r="N2" s="113" t="s">
        <v>5</v>
      </c>
      <c r="O2" s="113"/>
      <c r="P2" s="121">
        <f>C127+R127</f>
        <v>2922009.5409833645</v>
      </c>
      <c r="Q2" s="120"/>
      <c r="R2" s="1"/>
      <c r="S2" s="1"/>
      <c r="T2" s="1"/>
    </row>
    <row r="3" spans="2:21" ht="57" customHeight="1">
      <c r="B3" s="113" t="s">
        <v>6</v>
      </c>
      <c r="C3" s="113"/>
      <c r="D3" s="122" t="s">
        <v>7</v>
      </c>
      <c r="E3" s="122"/>
      <c r="F3" s="122"/>
      <c r="G3" s="122"/>
      <c r="H3" s="122"/>
      <c r="I3" s="122"/>
      <c r="J3" s="113" t="s">
        <v>8</v>
      </c>
      <c r="K3" s="113"/>
      <c r="L3" s="122" t="s">
        <v>9</v>
      </c>
      <c r="M3" s="123"/>
      <c r="N3" s="123"/>
      <c r="O3" s="123"/>
      <c r="P3" s="123"/>
      <c r="Q3" s="123"/>
      <c r="R3" s="1"/>
      <c r="S3" s="146" t="s">
        <v>115</v>
      </c>
      <c r="T3" s="145"/>
      <c r="U3" s="145"/>
    </row>
    <row r="4" spans="2:21">
      <c r="B4" s="113" t="s">
        <v>10</v>
      </c>
      <c r="C4" s="113"/>
      <c r="D4" s="111">
        <f>SUM($R$9:$S$992)</f>
        <v>2822009.5409833645</v>
      </c>
      <c r="E4" s="111"/>
      <c r="F4" s="113" t="s">
        <v>11</v>
      </c>
      <c r="G4" s="113"/>
      <c r="H4" s="119">
        <f>SUM($T$9:$U$127)</f>
        <v>1844.3999999999999</v>
      </c>
      <c r="I4" s="120"/>
      <c r="J4" s="110" t="s">
        <v>12</v>
      </c>
      <c r="K4" s="110"/>
      <c r="L4" s="121">
        <f>MAX($C$9:$D$989)-C9</f>
        <v>3152572.3735334147</v>
      </c>
      <c r="M4" s="121"/>
      <c r="N4" s="110" t="s">
        <v>13</v>
      </c>
      <c r="O4" s="110"/>
      <c r="P4" s="111">
        <f>MIN($C$9:$D$989)-C9</f>
        <v>-13486.739987481444</v>
      </c>
      <c r="Q4" s="111"/>
      <c r="R4" s="1"/>
      <c r="S4" s="1"/>
      <c r="T4" s="1"/>
    </row>
    <row r="5" spans="2:21">
      <c r="B5" s="43" t="s">
        <v>14</v>
      </c>
      <c r="C5" s="42">
        <f>COUNTIF($R$9:$R$989,"&gt;0")</f>
        <v>47</v>
      </c>
      <c r="D5" s="41" t="s">
        <v>15</v>
      </c>
      <c r="E5" s="6">
        <f>COUNTIF($R$9:$R$989,"&lt;0")</f>
        <v>72</v>
      </c>
      <c r="F5" s="41" t="s">
        <v>16</v>
      </c>
      <c r="G5" s="42">
        <f>COUNTIF($R$9:$R$989,"=0")</f>
        <v>0</v>
      </c>
      <c r="H5" s="41" t="s">
        <v>17</v>
      </c>
      <c r="I5" s="7">
        <f>C5/SUM(C5,E5,G5)</f>
        <v>0.3949579831932773</v>
      </c>
      <c r="J5" s="112" t="s">
        <v>18</v>
      </c>
      <c r="K5" s="113"/>
      <c r="L5" s="114">
        <v>4</v>
      </c>
      <c r="M5" s="115"/>
      <c r="N5" s="143" t="s">
        <v>19</v>
      </c>
      <c r="O5" s="144"/>
      <c r="P5" s="114">
        <v>8</v>
      </c>
      <c r="Q5" s="115"/>
      <c r="R5" s="1"/>
      <c r="S5" s="1"/>
      <c r="T5" s="1"/>
    </row>
    <row r="6" spans="2:21">
      <c r="B6" s="10"/>
      <c r="C6" s="11"/>
      <c r="D6" s="12"/>
      <c r="E6" s="116" t="s">
        <v>70</v>
      </c>
      <c r="F6" s="116"/>
      <c r="G6" s="116"/>
      <c r="H6" s="116"/>
      <c r="I6" s="116"/>
      <c r="J6" s="117" t="s">
        <v>69</v>
      </c>
      <c r="K6" s="117"/>
      <c r="L6" s="117"/>
      <c r="M6" s="44"/>
      <c r="N6" s="117" t="s">
        <v>71</v>
      </c>
      <c r="O6" s="117"/>
      <c r="P6" s="117"/>
      <c r="Q6" s="117"/>
      <c r="R6" s="1"/>
      <c r="S6" s="1"/>
      <c r="T6" s="1"/>
    </row>
    <row r="7" spans="2:21">
      <c r="B7" s="97" t="s">
        <v>20</v>
      </c>
      <c r="C7" s="99" t="s">
        <v>21</v>
      </c>
      <c r="D7" s="100"/>
      <c r="E7" s="103" t="s">
        <v>22</v>
      </c>
      <c r="F7" s="104"/>
      <c r="G7" s="104"/>
      <c r="H7" s="104"/>
      <c r="I7" s="92"/>
      <c r="J7" s="105" t="s">
        <v>23</v>
      </c>
      <c r="K7" s="106"/>
      <c r="L7" s="94"/>
      <c r="M7" s="107" t="s">
        <v>24</v>
      </c>
      <c r="N7" s="108" t="s">
        <v>25</v>
      </c>
      <c r="O7" s="109"/>
      <c r="P7" s="109"/>
      <c r="Q7" s="96"/>
      <c r="R7" s="90" t="s">
        <v>26</v>
      </c>
      <c r="S7" s="90"/>
      <c r="T7" s="90"/>
      <c r="U7" s="90"/>
    </row>
    <row r="8" spans="2:21">
      <c r="B8" s="98"/>
      <c r="C8" s="101"/>
      <c r="D8" s="102"/>
      <c r="E8" s="14" t="s">
        <v>27</v>
      </c>
      <c r="F8" s="14" t="s">
        <v>28</v>
      </c>
      <c r="G8" s="14" t="s">
        <v>29</v>
      </c>
      <c r="H8" s="91" t="s">
        <v>30</v>
      </c>
      <c r="I8" s="92"/>
      <c r="J8" s="15" t="s">
        <v>31</v>
      </c>
      <c r="K8" s="93" t="s">
        <v>32</v>
      </c>
      <c r="L8" s="94"/>
      <c r="M8" s="107"/>
      <c r="N8" s="16" t="s">
        <v>27</v>
      </c>
      <c r="O8" s="16" t="s">
        <v>28</v>
      </c>
      <c r="P8" s="95" t="s">
        <v>30</v>
      </c>
      <c r="Q8" s="96"/>
      <c r="R8" s="90" t="s">
        <v>33</v>
      </c>
      <c r="S8" s="90"/>
      <c r="T8" s="90" t="s">
        <v>31</v>
      </c>
      <c r="U8" s="90"/>
    </row>
    <row r="9" spans="2:21">
      <c r="B9" s="45">
        <v>1</v>
      </c>
      <c r="C9" s="85">
        <v>100000</v>
      </c>
      <c r="D9" s="85"/>
      <c r="E9" s="45">
        <v>2011</v>
      </c>
      <c r="F9" s="18">
        <v>42487</v>
      </c>
      <c r="G9" s="45" t="s">
        <v>35</v>
      </c>
      <c r="H9" s="86">
        <v>81.587999999999994</v>
      </c>
      <c r="I9" s="86"/>
      <c r="J9" s="45">
        <v>35</v>
      </c>
      <c r="K9" s="85">
        <f t="shared" ref="K9:K72" si="0">IF(F9="","",C9*0.03)</f>
        <v>3000</v>
      </c>
      <c r="L9" s="85"/>
      <c r="M9" s="19">
        <f>IF(J9="","",(K9/J9)/1000)</f>
        <v>8.5714285714285715E-2</v>
      </c>
      <c r="N9" s="45">
        <v>2011</v>
      </c>
      <c r="O9" s="18">
        <v>42487</v>
      </c>
      <c r="P9" s="89">
        <v>81.935000000000002</v>
      </c>
      <c r="Q9" s="89"/>
      <c r="R9" s="87">
        <f>IF(O9="","",(IF(G9="売",H9-P9,P9-H9))*M9*100000)</f>
        <v>-2974.2857142857865</v>
      </c>
      <c r="S9" s="87"/>
      <c r="T9" s="88">
        <f>IF(O9="","",IF(R9&lt;0,J9*(-1),IF(G9="買",(P9-H9)*100,(H9-P9)*100)))</f>
        <v>-35</v>
      </c>
      <c r="U9" s="88"/>
    </row>
    <row r="10" spans="2:21">
      <c r="B10" s="45">
        <v>2</v>
      </c>
      <c r="C10" s="85">
        <f t="shared" ref="C10:C73" si="1">IF(R9="","",C9+R9)</f>
        <v>97025.714285714217</v>
      </c>
      <c r="D10" s="85"/>
      <c r="E10" s="45">
        <v>2011</v>
      </c>
      <c r="F10" s="18">
        <v>42501</v>
      </c>
      <c r="G10" s="45" t="s">
        <v>34</v>
      </c>
      <c r="H10" s="89">
        <v>80.917000000000002</v>
      </c>
      <c r="I10" s="89"/>
      <c r="J10" s="45">
        <v>31</v>
      </c>
      <c r="K10" s="85">
        <f t="shared" si="0"/>
        <v>2910.7714285714264</v>
      </c>
      <c r="L10" s="85"/>
      <c r="M10" s="19">
        <f t="shared" ref="M10:M73" si="2">IF(J10="","",(K10/J10)/1000)</f>
        <v>9.3895852534562133E-2</v>
      </c>
      <c r="N10" s="45">
        <v>2011</v>
      </c>
      <c r="O10" s="18">
        <v>42502</v>
      </c>
      <c r="P10" s="86">
        <v>80.831999999999994</v>
      </c>
      <c r="Q10" s="86"/>
      <c r="R10" s="87">
        <f t="shared" ref="R10:R73" si="3">IF(O10="","",(IF(G10="売",H10-P10,P10-H10))*M10*100000)</f>
        <v>-798.1147465438529</v>
      </c>
      <c r="S10" s="87"/>
      <c r="T10" s="88">
        <f t="shared" ref="T10:T73" si="4">IF(O10="","",IF(R10&lt;0,J10*(-1),IF(G10="買",(P10-H10)*100,(H10-P10)*100)))</f>
        <v>-31</v>
      </c>
      <c r="U10" s="88"/>
    </row>
    <row r="11" spans="2:21">
      <c r="B11" s="45">
        <v>3</v>
      </c>
      <c r="C11" s="85">
        <f t="shared" si="1"/>
        <v>96227.599539170362</v>
      </c>
      <c r="D11" s="85"/>
      <c r="E11" s="45">
        <v>2011</v>
      </c>
      <c r="F11" s="18">
        <v>42506</v>
      </c>
      <c r="G11" s="45" t="s">
        <v>35</v>
      </c>
      <c r="H11" s="86">
        <v>80.718000000000004</v>
      </c>
      <c r="I11" s="86"/>
      <c r="J11" s="45">
        <v>20</v>
      </c>
      <c r="K11" s="85">
        <f t="shared" si="0"/>
        <v>2886.8279861751107</v>
      </c>
      <c r="L11" s="85"/>
      <c r="M11" s="19">
        <f t="shared" si="2"/>
        <v>0.14434139930875553</v>
      </c>
      <c r="N11" s="45">
        <v>2011</v>
      </c>
      <c r="O11" s="18">
        <v>42507</v>
      </c>
      <c r="P11" s="86">
        <v>80.915000000000006</v>
      </c>
      <c r="Q11" s="86"/>
      <c r="R11" s="87">
        <f t="shared" si="3"/>
        <v>-2843.5255663825233</v>
      </c>
      <c r="S11" s="87"/>
      <c r="T11" s="88">
        <f t="shared" si="4"/>
        <v>-20</v>
      </c>
      <c r="U11" s="88"/>
    </row>
    <row r="12" spans="2:21">
      <c r="B12" s="45">
        <v>4</v>
      </c>
      <c r="C12" s="85">
        <f t="shared" si="1"/>
        <v>93384.073972787839</v>
      </c>
      <c r="D12" s="85"/>
      <c r="E12" s="45">
        <v>2011</v>
      </c>
      <c r="F12" s="18">
        <v>42510</v>
      </c>
      <c r="G12" s="45" t="s">
        <v>34</v>
      </c>
      <c r="H12" s="86">
        <v>81.709000000000003</v>
      </c>
      <c r="I12" s="86"/>
      <c r="J12" s="45">
        <v>25</v>
      </c>
      <c r="K12" s="85">
        <f t="shared" si="0"/>
        <v>2801.5222191836351</v>
      </c>
      <c r="L12" s="85"/>
      <c r="M12" s="19">
        <f t="shared" si="2"/>
        <v>0.11206088876734541</v>
      </c>
      <c r="N12" s="45">
        <v>2011</v>
      </c>
      <c r="O12" s="18">
        <v>42513</v>
      </c>
      <c r="P12" s="86">
        <v>81.477999999999994</v>
      </c>
      <c r="Q12" s="86"/>
      <c r="R12" s="87">
        <f t="shared" si="3"/>
        <v>-2588.6065305257771</v>
      </c>
      <c r="S12" s="87"/>
      <c r="T12" s="88">
        <f t="shared" si="4"/>
        <v>-25</v>
      </c>
      <c r="U12" s="88"/>
    </row>
    <row r="13" spans="2:21">
      <c r="B13" s="45">
        <v>5</v>
      </c>
      <c r="C13" s="85">
        <f t="shared" si="1"/>
        <v>90795.467442262059</v>
      </c>
      <c r="D13" s="85"/>
      <c r="E13" s="45">
        <v>2011</v>
      </c>
      <c r="F13" s="18">
        <v>42516</v>
      </c>
      <c r="G13" s="45" t="s">
        <v>35</v>
      </c>
      <c r="H13" s="86">
        <v>81.680999999999997</v>
      </c>
      <c r="I13" s="86"/>
      <c r="J13" s="45">
        <v>34</v>
      </c>
      <c r="K13" s="85">
        <f t="shared" si="0"/>
        <v>2723.8640232678617</v>
      </c>
      <c r="L13" s="85"/>
      <c r="M13" s="19">
        <f t="shared" si="2"/>
        <v>8.0113647743172409E-2</v>
      </c>
      <c r="N13" s="45">
        <v>2011</v>
      </c>
      <c r="O13" s="18">
        <v>42520</v>
      </c>
      <c r="P13" s="86">
        <v>80.948999999999998</v>
      </c>
      <c r="Q13" s="86"/>
      <c r="R13" s="87">
        <f t="shared" si="3"/>
        <v>5864.319014800215</v>
      </c>
      <c r="S13" s="87"/>
      <c r="T13" s="88">
        <f t="shared" si="4"/>
        <v>73.199999999999932</v>
      </c>
      <c r="U13" s="88"/>
    </row>
    <row r="14" spans="2:21">
      <c r="B14" s="45">
        <v>6</v>
      </c>
      <c r="C14" s="85">
        <f t="shared" si="1"/>
        <v>96659.786457062277</v>
      </c>
      <c r="D14" s="85"/>
      <c r="E14" s="45">
        <v>2011</v>
      </c>
      <c r="F14" s="18">
        <v>42528</v>
      </c>
      <c r="G14" s="45" t="s">
        <v>35</v>
      </c>
      <c r="H14" s="86">
        <v>80.11</v>
      </c>
      <c r="I14" s="86"/>
      <c r="J14" s="45">
        <v>15</v>
      </c>
      <c r="K14" s="85">
        <f t="shared" si="0"/>
        <v>2899.7935937118682</v>
      </c>
      <c r="L14" s="85"/>
      <c r="M14" s="19">
        <f t="shared" si="2"/>
        <v>0.19331957291412455</v>
      </c>
      <c r="N14" s="45">
        <v>2011</v>
      </c>
      <c r="O14" s="18">
        <v>42529</v>
      </c>
      <c r="P14" s="86">
        <v>80.259</v>
      </c>
      <c r="Q14" s="86"/>
      <c r="R14" s="87">
        <f t="shared" si="3"/>
        <v>-2880.4616364204735</v>
      </c>
      <c r="S14" s="87"/>
      <c r="T14" s="88">
        <f t="shared" si="4"/>
        <v>-15</v>
      </c>
      <c r="U14" s="88"/>
    </row>
    <row r="15" spans="2:21">
      <c r="B15" s="45">
        <v>7</v>
      </c>
      <c r="C15" s="85">
        <f t="shared" si="1"/>
        <v>93779.324820641807</v>
      </c>
      <c r="D15" s="85"/>
      <c r="E15" s="45">
        <v>2011</v>
      </c>
      <c r="F15" s="18">
        <v>42544</v>
      </c>
      <c r="G15" s="45" t="s">
        <v>34</v>
      </c>
      <c r="H15" s="89">
        <v>80.382999999999996</v>
      </c>
      <c r="I15" s="89"/>
      <c r="J15" s="45">
        <v>20</v>
      </c>
      <c r="K15" s="85">
        <f t="shared" si="0"/>
        <v>2813.3797446192539</v>
      </c>
      <c r="L15" s="85"/>
      <c r="M15" s="19">
        <f t="shared" si="2"/>
        <v>0.14066898723096269</v>
      </c>
      <c r="N15" s="45">
        <v>2011</v>
      </c>
      <c r="O15" s="18">
        <v>42545</v>
      </c>
      <c r="P15" s="86">
        <v>80.379000000000005</v>
      </c>
      <c r="Q15" s="86"/>
      <c r="R15" s="87">
        <f t="shared" si="3"/>
        <v>-56.267594892253939</v>
      </c>
      <c r="S15" s="87"/>
      <c r="T15" s="88">
        <f t="shared" si="4"/>
        <v>-20</v>
      </c>
      <c r="U15" s="88"/>
    </row>
    <row r="16" spans="2:21">
      <c r="B16" s="45">
        <v>8</v>
      </c>
      <c r="C16" s="85">
        <f t="shared" si="1"/>
        <v>93723.057225749551</v>
      </c>
      <c r="D16" s="85"/>
      <c r="E16" s="45">
        <v>2011</v>
      </c>
      <c r="F16" s="18">
        <v>42551</v>
      </c>
      <c r="G16" s="45" t="s">
        <v>35</v>
      </c>
      <c r="H16" s="86">
        <v>80.709000000000003</v>
      </c>
      <c r="I16" s="86"/>
      <c r="J16" s="45">
        <v>21</v>
      </c>
      <c r="K16" s="85">
        <f t="shared" si="0"/>
        <v>2811.6917167724864</v>
      </c>
      <c r="L16" s="85"/>
      <c r="M16" s="19">
        <f t="shared" si="2"/>
        <v>0.13389008175107078</v>
      </c>
      <c r="N16" s="45">
        <v>2011</v>
      </c>
      <c r="O16" s="18">
        <v>42552</v>
      </c>
      <c r="P16" s="86">
        <v>80.840999999999994</v>
      </c>
      <c r="Q16" s="86"/>
      <c r="R16" s="87">
        <f t="shared" si="3"/>
        <v>-1767.3490791140111</v>
      </c>
      <c r="S16" s="87"/>
      <c r="T16" s="88">
        <f t="shared" si="4"/>
        <v>-21</v>
      </c>
      <c r="U16" s="88"/>
    </row>
    <row r="17" spans="2:21">
      <c r="B17" s="45">
        <v>9</v>
      </c>
      <c r="C17" s="85">
        <f t="shared" si="1"/>
        <v>91955.708146635545</v>
      </c>
      <c r="D17" s="85"/>
      <c r="E17" s="45">
        <v>2011</v>
      </c>
      <c r="F17" s="18">
        <v>42569</v>
      </c>
      <c r="G17" s="45" t="s">
        <v>35</v>
      </c>
      <c r="H17" s="86">
        <v>78.986999999999995</v>
      </c>
      <c r="I17" s="86"/>
      <c r="J17" s="45">
        <v>19</v>
      </c>
      <c r="K17" s="85">
        <f t="shared" si="0"/>
        <v>2758.6712443990664</v>
      </c>
      <c r="L17" s="85"/>
      <c r="M17" s="19">
        <f t="shared" si="2"/>
        <v>0.14519322338942456</v>
      </c>
      <c r="N17" s="45">
        <v>2011</v>
      </c>
      <c r="O17" s="18">
        <v>42570</v>
      </c>
      <c r="P17" s="86">
        <v>79.143000000000001</v>
      </c>
      <c r="Q17" s="86"/>
      <c r="R17" s="87">
        <f t="shared" si="3"/>
        <v>-2265.0142848751088</v>
      </c>
      <c r="S17" s="87"/>
      <c r="T17" s="88">
        <f t="shared" si="4"/>
        <v>-19</v>
      </c>
      <c r="U17" s="88"/>
    </row>
    <row r="18" spans="2:21">
      <c r="B18" s="45">
        <v>10</v>
      </c>
      <c r="C18" s="85">
        <f t="shared" si="1"/>
        <v>89690.693861760432</v>
      </c>
      <c r="D18" s="85"/>
      <c r="E18" s="45">
        <v>2011</v>
      </c>
      <c r="F18" s="18">
        <v>42572</v>
      </c>
      <c r="G18" s="45" t="s">
        <v>35</v>
      </c>
      <c r="H18" s="86">
        <v>78.596000000000004</v>
      </c>
      <c r="I18" s="86"/>
      <c r="J18" s="45">
        <v>43</v>
      </c>
      <c r="K18" s="85">
        <f t="shared" si="0"/>
        <v>2690.7208158528128</v>
      </c>
      <c r="L18" s="85"/>
      <c r="M18" s="19">
        <f t="shared" si="2"/>
        <v>6.2574902694251464E-2</v>
      </c>
      <c r="N18" s="45">
        <v>2011</v>
      </c>
      <c r="O18" s="18">
        <v>42577</v>
      </c>
      <c r="P18" s="86">
        <v>78.418999999999997</v>
      </c>
      <c r="Q18" s="86"/>
      <c r="R18" s="87">
        <f t="shared" si="3"/>
        <v>1107.5757776882929</v>
      </c>
      <c r="S18" s="87"/>
      <c r="T18" s="88">
        <f t="shared" si="4"/>
        <v>17.700000000000671</v>
      </c>
      <c r="U18" s="88"/>
    </row>
    <row r="19" spans="2:21">
      <c r="B19" s="45">
        <v>11</v>
      </c>
      <c r="C19" s="85">
        <f t="shared" si="1"/>
        <v>90798.269639448728</v>
      </c>
      <c r="D19" s="85"/>
      <c r="E19" s="45">
        <v>2011</v>
      </c>
      <c r="F19" s="18">
        <v>42580</v>
      </c>
      <c r="G19" s="45" t="s">
        <v>35</v>
      </c>
      <c r="H19" s="89">
        <v>77.677000000000007</v>
      </c>
      <c r="I19" s="89"/>
      <c r="J19" s="45">
        <v>19</v>
      </c>
      <c r="K19" s="85">
        <f t="shared" si="0"/>
        <v>2723.9480891834619</v>
      </c>
      <c r="L19" s="85"/>
      <c r="M19" s="19">
        <f t="shared" si="2"/>
        <v>0.14336568890439272</v>
      </c>
      <c r="N19" s="45">
        <v>2011</v>
      </c>
      <c r="O19" s="18">
        <v>42583</v>
      </c>
      <c r="P19" s="86">
        <v>77.852999999999994</v>
      </c>
      <c r="Q19" s="86"/>
      <c r="R19" s="87">
        <f t="shared" si="3"/>
        <v>-2523.2361247171357</v>
      </c>
      <c r="S19" s="87"/>
      <c r="T19" s="88">
        <f t="shared" si="4"/>
        <v>-19</v>
      </c>
      <c r="U19" s="88"/>
    </row>
    <row r="20" spans="2:21">
      <c r="B20" s="45">
        <v>12</v>
      </c>
      <c r="C20" s="85">
        <f t="shared" si="1"/>
        <v>88275.033514731593</v>
      </c>
      <c r="D20" s="85"/>
      <c r="E20" s="45">
        <v>2011</v>
      </c>
      <c r="F20" s="18">
        <v>42627</v>
      </c>
      <c r="G20" s="45" t="s">
        <v>35</v>
      </c>
      <c r="H20" s="86">
        <v>76.825999999999993</v>
      </c>
      <c r="I20" s="86"/>
      <c r="J20" s="45">
        <v>23</v>
      </c>
      <c r="K20" s="85">
        <f t="shared" si="0"/>
        <v>2648.2510054419477</v>
      </c>
      <c r="L20" s="85"/>
      <c r="M20" s="19">
        <f t="shared" si="2"/>
        <v>0.11514134806269338</v>
      </c>
      <c r="N20" s="45">
        <v>2011</v>
      </c>
      <c r="O20" s="18">
        <v>42628</v>
      </c>
      <c r="P20" s="89">
        <v>76.796000000000006</v>
      </c>
      <c r="Q20" s="89"/>
      <c r="R20" s="87">
        <f t="shared" si="3"/>
        <v>345.42404418792961</v>
      </c>
      <c r="S20" s="87"/>
      <c r="T20" s="88">
        <f t="shared" si="4"/>
        <v>2.9999999999986926</v>
      </c>
      <c r="U20" s="88"/>
    </row>
    <row r="21" spans="2:21">
      <c r="B21" s="45">
        <v>13</v>
      </c>
      <c r="C21" s="85">
        <f t="shared" si="1"/>
        <v>88620.457558919516</v>
      </c>
      <c r="D21" s="85"/>
      <c r="E21" s="45">
        <v>2011</v>
      </c>
      <c r="F21" s="18">
        <v>42633</v>
      </c>
      <c r="G21" s="45" t="s">
        <v>35</v>
      </c>
      <c r="H21" s="89">
        <v>76.491</v>
      </c>
      <c r="I21" s="89"/>
      <c r="J21" s="45">
        <v>27</v>
      </c>
      <c r="K21" s="85">
        <f t="shared" si="0"/>
        <v>2658.6137267675854</v>
      </c>
      <c r="L21" s="85"/>
      <c r="M21" s="19">
        <f t="shared" si="2"/>
        <v>9.8467175065466123E-2</v>
      </c>
      <c r="N21" s="45">
        <v>2011</v>
      </c>
      <c r="O21" s="18">
        <v>42633</v>
      </c>
      <c r="P21" s="86">
        <v>76.704999999999998</v>
      </c>
      <c r="Q21" s="86"/>
      <c r="R21" s="87">
        <f t="shared" si="3"/>
        <v>-2107.1975464009615</v>
      </c>
      <c r="S21" s="87"/>
      <c r="T21" s="88">
        <f t="shared" si="4"/>
        <v>-27</v>
      </c>
      <c r="U21" s="88"/>
    </row>
    <row r="22" spans="2:21">
      <c r="B22" s="45">
        <v>14</v>
      </c>
      <c r="C22" s="85">
        <f t="shared" si="1"/>
        <v>86513.260012518556</v>
      </c>
      <c r="D22" s="85"/>
      <c r="E22" s="45">
        <v>2011</v>
      </c>
      <c r="F22" s="18">
        <v>42642</v>
      </c>
      <c r="G22" s="45" t="s">
        <v>34</v>
      </c>
      <c r="H22" s="86">
        <v>76.581000000000003</v>
      </c>
      <c r="I22" s="86"/>
      <c r="J22" s="45">
        <v>18</v>
      </c>
      <c r="K22" s="85">
        <f t="shared" si="0"/>
        <v>2595.3978003755565</v>
      </c>
      <c r="L22" s="85"/>
      <c r="M22" s="19">
        <f t="shared" si="2"/>
        <v>0.14418876668753092</v>
      </c>
      <c r="N22" s="45">
        <v>2011</v>
      </c>
      <c r="O22" s="18">
        <v>42649</v>
      </c>
      <c r="P22" s="86">
        <v>76.691999999999993</v>
      </c>
      <c r="Q22" s="86"/>
      <c r="R22" s="87">
        <f t="shared" si="3"/>
        <v>1600.4953102314489</v>
      </c>
      <c r="S22" s="87"/>
      <c r="T22" s="88">
        <f t="shared" si="4"/>
        <v>11.099999999999</v>
      </c>
      <c r="U22" s="88"/>
    </row>
    <row r="23" spans="2:21">
      <c r="B23" s="45">
        <v>15</v>
      </c>
      <c r="C23" s="85">
        <f t="shared" si="1"/>
        <v>88113.755322750003</v>
      </c>
      <c r="D23" s="85"/>
      <c r="E23" s="45">
        <v>2011</v>
      </c>
      <c r="F23" s="18">
        <v>42664</v>
      </c>
      <c r="G23" s="45" t="s">
        <v>35</v>
      </c>
      <c r="H23" s="86">
        <v>76.725999999999999</v>
      </c>
      <c r="I23" s="86"/>
      <c r="J23" s="45">
        <v>7</v>
      </c>
      <c r="K23" s="85">
        <f t="shared" si="0"/>
        <v>2643.4126596824999</v>
      </c>
      <c r="L23" s="85"/>
      <c r="M23" s="19">
        <f t="shared" si="2"/>
        <v>0.37763037995464283</v>
      </c>
      <c r="N23" s="45">
        <v>2011</v>
      </c>
      <c r="O23" s="18">
        <v>42668</v>
      </c>
      <c r="P23" s="86">
        <v>76.224999999999994</v>
      </c>
      <c r="Q23" s="86"/>
      <c r="R23" s="87">
        <f t="shared" si="3"/>
        <v>18919.282035727785</v>
      </c>
      <c r="S23" s="87"/>
      <c r="T23" s="88">
        <f t="shared" si="4"/>
        <v>50.100000000000477</v>
      </c>
      <c r="U23" s="88"/>
    </row>
    <row r="24" spans="2:21">
      <c r="B24" s="45">
        <v>16</v>
      </c>
      <c r="C24" s="85">
        <f t="shared" si="1"/>
        <v>107033.03735847778</v>
      </c>
      <c r="D24" s="85"/>
      <c r="E24" s="45">
        <v>2011</v>
      </c>
      <c r="F24" s="18">
        <v>42720</v>
      </c>
      <c r="G24" s="45" t="s">
        <v>35</v>
      </c>
      <c r="H24" s="89">
        <v>77.790000000000006</v>
      </c>
      <c r="I24" s="89"/>
      <c r="J24" s="45">
        <v>19</v>
      </c>
      <c r="K24" s="85">
        <f t="shared" si="0"/>
        <v>3210.9911207543332</v>
      </c>
      <c r="L24" s="85"/>
      <c r="M24" s="19">
        <f t="shared" si="2"/>
        <v>0.16899953267128068</v>
      </c>
      <c r="N24" s="45">
        <v>2011</v>
      </c>
      <c r="O24" s="18">
        <v>42723</v>
      </c>
      <c r="P24" s="86">
        <v>77.971999999999994</v>
      </c>
      <c r="Q24" s="86"/>
      <c r="R24" s="87">
        <f t="shared" si="3"/>
        <v>-3075.7914946171045</v>
      </c>
      <c r="S24" s="87"/>
      <c r="T24" s="88">
        <f t="shared" si="4"/>
        <v>-19</v>
      </c>
      <c r="U24" s="88"/>
    </row>
    <row r="25" spans="2:21">
      <c r="B25" s="45">
        <v>17</v>
      </c>
      <c r="C25" s="85">
        <f t="shared" si="1"/>
        <v>103957.24586386068</v>
      </c>
      <c r="D25" s="85"/>
      <c r="E25" s="45">
        <v>2011</v>
      </c>
      <c r="F25" s="18">
        <v>42725</v>
      </c>
      <c r="G25" s="45" t="s">
        <v>35</v>
      </c>
      <c r="H25" s="86">
        <v>77.795000000000002</v>
      </c>
      <c r="I25" s="86"/>
      <c r="J25" s="45">
        <v>11</v>
      </c>
      <c r="K25" s="85">
        <f t="shared" si="0"/>
        <v>3118.7173759158204</v>
      </c>
      <c r="L25" s="85"/>
      <c r="M25" s="19">
        <f t="shared" si="2"/>
        <v>0.28351976144689273</v>
      </c>
      <c r="N25" s="45">
        <v>2011</v>
      </c>
      <c r="O25" s="18">
        <v>42725</v>
      </c>
      <c r="P25" s="86">
        <v>77.897000000000006</v>
      </c>
      <c r="Q25" s="86"/>
      <c r="R25" s="87">
        <f t="shared" si="3"/>
        <v>-2891.9015667584154</v>
      </c>
      <c r="S25" s="87"/>
      <c r="T25" s="88">
        <f t="shared" si="4"/>
        <v>-11</v>
      </c>
      <c r="U25" s="88"/>
    </row>
    <row r="26" spans="2:21">
      <c r="B26" s="45">
        <v>18</v>
      </c>
      <c r="C26" s="85">
        <f t="shared" si="1"/>
        <v>101065.34429710226</v>
      </c>
      <c r="D26" s="85"/>
      <c r="E26" s="45">
        <v>2012</v>
      </c>
      <c r="F26" s="18">
        <v>42386</v>
      </c>
      <c r="G26" s="45" t="s">
        <v>35</v>
      </c>
      <c r="H26" s="86">
        <v>76.742999999999995</v>
      </c>
      <c r="I26" s="86"/>
      <c r="J26" s="45">
        <v>13</v>
      </c>
      <c r="K26" s="85">
        <f t="shared" si="0"/>
        <v>3031.9603289130678</v>
      </c>
      <c r="L26" s="85"/>
      <c r="M26" s="19">
        <f t="shared" si="2"/>
        <v>0.23322771760869754</v>
      </c>
      <c r="N26" s="45">
        <v>2012</v>
      </c>
      <c r="O26" s="18">
        <v>42387</v>
      </c>
      <c r="P26" s="89">
        <v>76.849999999999994</v>
      </c>
      <c r="Q26" s="89"/>
      <c r="R26" s="87">
        <f t="shared" si="3"/>
        <v>-2495.5365784130477</v>
      </c>
      <c r="S26" s="87"/>
      <c r="T26" s="88">
        <f t="shared" si="4"/>
        <v>-13</v>
      </c>
      <c r="U26" s="88"/>
    </row>
    <row r="27" spans="2:21">
      <c r="B27" s="45">
        <v>19</v>
      </c>
      <c r="C27" s="85">
        <f t="shared" si="1"/>
        <v>98569.807718689219</v>
      </c>
      <c r="D27" s="85"/>
      <c r="E27" s="45">
        <v>2012</v>
      </c>
      <c r="F27" s="18">
        <v>42403</v>
      </c>
      <c r="G27" s="45" t="s">
        <v>34</v>
      </c>
      <c r="H27" s="89">
        <v>76.25</v>
      </c>
      <c r="I27" s="89"/>
      <c r="J27" s="45">
        <v>11</v>
      </c>
      <c r="K27" s="85">
        <f t="shared" si="0"/>
        <v>2957.0942315606762</v>
      </c>
      <c r="L27" s="85"/>
      <c r="M27" s="19">
        <f t="shared" si="2"/>
        <v>0.2688267483236978</v>
      </c>
      <c r="N27" s="45">
        <v>2012</v>
      </c>
      <c r="O27" s="18">
        <v>42408</v>
      </c>
      <c r="P27" s="89">
        <v>76.72</v>
      </c>
      <c r="Q27" s="89"/>
      <c r="R27" s="87">
        <f t="shared" si="3"/>
        <v>12634.857171213765</v>
      </c>
      <c r="S27" s="87"/>
      <c r="T27" s="88">
        <f t="shared" si="4"/>
        <v>46.999999999999886</v>
      </c>
      <c r="U27" s="88"/>
    </row>
    <row r="28" spans="2:21">
      <c r="B28" s="45">
        <v>20</v>
      </c>
      <c r="C28" s="85">
        <f t="shared" si="1"/>
        <v>111204.66488990298</v>
      </c>
      <c r="D28" s="85"/>
      <c r="E28" s="45">
        <v>2012</v>
      </c>
      <c r="F28" s="18">
        <v>42408</v>
      </c>
      <c r="G28" s="45" t="s">
        <v>34</v>
      </c>
      <c r="H28" s="89">
        <v>77.040000000000006</v>
      </c>
      <c r="I28" s="89"/>
      <c r="J28" s="45">
        <v>34</v>
      </c>
      <c r="K28" s="85">
        <f t="shared" si="0"/>
        <v>3336.1399466970893</v>
      </c>
      <c r="L28" s="85"/>
      <c r="M28" s="19">
        <f t="shared" si="2"/>
        <v>9.8121763138149687E-2</v>
      </c>
      <c r="N28" s="45">
        <v>2012</v>
      </c>
      <c r="O28" s="18">
        <v>42413</v>
      </c>
      <c r="P28" s="89">
        <v>77.540000000000006</v>
      </c>
      <c r="Q28" s="89"/>
      <c r="R28" s="87">
        <f t="shared" si="3"/>
        <v>4906.0881569074845</v>
      </c>
      <c r="S28" s="87"/>
      <c r="T28" s="88">
        <f t="shared" si="4"/>
        <v>50</v>
      </c>
      <c r="U28" s="88"/>
    </row>
    <row r="29" spans="2:21">
      <c r="B29" s="45">
        <v>21</v>
      </c>
      <c r="C29" s="85">
        <f t="shared" si="1"/>
        <v>116110.75304681047</v>
      </c>
      <c r="D29" s="85"/>
      <c r="E29" s="45">
        <v>2012</v>
      </c>
      <c r="F29" s="18">
        <v>42416</v>
      </c>
      <c r="G29" s="45" t="s">
        <v>34</v>
      </c>
      <c r="H29" s="89">
        <v>78.47</v>
      </c>
      <c r="I29" s="89"/>
      <c r="J29" s="45">
        <v>12</v>
      </c>
      <c r="K29" s="85">
        <f t="shared" si="0"/>
        <v>3483.3225914043137</v>
      </c>
      <c r="L29" s="85"/>
      <c r="M29" s="19">
        <f t="shared" si="2"/>
        <v>0.29027688261702617</v>
      </c>
      <c r="N29" s="45">
        <v>2012</v>
      </c>
      <c r="O29" s="18">
        <v>42423</v>
      </c>
      <c r="P29" s="89">
        <v>80.02</v>
      </c>
      <c r="Q29" s="89"/>
      <c r="R29" s="87">
        <f t="shared" si="3"/>
        <v>44992.916805638968</v>
      </c>
      <c r="S29" s="87"/>
      <c r="T29" s="88">
        <f t="shared" si="4"/>
        <v>154.99999999999972</v>
      </c>
      <c r="U29" s="88"/>
    </row>
    <row r="30" spans="2:21">
      <c r="B30" s="45">
        <v>22</v>
      </c>
      <c r="C30" s="85">
        <f t="shared" si="1"/>
        <v>161103.66985244944</v>
      </c>
      <c r="D30" s="85"/>
      <c r="E30" s="45">
        <v>2012</v>
      </c>
      <c r="F30" s="18">
        <v>42438</v>
      </c>
      <c r="G30" s="45" t="s">
        <v>34</v>
      </c>
      <c r="H30" s="86">
        <v>81.822999999999993</v>
      </c>
      <c r="I30" s="86"/>
      <c r="J30" s="45">
        <v>37</v>
      </c>
      <c r="K30" s="85">
        <f t="shared" si="0"/>
        <v>4833.1100955734828</v>
      </c>
      <c r="L30" s="85"/>
      <c r="M30" s="19">
        <f t="shared" si="2"/>
        <v>0.13062459717766167</v>
      </c>
      <c r="N30" s="45">
        <v>2012</v>
      </c>
      <c r="O30" s="18">
        <v>42442</v>
      </c>
      <c r="P30" s="86">
        <v>82.105000000000004</v>
      </c>
      <c r="Q30" s="86"/>
      <c r="R30" s="87">
        <f t="shared" si="3"/>
        <v>3683.6136404101985</v>
      </c>
      <c r="S30" s="87"/>
      <c r="T30" s="88">
        <f t="shared" si="4"/>
        <v>28.200000000001069</v>
      </c>
      <c r="U30" s="88"/>
    </row>
    <row r="31" spans="2:21">
      <c r="B31" s="45">
        <v>23</v>
      </c>
      <c r="C31" s="85">
        <f t="shared" si="1"/>
        <v>164787.28349285963</v>
      </c>
      <c r="D31" s="85"/>
      <c r="E31" s="45">
        <v>2012</v>
      </c>
      <c r="F31" s="18">
        <v>42449</v>
      </c>
      <c r="G31" s="45" t="s">
        <v>34</v>
      </c>
      <c r="H31" s="86">
        <v>83.671000000000006</v>
      </c>
      <c r="I31" s="86"/>
      <c r="J31" s="45">
        <v>36</v>
      </c>
      <c r="K31" s="85">
        <f t="shared" si="0"/>
        <v>4943.6185047857889</v>
      </c>
      <c r="L31" s="85"/>
      <c r="M31" s="19">
        <f t="shared" si="2"/>
        <v>0.13732273624404967</v>
      </c>
      <c r="N31" s="45">
        <v>2012</v>
      </c>
      <c r="O31" s="18">
        <v>42450</v>
      </c>
      <c r="P31" s="86">
        <v>83.527000000000001</v>
      </c>
      <c r="Q31" s="86"/>
      <c r="R31" s="87">
        <f t="shared" si="3"/>
        <v>-1977.4474019143902</v>
      </c>
      <c r="S31" s="87"/>
      <c r="T31" s="88">
        <f t="shared" si="4"/>
        <v>-36</v>
      </c>
      <c r="U31" s="88"/>
    </row>
    <row r="32" spans="2:21">
      <c r="B32" s="45">
        <v>24</v>
      </c>
      <c r="C32" s="85">
        <f t="shared" si="1"/>
        <v>162809.83609094523</v>
      </c>
      <c r="D32" s="85"/>
      <c r="E32" s="45">
        <v>2012</v>
      </c>
      <c r="F32" s="18">
        <v>42456</v>
      </c>
      <c r="G32" s="45" t="s">
        <v>34</v>
      </c>
      <c r="H32" s="89">
        <v>82.9</v>
      </c>
      <c r="I32" s="89"/>
      <c r="J32" s="45">
        <v>19</v>
      </c>
      <c r="K32" s="85">
        <f t="shared" si="0"/>
        <v>4884.2950827283566</v>
      </c>
      <c r="L32" s="85"/>
      <c r="M32" s="19">
        <f t="shared" si="2"/>
        <v>0.25706816224886087</v>
      </c>
      <c r="N32" s="45">
        <v>2012</v>
      </c>
      <c r="O32" s="18">
        <v>42456</v>
      </c>
      <c r="P32" s="86">
        <v>82.715999999999994</v>
      </c>
      <c r="Q32" s="86"/>
      <c r="R32" s="87">
        <f t="shared" si="3"/>
        <v>-4730.0541853793411</v>
      </c>
      <c r="S32" s="87"/>
      <c r="T32" s="88">
        <f t="shared" si="4"/>
        <v>-19</v>
      </c>
      <c r="U32" s="88"/>
    </row>
    <row r="33" spans="2:21">
      <c r="B33" s="45">
        <v>25</v>
      </c>
      <c r="C33" s="85">
        <f t="shared" si="1"/>
        <v>158079.78190556588</v>
      </c>
      <c r="D33" s="85"/>
      <c r="E33" s="45">
        <v>2012</v>
      </c>
      <c r="F33" s="18">
        <v>42499</v>
      </c>
      <c r="G33" s="45" t="s">
        <v>35</v>
      </c>
      <c r="H33" s="86">
        <v>79.596000000000004</v>
      </c>
      <c r="I33" s="86"/>
      <c r="J33" s="45">
        <v>23</v>
      </c>
      <c r="K33" s="85">
        <f t="shared" si="0"/>
        <v>4742.3934571669761</v>
      </c>
      <c r="L33" s="85"/>
      <c r="M33" s="19">
        <f t="shared" si="2"/>
        <v>0.20619101987682503</v>
      </c>
      <c r="N33" s="45">
        <v>2012</v>
      </c>
      <c r="O33" s="18">
        <v>42500</v>
      </c>
      <c r="P33" s="86">
        <v>79.736999999999995</v>
      </c>
      <c r="Q33" s="86"/>
      <c r="R33" s="87">
        <f t="shared" si="3"/>
        <v>-2907.29338026305</v>
      </c>
      <c r="S33" s="87"/>
      <c r="T33" s="88">
        <f t="shared" si="4"/>
        <v>-23</v>
      </c>
      <c r="U33" s="88"/>
    </row>
    <row r="34" spans="2:21">
      <c r="B34" s="45">
        <v>26</v>
      </c>
      <c r="C34" s="85">
        <f t="shared" si="1"/>
        <v>155172.48852530282</v>
      </c>
      <c r="D34" s="85"/>
      <c r="E34" s="45">
        <v>2012</v>
      </c>
      <c r="F34" s="18">
        <v>42501</v>
      </c>
      <c r="G34" s="45" t="s">
        <v>34</v>
      </c>
      <c r="H34" s="86">
        <v>79.960999999999999</v>
      </c>
      <c r="I34" s="86"/>
      <c r="J34" s="45">
        <v>24</v>
      </c>
      <c r="K34" s="85">
        <f t="shared" si="0"/>
        <v>4655.1746557590841</v>
      </c>
      <c r="L34" s="85"/>
      <c r="M34" s="19">
        <f t="shared" si="2"/>
        <v>0.19396561065662851</v>
      </c>
      <c r="N34" s="45">
        <v>2012</v>
      </c>
      <c r="O34" s="18">
        <v>42504</v>
      </c>
      <c r="P34" s="89">
        <v>79.721999999999994</v>
      </c>
      <c r="Q34" s="89"/>
      <c r="R34" s="87">
        <f t="shared" si="3"/>
        <v>-4635.7780946935054</v>
      </c>
      <c r="S34" s="87"/>
      <c r="T34" s="88">
        <f t="shared" si="4"/>
        <v>-24</v>
      </c>
      <c r="U34" s="88"/>
    </row>
    <row r="35" spans="2:21">
      <c r="B35" s="45">
        <v>27</v>
      </c>
      <c r="C35" s="85">
        <f t="shared" si="1"/>
        <v>150536.71043060932</v>
      </c>
      <c r="D35" s="85"/>
      <c r="E35" s="45">
        <v>2012</v>
      </c>
      <c r="F35" s="18">
        <v>42507</v>
      </c>
      <c r="G35" s="45" t="s">
        <v>34</v>
      </c>
      <c r="H35" s="86">
        <v>80.353999999999999</v>
      </c>
      <c r="I35" s="86"/>
      <c r="J35" s="45">
        <v>17</v>
      </c>
      <c r="K35" s="85">
        <f t="shared" si="0"/>
        <v>4516.1013129182793</v>
      </c>
      <c r="L35" s="85"/>
      <c r="M35" s="19">
        <f t="shared" si="2"/>
        <v>0.2656530184069576</v>
      </c>
      <c r="N35" s="45">
        <v>2012</v>
      </c>
      <c r="O35" s="18">
        <v>42507</v>
      </c>
      <c r="P35" s="86">
        <v>80.186999999999998</v>
      </c>
      <c r="Q35" s="86"/>
      <c r="R35" s="87">
        <f t="shared" si="3"/>
        <v>-4436.4054073962343</v>
      </c>
      <c r="S35" s="87"/>
      <c r="T35" s="88">
        <f t="shared" si="4"/>
        <v>-17</v>
      </c>
      <c r="U35" s="88"/>
    </row>
    <row r="36" spans="2:21">
      <c r="B36" s="45">
        <v>28</v>
      </c>
      <c r="C36" s="85">
        <f t="shared" si="1"/>
        <v>146100.30502321309</v>
      </c>
      <c r="D36" s="85"/>
      <c r="E36" s="45">
        <v>2012</v>
      </c>
      <c r="F36" s="18">
        <v>42525</v>
      </c>
      <c r="G36" s="45" t="s">
        <v>35</v>
      </c>
      <c r="H36" s="86">
        <v>78.022999999999996</v>
      </c>
      <c r="I36" s="86"/>
      <c r="J36" s="45">
        <v>42</v>
      </c>
      <c r="K36" s="85">
        <f t="shared" si="0"/>
        <v>4383.0091506963927</v>
      </c>
      <c r="L36" s="85"/>
      <c r="M36" s="19">
        <f t="shared" si="2"/>
        <v>0.10435736073086649</v>
      </c>
      <c r="N36" s="45">
        <v>2012</v>
      </c>
      <c r="O36" s="18">
        <v>42526</v>
      </c>
      <c r="P36" s="89">
        <v>78.400000000000006</v>
      </c>
      <c r="Q36" s="89"/>
      <c r="R36" s="87">
        <f t="shared" si="3"/>
        <v>-3934.272499553766</v>
      </c>
      <c r="S36" s="87"/>
      <c r="T36" s="88">
        <f t="shared" si="4"/>
        <v>-42</v>
      </c>
      <c r="U36" s="88"/>
    </row>
    <row r="37" spans="2:21">
      <c r="B37" s="45">
        <v>29</v>
      </c>
      <c r="C37" s="85">
        <f t="shared" si="1"/>
        <v>142166.03252365932</v>
      </c>
      <c r="D37" s="85"/>
      <c r="E37" s="45">
        <v>2012</v>
      </c>
      <c r="F37" s="18">
        <v>42555</v>
      </c>
      <c r="G37" s="45" t="s">
        <v>34</v>
      </c>
      <c r="H37" s="89">
        <v>79.81</v>
      </c>
      <c r="I37" s="89"/>
      <c r="J37" s="45">
        <v>13</v>
      </c>
      <c r="K37" s="85">
        <f t="shared" si="0"/>
        <v>4264.9809757097792</v>
      </c>
      <c r="L37" s="85"/>
      <c r="M37" s="19">
        <f t="shared" si="2"/>
        <v>0.32807545966998297</v>
      </c>
      <c r="N37" s="45">
        <v>2012</v>
      </c>
      <c r="O37" s="18">
        <v>42556</v>
      </c>
      <c r="P37" s="86">
        <v>79.759</v>
      </c>
      <c r="Q37" s="86"/>
      <c r="R37" s="87">
        <f t="shared" si="3"/>
        <v>-1673.1848443169765</v>
      </c>
      <c r="S37" s="87"/>
      <c r="T37" s="88">
        <f t="shared" si="4"/>
        <v>-13</v>
      </c>
      <c r="U37" s="88"/>
    </row>
    <row r="38" spans="2:21">
      <c r="B38" s="45">
        <v>30</v>
      </c>
      <c r="C38" s="85">
        <f t="shared" si="1"/>
        <v>140492.84767934235</v>
      </c>
      <c r="D38" s="85"/>
      <c r="E38" s="45">
        <v>2012</v>
      </c>
      <c r="F38" s="18">
        <v>42557</v>
      </c>
      <c r="G38" s="45" t="s">
        <v>34</v>
      </c>
      <c r="H38" s="86">
        <v>79.917000000000002</v>
      </c>
      <c r="I38" s="86"/>
      <c r="J38" s="45">
        <v>8</v>
      </c>
      <c r="K38" s="85">
        <f t="shared" si="0"/>
        <v>4214.7854303802706</v>
      </c>
      <c r="L38" s="85"/>
      <c r="M38" s="19">
        <f t="shared" si="2"/>
        <v>0.52684817879753387</v>
      </c>
      <c r="N38" s="45">
        <v>2012</v>
      </c>
      <c r="O38" s="18">
        <v>42557</v>
      </c>
      <c r="P38" s="86">
        <v>79.843999999999994</v>
      </c>
      <c r="Q38" s="86"/>
      <c r="R38" s="87">
        <f t="shared" si="3"/>
        <v>-3845.9917052223923</v>
      </c>
      <c r="S38" s="87"/>
      <c r="T38" s="88">
        <f t="shared" si="4"/>
        <v>-8</v>
      </c>
      <c r="U38" s="88"/>
    </row>
    <row r="39" spans="2:21">
      <c r="B39" s="45">
        <v>31</v>
      </c>
      <c r="C39" s="85">
        <f t="shared" si="1"/>
        <v>136646.85597411994</v>
      </c>
      <c r="D39" s="85"/>
      <c r="E39" s="45">
        <v>2012</v>
      </c>
      <c r="F39" s="18">
        <v>42560</v>
      </c>
      <c r="G39" s="45" t="s">
        <v>35</v>
      </c>
      <c r="H39" s="86">
        <v>79.567999999999998</v>
      </c>
      <c r="I39" s="86"/>
      <c r="J39" s="45">
        <v>14</v>
      </c>
      <c r="K39" s="85">
        <f t="shared" si="0"/>
        <v>4099.4056792235979</v>
      </c>
      <c r="L39" s="85"/>
      <c r="M39" s="19">
        <f t="shared" si="2"/>
        <v>0.29281469137311417</v>
      </c>
      <c r="N39" s="45">
        <v>2012</v>
      </c>
      <c r="O39" s="18">
        <v>42562</v>
      </c>
      <c r="P39" s="89">
        <v>79.5</v>
      </c>
      <c r="Q39" s="89"/>
      <c r="R39" s="87">
        <f t="shared" si="3"/>
        <v>1991.1399013371131</v>
      </c>
      <c r="S39" s="87"/>
      <c r="T39" s="88">
        <f t="shared" si="4"/>
        <v>6.799999999999784</v>
      </c>
      <c r="U39" s="88"/>
    </row>
    <row r="40" spans="2:21">
      <c r="B40" s="45">
        <v>32</v>
      </c>
      <c r="C40" s="85">
        <f t="shared" si="1"/>
        <v>138637.99587545707</v>
      </c>
      <c r="D40" s="85"/>
      <c r="E40" s="45">
        <v>2012</v>
      </c>
      <c r="F40" s="18">
        <v>42564</v>
      </c>
      <c r="G40" s="45" t="s">
        <v>35</v>
      </c>
      <c r="H40" s="89">
        <v>79.12</v>
      </c>
      <c r="I40" s="89"/>
      <c r="J40" s="45">
        <v>18</v>
      </c>
      <c r="K40" s="85">
        <f t="shared" si="0"/>
        <v>4159.1398762637118</v>
      </c>
      <c r="L40" s="85"/>
      <c r="M40" s="19">
        <f t="shared" si="2"/>
        <v>0.23106332645909508</v>
      </c>
      <c r="N40" s="45">
        <v>2012</v>
      </c>
      <c r="O40" s="18">
        <v>42577</v>
      </c>
      <c r="P40" s="89">
        <v>78.239999999999995</v>
      </c>
      <c r="Q40" s="89"/>
      <c r="R40" s="87">
        <f t="shared" si="3"/>
        <v>20333.572728400588</v>
      </c>
      <c r="S40" s="87"/>
      <c r="T40" s="88">
        <f t="shared" si="4"/>
        <v>88.000000000000966</v>
      </c>
      <c r="U40" s="88"/>
    </row>
    <row r="41" spans="2:21">
      <c r="B41" s="45">
        <v>33</v>
      </c>
      <c r="C41" s="85">
        <f t="shared" si="1"/>
        <v>158971.56860385765</v>
      </c>
      <c r="D41" s="85"/>
      <c r="E41" s="45">
        <v>2012</v>
      </c>
      <c r="F41" s="18">
        <v>42596</v>
      </c>
      <c r="G41" s="45" t="s">
        <v>34</v>
      </c>
      <c r="H41" s="89">
        <v>78.47</v>
      </c>
      <c r="I41" s="89"/>
      <c r="J41" s="45">
        <v>8</v>
      </c>
      <c r="K41" s="85">
        <f t="shared" si="0"/>
        <v>4769.1470581157291</v>
      </c>
      <c r="L41" s="85"/>
      <c r="M41" s="19">
        <f t="shared" si="2"/>
        <v>0.59614338226446617</v>
      </c>
      <c r="N41" s="45">
        <v>2012</v>
      </c>
      <c r="O41" s="18">
        <v>42602</v>
      </c>
      <c r="P41" s="89">
        <v>79.41</v>
      </c>
      <c r="Q41" s="89"/>
      <c r="R41" s="87">
        <f t="shared" si="3"/>
        <v>56037.477932859678</v>
      </c>
      <c r="S41" s="87"/>
      <c r="T41" s="88">
        <f t="shared" si="4"/>
        <v>93.999999999999773</v>
      </c>
      <c r="U41" s="88"/>
    </row>
    <row r="42" spans="2:21">
      <c r="B42" s="45">
        <v>34</v>
      </c>
      <c r="C42" s="85">
        <f t="shared" si="1"/>
        <v>215009.04653671733</v>
      </c>
      <c r="D42" s="85"/>
      <c r="E42" s="45">
        <v>2012</v>
      </c>
      <c r="F42" s="18">
        <v>42603</v>
      </c>
      <c r="G42" s="45" t="s">
        <v>35</v>
      </c>
      <c r="H42" s="86">
        <v>79.3</v>
      </c>
      <c r="I42" s="86"/>
      <c r="J42" s="45">
        <v>24</v>
      </c>
      <c r="K42" s="85">
        <f t="shared" si="0"/>
        <v>6450.2713961015197</v>
      </c>
      <c r="L42" s="85"/>
      <c r="M42" s="19">
        <f t="shared" si="2"/>
        <v>0.26876130817089666</v>
      </c>
      <c r="N42" s="45">
        <v>2012</v>
      </c>
      <c r="O42" s="18">
        <v>42606</v>
      </c>
      <c r="P42" s="89">
        <v>78.7</v>
      </c>
      <c r="Q42" s="89"/>
      <c r="R42" s="87">
        <f t="shared" si="3"/>
        <v>16125.678490253647</v>
      </c>
      <c r="S42" s="87"/>
      <c r="T42" s="88">
        <f t="shared" si="4"/>
        <v>59.999999999999432</v>
      </c>
      <c r="U42" s="88"/>
    </row>
    <row r="43" spans="2:21">
      <c r="B43" s="45">
        <v>35</v>
      </c>
      <c r="C43" s="85">
        <f t="shared" si="1"/>
        <v>231134.72502697099</v>
      </c>
      <c r="D43" s="85"/>
      <c r="E43" s="45">
        <v>2012</v>
      </c>
      <c r="F43" s="18">
        <v>42609</v>
      </c>
      <c r="G43" s="45" t="s">
        <v>34</v>
      </c>
      <c r="H43" s="86">
        <v>78.739999999999995</v>
      </c>
      <c r="I43" s="86"/>
      <c r="J43" s="45">
        <v>10</v>
      </c>
      <c r="K43" s="85">
        <f t="shared" si="0"/>
        <v>6934.0417508091296</v>
      </c>
      <c r="L43" s="85"/>
      <c r="M43" s="19">
        <f t="shared" si="2"/>
        <v>0.69340417508091301</v>
      </c>
      <c r="N43" s="45">
        <v>2012</v>
      </c>
      <c r="O43" s="18">
        <v>42610</v>
      </c>
      <c r="P43" s="86">
        <v>78.64</v>
      </c>
      <c r="Q43" s="86"/>
      <c r="R43" s="87">
        <f t="shared" si="3"/>
        <v>-6934.0417508087367</v>
      </c>
      <c r="S43" s="87"/>
      <c r="T43" s="88">
        <f t="shared" si="4"/>
        <v>-10</v>
      </c>
      <c r="U43" s="88"/>
    </row>
    <row r="44" spans="2:21">
      <c r="B44" s="45">
        <v>36</v>
      </c>
      <c r="C44" s="85">
        <f t="shared" si="1"/>
        <v>224200.68327616225</v>
      </c>
      <c r="D44" s="85"/>
      <c r="E44" s="45">
        <v>2012</v>
      </c>
      <c r="F44" s="18">
        <v>42610</v>
      </c>
      <c r="G44" s="45" t="s">
        <v>35</v>
      </c>
      <c r="H44" s="86">
        <v>78.489999999999995</v>
      </c>
      <c r="I44" s="86"/>
      <c r="J44" s="45">
        <v>22</v>
      </c>
      <c r="K44" s="85">
        <f t="shared" si="0"/>
        <v>6726.0204982848672</v>
      </c>
      <c r="L44" s="85"/>
      <c r="M44" s="19">
        <f t="shared" si="2"/>
        <v>0.30572820446749399</v>
      </c>
      <c r="N44" s="45">
        <v>2012</v>
      </c>
      <c r="O44" s="18">
        <v>42611</v>
      </c>
      <c r="P44" s="86">
        <v>78.63</v>
      </c>
      <c r="Q44" s="86"/>
      <c r="R44" s="87">
        <f t="shared" si="3"/>
        <v>-4280.1948625449331</v>
      </c>
      <c r="S44" s="87"/>
      <c r="T44" s="88">
        <f t="shared" si="4"/>
        <v>-22</v>
      </c>
      <c r="U44" s="88"/>
    </row>
    <row r="45" spans="2:21">
      <c r="B45" s="45">
        <v>37</v>
      </c>
      <c r="C45" s="85">
        <f t="shared" si="1"/>
        <v>219920.48841361731</v>
      </c>
      <c r="D45" s="85"/>
      <c r="E45" s="45">
        <v>2012</v>
      </c>
      <c r="F45" s="18">
        <v>42631</v>
      </c>
      <c r="G45" s="45" t="s">
        <v>34</v>
      </c>
      <c r="H45" s="86">
        <v>78.7</v>
      </c>
      <c r="I45" s="86"/>
      <c r="J45" s="45">
        <v>17</v>
      </c>
      <c r="K45" s="85">
        <f t="shared" si="0"/>
        <v>6597.6146524085189</v>
      </c>
      <c r="L45" s="85"/>
      <c r="M45" s="19">
        <f t="shared" si="2"/>
        <v>0.3880949795534423</v>
      </c>
      <c r="N45" s="45">
        <v>2012</v>
      </c>
      <c r="O45" s="18">
        <v>42632</v>
      </c>
      <c r="P45" s="86">
        <v>78.53</v>
      </c>
      <c r="Q45" s="86"/>
      <c r="R45" s="87">
        <f t="shared" si="3"/>
        <v>-6597.6146524085862</v>
      </c>
      <c r="S45" s="87"/>
      <c r="T45" s="88">
        <f t="shared" si="4"/>
        <v>-17</v>
      </c>
      <c r="U45" s="88"/>
    </row>
    <row r="46" spans="2:21">
      <c r="B46" s="45">
        <v>38</v>
      </c>
      <c r="C46" s="85">
        <f t="shared" si="1"/>
        <v>213322.87376120873</v>
      </c>
      <c r="D46" s="85"/>
      <c r="E46" s="45">
        <v>2012</v>
      </c>
      <c r="F46" s="18">
        <v>42638</v>
      </c>
      <c r="G46" s="45" t="s">
        <v>35</v>
      </c>
      <c r="H46" s="86">
        <v>77.8</v>
      </c>
      <c r="I46" s="86"/>
      <c r="J46" s="45">
        <v>13</v>
      </c>
      <c r="K46" s="85">
        <f t="shared" si="0"/>
        <v>6399.6862128362618</v>
      </c>
      <c r="L46" s="85"/>
      <c r="M46" s="19">
        <f t="shared" si="2"/>
        <v>0.49228355483355857</v>
      </c>
      <c r="N46" s="45">
        <v>2012</v>
      </c>
      <c r="O46" s="18">
        <v>42641</v>
      </c>
      <c r="P46" s="86">
        <v>77.760000000000005</v>
      </c>
      <c r="Q46" s="86"/>
      <c r="R46" s="87">
        <f t="shared" si="3"/>
        <v>1969.1342193338426</v>
      </c>
      <c r="S46" s="87"/>
      <c r="T46" s="88">
        <f t="shared" si="4"/>
        <v>3.9999999999992042</v>
      </c>
      <c r="U46" s="88"/>
    </row>
    <row r="47" spans="2:21">
      <c r="B47" s="45">
        <v>39</v>
      </c>
      <c r="C47" s="85">
        <f t="shared" si="1"/>
        <v>215292.00798054258</v>
      </c>
      <c r="D47" s="85"/>
      <c r="E47" s="45">
        <v>2012</v>
      </c>
      <c r="F47" s="18">
        <v>42645</v>
      </c>
      <c r="G47" s="45" t="s">
        <v>34</v>
      </c>
      <c r="H47" s="86">
        <v>78.13</v>
      </c>
      <c r="I47" s="86"/>
      <c r="J47" s="45">
        <v>17</v>
      </c>
      <c r="K47" s="85">
        <f t="shared" si="0"/>
        <v>6458.7602394162768</v>
      </c>
      <c r="L47" s="85"/>
      <c r="M47" s="19">
        <f t="shared" si="2"/>
        <v>0.37992707290683986</v>
      </c>
      <c r="N47" s="45">
        <v>2012</v>
      </c>
      <c r="O47" s="18">
        <v>42647</v>
      </c>
      <c r="P47" s="86">
        <v>78.41</v>
      </c>
      <c r="Q47" s="86"/>
      <c r="R47" s="87">
        <f t="shared" si="3"/>
        <v>10637.958041391559</v>
      </c>
      <c r="S47" s="87"/>
      <c r="T47" s="88">
        <f t="shared" si="4"/>
        <v>28.000000000000114</v>
      </c>
      <c r="U47" s="88"/>
    </row>
    <row r="48" spans="2:21">
      <c r="B48" s="45">
        <v>40</v>
      </c>
      <c r="C48" s="85">
        <f t="shared" si="1"/>
        <v>225929.96602193415</v>
      </c>
      <c r="D48" s="85"/>
      <c r="E48" s="45">
        <v>2012</v>
      </c>
      <c r="F48" s="18">
        <v>42658</v>
      </c>
      <c r="G48" s="45" t="s">
        <v>34</v>
      </c>
      <c r="H48" s="86">
        <v>78.459999999999994</v>
      </c>
      <c r="I48" s="86"/>
      <c r="J48" s="45">
        <v>18</v>
      </c>
      <c r="K48" s="85">
        <f t="shared" si="0"/>
        <v>6777.8989806580239</v>
      </c>
      <c r="L48" s="85"/>
      <c r="M48" s="19">
        <f t="shared" si="2"/>
        <v>0.37654994336989023</v>
      </c>
      <c r="N48" s="45">
        <v>2012</v>
      </c>
      <c r="O48" s="18">
        <v>42660</v>
      </c>
      <c r="P48" s="86">
        <v>78.61</v>
      </c>
      <c r="Q48" s="86"/>
      <c r="R48" s="87">
        <f t="shared" si="3"/>
        <v>5648.2491505485677</v>
      </c>
      <c r="S48" s="87"/>
      <c r="T48" s="88">
        <f t="shared" si="4"/>
        <v>15.000000000000568</v>
      </c>
      <c r="U48" s="88"/>
    </row>
    <row r="49" spans="2:21">
      <c r="B49" s="45">
        <v>41</v>
      </c>
      <c r="C49" s="85">
        <f t="shared" si="1"/>
        <v>231578.21517248271</v>
      </c>
      <c r="D49" s="85"/>
      <c r="E49" s="45">
        <v>2012</v>
      </c>
      <c r="F49" s="18">
        <v>42662</v>
      </c>
      <c r="G49" s="45" t="s">
        <v>34</v>
      </c>
      <c r="H49" s="86">
        <v>79.33</v>
      </c>
      <c r="I49" s="86"/>
      <c r="J49" s="45">
        <v>20</v>
      </c>
      <c r="K49" s="85">
        <f t="shared" si="0"/>
        <v>6947.346455174481</v>
      </c>
      <c r="L49" s="85"/>
      <c r="M49" s="19">
        <f t="shared" si="2"/>
        <v>0.34736732275872406</v>
      </c>
      <c r="N49" s="45">
        <v>2012</v>
      </c>
      <c r="O49" s="18">
        <v>42666</v>
      </c>
      <c r="P49" s="86">
        <v>79.7</v>
      </c>
      <c r="Q49" s="86"/>
      <c r="R49" s="87">
        <f t="shared" si="3"/>
        <v>12852.590942072948</v>
      </c>
      <c r="S49" s="87"/>
      <c r="T49" s="88">
        <f t="shared" si="4"/>
        <v>37.000000000000455</v>
      </c>
      <c r="U49" s="88"/>
    </row>
    <row r="50" spans="2:21">
      <c r="B50" s="45">
        <v>42</v>
      </c>
      <c r="C50" s="85">
        <f t="shared" si="1"/>
        <v>244430.80611455566</v>
      </c>
      <c r="D50" s="85"/>
      <c r="E50" s="45">
        <v>2012</v>
      </c>
      <c r="F50" s="18">
        <v>42668</v>
      </c>
      <c r="G50" s="45" t="s">
        <v>34</v>
      </c>
      <c r="H50" s="86">
        <v>80.319999999999993</v>
      </c>
      <c r="I50" s="86"/>
      <c r="J50" s="45">
        <v>38</v>
      </c>
      <c r="K50" s="85">
        <f t="shared" si="0"/>
        <v>7332.9241834366694</v>
      </c>
      <c r="L50" s="85"/>
      <c r="M50" s="19">
        <f t="shared" si="2"/>
        <v>0.19297168903780709</v>
      </c>
      <c r="N50" s="45">
        <v>2012</v>
      </c>
      <c r="O50" s="18">
        <v>42669</v>
      </c>
      <c r="P50" s="86">
        <v>79.94</v>
      </c>
      <c r="Q50" s="86"/>
      <c r="R50" s="87">
        <f t="shared" si="3"/>
        <v>-7332.9241834365812</v>
      </c>
      <c r="S50" s="87"/>
      <c r="T50" s="88">
        <f t="shared" si="4"/>
        <v>-38</v>
      </c>
      <c r="U50" s="88"/>
    </row>
    <row r="51" spans="2:21">
      <c r="B51" s="45">
        <v>43</v>
      </c>
      <c r="C51" s="85">
        <f t="shared" si="1"/>
        <v>237097.88193111907</v>
      </c>
      <c r="D51" s="85"/>
      <c r="E51" s="45">
        <v>2012</v>
      </c>
      <c r="F51" s="18">
        <v>42688</v>
      </c>
      <c r="G51" s="45" t="s">
        <v>34</v>
      </c>
      <c r="H51" s="86">
        <v>79.55</v>
      </c>
      <c r="I51" s="86"/>
      <c r="J51" s="45">
        <v>11</v>
      </c>
      <c r="K51" s="85">
        <f t="shared" si="0"/>
        <v>7112.9364579335715</v>
      </c>
      <c r="L51" s="85"/>
      <c r="M51" s="19">
        <f t="shared" si="2"/>
        <v>0.6466305870848702</v>
      </c>
      <c r="N51" s="45">
        <v>2012</v>
      </c>
      <c r="O51" s="18">
        <v>42696</v>
      </c>
      <c r="P51" s="86">
        <v>82.36</v>
      </c>
      <c r="Q51" s="86"/>
      <c r="R51" s="87">
        <f t="shared" si="3"/>
        <v>181703.19497084868</v>
      </c>
      <c r="S51" s="87"/>
      <c r="T51" s="88">
        <f t="shared" si="4"/>
        <v>281.00000000000023</v>
      </c>
      <c r="U51" s="88"/>
    </row>
    <row r="52" spans="2:21">
      <c r="B52" s="45">
        <v>44</v>
      </c>
      <c r="C52" s="85">
        <f t="shared" si="1"/>
        <v>418801.07690196775</v>
      </c>
      <c r="D52" s="85"/>
      <c r="E52" s="45">
        <v>2012</v>
      </c>
      <c r="F52" s="18">
        <v>42711</v>
      </c>
      <c r="G52" s="45" t="s">
        <v>34</v>
      </c>
      <c r="H52" s="86">
        <v>82.45</v>
      </c>
      <c r="I52" s="86"/>
      <c r="J52" s="45">
        <v>26</v>
      </c>
      <c r="K52" s="85">
        <f t="shared" si="0"/>
        <v>12564.032307059033</v>
      </c>
      <c r="L52" s="85"/>
      <c r="M52" s="19">
        <f t="shared" si="2"/>
        <v>0.48323201180996278</v>
      </c>
      <c r="N52" s="45">
        <v>2012</v>
      </c>
      <c r="O52" s="18">
        <v>42711</v>
      </c>
      <c r="P52" s="86">
        <v>82.19</v>
      </c>
      <c r="Q52" s="86"/>
      <c r="R52" s="87">
        <f t="shared" si="3"/>
        <v>-12564.03230705928</v>
      </c>
      <c r="S52" s="87"/>
      <c r="T52" s="88">
        <f t="shared" si="4"/>
        <v>-26</v>
      </c>
      <c r="U52" s="88"/>
    </row>
    <row r="53" spans="2:21">
      <c r="B53" s="45">
        <v>45</v>
      </c>
      <c r="C53" s="85">
        <f t="shared" si="1"/>
        <v>406237.04459490848</v>
      </c>
      <c r="D53" s="85"/>
      <c r="E53" s="45">
        <v>2012</v>
      </c>
      <c r="F53" s="18">
        <v>42722</v>
      </c>
      <c r="G53" s="45" t="s">
        <v>34</v>
      </c>
      <c r="H53" s="86">
        <v>83.92</v>
      </c>
      <c r="I53" s="86"/>
      <c r="J53" s="45">
        <v>32</v>
      </c>
      <c r="K53" s="85">
        <f t="shared" si="0"/>
        <v>12187.111337847255</v>
      </c>
      <c r="L53" s="85"/>
      <c r="M53" s="19">
        <f t="shared" si="2"/>
        <v>0.38084722930772669</v>
      </c>
      <c r="N53" s="45">
        <v>2013</v>
      </c>
      <c r="O53" s="18">
        <v>42372</v>
      </c>
      <c r="P53" s="86">
        <v>86.954999999999998</v>
      </c>
      <c r="Q53" s="86"/>
      <c r="R53" s="87">
        <f t="shared" si="3"/>
        <v>115587.13409489492</v>
      </c>
      <c r="S53" s="87"/>
      <c r="T53" s="88">
        <f t="shared" si="4"/>
        <v>303.49999999999966</v>
      </c>
      <c r="U53" s="88"/>
    </row>
    <row r="54" spans="2:21">
      <c r="B54" s="45">
        <v>46</v>
      </c>
      <c r="C54" s="85">
        <f t="shared" si="1"/>
        <v>521824.1786898034</v>
      </c>
      <c r="D54" s="85"/>
      <c r="E54" s="45">
        <v>2013</v>
      </c>
      <c r="F54" s="18">
        <v>42377</v>
      </c>
      <c r="G54" s="45" t="s">
        <v>35</v>
      </c>
      <c r="H54" s="86">
        <v>87.388999999999996</v>
      </c>
      <c r="I54" s="86"/>
      <c r="J54" s="45">
        <v>40</v>
      </c>
      <c r="K54" s="85">
        <f t="shared" si="0"/>
        <v>15654.725360694101</v>
      </c>
      <c r="L54" s="85"/>
      <c r="M54" s="19">
        <f t="shared" si="2"/>
        <v>0.39136813401735254</v>
      </c>
      <c r="N54" s="45">
        <v>2013</v>
      </c>
      <c r="O54" s="18">
        <v>42378</v>
      </c>
      <c r="P54" s="86">
        <v>87.584000000000003</v>
      </c>
      <c r="Q54" s="86"/>
      <c r="R54" s="87">
        <f t="shared" si="3"/>
        <v>-7631.6786133386631</v>
      </c>
      <c r="S54" s="87"/>
      <c r="T54" s="88">
        <f t="shared" si="4"/>
        <v>-40</v>
      </c>
      <c r="U54" s="88"/>
    </row>
    <row r="55" spans="2:21">
      <c r="B55" s="45">
        <v>47</v>
      </c>
      <c r="C55" s="85">
        <f t="shared" si="1"/>
        <v>514192.50007646473</v>
      </c>
      <c r="D55" s="85"/>
      <c r="E55" s="45">
        <v>2013</v>
      </c>
      <c r="F55" s="18">
        <v>42383</v>
      </c>
      <c r="G55" s="45" t="s">
        <v>34</v>
      </c>
      <c r="H55" s="86">
        <v>89.381</v>
      </c>
      <c r="I55" s="86"/>
      <c r="J55" s="45">
        <v>31</v>
      </c>
      <c r="K55" s="85">
        <f t="shared" si="0"/>
        <v>15425.775002293942</v>
      </c>
      <c r="L55" s="85"/>
      <c r="M55" s="19">
        <f t="shared" si="2"/>
        <v>0.49760564523528844</v>
      </c>
      <c r="N55" s="45">
        <v>2013</v>
      </c>
      <c r="O55" s="18">
        <v>42384</v>
      </c>
      <c r="P55" s="86">
        <v>89.078000000000003</v>
      </c>
      <c r="Q55" s="86"/>
      <c r="R55" s="87">
        <f t="shared" si="3"/>
        <v>-15077.451050629104</v>
      </c>
      <c r="S55" s="87"/>
      <c r="T55" s="88">
        <f t="shared" si="4"/>
        <v>-31</v>
      </c>
      <c r="U55" s="88"/>
    </row>
    <row r="56" spans="2:21">
      <c r="B56" s="45">
        <v>48</v>
      </c>
      <c r="C56" s="85">
        <f t="shared" si="1"/>
        <v>499115.04902583564</v>
      </c>
      <c r="D56" s="85"/>
      <c r="E56" s="45">
        <v>2013</v>
      </c>
      <c r="F56" s="18">
        <v>42414</v>
      </c>
      <c r="G56" s="45" t="s">
        <v>34</v>
      </c>
      <c r="H56" s="86">
        <v>93.632000000000005</v>
      </c>
      <c r="I56" s="86"/>
      <c r="J56" s="45">
        <v>33</v>
      </c>
      <c r="K56" s="85">
        <f t="shared" si="0"/>
        <v>14973.45147077507</v>
      </c>
      <c r="L56" s="85"/>
      <c r="M56" s="19">
        <f t="shared" si="2"/>
        <v>0.45374095365985062</v>
      </c>
      <c r="N56" s="45">
        <v>2013</v>
      </c>
      <c r="O56" s="18">
        <v>42414</v>
      </c>
      <c r="P56" s="86">
        <v>93.302999999999997</v>
      </c>
      <c r="Q56" s="86"/>
      <c r="R56" s="87">
        <f t="shared" si="3"/>
        <v>-14928.077375409437</v>
      </c>
      <c r="S56" s="87"/>
      <c r="T56" s="88">
        <f t="shared" si="4"/>
        <v>-33</v>
      </c>
      <c r="U56" s="88"/>
    </row>
    <row r="57" spans="2:21">
      <c r="B57" s="45">
        <v>49</v>
      </c>
      <c r="C57" s="85">
        <f t="shared" si="1"/>
        <v>484186.97165042622</v>
      </c>
      <c r="D57" s="85"/>
      <c r="E57" s="45">
        <v>2013</v>
      </c>
      <c r="F57" s="18">
        <v>42421</v>
      </c>
      <c r="G57" s="45" t="s">
        <v>35</v>
      </c>
      <c r="H57" s="86">
        <v>93.21</v>
      </c>
      <c r="I57" s="86"/>
      <c r="J57" s="45">
        <v>31</v>
      </c>
      <c r="K57" s="85">
        <f t="shared" si="0"/>
        <v>14525.609149512786</v>
      </c>
      <c r="L57" s="85"/>
      <c r="M57" s="19">
        <f t="shared" si="2"/>
        <v>0.4685680370810576</v>
      </c>
      <c r="N57" s="45">
        <v>2013</v>
      </c>
      <c r="O57" s="18">
        <v>42422</v>
      </c>
      <c r="P57" s="86">
        <v>93.48</v>
      </c>
      <c r="Q57" s="86"/>
      <c r="R57" s="87">
        <f t="shared" si="3"/>
        <v>-12651.337001189033</v>
      </c>
      <c r="S57" s="87"/>
      <c r="T57" s="88">
        <f t="shared" si="4"/>
        <v>-31</v>
      </c>
      <c r="U57" s="88"/>
    </row>
    <row r="58" spans="2:21">
      <c r="B58" s="45">
        <v>50</v>
      </c>
      <c r="C58" s="85">
        <f t="shared" si="1"/>
        <v>471535.63464923721</v>
      </c>
      <c r="D58" s="85"/>
      <c r="E58" s="45">
        <v>2013</v>
      </c>
      <c r="F58" s="18">
        <v>42427</v>
      </c>
      <c r="G58" s="45" t="s">
        <v>35</v>
      </c>
      <c r="H58" s="86">
        <v>91.61</v>
      </c>
      <c r="I58" s="86"/>
      <c r="J58" s="45">
        <v>48</v>
      </c>
      <c r="K58" s="85">
        <f t="shared" si="0"/>
        <v>14146.069039477115</v>
      </c>
      <c r="L58" s="85"/>
      <c r="M58" s="19">
        <f t="shared" si="2"/>
        <v>0.29470977165577322</v>
      </c>
      <c r="N58" s="45">
        <v>2013</v>
      </c>
      <c r="O58" s="18">
        <v>42427</v>
      </c>
      <c r="P58" s="86">
        <v>92.09</v>
      </c>
      <c r="Q58" s="86"/>
      <c r="R58" s="87">
        <f t="shared" si="3"/>
        <v>-14146.069039477232</v>
      </c>
      <c r="S58" s="87"/>
      <c r="T58" s="88">
        <f t="shared" si="4"/>
        <v>-48</v>
      </c>
      <c r="U58" s="88"/>
    </row>
    <row r="59" spans="2:21">
      <c r="B59" s="45">
        <v>51</v>
      </c>
      <c r="C59" s="85">
        <f t="shared" si="1"/>
        <v>457389.56560976</v>
      </c>
      <c r="D59" s="85"/>
      <c r="E59" s="45">
        <v>2013</v>
      </c>
      <c r="F59" s="18">
        <v>42428</v>
      </c>
      <c r="G59" s="45" t="s">
        <v>34</v>
      </c>
      <c r="H59" s="86">
        <v>92.43</v>
      </c>
      <c r="I59" s="86"/>
      <c r="J59" s="45">
        <v>24</v>
      </c>
      <c r="K59" s="85">
        <f t="shared" si="0"/>
        <v>13721.686968292799</v>
      </c>
      <c r="L59" s="85"/>
      <c r="M59" s="19">
        <f t="shared" si="2"/>
        <v>0.57173695701219995</v>
      </c>
      <c r="N59" s="45">
        <v>2013</v>
      </c>
      <c r="O59" s="18">
        <v>42433</v>
      </c>
      <c r="P59" s="86">
        <v>93.27</v>
      </c>
      <c r="Q59" s="86"/>
      <c r="R59" s="87">
        <f t="shared" si="3"/>
        <v>48025.904389024174</v>
      </c>
      <c r="S59" s="87"/>
      <c r="T59" s="88">
        <f t="shared" si="4"/>
        <v>83.99999999999892</v>
      </c>
      <c r="U59" s="88"/>
    </row>
    <row r="60" spans="2:21">
      <c r="B60" s="45">
        <v>52</v>
      </c>
      <c r="C60" s="85">
        <f t="shared" si="1"/>
        <v>505415.46999878419</v>
      </c>
      <c r="D60" s="85"/>
      <c r="E60" s="45">
        <v>2013</v>
      </c>
      <c r="F60" s="18">
        <v>42470</v>
      </c>
      <c r="G60" s="45" t="s">
        <v>34</v>
      </c>
      <c r="H60" s="86">
        <v>99.168999999999997</v>
      </c>
      <c r="I60" s="86"/>
      <c r="J60" s="45">
        <v>26</v>
      </c>
      <c r="K60" s="85">
        <f t="shared" si="0"/>
        <v>15162.464099963525</v>
      </c>
      <c r="L60" s="85"/>
      <c r="M60" s="19">
        <f t="shared" si="2"/>
        <v>0.58317169615244324</v>
      </c>
      <c r="N60" s="45">
        <v>2013</v>
      </c>
      <c r="O60" s="18">
        <v>42471</v>
      </c>
      <c r="P60" s="86">
        <v>99.358000000000004</v>
      </c>
      <c r="Q60" s="86"/>
      <c r="R60" s="87">
        <f t="shared" si="3"/>
        <v>11021.945057281595</v>
      </c>
      <c r="S60" s="87"/>
      <c r="T60" s="88">
        <f t="shared" si="4"/>
        <v>18.900000000000716</v>
      </c>
      <c r="U60" s="88"/>
    </row>
    <row r="61" spans="2:21">
      <c r="B61" s="45">
        <v>53</v>
      </c>
      <c r="C61" s="85">
        <f t="shared" si="1"/>
        <v>516437.41505606577</v>
      </c>
      <c r="D61" s="85"/>
      <c r="E61" s="45">
        <v>2013</v>
      </c>
      <c r="F61" s="18">
        <v>42472</v>
      </c>
      <c r="G61" s="45" t="s">
        <v>35</v>
      </c>
      <c r="H61" s="86">
        <v>98.846000000000004</v>
      </c>
      <c r="I61" s="86"/>
      <c r="J61" s="45">
        <v>58</v>
      </c>
      <c r="K61" s="85">
        <f t="shared" si="0"/>
        <v>15493.122451681973</v>
      </c>
      <c r="L61" s="85"/>
      <c r="M61" s="19">
        <f t="shared" si="2"/>
        <v>0.26712280089106849</v>
      </c>
      <c r="N61" s="45">
        <v>2013</v>
      </c>
      <c r="O61" s="18">
        <v>42477</v>
      </c>
      <c r="P61" s="86">
        <v>98.152000000000001</v>
      </c>
      <c r="Q61" s="86"/>
      <c r="R61" s="87">
        <f t="shared" si="3"/>
        <v>18538.322381840222</v>
      </c>
      <c r="S61" s="87"/>
      <c r="T61" s="88">
        <f t="shared" si="4"/>
        <v>69.400000000000261</v>
      </c>
      <c r="U61" s="88"/>
    </row>
    <row r="62" spans="2:21">
      <c r="B62" s="45">
        <v>54</v>
      </c>
      <c r="C62" s="85">
        <f t="shared" si="1"/>
        <v>534975.73743790598</v>
      </c>
      <c r="D62" s="85"/>
      <c r="E62" s="45">
        <v>2013</v>
      </c>
      <c r="F62" s="18">
        <v>42478</v>
      </c>
      <c r="G62" s="45" t="s">
        <v>34</v>
      </c>
      <c r="H62" s="86">
        <v>98.203000000000003</v>
      </c>
      <c r="I62" s="86"/>
      <c r="J62" s="45">
        <v>40</v>
      </c>
      <c r="K62" s="85">
        <f t="shared" si="0"/>
        <v>16049.272123137178</v>
      </c>
      <c r="L62" s="85"/>
      <c r="M62" s="19">
        <f t="shared" si="2"/>
        <v>0.40123180307842943</v>
      </c>
      <c r="N62" s="45">
        <v>2013</v>
      </c>
      <c r="O62" s="18">
        <v>42483</v>
      </c>
      <c r="P62" s="86">
        <v>98.98</v>
      </c>
      <c r="Q62" s="86"/>
      <c r="R62" s="87">
        <f t="shared" si="3"/>
        <v>31175.71109919401</v>
      </c>
      <c r="S62" s="87"/>
      <c r="T62" s="88">
        <f t="shared" si="4"/>
        <v>77.700000000000102</v>
      </c>
      <c r="U62" s="88"/>
    </row>
    <row r="63" spans="2:21">
      <c r="B63" s="45">
        <v>55</v>
      </c>
      <c r="C63" s="85">
        <f t="shared" si="1"/>
        <v>566151.44853709999</v>
      </c>
      <c r="D63" s="85"/>
      <c r="E63" s="45">
        <v>2013</v>
      </c>
      <c r="F63" s="18">
        <v>42484</v>
      </c>
      <c r="G63" s="45" t="s">
        <v>34</v>
      </c>
      <c r="H63" s="86">
        <v>99.489000000000004</v>
      </c>
      <c r="I63" s="86"/>
      <c r="J63" s="45">
        <v>90</v>
      </c>
      <c r="K63" s="85">
        <f t="shared" si="0"/>
        <v>16984.543456112999</v>
      </c>
      <c r="L63" s="85"/>
      <c r="M63" s="19">
        <f t="shared" si="2"/>
        <v>0.18871714951236665</v>
      </c>
      <c r="N63" s="45">
        <v>2013</v>
      </c>
      <c r="O63" s="18">
        <v>42485</v>
      </c>
      <c r="P63" s="86">
        <v>99.244</v>
      </c>
      <c r="Q63" s="86"/>
      <c r="R63" s="87">
        <f t="shared" si="3"/>
        <v>-4623.5701630530684</v>
      </c>
      <c r="S63" s="87"/>
      <c r="T63" s="88">
        <f t="shared" si="4"/>
        <v>-90</v>
      </c>
      <c r="U63" s="88"/>
    </row>
    <row r="64" spans="2:21">
      <c r="B64" s="45">
        <v>56</v>
      </c>
      <c r="C64" s="85">
        <f t="shared" si="1"/>
        <v>561527.87837404688</v>
      </c>
      <c r="D64" s="85"/>
      <c r="E64" s="45">
        <v>2013</v>
      </c>
      <c r="F64" s="18">
        <v>42486</v>
      </c>
      <c r="G64" s="45" t="s">
        <v>35</v>
      </c>
      <c r="H64" s="86">
        <v>99.073999999999998</v>
      </c>
      <c r="I64" s="86"/>
      <c r="J64" s="45">
        <v>34</v>
      </c>
      <c r="K64" s="85">
        <f t="shared" si="0"/>
        <v>16845.836351221405</v>
      </c>
      <c r="L64" s="85"/>
      <c r="M64" s="19">
        <f t="shared" si="2"/>
        <v>0.49546577503592371</v>
      </c>
      <c r="N64" s="45">
        <v>2013</v>
      </c>
      <c r="O64" s="18">
        <v>42489</v>
      </c>
      <c r="P64" s="86">
        <v>97.968000000000004</v>
      </c>
      <c r="Q64" s="86"/>
      <c r="R64" s="87">
        <f t="shared" si="3"/>
        <v>54798.514718972889</v>
      </c>
      <c r="S64" s="87"/>
      <c r="T64" s="88">
        <f t="shared" si="4"/>
        <v>110.59999999999945</v>
      </c>
      <c r="U64" s="88"/>
    </row>
    <row r="65" spans="2:21">
      <c r="B65" s="45">
        <v>57</v>
      </c>
      <c r="C65" s="85">
        <f t="shared" si="1"/>
        <v>616326.39309301972</v>
      </c>
      <c r="D65" s="85"/>
      <c r="E65" s="45">
        <v>2013</v>
      </c>
      <c r="F65" s="18">
        <v>42492</v>
      </c>
      <c r="G65" s="45" t="s">
        <v>35</v>
      </c>
      <c r="H65" s="86">
        <v>97.228999999999999</v>
      </c>
      <c r="I65" s="86"/>
      <c r="J65" s="45">
        <v>19</v>
      </c>
      <c r="K65" s="85">
        <f t="shared" si="0"/>
        <v>18489.791792790591</v>
      </c>
      <c r="L65" s="85"/>
      <c r="M65" s="19">
        <f t="shared" si="2"/>
        <v>0.9731469364626627</v>
      </c>
      <c r="N65" s="45">
        <v>2013</v>
      </c>
      <c r="O65" s="18">
        <v>42492</v>
      </c>
      <c r="P65" s="86">
        <v>97.418999999999997</v>
      </c>
      <c r="Q65" s="86"/>
      <c r="R65" s="87">
        <f t="shared" si="3"/>
        <v>-18489.791792790369</v>
      </c>
      <c r="S65" s="87"/>
      <c r="T65" s="88">
        <f t="shared" si="4"/>
        <v>-19</v>
      </c>
      <c r="U65" s="88"/>
    </row>
    <row r="66" spans="2:21">
      <c r="B66" s="45">
        <v>58</v>
      </c>
      <c r="C66" s="85">
        <f t="shared" si="1"/>
        <v>597836.60130022932</v>
      </c>
      <c r="D66" s="85"/>
      <c r="E66" s="45">
        <v>2013</v>
      </c>
      <c r="F66" s="18">
        <v>42498</v>
      </c>
      <c r="G66" s="45" t="s">
        <v>35</v>
      </c>
      <c r="H66" s="86">
        <v>98.674999999999997</v>
      </c>
      <c r="I66" s="86"/>
      <c r="J66" s="45">
        <v>37</v>
      </c>
      <c r="K66" s="85">
        <f t="shared" si="0"/>
        <v>17935.09803900688</v>
      </c>
      <c r="L66" s="85"/>
      <c r="M66" s="19">
        <f t="shared" si="2"/>
        <v>0.48473237943261838</v>
      </c>
      <c r="N66" s="45">
        <v>2013</v>
      </c>
      <c r="O66" s="18">
        <v>42498</v>
      </c>
      <c r="P66" s="86">
        <v>99.039000000000001</v>
      </c>
      <c r="Q66" s="86"/>
      <c r="R66" s="87">
        <f t="shared" si="3"/>
        <v>-17644.258611347519</v>
      </c>
      <c r="S66" s="87"/>
      <c r="T66" s="88">
        <f t="shared" si="4"/>
        <v>-37</v>
      </c>
      <c r="U66" s="88"/>
    </row>
    <row r="67" spans="2:21">
      <c r="B67" s="45">
        <v>59</v>
      </c>
      <c r="C67" s="85">
        <f t="shared" si="1"/>
        <v>580192.34268888179</v>
      </c>
      <c r="D67" s="85"/>
      <c r="E67" s="45">
        <v>2013</v>
      </c>
      <c r="F67" s="18">
        <v>42503</v>
      </c>
      <c r="G67" s="45" t="s">
        <v>34</v>
      </c>
      <c r="H67" s="86">
        <v>101.98699999999999</v>
      </c>
      <c r="I67" s="86"/>
      <c r="J67" s="45">
        <v>40</v>
      </c>
      <c r="K67" s="85">
        <f t="shared" si="0"/>
        <v>17405.770280666453</v>
      </c>
      <c r="L67" s="85"/>
      <c r="M67" s="19">
        <f t="shared" si="2"/>
        <v>0.43514425701666132</v>
      </c>
      <c r="N67" s="45">
        <v>2013</v>
      </c>
      <c r="O67" s="18">
        <v>42504</v>
      </c>
      <c r="P67" s="86">
        <v>101.593</v>
      </c>
      <c r="Q67" s="86"/>
      <c r="R67" s="87">
        <f t="shared" si="3"/>
        <v>-17144.683726456075</v>
      </c>
      <c r="S67" s="87"/>
      <c r="T67" s="88">
        <f t="shared" si="4"/>
        <v>-40</v>
      </c>
      <c r="U67" s="88"/>
    </row>
    <row r="68" spans="2:21">
      <c r="B68" s="45">
        <v>60</v>
      </c>
      <c r="C68" s="85">
        <f t="shared" si="1"/>
        <v>563047.65896242578</v>
      </c>
      <c r="D68" s="85"/>
      <c r="E68" s="45">
        <v>2013</v>
      </c>
      <c r="F68" s="18">
        <v>42505</v>
      </c>
      <c r="G68" s="45" t="s">
        <v>34</v>
      </c>
      <c r="H68" s="86">
        <v>102.61799999999999</v>
      </c>
      <c r="I68" s="86"/>
      <c r="J68" s="45">
        <v>77</v>
      </c>
      <c r="K68" s="85">
        <f t="shared" si="0"/>
        <v>16891.429768872771</v>
      </c>
      <c r="L68" s="85"/>
      <c r="M68" s="19">
        <f t="shared" si="2"/>
        <v>0.21936921777756846</v>
      </c>
      <c r="N68" s="45">
        <v>2013</v>
      </c>
      <c r="O68" s="18">
        <v>42506</v>
      </c>
      <c r="P68" s="86">
        <v>101.97</v>
      </c>
      <c r="Q68" s="86"/>
      <c r="R68" s="87">
        <f t="shared" si="3"/>
        <v>-14215.12531198635</v>
      </c>
      <c r="S68" s="87"/>
      <c r="T68" s="88">
        <f t="shared" si="4"/>
        <v>-77</v>
      </c>
      <c r="U68" s="88"/>
    </row>
    <row r="69" spans="2:21">
      <c r="B69" s="45">
        <v>61</v>
      </c>
      <c r="C69" s="85">
        <f t="shared" si="1"/>
        <v>548832.53365043947</v>
      </c>
      <c r="D69" s="85"/>
      <c r="E69" s="45">
        <v>2013</v>
      </c>
      <c r="F69" s="18">
        <v>42507</v>
      </c>
      <c r="G69" s="45" t="s">
        <v>34</v>
      </c>
      <c r="H69" s="86">
        <v>102.634</v>
      </c>
      <c r="I69" s="86"/>
      <c r="J69" s="45">
        <v>37</v>
      </c>
      <c r="K69" s="85">
        <f t="shared" si="0"/>
        <v>16464.976009513182</v>
      </c>
      <c r="L69" s="85"/>
      <c r="M69" s="19">
        <f t="shared" si="2"/>
        <v>0.44499935160846438</v>
      </c>
      <c r="N69" s="45">
        <v>2013</v>
      </c>
      <c r="O69" s="18">
        <v>42510</v>
      </c>
      <c r="P69" s="86">
        <v>102.27200000000001</v>
      </c>
      <c r="Q69" s="86"/>
      <c r="R69" s="87">
        <f t="shared" si="3"/>
        <v>-16108.976528226176</v>
      </c>
      <c r="S69" s="87"/>
      <c r="T69" s="88">
        <f t="shared" si="4"/>
        <v>-37</v>
      </c>
      <c r="U69" s="88"/>
    </row>
    <row r="70" spans="2:21">
      <c r="B70" s="45">
        <v>62</v>
      </c>
      <c r="C70" s="85">
        <f t="shared" si="1"/>
        <v>532723.5571222133</v>
      </c>
      <c r="D70" s="85"/>
      <c r="E70" s="45">
        <v>2013</v>
      </c>
      <c r="F70" s="18">
        <v>42512</v>
      </c>
      <c r="G70" s="45" t="s">
        <v>34</v>
      </c>
      <c r="H70" s="86">
        <v>102.94799999999999</v>
      </c>
      <c r="I70" s="86"/>
      <c r="J70" s="45">
        <v>96</v>
      </c>
      <c r="K70" s="85">
        <f t="shared" si="0"/>
        <v>15981.706713666399</v>
      </c>
      <c r="L70" s="85"/>
      <c r="M70" s="19">
        <f t="shared" si="2"/>
        <v>0.16647611160069167</v>
      </c>
      <c r="N70" s="45">
        <v>2013</v>
      </c>
      <c r="O70" s="18">
        <v>42513</v>
      </c>
      <c r="P70" s="86">
        <v>101.99</v>
      </c>
      <c r="Q70" s="86"/>
      <c r="R70" s="87">
        <f t="shared" si="3"/>
        <v>-15948.411491346236</v>
      </c>
      <c r="S70" s="87"/>
      <c r="T70" s="88">
        <f t="shared" si="4"/>
        <v>-96</v>
      </c>
      <c r="U70" s="88"/>
    </row>
    <row r="71" spans="2:21">
      <c r="B71" s="45">
        <v>63</v>
      </c>
      <c r="C71" s="85">
        <f t="shared" si="1"/>
        <v>516775.14563086705</v>
      </c>
      <c r="D71" s="85"/>
      <c r="E71" s="45">
        <v>2013</v>
      </c>
      <c r="F71" s="18">
        <v>42517</v>
      </c>
      <c r="G71" s="45" t="s">
        <v>35</v>
      </c>
      <c r="H71" s="86">
        <v>100.93899999999999</v>
      </c>
      <c r="I71" s="86"/>
      <c r="J71" s="45">
        <v>24</v>
      </c>
      <c r="K71" s="85">
        <f t="shared" si="0"/>
        <v>15503.254368926011</v>
      </c>
      <c r="L71" s="85"/>
      <c r="M71" s="19">
        <f t="shared" si="2"/>
        <v>0.64596893203858385</v>
      </c>
      <c r="N71" s="45">
        <v>2013</v>
      </c>
      <c r="O71" s="18">
        <v>42518</v>
      </c>
      <c r="P71" s="86">
        <v>101.17700000000001</v>
      </c>
      <c r="Q71" s="86"/>
      <c r="R71" s="87">
        <f t="shared" si="3"/>
        <v>-15374.060582519183</v>
      </c>
      <c r="S71" s="87"/>
      <c r="T71" s="88">
        <f t="shared" si="4"/>
        <v>-24</v>
      </c>
      <c r="U71" s="88"/>
    </row>
    <row r="72" spans="2:21">
      <c r="B72" s="45">
        <v>64</v>
      </c>
      <c r="C72" s="85">
        <f t="shared" si="1"/>
        <v>501401.08504834789</v>
      </c>
      <c r="D72" s="85"/>
      <c r="E72" s="45">
        <v>2013</v>
      </c>
      <c r="F72" s="18">
        <v>42524</v>
      </c>
      <c r="G72" s="45" t="s">
        <v>35</v>
      </c>
      <c r="H72" s="86">
        <v>100.447</v>
      </c>
      <c r="I72" s="86"/>
      <c r="J72" s="45">
        <v>28</v>
      </c>
      <c r="K72" s="85">
        <f t="shared" si="0"/>
        <v>15042.032551450437</v>
      </c>
      <c r="L72" s="85"/>
      <c r="M72" s="19">
        <f t="shared" si="2"/>
        <v>0.53721544826608703</v>
      </c>
      <c r="N72" s="45">
        <v>2013</v>
      </c>
      <c r="O72" s="18">
        <v>42525</v>
      </c>
      <c r="P72" s="86">
        <v>99.86</v>
      </c>
      <c r="Q72" s="86"/>
      <c r="R72" s="87">
        <f t="shared" si="3"/>
        <v>31534.546813219484</v>
      </c>
      <c r="S72" s="87"/>
      <c r="T72" s="88">
        <f t="shared" si="4"/>
        <v>58.70000000000033</v>
      </c>
      <c r="U72" s="88"/>
    </row>
    <row r="73" spans="2:21">
      <c r="B73" s="45">
        <v>65</v>
      </c>
      <c r="C73" s="85">
        <f t="shared" si="1"/>
        <v>532935.63186156738</v>
      </c>
      <c r="D73" s="85"/>
      <c r="E73" s="45">
        <v>2013</v>
      </c>
      <c r="F73" s="18">
        <v>42542</v>
      </c>
      <c r="G73" s="45" t="s">
        <v>34</v>
      </c>
      <c r="H73" s="86">
        <v>97.867000000000004</v>
      </c>
      <c r="I73" s="86"/>
      <c r="J73" s="45">
        <v>61</v>
      </c>
      <c r="K73" s="85">
        <f t="shared" ref="K73:K108" si="5">IF(F73="","",C73*0.03)</f>
        <v>15988.06895584702</v>
      </c>
      <c r="L73" s="85"/>
      <c r="M73" s="19">
        <f t="shared" si="2"/>
        <v>0.26209949107945935</v>
      </c>
      <c r="N73" s="45">
        <v>2013</v>
      </c>
      <c r="O73" s="18">
        <v>42545</v>
      </c>
      <c r="P73" s="86">
        <v>97.265000000000001</v>
      </c>
      <c r="Q73" s="86"/>
      <c r="R73" s="87">
        <f t="shared" si="3"/>
        <v>-15778.389362983553</v>
      </c>
      <c r="S73" s="87"/>
      <c r="T73" s="88">
        <f t="shared" si="4"/>
        <v>-61</v>
      </c>
      <c r="U73" s="88"/>
    </row>
    <row r="74" spans="2:21">
      <c r="B74" s="45">
        <v>66</v>
      </c>
      <c r="C74" s="85">
        <f t="shared" ref="C74:C108" si="6">IF(R73="","",C73+R73)</f>
        <v>517157.2424985838</v>
      </c>
      <c r="D74" s="85"/>
      <c r="E74" s="45">
        <v>2013</v>
      </c>
      <c r="F74" s="18">
        <v>42547</v>
      </c>
      <c r="G74" s="45" t="s">
        <v>35</v>
      </c>
      <c r="H74" s="86">
        <v>97.332999999999998</v>
      </c>
      <c r="I74" s="86"/>
      <c r="J74" s="45">
        <v>56</v>
      </c>
      <c r="K74" s="85">
        <f t="shared" si="5"/>
        <v>15514.717274957513</v>
      </c>
      <c r="L74" s="85"/>
      <c r="M74" s="19">
        <f t="shared" ref="M74:M108" si="7">IF(J74="","",(K74/J74)/1000)</f>
        <v>0.27704852276709846</v>
      </c>
      <c r="N74" s="45">
        <v>2013</v>
      </c>
      <c r="O74" s="18">
        <v>42548</v>
      </c>
      <c r="P74" s="86">
        <v>97.869</v>
      </c>
      <c r="Q74" s="86"/>
      <c r="R74" s="87">
        <f t="shared" ref="R74:R108" si="8">IF(O74="","",(IF(G74="売",H74-P74,P74-H74))*M74*100000)</f>
        <v>-14849.800820316517</v>
      </c>
      <c r="S74" s="87"/>
      <c r="T74" s="88">
        <f t="shared" ref="T74:T108" si="9">IF(O74="","",IF(R74&lt;0,J74*(-1),IF(G74="買",(P74-H74)*100,(H74-P74)*100)))</f>
        <v>-56</v>
      </c>
      <c r="U74" s="88"/>
    </row>
    <row r="75" spans="2:21">
      <c r="B75" s="45">
        <v>67</v>
      </c>
      <c r="C75" s="85">
        <f t="shared" si="6"/>
        <v>502307.44167826726</v>
      </c>
      <c r="D75" s="85"/>
      <c r="E75" s="45">
        <v>2013</v>
      </c>
      <c r="F75" s="18">
        <v>42556</v>
      </c>
      <c r="G75" s="45" t="s">
        <v>34</v>
      </c>
      <c r="H75" s="86">
        <v>100.122</v>
      </c>
      <c r="I75" s="86"/>
      <c r="J75" s="45">
        <v>24</v>
      </c>
      <c r="K75" s="85">
        <f t="shared" si="5"/>
        <v>15069.223250348017</v>
      </c>
      <c r="L75" s="85"/>
      <c r="M75" s="19">
        <f t="shared" si="7"/>
        <v>0.62788430209783408</v>
      </c>
      <c r="N75" s="45">
        <v>2013</v>
      </c>
      <c r="O75" s="18">
        <v>42559</v>
      </c>
      <c r="P75" s="86">
        <v>100.93</v>
      </c>
      <c r="Q75" s="86"/>
      <c r="R75" s="87">
        <f t="shared" si="8"/>
        <v>50733.051609505434</v>
      </c>
      <c r="S75" s="87"/>
      <c r="T75" s="88">
        <f t="shared" si="9"/>
        <v>80.800000000000693</v>
      </c>
      <c r="U75" s="88"/>
    </row>
    <row r="76" spans="2:21">
      <c r="B76" s="45">
        <v>68</v>
      </c>
      <c r="C76" s="85">
        <f t="shared" si="6"/>
        <v>553040.49328777264</v>
      </c>
      <c r="D76" s="85"/>
      <c r="E76" s="45">
        <v>2013</v>
      </c>
      <c r="F76" s="18">
        <v>42601</v>
      </c>
      <c r="G76" s="45" t="s">
        <v>35</v>
      </c>
      <c r="H76" s="86">
        <v>97.486999999999995</v>
      </c>
      <c r="I76" s="86"/>
      <c r="J76" s="45">
        <v>37</v>
      </c>
      <c r="K76" s="85">
        <f t="shared" si="5"/>
        <v>16591.21479863318</v>
      </c>
      <c r="L76" s="85"/>
      <c r="M76" s="19">
        <f t="shared" si="7"/>
        <v>0.44841121077386975</v>
      </c>
      <c r="N76" s="45">
        <v>2013</v>
      </c>
      <c r="O76" s="18">
        <v>42601</v>
      </c>
      <c r="P76" s="86">
        <v>97.852000000000004</v>
      </c>
      <c r="Q76" s="86"/>
      <c r="R76" s="87">
        <f t="shared" si="8"/>
        <v>-16367.009193246653</v>
      </c>
      <c r="S76" s="87"/>
      <c r="T76" s="88">
        <f t="shared" si="9"/>
        <v>-37</v>
      </c>
      <c r="U76" s="88"/>
    </row>
    <row r="77" spans="2:21">
      <c r="B77" s="45">
        <v>69</v>
      </c>
      <c r="C77" s="85">
        <f t="shared" si="6"/>
        <v>536673.48409452604</v>
      </c>
      <c r="D77" s="85"/>
      <c r="E77" s="45">
        <v>2013</v>
      </c>
      <c r="F77" s="18">
        <v>42638</v>
      </c>
      <c r="G77" s="45" t="s">
        <v>35</v>
      </c>
      <c r="H77" s="86">
        <v>98.575999999999993</v>
      </c>
      <c r="I77" s="86"/>
      <c r="J77" s="45">
        <v>24</v>
      </c>
      <c r="K77" s="85">
        <f t="shared" si="5"/>
        <v>16100.20452283578</v>
      </c>
      <c r="L77" s="85"/>
      <c r="M77" s="19">
        <f t="shared" si="7"/>
        <v>0.67084185511815742</v>
      </c>
      <c r="N77" s="45">
        <v>2013</v>
      </c>
      <c r="O77" s="18">
        <v>42639</v>
      </c>
      <c r="P77" s="86">
        <v>98.813000000000002</v>
      </c>
      <c r="Q77" s="86"/>
      <c r="R77" s="87">
        <f t="shared" si="8"/>
        <v>-15898.951966300934</v>
      </c>
      <c r="S77" s="87"/>
      <c r="T77" s="88">
        <f t="shared" si="9"/>
        <v>-24</v>
      </c>
      <c r="U77" s="88"/>
    </row>
    <row r="78" spans="2:21">
      <c r="B78" s="45">
        <v>70</v>
      </c>
      <c r="C78" s="85">
        <f t="shared" si="6"/>
        <v>520774.53212822508</v>
      </c>
      <c r="D78" s="85"/>
      <c r="E78" s="45">
        <v>2013</v>
      </c>
      <c r="F78" s="18">
        <v>42650</v>
      </c>
      <c r="G78" s="45" t="s">
        <v>35</v>
      </c>
      <c r="H78" s="86">
        <v>96.813000000000002</v>
      </c>
      <c r="I78" s="86"/>
      <c r="J78" s="45">
        <v>41</v>
      </c>
      <c r="K78" s="85">
        <f t="shared" si="5"/>
        <v>15623.235963846751</v>
      </c>
      <c r="L78" s="85"/>
      <c r="M78" s="19">
        <f t="shared" si="7"/>
        <v>0.38105453570357928</v>
      </c>
      <c r="N78" s="45">
        <v>2013</v>
      </c>
      <c r="O78" s="18">
        <v>42651</v>
      </c>
      <c r="P78" s="86">
        <v>97.218999999999994</v>
      </c>
      <c r="Q78" s="86"/>
      <c r="R78" s="87">
        <f t="shared" si="8"/>
        <v>-15470.814149565002</v>
      </c>
      <c r="S78" s="87"/>
      <c r="T78" s="88">
        <f t="shared" si="9"/>
        <v>-41</v>
      </c>
      <c r="U78" s="88"/>
    </row>
    <row r="79" spans="2:21">
      <c r="B79" s="45">
        <v>71</v>
      </c>
      <c r="C79" s="85">
        <f t="shared" si="6"/>
        <v>505303.71797866008</v>
      </c>
      <c r="D79" s="85"/>
      <c r="E79" s="45">
        <v>2013</v>
      </c>
      <c r="F79" s="18">
        <v>42652</v>
      </c>
      <c r="G79" s="45" t="s">
        <v>34</v>
      </c>
      <c r="H79" s="86">
        <v>97.37</v>
      </c>
      <c r="I79" s="86"/>
      <c r="J79" s="45">
        <v>25</v>
      </c>
      <c r="K79" s="85">
        <f t="shared" si="5"/>
        <v>15159.111539359801</v>
      </c>
      <c r="L79" s="85"/>
      <c r="M79" s="19">
        <f t="shared" si="7"/>
        <v>0.60636446157439206</v>
      </c>
      <c r="N79" s="45">
        <v>2013</v>
      </c>
      <c r="O79" s="18">
        <v>42657</v>
      </c>
      <c r="P79" s="86">
        <v>98.194000000000003</v>
      </c>
      <c r="Q79" s="86"/>
      <c r="R79" s="87">
        <f t="shared" si="8"/>
        <v>49964.431633729786</v>
      </c>
      <c r="S79" s="87"/>
      <c r="T79" s="88">
        <f t="shared" si="9"/>
        <v>82.399999999999807</v>
      </c>
      <c r="U79" s="88"/>
    </row>
    <row r="80" spans="2:21">
      <c r="B80" s="45">
        <v>72</v>
      </c>
      <c r="C80" s="85">
        <f t="shared" si="6"/>
        <v>555268.14961238985</v>
      </c>
      <c r="D80" s="85"/>
      <c r="E80" s="45">
        <v>2014</v>
      </c>
      <c r="F80" s="18">
        <v>42652</v>
      </c>
      <c r="G80" s="45" t="s">
        <v>35</v>
      </c>
      <c r="H80" s="86">
        <v>107.703</v>
      </c>
      <c r="I80" s="86"/>
      <c r="J80" s="45">
        <v>48</v>
      </c>
      <c r="K80" s="85">
        <f t="shared" si="5"/>
        <v>16658.044488371695</v>
      </c>
      <c r="L80" s="85"/>
      <c r="M80" s="19">
        <f t="shared" si="7"/>
        <v>0.34704259350774369</v>
      </c>
      <c r="N80" s="45">
        <v>2014</v>
      </c>
      <c r="O80" s="18">
        <v>42653</v>
      </c>
      <c r="P80" s="86">
        <v>108.18300000000001</v>
      </c>
      <c r="Q80" s="86"/>
      <c r="R80" s="87">
        <f t="shared" si="8"/>
        <v>-16658.044488371834</v>
      </c>
      <c r="S80" s="87"/>
      <c r="T80" s="88">
        <f t="shared" si="9"/>
        <v>-48</v>
      </c>
      <c r="U80" s="88"/>
    </row>
    <row r="81" spans="2:21">
      <c r="B81" s="45">
        <v>73</v>
      </c>
      <c r="C81" s="85">
        <f t="shared" si="6"/>
        <v>538610.10512401804</v>
      </c>
      <c r="D81" s="85"/>
      <c r="E81" s="45">
        <v>2014</v>
      </c>
      <c r="F81" s="18">
        <v>42667</v>
      </c>
      <c r="G81" s="45" t="s">
        <v>34</v>
      </c>
      <c r="H81" s="86">
        <v>108.18600000000001</v>
      </c>
      <c r="I81" s="86"/>
      <c r="J81" s="45">
        <v>41</v>
      </c>
      <c r="K81" s="85">
        <f t="shared" si="5"/>
        <v>16158.303153720541</v>
      </c>
      <c r="L81" s="85"/>
      <c r="M81" s="19">
        <f t="shared" si="7"/>
        <v>0.39410495496879366</v>
      </c>
      <c r="N81" s="45">
        <v>2014</v>
      </c>
      <c r="O81" s="18">
        <v>42670</v>
      </c>
      <c r="P81" s="86">
        <v>107.782</v>
      </c>
      <c r="Q81" s="86"/>
      <c r="R81" s="87">
        <f t="shared" si="8"/>
        <v>-15921.84018073968</v>
      </c>
      <c r="S81" s="87"/>
      <c r="T81" s="88">
        <f t="shared" si="9"/>
        <v>-41</v>
      </c>
      <c r="U81" s="88"/>
    </row>
    <row r="82" spans="2:21">
      <c r="B82" s="45">
        <v>74</v>
      </c>
      <c r="C82" s="85">
        <f t="shared" si="6"/>
        <v>522688.26494327834</v>
      </c>
      <c r="D82" s="85"/>
      <c r="E82" s="45">
        <v>2014</v>
      </c>
      <c r="F82" s="18">
        <v>42672</v>
      </c>
      <c r="G82" s="45" t="s">
        <v>34</v>
      </c>
      <c r="H82" s="86">
        <v>108.176</v>
      </c>
      <c r="I82" s="86"/>
      <c r="J82" s="45">
        <v>17</v>
      </c>
      <c r="K82" s="85">
        <f t="shared" si="5"/>
        <v>15680.647948298349</v>
      </c>
      <c r="L82" s="85"/>
      <c r="M82" s="19">
        <f t="shared" si="7"/>
        <v>0.92239105578225578</v>
      </c>
      <c r="N82" s="45">
        <v>2014</v>
      </c>
      <c r="O82" s="18">
        <v>42680</v>
      </c>
      <c r="P82" s="86">
        <v>114.386</v>
      </c>
      <c r="Q82" s="86"/>
      <c r="R82" s="87">
        <f t="shared" si="8"/>
        <v>572804.84564078029</v>
      </c>
      <c r="S82" s="87"/>
      <c r="T82" s="88">
        <f t="shared" si="9"/>
        <v>620.99999999999932</v>
      </c>
      <c r="U82" s="88"/>
    </row>
    <row r="83" spans="2:21">
      <c r="B83" s="45">
        <v>75</v>
      </c>
      <c r="C83" s="85">
        <f t="shared" si="6"/>
        <v>1095493.1105840586</v>
      </c>
      <c r="D83" s="85"/>
      <c r="E83" s="45">
        <v>2014</v>
      </c>
      <c r="F83" s="18">
        <v>42680</v>
      </c>
      <c r="G83" s="45" t="s">
        <v>34</v>
      </c>
      <c r="H83" s="86">
        <v>114.989</v>
      </c>
      <c r="I83" s="86"/>
      <c r="J83" s="45">
        <v>58</v>
      </c>
      <c r="K83" s="85">
        <f t="shared" si="5"/>
        <v>32864.793317521755</v>
      </c>
      <c r="L83" s="85"/>
      <c r="M83" s="19">
        <f t="shared" si="7"/>
        <v>0.56663436754347851</v>
      </c>
      <c r="N83" s="45">
        <v>2014</v>
      </c>
      <c r="O83" s="18">
        <v>42681</v>
      </c>
      <c r="P83" s="86">
        <v>114.405</v>
      </c>
      <c r="Q83" s="86"/>
      <c r="R83" s="87">
        <f t="shared" si="8"/>
        <v>-33091.447064539323</v>
      </c>
      <c r="S83" s="87"/>
      <c r="T83" s="88">
        <f t="shared" si="9"/>
        <v>-58</v>
      </c>
      <c r="U83" s="88"/>
    </row>
    <row r="84" spans="2:21">
      <c r="B84" s="45">
        <v>76</v>
      </c>
      <c r="C84" s="85">
        <f t="shared" si="6"/>
        <v>1062401.6635195191</v>
      </c>
      <c r="D84" s="85"/>
      <c r="E84" s="45">
        <v>2014</v>
      </c>
      <c r="F84" s="18">
        <v>42685</v>
      </c>
      <c r="G84" s="45" t="s">
        <v>34</v>
      </c>
      <c r="H84" s="86">
        <v>115.851</v>
      </c>
      <c r="I84" s="86"/>
      <c r="J84" s="45">
        <v>85</v>
      </c>
      <c r="K84" s="85">
        <f t="shared" si="5"/>
        <v>31872.049905585573</v>
      </c>
      <c r="L84" s="85"/>
      <c r="M84" s="19">
        <f t="shared" si="7"/>
        <v>0.37496529300688913</v>
      </c>
      <c r="N84" s="45">
        <v>2014</v>
      </c>
      <c r="O84" s="18">
        <v>42686</v>
      </c>
      <c r="P84" s="86">
        <v>115.006</v>
      </c>
      <c r="Q84" s="86"/>
      <c r="R84" s="87">
        <f t="shared" si="8"/>
        <v>-31684.56725908209</v>
      </c>
      <c r="S84" s="87"/>
      <c r="T84" s="88">
        <f t="shared" si="9"/>
        <v>-85</v>
      </c>
      <c r="U84" s="88"/>
    </row>
    <row r="85" spans="2:21">
      <c r="B85" s="45">
        <v>77</v>
      </c>
      <c r="C85" s="85">
        <f t="shared" si="6"/>
        <v>1030717.096260437</v>
      </c>
      <c r="D85" s="85"/>
      <c r="E85" s="45">
        <v>2014</v>
      </c>
      <c r="F85" s="18">
        <v>42728</v>
      </c>
      <c r="G85" s="45" t="s">
        <v>34</v>
      </c>
      <c r="H85" s="86">
        <v>120.498</v>
      </c>
      <c r="I85" s="86"/>
      <c r="J85" s="45">
        <v>13</v>
      </c>
      <c r="K85" s="85">
        <f t="shared" si="5"/>
        <v>30921.512887813111</v>
      </c>
      <c r="L85" s="85"/>
      <c r="M85" s="19">
        <f t="shared" si="7"/>
        <v>2.3785779144471624</v>
      </c>
      <c r="N85" s="45">
        <v>2014</v>
      </c>
      <c r="O85" s="18">
        <v>42730</v>
      </c>
      <c r="P85" s="86">
        <v>120.371</v>
      </c>
      <c r="Q85" s="86"/>
      <c r="R85" s="87">
        <f t="shared" si="8"/>
        <v>-30207.939513481237</v>
      </c>
      <c r="S85" s="87"/>
      <c r="T85" s="88">
        <f t="shared" si="9"/>
        <v>-13</v>
      </c>
      <c r="U85" s="88"/>
    </row>
    <row r="86" spans="2:21">
      <c r="B86" s="45">
        <v>78</v>
      </c>
      <c r="C86" s="85">
        <f t="shared" si="6"/>
        <v>1000509.1567469558</v>
      </c>
      <c r="D86" s="85"/>
      <c r="E86" s="45">
        <v>2015</v>
      </c>
      <c r="F86" s="18">
        <v>42388</v>
      </c>
      <c r="G86" s="45" t="s">
        <v>34</v>
      </c>
      <c r="H86" s="86">
        <v>117.307</v>
      </c>
      <c r="I86" s="86"/>
      <c r="J86" s="45">
        <v>39</v>
      </c>
      <c r="K86" s="85">
        <f t="shared" si="5"/>
        <v>30015.274702408675</v>
      </c>
      <c r="L86" s="85"/>
      <c r="M86" s="19">
        <f t="shared" si="7"/>
        <v>0.76962242826688909</v>
      </c>
      <c r="N86" s="45">
        <v>2015</v>
      </c>
      <c r="O86" s="18">
        <v>42390</v>
      </c>
      <c r="P86" s="86">
        <v>118.246</v>
      </c>
      <c r="Q86" s="86"/>
      <c r="R86" s="87">
        <f t="shared" si="8"/>
        <v>72267.546014260341</v>
      </c>
      <c r="S86" s="87"/>
      <c r="T86" s="88">
        <f t="shared" si="9"/>
        <v>93.899999999999295</v>
      </c>
      <c r="U86" s="88"/>
    </row>
    <row r="87" spans="2:21">
      <c r="B87" s="45">
        <v>79</v>
      </c>
      <c r="C87" s="85">
        <f t="shared" si="6"/>
        <v>1072776.7027612161</v>
      </c>
      <c r="D87" s="85"/>
      <c r="E87" s="45">
        <v>2015</v>
      </c>
      <c r="F87" s="18">
        <v>42402</v>
      </c>
      <c r="G87" s="45" t="s">
        <v>35</v>
      </c>
      <c r="H87" s="86">
        <v>117.5</v>
      </c>
      <c r="I87" s="86"/>
      <c r="J87" s="45">
        <v>38</v>
      </c>
      <c r="K87" s="85">
        <f t="shared" si="5"/>
        <v>32183.301082836482</v>
      </c>
      <c r="L87" s="85"/>
      <c r="M87" s="19">
        <f t="shared" si="7"/>
        <v>0.84692897586411797</v>
      </c>
      <c r="N87" s="45">
        <v>2015</v>
      </c>
      <c r="O87" s="18">
        <v>42404</v>
      </c>
      <c r="P87" s="86">
        <v>117.74299999999999</v>
      </c>
      <c r="Q87" s="86"/>
      <c r="R87" s="87">
        <f t="shared" si="8"/>
        <v>-20580.374113497644</v>
      </c>
      <c r="S87" s="87"/>
      <c r="T87" s="88">
        <f t="shared" si="9"/>
        <v>-38</v>
      </c>
      <c r="U87" s="88"/>
    </row>
    <row r="88" spans="2:21">
      <c r="B88" s="45">
        <v>80</v>
      </c>
      <c r="C88" s="85">
        <f t="shared" si="6"/>
        <v>1052196.3286477185</v>
      </c>
      <c r="D88" s="85"/>
      <c r="E88" s="45">
        <v>2015</v>
      </c>
      <c r="F88" s="18">
        <v>42410</v>
      </c>
      <c r="G88" s="45" t="s">
        <v>34</v>
      </c>
      <c r="H88" s="86">
        <v>118.74</v>
      </c>
      <c r="I88" s="86"/>
      <c r="J88" s="45">
        <v>42</v>
      </c>
      <c r="K88" s="85">
        <f t="shared" si="5"/>
        <v>31565.889859431554</v>
      </c>
      <c r="L88" s="85"/>
      <c r="M88" s="19">
        <f t="shared" si="7"/>
        <v>0.75156880617694177</v>
      </c>
      <c r="N88" s="45">
        <v>2015</v>
      </c>
      <c r="O88" s="18">
        <v>42412</v>
      </c>
      <c r="P88" s="86">
        <v>119.977</v>
      </c>
      <c r="Q88" s="86"/>
      <c r="R88" s="87">
        <f t="shared" si="8"/>
        <v>92969.061324088369</v>
      </c>
      <c r="S88" s="87"/>
      <c r="T88" s="88">
        <f t="shared" si="9"/>
        <v>123.7000000000009</v>
      </c>
      <c r="U88" s="88"/>
    </row>
    <row r="89" spans="2:21">
      <c r="B89" s="45">
        <v>81</v>
      </c>
      <c r="C89" s="85">
        <f t="shared" si="6"/>
        <v>1145165.3899718069</v>
      </c>
      <c r="D89" s="85"/>
      <c r="E89" s="45">
        <v>2015</v>
      </c>
      <c r="F89" s="18">
        <v>42423</v>
      </c>
      <c r="G89" s="45" t="s">
        <v>34</v>
      </c>
      <c r="H89" s="86">
        <v>119.105</v>
      </c>
      <c r="I89" s="86"/>
      <c r="J89" s="45">
        <v>23</v>
      </c>
      <c r="K89" s="85">
        <f t="shared" si="5"/>
        <v>34354.961699154206</v>
      </c>
      <c r="L89" s="85"/>
      <c r="M89" s="19">
        <f t="shared" si="7"/>
        <v>1.4936939869197481</v>
      </c>
      <c r="N89" s="45">
        <v>2015</v>
      </c>
      <c r="O89" s="18">
        <v>42423</v>
      </c>
      <c r="P89" s="86">
        <v>118.881</v>
      </c>
      <c r="Q89" s="86"/>
      <c r="R89" s="87">
        <f t="shared" si="8"/>
        <v>-33458.745307002915</v>
      </c>
      <c r="S89" s="87"/>
      <c r="T89" s="88">
        <f t="shared" si="9"/>
        <v>-23</v>
      </c>
      <c r="U89" s="88"/>
    </row>
    <row r="90" spans="2:21">
      <c r="B90" s="45">
        <v>82</v>
      </c>
      <c r="C90" s="85">
        <f t="shared" si="6"/>
        <v>1111706.644664804</v>
      </c>
      <c r="D90" s="85"/>
      <c r="E90" s="45">
        <v>2015</v>
      </c>
      <c r="F90" s="18">
        <v>42440</v>
      </c>
      <c r="G90" s="45" t="s">
        <v>34</v>
      </c>
      <c r="H90" s="86">
        <v>121.488</v>
      </c>
      <c r="I90" s="86"/>
      <c r="J90" s="45">
        <v>35</v>
      </c>
      <c r="K90" s="85">
        <f t="shared" si="5"/>
        <v>33351.19933994412</v>
      </c>
      <c r="L90" s="85"/>
      <c r="M90" s="19">
        <f t="shared" si="7"/>
        <v>0.95289140971268904</v>
      </c>
      <c r="N90" s="45">
        <v>2015</v>
      </c>
      <c r="O90" s="18">
        <v>42441</v>
      </c>
      <c r="P90" s="86">
        <v>121.193</v>
      </c>
      <c r="Q90" s="86"/>
      <c r="R90" s="87">
        <f t="shared" si="8"/>
        <v>-28110.296586524491</v>
      </c>
      <c r="S90" s="87"/>
      <c r="T90" s="88">
        <f t="shared" si="9"/>
        <v>-35</v>
      </c>
      <c r="U90" s="88"/>
    </row>
    <row r="91" spans="2:21">
      <c r="B91" s="45">
        <v>83</v>
      </c>
      <c r="C91" s="85">
        <f t="shared" si="6"/>
        <v>1083596.3480782795</v>
      </c>
      <c r="D91" s="85"/>
      <c r="E91" s="45">
        <v>2015</v>
      </c>
      <c r="F91" s="18">
        <v>42454</v>
      </c>
      <c r="G91" s="45" t="s">
        <v>35</v>
      </c>
      <c r="H91" s="86">
        <v>119.55500000000001</v>
      </c>
      <c r="I91" s="86"/>
      <c r="J91" s="45">
        <v>20</v>
      </c>
      <c r="K91" s="85">
        <f t="shared" si="5"/>
        <v>32507.890442348384</v>
      </c>
      <c r="L91" s="85"/>
      <c r="M91" s="19">
        <f t="shared" si="7"/>
        <v>1.6253945221174193</v>
      </c>
      <c r="N91" s="45">
        <v>2015</v>
      </c>
      <c r="O91" s="18">
        <v>42459</v>
      </c>
      <c r="P91" s="86">
        <v>119.488</v>
      </c>
      <c r="Q91" s="86"/>
      <c r="R91" s="87">
        <f t="shared" si="8"/>
        <v>10890.143298187892</v>
      </c>
      <c r="S91" s="87"/>
      <c r="T91" s="88">
        <f t="shared" si="9"/>
        <v>6.7000000000007276</v>
      </c>
      <c r="U91" s="88"/>
    </row>
    <row r="92" spans="2:21">
      <c r="B92" s="45">
        <v>84</v>
      </c>
      <c r="C92" s="85">
        <f t="shared" si="6"/>
        <v>1094486.4913764675</v>
      </c>
      <c r="D92" s="85"/>
      <c r="E92" s="46">
        <v>2015</v>
      </c>
      <c r="F92" s="18">
        <v>42475</v>
      </c>
      <c r="G92" s="45" t="s">
        <v>35</v>
      </c>
      <c r="H92" s="86">
        <v>119.53700000000001</v>
      </c>
      <c r="I92" s="86"/>
      <c r="J92" s="45">
        <v>21</v>
      </c>
      <c r="K92" s="85">
        <f t="shared" si="5"/>
        <v>32834.594741294022</v>
      </c>
      <c r="L92" s="85"/>
      <c r="M92" s="19">
        <f t="shared" si="7"/>
        <v>1.5635521305378106</v>
      </c>
      <c r="N92" s="45">
        <v>2015</v>
      </c>
      <c r="O92" s="18">
        <v>42477</v>
      </c>
      <c r="P92" s="86">
        <v>119.136</v>
      </c>
      <c r="Q92" s="86"/>
      <c r="R92" s="87">
        <f t="shared" si="8"/>
        <v>62698.440434567834</v>
      </c>
      <c r="S92" s="87"/>
      <c r="T92" s="88">
        <f t="shared" si="9"/>
        <v>40.100000000001046</v>
      </c>
      <c r="U92" s="88"/>
    </row>
    <row r="93" spans="2:21">
      <c r="B93" s="45">
        <v>85</v>
      </c>
      <c r="C93" s="85">
        <f t="shared" si="6"/>
        <v>1157184.9318110354</v>
      </c>
      <c r="D93" s="85"/>
      <c r="E93" s="46">
        <v>2015</v>
      </c>
      <c r="F93" s="18">
        <v>42522</v>
      </c>
      <c r="G93" s="45" t="s">
        <v>34</v>
      </c>
      <c r="H93" s="86">
        <v>124.193</v>
      </c>
      <c r="I93" s="86"/>
      <c r="J93" s="45">
        <v>48</v>
      </c>
      <c r="K93" s="85">
        <f t="shared" si="5"/>
        <v>34715.547954331058</v>
      </c>
      <c r="L93" s="85"/>
      <c r="M93" s="19">
        <f t="shared" si="7"/>
        <v>0.72324058238189703</v>
      </c>
      <c r="N93" s="45">
        <v>2015</v>
      </c>
      <c r="O93" s="18">
        <v>42523</v>
      </c>
      <c r="P93" s="86">
        <v>124.42100000000001</v>
      </c>
      <c r="Q93" s="86"/>
      <c r="R93" s="87">
        <f t="shared" si="8"/>
        <v>16489.885278307876</v>
      </c>
      <c r="S93" s="87"/>
      <c r="T93" s="88">
        <f t="shared" si="9"/>
        <v>22.800000000000864</v>
      </c>
      <c r="U93" s="88"/>
    </row>
    <row r="94" spans="2:21">
      <c r="B94" s="45">
        <v>86</v>
      </c>
      <c r="C94" s="85">
        <f t="shared" si="6"/>
        <v>1173674.8170893432</v>
      </c>
      <c r="D94" s="85"/>
      <c r="E94" s="46">
        <v>2015</v>
      </c>
      <c r="F94" s="18">
        <v>42534</v>
      </c>
      <c r="G94" s="45" t="s">
        <v>35</v>
      </c>
      <c r="H94" s="86">
        <v>123.28</v>
      </c>
      <c r="I94" s="86"/>
      <c r="J94" s="45">
        <v>26</v>
      </c>
      <c r="K94" s="85">
        <f t="shared" si="5"/>
        <v>35210.244512680292</v>
      </c>
      <c r="L94" s="85"/>
      <c r="M94" s="19">
        <f t="shared" si="7"/>
        <v>1.3542401735646268</v>
      </c>
      <c r="N94" s="45">
        <v>2015</v>
      </c>
      <c r="O94" s="18">
        <v>42536</v>
      </c>
      <c r="P94" s="86">
        <v>123.532</v>
      </c>
      <c r="Q94" s="86"/>
      <c r="R94" s="87">
        <f t="shared" si="8"/>
        <v>-34126.852373827962</v>
      </c>
      <c r="S94" s="87"/>
      <c r="T94" s="88">
        <f t="shared" si="9"/>
        <v>-26</v>
      </c>
      <c r="U94" s="88"/>
    </row>
    <row r="95" spans="2:21">
      <c r="B95" s="45">
        <v>87</v>
      </c>
      <c r="C95" s="85">
        <f t="shared" si="6"/>
        <v>1139547.9647155153</v>
      </c>
      <c r="D95" s="85"/>
      <c r="E95" s="46">
        <v>2015</v>
      </c>
      <c r="F95" s="18">
        <v>42539</v>
      </c>
      <c r="G95" s="45" t="s">
        <v>35</v>
      </c>
      <c r="H95" s="86">
        <v>123.32899999999999</v>
      </c>
      <c r="I95" s="86"/>
      <c r="J95" s="45">
        <v>28</v>
      </c>
      <c r="K95" s="85">
        <f t="shared" si="5"/>
        <v>34186.438941465458</v>
      </c>
      <c r="L95" s="85"/>
      <c r="M95" s="19">
        <f t="shared" si="7"/>
        <v>1.2209442479094808</v>
      </c>
      <c r="N95" s="45">
        <v>2015</v>
      </c>
      <c r="O95" s="18">
        <v>42543</v>
      </c>
      <c r="P95" s="86">
        <v>122.973</v>
      </c>
      <c r="Q95" s="86"/>
      <c r="R95" s="87">
        <f t="shared" si="8"/>
        <v>43465.615225576847</v>
      </c>
      <c r="S95" s="87"/>
      <c r="T95" s="88">
        <f t="shared" si="9"/>
        <v>35.599999999999454</v>
      </c>
      <c r="U95" s="88"/>
    </row>
    <row r="96" spans="2:21">
      <c r="B96" s="45">
        <v>88</v>
      </c>
      <c r="C96" s="85">
        <f t="shared" si="6"/>
        <v>1183013.5799410921</v>
      </c>
      <c r="D96" s="85"/>
      <c r="E96" s="45">
        <v>2015</v>
      </c>
      <c r="F96" s="18">
        <v>42568</v>
      </c>
      <c r="G96" s="45" t="s">
        <v>34</v>
      </c>
      <c r="H96" s="86">
        <v>124.09</v>
      </c>
      <c r="I96" s="86"/>
      <c r="J96" s="45">
        <v>18</v>
      </c>
      <c r="K96" s="85">
        <f t="shared" si="5"/>
        <v>35490.407398232761</v>
      </c>
      <c r="L96" s="85"/>
      <c r="M96" s="19">
        <f t="shared" si="7"/>
        <v>1.9716892999018201</v>
      </c>
      <c r="N96" s="45">
        <v>2015</v>
      </c>
      <c r="O96" s="18">
        <v>42572</v>
      </c>
      <c r="P96" s="86">
        <v>123.916</v>
      </c>
      <c r="Q96" s="86"/>
      <c r="R96" s="87">
        <f t="shared" si="8"/>
        <v>-34307.393818292971</v>
      </c>
      <c r="S96" s="87"/>
      <c r="T96" s="88">
        <f t="shared" si="9"/>
        <v>-18</v>
      </c>
      <c r="U96" s="88"/>
    </row>
    <row r="97" spans="2:21">
      <c r="B97" s="45">
        <v>89</v>
      </c>
      <c r="C97" s="85">
        <f t="shared" si="6"/>
        <v>1148706.1861227991</v>
      </c>
      <c r="D97" s="85"/>
      <c r="E97" s="46">
        <v>2015</v>
      </c>
      <c r="F97" s="18">
        <v>42581</v>
      </c>
      <c r="G97" s="45" t="s">
        <v>34</v>
      </c>
      <c r="H97" s="86">
        <v>124.03100000000001</v>
      </c>
      <c r="I97" s="86"/>
      <c r="J97" s="45">
        <v>52</v>
      </c>
      <c r="K97" s="85">
        <f t="shared" si="5"/>
        <v>34461.185583683968</v>
      </c>
      <c r="L97" s="85"/>
      <c r="M97" s="19">
        <f t="shared" si="7"/>
        <v>0.66271510737853778</v>
      </c>
      <c r="N97" s="45">
        <v>2015</v>
      </c>
      <c r="O97" s="18">
        <v>42582</v>
      </c>
      <c r="P97" s="86">
        <v>123.902</v>
      </c>
      <c r="Q97" s="86"/>
      <c r="R97" s="87">
        <f t="shared" si="8"/>
        <v>-8549.0248851834604</v>
      </c>
      <c r="S97" s="87"/>
      <c r="T97" s="88">
        <f t="shared" si="9"/>
        <v>-52</v>
      </c>
      <c r="U97" s="88"/>
    </row>
    <row r="98" spans="2:21">
      <c r="B98" s="45">
        <v>90</v>
      </c>
      <c r="C98" s="85">
        <f t="shared" si="6"/>
        <v>1140157.1612376156</v>
      </c>
      <c r="D98" s="85"/>
      <c r="E98" s="46">
        <v>2015</v>
      </c>
      <c r="F98" s="18">
        <v>42587</v>
      </c>
      <c r="G98" s="45" t="s">
        <v>34</v>
      </c>
      <c r="H98" s="86">
        <v>124.456</v>
      </c>
      <c r="I98" s="86"/>
      <c r="J98" s="45">
        <v>49</v>
      </c>
      <c r="K98" s="85">
        <f t="shared" si="5"/>
        <v>34204.714837128471</v>
      </c>
      <c r="L98" s="85"/>
      <c r="M98" s="19">
        <f t="shared" si="7"/>
        <v>0.69805540483935657</v>
      </c>
      <c r="N98" s="45">
        <v>2015</v>
      </c>
      <c r="O98" s="18">
        <v>42588</v>
      </c>
      <c r="P98" s="86">
        <v>124.711</v>
      </c>
      <c r="Q98" s="86"/>
      <c r="R98" s="87">
        <f t="shared" si="8"/>
        <v>17800.412823403276</v>
      </c>
      <c r="S98" s="87"/>
      <c r="T98" s="88">
        <f t="shared" si="9"/>
        <v>25.499999999999545</v>
      </c>
      <c r="U98" s="88"/>
    </row>
    <row r="99" spans="2:21">
      <c r="B99" s="45">
        <v>91</v>
      </c>
      <c r="C99" s="85">
        <f t="shared" si="6"/>
        <v>1157957.5740610189</v>
      </c>
      <c r="D99" s="85"/>
      <c r="E99" s="46">
        <v>2015</v>
      </c>
      <c r="F99" s="18">
        <v>42602</v>
      </c>
      <c r="G99" s="45" t="s">
        <v>35</v>
      </c>
      <c r="H99" s="86">
        <v>123.857</v>
      </c>
      <c r="I99" s="86"/>
      <c r="J99" s="45">
        <v>30</v>
      </c>
      <c r="K99" s="85">
        <f t="shared" si="5"/>
        <v>34738.727221830566</v>
      </c>
      <c r="L99" s="85"/>
      <c r="M99" s="19">
        <f t="shared" si="7"/>
        <v>1.1579575740610188</v>
      </c>
      <c r="N99" s="45">
        <v>2015</v>
      </c>
      <c r="O99" s="18">
        <v>42608</v>
      </c>
      <c r="P99" s="86">
        <v>119.914</v>
      </c>
      <c r="Q99" s="86"/>
      <c r="R99" s="87">
        <f t="shared" si="8"/>
        <v>456582.67145225953</v>
      </c>
      <c r="S99" s="87"/>
      <c r="T99" s="88">
        <f t="shared" si="9"/>
        <v>394.29999999999978</v>
      </c>
      <c r="U99" s="88"/>
    </row>
    <row r="100" spans="2:21">
      <c r="B100" s="45">
        <v>92</v>
      </c>
      <c r="C100" s="85">
        <f t="shared" si="6"/>
        <v>1614540.2455132785</v>
      </c>
      <c r="D100" s="85"/>
      <c r="E100" s="46">
        <v>2015</v>
      </c>
      <c r="F100" s="18">
        <v>42631</v>
      </c>
      <c r="G100" s="45" t="s">
        <v>35</v>
      </c>
      <c r="H100" s="86">
        <v>119.678</v>
      </c>
      <c r="I100" s="86"/>
      <c r="J100" s="45">
        <v>74</v>
      </c>
      <c r="K100" s="85">
        <f t="shared" si="5"/>
        <v>48436.207365398353</v>
      </c>
      <c r="L100" s="85"/>
      <c r="M100" s="19">
        <f t="shared" si="7"/>
        <v>0.6545433427756534</v>
      </c>
      <c r="N100" s="45">
        <v>2015</v>
      </c>
      <c r="O100" s="18">
        <v>42634</v>
      </c>
      <c r="P100" s="86">
        <v>120.143</v>
      </c>
      <c r="Q100" s="86"/>
      <c r="R100" s="87">
        <f t="shared" si="8"/>
        <v>-30436.265439068105</v>
      </c>
      <c r="S100" s="87"/>
      <c r="T100" s="88">
        <f t="shared" si="9"/>
        <v>-74</v>
      </c>
      <c r="U100" s="88"/>
    </row>
    <row r="101" spans="2:21">
      <c r="B101" s="45">
        <v>93</v>
      </c>
      <c r="C101" s="85">
        <f t="shared" si="6"/>
        <v>1584103.9800742103</v>
      </c>
      <c r="D101" s="85"/>
      <c r="E101" s="46">
        <v>2015</v>
      </c>
      <c r="F101" s="18">
        <v>42638</v>
      </c>
      <c r="G101" s="45" t="s">
        <v>34</v>
      </c>
      <c r="H101" s="86">
        <v>120.381</v>
      </c>
      <c r="I101" s="86"/>
      <c r="J101" s="45">
        <v>37</v>
      </c>
      <c r="K101" s="85">
        <f t="shared" si="5"/>
        <v>47523.119402226308</v>
      </c>
      <c r="L101" s="85"/>
      <c r="M101" s="19">
        <f t="shared" si="7"/>
        <v>1.284408632492603</v>
      </c>
      <c r="N101" s="45">
        <v>2015</v>
      </c>
      <c r="O101" s="18">
        <v>42641</v>
      </c>
      <c r="P101" s="86">
        <v>120.01900000000001</v>
      </c>
      <c r="Q101" s="86"/>
      <c r="R101" s="87">
        <f t="shared" si="8"/>
        <v>-46495.592496231555</v>
      </c>
      <c r="S101" s="87"/>
      <c r="T101" s="88">
        <f t="shared" si="9"/>
        <v>-37</v>
      </c>
      <c r="U101" s="88"/>
    </row>
    <row r="102" spans="2:21">
      <c r="B102" s="45">
        <v>94</v>
      </c>
      <c r="C102" s="85">
        <f t="shared" si="6"/>
        <v>1537608.3875779787</v>
      </c>
      <c r="D102" s="85"/>
      <c r="E102" s="46">
        <v>2015</v>
      </c>
      <c r="F102" s="18">
        <v>42648</v>
      </c>
      <c r="G102" s="45" t="s">
        <v>34</v>
      </c>
      <c r="H102" s="86">
        <v>120.124</v>
      </c>
      <c r="I102" s="86"/>
      <c r="J102" s="45">
        <v>26</v>
      </c>
      <c r="K102" s="85">
        <f t="shared" si="5"/>
        <v>46128.251627339356</v>
      </c>
      <c r="L102" s="85"/>
      <c r="M102" s="19">
        <f t="shared" si="7"/>
        <v>1.7741635241284368</v>
      </c>
      <c r="N102" s="45">
        <v>2015</v>
      </c>
      <c r="O102" s="18">
        <v>42649</v>
      </c>
      <c r="P102" s="86">
        <v>120.364</v>
      </c>
      <c r="Q102" s="86"/>
      <c r="R102" s="87">
        <f t="shared" si="8"/>
        <v>42579.924579084101</v>
      </c>
      <c r="S102" s="87"/>
      <c r="T102" s="88">
        <f t="shared" si="9"/>
        <v>24.000000000000909</v>
      </c>
      <c r="U102" s="88"/>
    </row>
    <row r="103" spans="2:21">
      <c r="B103" s="45">
        <v>95</v>
      </c>
      <c r="C103" s="85">
        <f t="shared" si="6"/>
        <v>1580188.3121570628</v>
      </c>
      <c r="D103" s="85"/>
      <c r="E103" s="45">
        <v>2015</v>
      </c>
      <c r="F103" s="18">
        <v>42650</v>
      </c>
      <c r="G103" s="45" t="s">
        <v>35</v>
      </c>
      <c r="H103" s="86">
        <v>119.95</v>
      </c>
      <c r="I103" s="86"/>
      <c r="J103" s="45">
        <v>23</v>
      </c>
      <c r="K103" s="85">
        <f t="shared" si="5"/>
        <v>47405.649364711884</v>
      </c>
      <c r="L103" s="85"/>
      <c r="M103" s="19">
        <f t="shared" si="7"/>
        <v>2.0611151897700819</v>
      </c>
      <c r="N103" s="45">
        <v>2015</v>
      </c>
      <c r="O103" s="18">
        <v>42652</v>
      </c>
      <c r="P103" s="86">
        <v>120.17400000000001</v>
      </c>
      <c r="Q103" s="86"/>
      <c r="R103" s="87">
        <f t="shared" si="8"/>
        <v>-46168.980250850604</v>
      </c>
      <c r="S103" s="87"/>
      <c r="T103" s="88">
        <f t="shared" si="9"/>
        <v>-23</v>
      </c>
      <c r="U103" s="88"/>
    </row>
    <row r="104" spans="2:21">
      <c r="B104" s="45">
        <v>96</v>
      </c>
      <c r="C104" s="85">
        <f t="shared" si="6"/>
        <v>1534019.3319062123</v>
      </c>
      <c r="D104" s="85"/>
      <c r="E104" s="45">
        <v>2015</v>
      </c>
      <c r="F104" s="18">
        <v>42662</v>
      </c>
      <c r="G104" s="45" t="s">
        <v>34</v>
      </c>
      <c r="H104" s="86">
        <v>119.471</v>
      </c>
      <c r="I104" s="86"/>
      <c r="J104" s="45">
        <v>26</v>
      </c>
      <c r="K104" s="85">
        <f t="shared" si="5"/>
        <v>46020.579957186368</v>
      </c>
      <c r="L104" s="85"/>
      <c r="M104" s="19">
        <f t="shared" si="7"/>
        <v>1.7700223060456297</v>
      </c>
      <c r="N104" s="45">
        <v>2015</v>
      </c>
      <c r="O104" s="18">
        <v>42670</v>
      </c>
      <c r="P104" s="86">
        <v>120.56399999999999</v>
      </c>
      <c r="Q104" s="86"/>
      <c r="R104" s="87">
        <f t="shared" si="8"/>
        <v>193463.43805078542</v>
      </c>
      <c r="S104" s="87"/>
      <c r="T104" s="88">
        <f t="shared" si="9"/>
        <v>109.29999999999893</v>
      </c>
      <c r="U104" s="88"/>
    </row>
    <row r="105" spans="2:21">
      <c r="B105" s="45">
        <v>97</v>
      </c>
      <c r="C105" s="85">
        <f t="shared" si="6"/>
        <v>1727482.7699569976</v>
      </c>
      <c r="D105" s="85"/>
      <c r="E105" s="45">
        <v>2015</v>
      </c>
      <c r="F105" s="18">
        <v>42672</v>
      </c>
      <c r="G105" s="45" t="s">
        <v>34</v>
      </c>
      <c r="H105" s="86">
        <v>120.779</v>
      </c>
      <c r="I105" s="86"/>
      <c r="J105" s="45">
        <v>16</v>
      </c>
      <c r="K105" s="85">
        <f t="shared" si="5"/>
        <v>51824.483098709927</v>
      </c>
      <c r="L105" s="85"/>
      <c r="M105" s="19">
        <f t="shared" si="7"/>
        <v>3.2390301936693704</v>
      </c>
      <c r="N105" s="45">
        <v>2015</v>
      </c>
      <c r="O105" s="18">
        <v>42673</v>
      </c>
      <c r="P105" s="86">
        <v>120.626</v>
      </c>
      <c r="Q105" s="86"/>
      <c r="R105" s="87">
        <f t="shared" si="8"/>
        <v>-49557.161963138642</v>
      </c>
      <c r="S105" s="87"/>
      <c r="T105" s="88">
        <f t="shared" si="9"/>
        <v>-16</v>
      </c>
      <c r="U105" s="88"/>
    </row>
    <row r="106" spans="2:21">
      <c r="B106" s="45">
        <v>98</v>
      </c>
      <c r="C106" s="85">
        <f t="shared" si="6"/>
        <v>1677925.6079938589</v>
      </c>
      <c r="D106" s="85"/>
      <c r="E106" s="45">
        <v>2015</v>
      </c>
      <c r="F106" s="18">
        <v>42680</v>
      </c>
      <c r="G106" s="45" t="s">
        <v>34</v>
      </c>
      <c r="H106" s="86">
        <v>121.813</v>
      </c>
      <c r="I106" s="86"/>
      <c r="J106" s="45">
        <v>30</v>
      </c>
      <c r="K106" s="85">
        <f t="shared" si="5"/>
        <v>50337.768239815763</v>
      </c>
      <c r="L106" s="85"/>
      <c r="M106" s="19">
        <f t="shared" si="7"/>
        <v>1.6779256079938589</v>
      </c>
      <c r="N106" s="45">
        <v>2015</v>
      </c>
      <c r="O106" s="18">
        <v>42685</v>
      </c>
      <c r="P106" s="86">
        <v>122.974</v>
      </c>
      <c r="Q106" s="86"/>
      <c r="R106" s="87">
        <f t="shared" si="8"/>
        <v>194807.16308808725</v>
      </c>
      <c r="S106" s="87"/>
      <c r="T106" s="88">
        <f t="shared" si="9"/>
        <v>116.10000000000014</v>
      </c>
      <c r="U106" s="88"/>
    </row>
    <row r="107" spans="2:21">
      <c r="B107" s="45">
        <v>99</v>
      </c>
      <c r="C107" s="85">
        <f t="shared" si="6"/>
        <v>1872732.7710819461</v>
      </c>
      <c r="D107" s="85"/>
      <c r="E107" s="45">
        <v>2015</v>
      </c>
      <c r="F107" s="18">
        <v>42712</v>
      </c>
      <c r="G107" s="45" t="s">
        <v>35</v>
      </c>
      <c r="H107" s="86">
        <v>122.843</v>
      </c>
      <c r="I107" s="86"/>
      <c r="J107" s="45">
        <v>25</v>
      </c>
      <c r="K107" s="85">
        <f t="shared" si="5"/>
        <v>56181.983132458379</v>
      </c>
      <c r="L107" s="85"/>
      <c r="M107" s="19">
        <f t="shared" si="7"/>
        <v>2.2472793252983352</v>
      </c>
      <c r="N107" s="45">
        <v>2015</v>
      </c>
      <c r="O107" s="18">
        <v>42715</v>
      </c>
      <c r="P107" s="86">
        <v>121.863</v>
      </c>
      <c r="Q107" s="86"/>
      <c r="R107" s="87">
        <f t="shared" si="8"/>
        <v>220233.37387923774</v>
      </c>
      <c r="S107" s="87"/>
      <c r="T107" s="88">
        <f t="shared" si="9"/>
        <v>98.000000000000398</v>
      </c>
      <c r="U107" s="88"/>
    </row>
    <row r="108" spans="2:21">
      <c r="B108" s="45">
        <v>100</v>
      </c>
      <c r="C108" s="85">
        <f t="shared" si="6"/>
        <v>2092966.1449611839</v>
      </c>
      <c r="D108" s="85"/>
      <c r="E108" s="45">
        <v>2015</v>
      </c>
      <c r="F108" s="18">
        <v>42726</v>
      </c>
      <c r="G108" s="45" t="s">
        <v>35</v>
      </c>
      <c r="H108" s="86">
        <v>121.176</v>
      </c>
      <c r="I108" s="86"/>
      <c r="J108" s="45">
        <v>13</v>
      </c>
      <c r="K108" s="85">
        <f t="shared" si="5"/>
        <v>62788.984348835511</v>
      </c>
      <c r="L108" s="85"/>
      <c r="M108" s="19">
        <f t="shared" si="7"/>
        <v>4.829921872987347</v>
      </c>
      <c r="N108" s="45">
        <v>2015</v>
      </c>
      <c r="O108" s="18">
        <v>42734</v>
      </c>
      <c r="P108" s="86">
        <v>120.504</v>
      </c>
      <c r="Q108" s="86"/>
      <c r="R108" s="87">
        <f t="shared" si="8"/>
        <v>324570.74986474827</v>
      </c>
      <c r="S108" s="87"/>
      <c r="T108" s="88">
        <f t="shared" si="9"/>
        <v>67.199999999999704</v>
      </c>
      <c r="U108" s="88"/>
    </row>
    <row r="109" spans="2:21">
      <c r="B109" s="46">
        <v>101</v>
      </c>
      <c r="C109" s="85">
        <f t="shared" ref="C109:C111" si="10">IF(R108="","",C108+R108)</f>
        <v>2417536.8948259321</v>
      </c>
      <c r="D109" s="85"/>
      <c r="E109" s="46">
        <v>2016</v>
      </c>
      <c r="F109" s="18">
        <v>42373</v>
      </c>
      <c r="G109" s="46" t="s">
        <v>35</v>
      </c>
      <c r="H109" s="86">
        <v>119.996</v>
      </c>
      <c r="I109" s="86"/>
      <c r="J109" s="46">
        <v>47</v>
      </c>
      <c r="K109" s="85">
        <f t="shared" ref="K109:K111" si="11">IF(F109="","",C109*0.03)</f>
        <v>72526.106844777954</v>
      </c>
      <c r="L109" s="85"/>
      <c r="M109" s="19">
        <f t="shared" ref="M109:M111" si="12">IF(J109="","",(K109/J109)/1000)</f>
        <v>1.5431086562718712</v>
      </c>
      <c r="N109" s="46">
        <v>2016</v>
      </c>
      <c r="O109" s="18">
        <v>42377</v>
      </c>
      <c r="P109" s="86">
        <v>118.273</v>
      </c>
      <c r="Q109" s="86"/>
      <c r="R109" s="87">
        <f t="shared" ref="R109:R111" si="13">IF(O109="","",(IF(G109="売",H109-P109,P109-H109))*M109*100000)</f>
        <v>265877.62147564325</v>
      </c>
      <c r="S109" s="87"/>
      <c r="T109" s="88">
        <f t="shared" ref="T109:T111" si="14">IF(O109="","",IF(R109&lt;0,J109*(-1),IF(G109="買",(P109-H109)*100,(H109-P109)*100)))</f>
        <v>172.2999999999999</v>
      </c>
      <c r="U109" s="88"/>
    </row>
    <row r="110" spans="2:21">
      <c r="B110" s="46">
        <v>102</v>
      </c>
      <c r="C110" s="85">
        <f t="shared" si="10"/>
        <v>2683414.5163015751</v>
      </c>
      <c r="D110" s="85"/>
      <c r="E110" s="46">
        <v>2016</v>
      </c>
      <c r="F110" s="18">
        <v>42388</v>
      </c>
      <c r="G110" s="46" t="s">
        <v>34</v>
      </c>
      <c r="H110" s="86">
        <v>117.84099999999999</v>
      </c>
      <c r="I110" s="86"/>
      <c r="J110" s="46">
        <v>61</v>
      </c>
      <c r="K110" s="85">
        <f t="shared" si="11"/>
        <v>80502.435489047246</v>
      </c>
      <c r="L110" s="85"/>
      <c r="M110" s="19">
        <f t="shared" si="12"/>
        <v>1.3197120571974958</v>
      </c>
      <c r="N110" s="46">
        <v>2016</v>
      </c>
      <c r="O110" s="18">
        <v>42388</v>
      </c>
      <c r="P110" s="86">
        <v>117.232</v>
      </c>
      <c r="Q110" s="86"/>
      <c r="R110" s="87">
        <f t="shared" si="13"/>
        <v>-80370.464283326786</v>
      </c>
      <c r="S110" s="87"/>
      <c r="T110" s="88">
        <f t="shared" si="14"/>
        <v>-61</v>
      </c>
      <c r="U110" s="88"/>
    </row>
    <row r="111" spans="2:21">
      <c r="B111" s="46">
        <v>103</v>
      </c>
      <c r="C111" s="85">
        <f t="shared" si="10"/>
        <v>2603044.0520182485</v>
      </c>
      <c r="D111" s="85"/>
      <c r="E111" s="46">
        <v>2016</v>
      </c>
      <c r="F111" s="18">
        <v>42391</v>
      </c>
      <c r="G111" s="46" t="s">
        <v>34</v>
      </c>
      <c r="H111" s="86">
        <v>117.82</v>
      </c>
      <c r="I111" s="86"/>
      <c r="J111" s="46">
        <v>56</v>
      </c>
      <c r="K111" s="85">
        <f t="shared" si="11"/>
        <v>78091.321560547454</v>
      </c>
      <c r="L111" s="85"/>
      <c r="M111" s="19">
        <f t="shared" si="12"/>
        <v>1.3944878850097759</v>
      </c>
      <c r="N111" s="46">
        <v>2016</v>
      </c>
      <c r="O111" s="18">
        <v>42394</v>
      </c>
      <c r="P111" s="86">
        <v>118.429</v>
      </c>
      <c r="Q111" s="86"/>
      <c r="R111" s="87">
        <f t="shared" si="13"/>
        <v>84924.312197096602</v>
      </c>
      <c r="S111" s="87"/>
      <c r="T111" s="88">
        <f t="shared" si="14"/>
        <v>60.900000000000887</v>
      </c>
      <c r="U111" s="88"/>
    </row>
    <row r="112" spans="2:21">
      <c r="B112" s="46">
        <v>104</v>
      </c>
      <c r="C112" s="85">
        <f t="shared" ref="C112:C125" si="15">IF(R111="","",C111+R111)</f>
        <v>2687968.3642153451</v>
      </c>
      <c r="D112" s="85"/>
      <c r="E112" s="46">
        <v>2016</v>
      </c>
      <c r="F112" s="18">
        <v>42418</v>
      </c>
      <c r="G112" s="46" t="s">
        <v>35</v>
      </c>
      <c r="H112" s="86">
        <v>113.729</v>
      </c>
      <c r="I112" s="86"/>
      <c r="J112" s="46">
        <v>28</v>
      </c>
      <c r="K112" s="85">
        <f t="shared" ref="K112:K125" si="16">IF(F112="","",C112*0.03)</f>
        <v>80639.050926460346</v>
      </c>
      <c r="L112" s="85"/>
      <c r="M112" s="19">
        <f t="shared" ref="M112:M125" si="17">IF(J112="","",(K112/J112)/1000)</f>
        <v>2.8799661045164409</v>
      </c>
      <c r="N112" s="46">
        <v>2016</v>
      </c>
      <c r="O112" s="18">
        <v>42422</v>
      </c>
      <c r="P112" s="86">
        <v>113.212</v>
      </c>
      <c r="Q112" s="86"/>
      <c r="R112" s="87">
        <f t="shared" ref="R112:R125" si="18">IF(O112="","",(IF(G112="売",H112-P112,P112-H112))*M112*100000)</f>
        <v>148894.24760349881</v>
      </c>
      <c r="S112" s="87"/>
      <c r="T112" s="88">
        <f t="shared" ref="T112:T125" si="19">IF(O112="","",IF(R112&lt;0,J112*(-1),IF(G112="買",(P112-H112)*100,(H112-P112)*100)))</f>
        <v>51.699999999999591</v>
      </c>
      <c r="U112" s="88"/>
    </row>
    <row r="113" spans="2:21">
      <c r="B113" s="46">
        <v>105</v>
      </c>
      <c r="C113" s="85">
        <f t="shared" si="15"/>
        <v>2836862.611818844</v>
      </c>
      <c r="D113" s="85"/>
      <c r="E113" s="46">
        <v>2016</v>
      </c>
      <c r="F113" s="18">
        <v>42424</v>
      </c>
      <c r="G113" s="46" t="s">
        <v>35</v>
      </c>
      <c r="H113" s="86">
        <v>111.70099999999999</v>
      </c>
      <c r="I113" s="86"/>
      <c r="J113" s="46">
        <v>57</v>
      </c>
      <c r="K113" s="85">
        <f t="shared" si="16"/>
        <v>85105.878354565313</v>
      </c>
      <c r="L113" s="85"/>
      <c r="M113" s="19">
        <f t="shared" si="17"/>
        <v>1.4930855851678124</v>
      </c>
      <c r="N113" s="46">
        <v>2016</v>
      </c>
      <c r="O113" s="18">
        <v>42424</v>
      </c>
      <c r="P113" s="86">
        <v>112.264</v>
      </c>
      <c r="Q113" s="86"/>
      <c r="R113" s="87">
        <f t="shared" si="18"/>
        <v>-84060.718444948201</v>
      </c>
      <c r="S113" s="87"/>
      <c r="T113" s="88">
        <f t="shared" si="19"/>
        <v>-57</v>
      </c>
      <c r="U113" s="88"/>
    </row>
    <row r="114" spans="2:21">
      <c r="B114" s="46">
        <v>106</v>
      </c>
      <c r="C114" s="85">
        <f t="shared" si="15"/>
        <v>2752801.8933738959</v>
      </c>
      <c r="D114" s="85"/>
      <c r="E114" s="46">
        <v>2016</v>
      </c>
      <c r="F114" s="18">
        <v>42436</v>
      </c>
      <c r="G114" s="46" t="s">
        <v>35</v>
      </c>
      <c r="H114" s="86">
        <v>113.48699999999999</v>
      </c>
      <c r="I114" s="86"/>
      <c r="J114" s="46">
        <v>21</v>
      </c>
      <c r="K114" s="85">
        <f t="shared" si="16"/>
        <v>82584.056801216881</v>
      </c>
      <c r="L114" s="85"/>
      <c r="M114" s="19">
        <f t="shared" si="17"/>
        <v>3.93257413339128</v>
      </c>
      <c r="N114" s="46">
        <v>2016</v>
      </c>
      <c r="O114" s="18">
        <v>42439</v>
      </c>
      <c r="P114" s="86">
        <v>113.69199999999999</v>
      </c>
      <c r="Q114" s="86"/>
      <c r="R114" s="87">
        <f t="shared" si="18"/>
        <v>-80617.769734520567</v>
      </c>
      <c r="S114" s="87"/>
      <c r="T114" s="88">
        <f t="shared" si="19"/>
        <v>-21</v>
      </c>
      <c r="U114" s="88"/>
    </row>
    <row r="115" spans="2:21">
      <c r="B115" s="46">
        <v>107</v>
      </c>
      <c r="C115" s="85">
        <f t="shared" si="15"/>
        <v>2672184.1236393754</v>
      </c>
      <c r="D115" s="85"/>
      <c r="E115" s="46">
        <v>2016</v>
      </c>
      <c r="F115" s="18">
        <v>42440</v>
      </c>
      <c r="G115" s="46" t="s">
        <v>34</v>
      </c>
      <c r="H115" s="86">
        <v>113.798</v>
      </c>
      <c r="I115" s="86"/>
      <c r="J115" s="46">
        <v>47</v>
      </c>
      <c r="K115" s="85">
        <f t="shared" si="16"/>
        <v>80165.52370918126</v>
      </c>
      <c r="L115" s="85"/>
      <c r="M115" s="19">
        <f t="shared" si="17"/>
        <v>1.7056494406208778</v>
      </c>
      <c r="N115" s="46">
        <v>2016</v>
      </c>
      <c r="O115" s="18">
        <v>42444</v>
      </c>
      <c r="P115" s="86">
        <v>113.505</v>
      </c>
      <c r="Q115" s="86"/>
      <c r="R115" s="87">
        <f t="shared" si="18"/>
        <v>-49975.528610192807</v>
      </c>
      <c r="S115" s="87"/>
      <c r="T115" s="88">
        <f t="shared" si="19"/>
        <v>-47</v>
      </c>
      <c r="U115" s="88"/>
    </row>
    <row r="116" spans="2:21">
      <c r="B116" s="46">
        <v>108</v>
      </c>
      <c r="C116" s="85">
        <f t="shared" si="15"/>
        <v>2622208.5950291827</v>
      </c>
      <c r="D116" s="85"/>
      <c r="E116" s="46">
        <v>2016</v>
      </c>
      <c r="F116" s="18">
        <v>42457</v>
      </c>
      <c r="G116" s="46" t="s">
        <v>34</v>
      </c>
      <c r="H116" s="86">
        <v>113.41500000000001</v>
      </c>
      <c r="I116" s="86"/>
      <c r="J116" s="46">
        <v>27</v>
      </c>
      <c r="K116" s="85">
        <f t="shared" si="16"/>
        <v>78666.257850875481</v>
      </c>
      <c r="L116" s="85"/>
      <c r="M116" s="19">
        <f t="shared" si="17"/>
        <v>2.9135651055879808</v>
      </c>
      <c r="N116" s="46">
        <v>2016</v>
      </c>
      <c r="O116" s="18">
        <v>42458</v>
      </c>
      <c r="P116" s="86">
        <v>113.148</v>
      </c>
      <c r="Q116" s="86"/>
      <c r="R116" s="87">
        <f t="shared" si="18"/>
        <v>-77792.188319202032</v>
      </c>
      <c r="S116" s="87"/>
      <c r="T116" s="88">
        <f t="shared" si="19"/>
        <v>-27</v>
      </c>
      <c r="U116" s="88"/>
    </row>
    <row r="117" spans="2:21">
      <c r="B117" s="46">
        <v>109</v>
      </c>
      <c r="C117" s="85">
        <f t="shared" si="15"/>
        <v>2544416.4067099807</v>
      </c>
      <c r="D117" s="85"/>
      <c r="E117" s="46">
        <v>2016</v>
      </c>
      <c r="F117" s="18">
        <v>42466</v>
      </c>
      <c r="G117" s="46" t="s">
        <v>35</v>
      </c>
      <c r="H117" s="86">
        <v>110.267</v>
      </c>
      <c r="I117" s="86"/>
      <c r="J117" s="46">
        <v>28</v>
      </c>
      <c r="K117" s="85">
        <f t="shared" si="16"/>
        <v>76332.492201299421</v>
      </c>
      <c r="L117" s="85"/>
      <c r="M117" s="19">
        <f t="shared" si="17"/>
        <v>2.7261604357606934</v>
      </c>
      <c r="N117" s="46">
        <v>2016</v>
      </c>
      <c r="O117" s="18">
        <v>42472</v>
      </c>
      <c r="P117" s="86">
        <v>108.438</v>
      </c>
      <c r="Q117" s="86"/>
      <c r="R117" s="87">
        <f t="shared" si="18"/>
        <v>498614.74370062904</v>
      </c>
      <c r="S117" s="87"/>
      <c r="T117" s="88">
        <f t="shared" si="19"/>
        <v>182.89999999999935</v>
      </c>
      <c r="U117" s="88"/>
    </row>
    <row r="118" spans="2:21">
      <c r="B118" s="46">
        <v>110</v>
      </c>
      <c r="C118" s="85">
        <f t="shared" si="15"/>
        <v>3043031.1504106098</v>
      </c>
      <c r="D118" s="85"/>
      <c r="E118" s="46">
        <v>2016</v>
      </c>
      <c r="F118" s="18">
        <v>42535</v>
      </c>
      <c r="G118" s="46" t="s">
        <v>35</v>
      </c>
      <c r="H118" s="86">
        <v>105.94199999999999</v>
      </c>
      <c r="I118" s="86"/>
      <c r="J118" s="46">
        <v>64</v>
      </c>
      <c r="K118" s="85">
        <f t="shared" si="16"/>
        <v>91290.934512318287</v>
      </c>
      <c r="L118" s="85"/>
      <c r="M118" s="19">
        <f t="shared" si="17"/>
        <v>1.4264208517549732</v>
      </c>
      <c r="N118" s="46">
        <v>2016</v>
      </c>
      <c r="O118" s="18">
        <v>42537</v>
      </c>
      <c r="P118" s="86">
        <v>104.473</v>
      </c>
      <c r="Q118" s="86"/>
      <c r="R118" s="87">
        <f t="shared" si="18"/>
        <v>209541.22312280475</v>
      </c>
      <c r="S118" s="87"/>
      <c r="T118" s="88">
        <f t="shared" si="19"/>
        <v>146.89999999999941</v>
      </c>
      <c r="U118" s="88"/>
    </row>
    <row r="119" spans="2:21">
      <c r="B119" s="46">
        <v>111</v>
      </c>
      <c r="C119" s="85">
        <f t="shared" si="15"/>
        <v>3252572.3735334147</v>
      </c>
      <c r="D119" s="85"/>
      <c r="E119" s="46">
        <v>2016</v>
      </c>
      <c r="F119" s="18">
        <v>42551</v>
      </c>
      <c r="G119" s="46" t="s">
        <v>34</v>
      </c>
      <c r="H119" s="86">
        <v>102.94499999999999</v>
      </c>
      <c r="I119" s="86"/>
      <c r="J119" s="46">
        <v>46</v>
      </c>
      <c r="K119" s="85">
        <f t="shared" si="16"/>
        <v>97577.171206002444</v>
      </c>
      <c r="L119" s="85"/>
      <c r="M119" s="19">
        <f t="shared" si="17"/>
        <v>2.1212428523044009</v>
      </c>
      <c r="N119" s="46">
        <v>2016</v>
      </c>
      <c r="O119" s="18">
        <v>42551</v>
      </c>
      <c r="P119" s="86">
        <v>102.494</v>
      </c>
      <c r="Q119" s="86"/>
      <c r="R119" s="87">
        <f t="shared" si="18"/>
        <v>-95668.052638927082</v>
      </c>
      <c r="S119" s="87"/>
      <c r="T119" s="88">
        <f t="shared" si="19"/>
        <v>-46</v>
      </c>
      <c r="U119" s="88"/>
    </row>
    <row r="120" spans="2:21">
      <c r="B120" s="46">
        <v>112</v>
      </c>
      <c r="C120" s="85">
        <f t="shared" si="15"/>
        <v>3156904.3208944877</v>
      </c>
      <c r="D120" s="85"/>
      <c r="E120" s="46">
        <v>2016</v>
      </c>
      <c r="F120" s="18">
        <v>42551</v>
      </c>
      <c r="G120" s="46" t="s">
        <v>34</v>
      </c>
      <c r="H120" s="86">
        <v>102.869</v>
      </c>
      <c r="I120" s="86"/>
      <c r="J120" s="46">
        <v>42</v>
      </c>
      <c r="K120" s="85">
        <f t="shared" si="16"/>
        <v>94707.12962683462</v>
      </c>
      <c r="L120" s="85"/>
      <c r="M120" s="19">
        <f t="shared" si="17"/>
        <v>2.2549316577817766</v>
      </c>
      <c r="N120" s="46">
        <v>2016</v>
      </c>
      <c r="O120" s="18">
        <v>42551</v>
      </c>
      <c r="P120" s="86">
        <v>102.45</v>
      </c>
      <c r="Q120" s="86"/>
      <c r="R120" s="87">
        <f t="shared" si="18"/>
        <v>-94481.63646105575</v>
      </c>
      <c r="S120" s="87"/>
      <c r="T120" s="88">
        <f t="shared" si="19"/>
        <v>-42</v>
      </c>
      <c r="U120" s="88"/>
    </row>
    <row r="121" spans="2:21">
      <c r="B121" s="46">
        <v>113</v>
      </c>
      <c r="C121" s="85">
        <f t="shared" si="15"/>
        <v>3062422.6844334318</v>
      </c>
      <c r="D121" s="85"/>
      <c r="E121" s="46">
        <v>2016</v>
      </c>
      <c r="F121" s="18">
        <v>42576</v>
      </c>
      <c r="G121" s="46" t="s">
        <v>35</v>
      </c>
      <c r="H121" s="86">
        <v>105.72799999999999</v>
      </c>
      <c r="I121" s="86"/>
      <c r="J121" s="46">
        <v>42</v>
      </c>
      <c r="K121" s="85">
        <f t="shared" si="16"/>
        <v>91872.680533002946</v>
      </c>
      <c r="L121" s="85"/>
      <c r="M121" s="19">
        <f t="shared" si="17"/>
        <v>2.1874447745953085</v>
      </c>
      <c r="N121" s="46">
        <v>2016</v>
      </c>
      <c r="O121" s="18">
        <v>42578</v>
      </c>
      <c r="P121" s="86">
        <v>106.145</v>
      </c>
      <c r="Q121" s="86"/>
      <c r="R121" s="87">
        <f t="shared" si="18"/>
        <v>-91216.447100624704</v>
      </c>
      <c r="S121" s="87"/>
      <c r="T121" s="88">
        <f t="shared" si="19"/>
        <v>-42</v>
      </c>
      <c r="U121" s="88"/>
    </row>
    <row r="122" spans="2:21">
      <c r="B122" s="46">
        <v>114</v>
      </c>
      <c r="C122" s="85">
        <f t="shared" si="15"/>
        <v>2971206.2373328069</v>
      </c>
      <c r="D122" s="85"/>
      <c r="E122" s="46">
        <v>2016</v>
      </c>
      <c r="F122" s="18">
        <v>42579</v>
      </c>
      <c r="G122" s="46" t="s">
        <v>35</v>
      </c>
      <c r="H122" s="86">
        <v>104.605</v>
      </c>
      <c r="I122" s="86"/>
      <c r="J122" s="46">
        <v>70</v>
      </c>
      <c r="K122" s="85">
        <f t="shared" si="16"/>
        <v>89136.187119984199</v>
      </c>
      <c r="L122" s="85"/>
      <c r="M122" s="19">
        <f t="shared" si="17"/>
        <v>1.2733741017140601</v>
      </c>
      <c r="N122" s="46">
        <v>2016</v>
      </c>
      <c r="O122" s="18">
        <v>42579</v>
      </c>
      <c r="P122" s="86">
        <v>105.297</v>
      </c>
      <c r="Q122" s="86"/>
      <c r="R122" s="87">
        <f t="shared" si="18"/>
        <v>-88117.487838612069</v>
      </c>
      <c r="S122" s="87"/>
      <c r="T122" s="88">
        <f t="shared" si="19"/>
        <v>-70</v>
      </c>
      <c r="U122" s="88"/>
    </row>
    <row r="123" spans="2:21">
      <c r="B123" s="46">
        <v>115</v>
      </c>
      <c r="C123" s="85">
        <f t="shared" si="15"/>
        <v>2883088.749494195</v>
      </c>
      <c r="D123" s="85"/>
      <c r="E123" s="46">
        <v>2016</v>
      </c>
      <c r="F123" s="18">
        <v>42604</v>
      </c>
      <c r="G123" s="46" t="s">
        <v>34</v>
      </c>
      <c r="H123" s="86">
        <v>100.76</v>
      </c>
      <c r="I123" s="86"/>
      <c r="J123" s="46">
        <v>49</v>
      </c>
      <c r="K123" s="85">
        <f t="shared" si="16"/>
        <v>86492.662484825851</v>
      </c>
      <c r="L123" s="85"/>
      <c r="M123" s="19">
        <f t="shared" si="17"/>
        <v>1.7651563772413439</v>
      </c>
      <c r="N123" s="46">
        <v>2016</v>
      </c>
      <c r="O123" s="18">
        <v>42604</v>
      </c>
      <c r="P123" s="86">
        <v>100.27800000000001</v>
      </c>
      <c r="Q123" s="86"/>
      <c r="R123" s="87">
        <f t="shared" si="18"/>
        <v>-85080.537383032657</v>
      </c>
      <c r="S123" s="87"/>
      <c r="T123" s="88">
        <f t="shared" si="19"/>
        <v>-49</v>
      </c>
      <c r="U123" s="88"/>
    </row>
    <row r="124" spans="2:21">
      <c r="B124" s="46">
        <v>116</v>
      </c>
      <c r="C124" s="85">
        <f t="shared" si="15"/>
        <v>2798008.2121111625</v>
      </c>
      <c r="D124" s="85"/>
      <c r="E124" s="46">
        <v>2016</v>
      </c>
      <c r="F124" s="18">
        <v>42605</v>
      </c>
      <c r="G124" s="46" t="s">
        <v>35</v>
      </c>
      <c r="H124" s="86">
        <v>100.02500000000001</v>
      </c>
      <c r="I124" s="86"/>
      <c r="J124" s="46">
        <v>37</v>
      </c>
      <c r="K124" s="85">
        <f t="shared" si="16"/>
        <v>83940.246363334867</v>
      </c>
      <c r="L124" s="85"/>
      <c r="M124" s="19">
        <f t="shared" si="17"/>
        <v>2.2686553071171582</v>
      </c>
      <c r="N124" s="46">
        <v>2016</v>
      </c>
      <c r="O124" s="18">
        <v>42606</v>
      </c>
      <c r="P124" s="86">
        <v>100.28100000000001</v>
      </c>
      <c r="Q124" s="86"/>
      <c r="R124" s="87">
        <f t="shared" si="18"/>
        <v>-58077.575862199301</v>
      </c>
      <c r="S124" s="87"/>
      <c r="T124" s="88">
        <f t="shared" si="19"/>
        <v>-37</v>
      </c>
      <c r="U124" s="88"/>
    </row>
    <row r="125" spans="2:21">
      <c r="B125" s="46">
        <v>117</v>
      </c>
      <c r="C125" s="85">
        <f t="shared" si="15"/>
        <v>2739930.636248963</v>
      </c>
      <c r="D125" s="85"/>
      <c r="E125" s="46">
        <v>2016</v>
      </c>
      <c r="F125" s="18">
        <v>42612</v>
      </c>
      <c r="G125" s="46" t="s">
        <v>34</v>
      </c>
      <c r="H125" s="86">
        <v>102.026</v>
      </c>
      <c r="I125" s="86"/>
      <c r="J125" s="46">
        <v>28</v>
      </c>
      <c r="K125" s="85">
        <f t="shared" si="16"/>
        <v>82197.919087468879</v>
      </c>
      <c r="L125" s="85"/>
      <c r="M125" s="19">
        <f t="shared" si="17"/>
        <v>2.9356399674096028</v>
      </c>
      <c r="N125" s="46">
        <v>2016</v>
      </c>
      <c r="O125" s="18">
        <v>42615</v>
      </c>
      <c r="P125" s="86">
        <v>103.13</v>
      </c>
      <c r="Q125" s="86"/>
      <c r="R125" s="87">
        <f t="shared" si="18"/>
        <v>324094.65240201988</v>
      </c>
      <c r="S125" s="87"/>
      <c r="T125" s="88">
        <f t="shared" si="19"/>
        <v>110.39999999999992</v>
      </c>
      <c r="U125" s="88"/>
    </row>
    <row r="126" spans="2:21">
      <c r="B126" s="46">
        <v>118</v>
      </c>
      <c r="C126" s="85">
        <f t="shared" ref="C126:C127" si="20">IF(R125="","",C125+R125)</f>
        <v>3064025.288650983</v>
      </c>
      <c r="D126" s="85"/>
      <c r="E126" s="46">
        <v>2016</v>
      </c>
      <c r="F126" s="18">
        <v>42615</v>
      </c>
      <c r="G126" s="46" t="s">
        <v>34</v>
      </c>
      <c r="H126" s="86">
        <v>103.64100000000001</v>
      </c>
      <c r="I126" s="86"/>
      <c r="J126" s="46">
        <v>85</v>
      </c>
      <c r="K126" s="85">
        <f t="shared" ref="K126:K127" si="21">IF(F126="","",C126*0.03)</f>
        <v>91920.758659529485</v>
      </c>
      <c r="L126" s="85"/>
      <c r="M126" s="19">
        <f t="shared" ref="M126:M127" si="22">IF(J126="","",(K126/J126)/1000)</f>
        <v>1.0814206901121115</v>
      </c>
      <c r="N126" s="46">
        <v>2016</v>
      </c>
      <c r="O126" s="18">
        <v>42619</v>
      </c>
      <c r="P126" s="86">
        <v>103.14400000000001</v>
      </c>
      <c r="Q126" s="86"/>
      <c r="R126" s="87">
        <f t="shared" ref="R126:R127" si="23">IF(O126="","",(IF(G126="売",H126-P126,P126-H126))*M126*100000)</f>
        <v>-53746.608298571933</v>
      </c>
      <c r="S126" s="87"/>
      <c r="T126" s="88">
        <f t="shared" ref="T126:T127" si="24">IF(O126="","",IF(R126&lt;0,J126*(-1),IF(G126="買",(P126-H126)*100,(H126-P126)*100)))</f>
        <v>-85</v>
      </c>
      <c r="U126" s="88"/>
    </row>
    <row r="127" spans="2:21">
      <c r="B127" s="46">
        <v>119</v>
      </c>
      <c r="C127" s="85">
        <f t="shared" si="20"/>
        <v>3010278.6803524112</v>
      </c>
      <c r="D127" s="85"/>
      <c r="E127" s="46">
        <v>2016</v>
      </c>
      <c r="F127" s="18">
        <v>42621</v>
      </c>
      <c r="G127" s="46" t="s">
        <v>35</v>
      </c>
      <c r="H127" s="86">
        <v>101.61499999999999</v>
      </c>
      <c r="I127" s="86"/>
      <c r="J127" s="46">
        <v>31</v>
      </c>
      <c r="K127" s="85">
        <f t="shared" si="21"/>
        <v>90308.360410572335</v>
      </c>
      <c r="L127" s="85"/>
      <c r="M127" s="19">
        <f t="shared" si="22"/>
        <v>2.9131729164700757</v>
      </c>
      <c r="N127" s="46">
        <v>2016</v>
      </c>
      <c r="O127" s="18">
        <v>42621</v>
      </c>
      <c r="P127" s="86">
        <v>101.91800000000001</v>
      </c>
      <c r="Q127" s="86"/>
      <c r="R127" s="87">
        <f t="shared" si="23"/>
        <v>-88269.139369046636</v>
      </c>
      <c r="S127" s="87"/>
      <c r="T127" s="88">
        <f t="shared" si="24"/>
        <v>-31</v>
      </c>
      <c r="U127" s="88"/>
    </row>
  </sheetData>
  <mergeCells count="754">
    <mergeCell ref="C127:D127"/>
    <mergeCell ref="H127:I127"/>
    <mergeCell ref="K127:L127"/>
    <mergeCell ref="P127:Q127"/>
    <mergeCell ref="R127:S127"/>
    <mergeCell ref="T127:U127"/>
    <mergeCell ref="C125:D125"/>
    <mergeCell ref="H125:I125"/>
    <mergeCell ref="K125:L125"/>
    <mergeCell ref="P125:Q125"/>
    <mergeCell ref="R125:S125"/>
    <mergeCell ref="T125:U125"/>
    <mergeCell ref="C126:D126"/>
    <mergeCell ref="H126:I126"/>
    <mergeCell ref="K126:L126"/>
    <mergeCell ref="P126:Q126"/>
    <mergeCell ref="R126:S126"/>
    <mergeCell ref="T126:U126"/>
    <mergeCell ref="C123:D123"/>
    <mergeCell ref="H123:I123"/>
    <mergeCell ref="K123:L123"/>
    <mergeCell ref="P123:Q123"/>
    <mergeCell ref="R123:S123"/>
    <mergeCell ref="T123:U123"/>
    <mergeCell ref="C124:D124"/>
    <mergeCell ref="H124:I124"/>
    <mergeCell ref="K124:L124"/>
    <mergeCell ref="P124:Q124"/>
    <mergeCell ref="R124:S124"/>
    <mergeCell ref="T124:U124"/>
    <mergeCell ref="C121:D121"/>
    <mergeCell ref="H121:I121"/>
    <mergeCell ref="K121:L121"/>
    <mergeCell ref="P121:Q121"/>
    <mergeCell ref="R121:S121"/>
    <mergeCell ref="T121:U121"/>
    <mergeCell ref="C122:D122"/>
    <mergeCell ref="H122:I122"/>
    <mergeCell ref="K122:L122"/>
    <mergeCell ref="P122:Q122"/>
    <mergeCell ref="R122:S122"/>
    <mergeCell ref="T122:U122"/>
    <mergeCell ref="C119:D119"/>
    <mergeCell ref="H119:I119"/>
    <mergeCell ref="K119:L119"/>
    <mergeCell ref="P119:Q119"/>
    <mergeCell ref="R119:S119"/>
    <mergeCell ref="T119:U119"/>
    <mergeCell ref="C120:D120"/>
    <mergeCell ref="H120:I120"/>
    <mergeCell ref="K120:L120"/>
    <mergeCell ref="P120:Q120"/>
    <mergeCell ref="R120:S120"/>
    <mergeCell ref="T120:U120"/>
    <mergeCell ref="C117:D117"/>
    <mergeCell ref="H117:I117"/>
    <mergeCell ref="K117:L117"/>
    <mergeCell ref="P117:Q117"/>
    <mergeCell ref="R117:S117"/>
    <mergeCell ref="T117:U117"/>
    <mergeCell ref="C118:D118"/>
    <mergeCell ref="H118:I118"/>
    <mergeCell ref="K118:L118"/>
    <mergeCell ref="P118:Q118"/>
    <mergeCell ref="R118:S118"/>
    <mergeCell ref="T118:U118"/>
    <mergeCell ref="C115:D115"/>
    <mergeCell ref="H115:I115"/>
    <mergeCell ref="K115:L115"/>
    <mergeCell ref="P115:Q115"/>
    <mergeCell ref="R115:S115"/>
    <mergeCell ref="T115:U115"/>
    <mergeCell ref="C116:D116"/>
    <mergeCell ref="H116:I116"/>
    <mergeCell ref="K116:L116"/>
    <mergeCell ref="P116:Q116"/>
    <mergeCell ref="R116:S116"/>
    <mergeCell ref="T116:U116"/>
    <mergeCell ref="C113:D113"/>
    <mergeCell ref="H113:I113"/>
    <mergeCell ref="K113:L113"/>
    <mergeCell ref="P113:Q113"/>
    <mergeCell ref="R113:S113"/>
    <mergeCell ref="T113:U113"/>
    <mergeCell ref="C114:D114"/>
    <mergeCell ref="H114:I114"/>
    <mergeCell ref="K114:L114"/>
    <mergeCell ref="P114:Q114"/>
    <mergeCell ref="R114:S114"/>
    <mergeCell ref="T114:U114"/>
    <mergeCell ref="C111:D111"/>
    <mergeCell ref="H111:I111"/>
    <mergeCell ref="K111:L111"/>
    <mergeCell ref="P111:Q111"/>
    <mergeCell ref="R111:S111"/>
    <mergeCell ref="T111:U111"/>
    <mergeCell ref="C112:D112"/>
    <mergeCell ref="H112:I112"/>
    <mergeCell ref="K112:L112"/>
    <mergeCell ref="P112:Q112"/>
    <mergeCell ref="R112:S112"/>
    <mergeCell ref="T112:U112"/>
    <mergeCell ref="S3:U3"/>
    <mergeCell ref="C109:D109"/>
    <mergeCell ref="H109:I109"/>
    <mergeCell ref="K109:L109"/>
    <mergeCell ref="P109:Q109"/>
    <mergeCell ref="R109:S109"/>
    <mergeCell ref="T109:U109"/>
    <mergeCell ref="C110:D110"/>
    <mergeCell ref="H110:I110"/>
    <mergeCell ref="K110:L110"/>
    <mergeCell ref="P110:Q110"/>
    <mergeCell ref="R110:S110"/>
    <mergeCell ref="T110:U110"/>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E6:I6"/>
    <mergeCell ref="J6:L6"/>
    <mergeCell ref="N6:Q6"/>
    <mergeCell ref="N5:O5"/>
    <mergeCell ref="R7:U7"/>
    <mergeCell ref="H8:I8"/>
    <mergeCell ref="K8:L8"/>
    <mergeCell ref="P8:Q8"/>
    <mergeCell ref="R8:S8"/>
    <mergeCell ref="T8:U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 ref="N4:O4"/>
    <mergeCell ref="P4:Q4"/>
  </mergeCells>
  <phoneticPr fontId="4"/>
  <conditionalFormatting sqref="G46">
    <cfRule type="cellIs" dxfId="13" priority="7" stopIfTrue="1" operator="equal">
      <formula>"買"</formula>
    </cfRule>
    <cfRule type="cellIs" dxfId="12" priority="8" stopIfTrue="1" operator="equal">
      <formula>"売"</formula>
    </cfRule>
  </conditionalFormatting>
  <conditionalFormatting sqref="G9:G11 G14:G23 G35:G45 G47:G127">
    <cfRule type="cellIs" dxfId="11" priority="13" stopIfTrue="1" operator="equal">
      <formula>"買"</formula>
    </cfRule>
    <cfRule type="cellIs" dxfId="10" priority="14" stopIfTrue="1" operator="equal">
      <formula>"売"</formula>
    </cfRule>
  </conditionalFormatting>
  <conditionalFormatting sqref="G12">
    <cfRule type="cellIs" dxfId="9" priority="11" stopIfTrue="1" operator="equal">
      <formula>"買"</formula>
    </cfRule>
    <cfRule type="cellIs" dxfId="8" priority="12" stopIfTrue="1" operator="equal">
      <formula>"売"</formula>
    </cfRule>
  </conditionalFormatting>
  <conditionalFormatting sqref="G13">
    <cfRule type="cellIs" dxfId="7" priority="9" stopIfTrue="1" operator="equal">
      <formula>"買"</formula>
    </cfRule>
    <cfRule type="cellIs" dxfId="6" priority="10" stopIfTrue="1" operator="equal">
      <formula>"売"</formula>
    </cfRule>
  </conditionalFormatting>
  <conditionalFormatting sqref="G24:G25 G28:G34">
    <cfRule type="cellIs" dxfId="5" priority="5" stopIfTrue="1" operator="equal">
      <formula>"買"</formula>
    </cfRule>
    <cfRule type="cellIs" dxfId="4" priority="6" stopIfTrue="1" operator="equal">
      <formula>"売"</formula>
    </cfRule>
  </conditionalFormatting>
  <conditionalFormatting sqref="G26">
    <cfRule type="cellIs" dxfId="3" priority="3" stopIfTrue="1" operator="equal">
      <formula>"買"</formula>
    </cfRule>
    <cfRule type="cellIs" dxfId="2" priority="4" stopIfTrue="1" operator="equal">
      <formula>"売"</formula>
    </cfRule>
  </conditionalFormatting>
  <conditionalFormatting sqref="G27">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27">
      <formula1>"買,売"</formula1>
    </dataValidation>
  </dataValidations>
  <pageMargins left="0.7" right="0.7" top="0.75" bottom="0.75" header="0.3" footer="0.3"/>
  <pageSetup paperSize="9" scale="4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質問1</vt:lpstr>
      <vt:lpstr>質問2</vt:lpstr>
      <vt:lpstr>質問3</vt:lpstr>
      <vt:lpstr>デモ検証</vt:lpstr>
      <vt:lpstr>デモ画像</vt:lpstr>
      <vt:lpstr>検証1</vt:lpstr>
      <vt:lpstr>画像1</vt:lpstr>
      <vt:lpstr>感想1</vt:lpstr>
      <vt:lpstr>検証2</vt:lpstr>
      <vt:lpstr>画像2</vt:lpstr>
      <vt:lpstr>感想2</vt:lpstr>
      <vt:lpstr>検証終了通貨</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Yoshiko Bai</dc:creator>
  <cp:lastModifiedBy>Yoshiko Bai</cp:lastModifiedBy>
  <cp:lastPrinted>2016-09-15T11:15:00Z</cp:lastPrinted>
  <dcterms:created xsi:type="dcterms:W3CDTF">2016-09-04T18:54:45Z</dcterms:created>
  <dcterms:modified xsi:type="dcterms:W3CDTF">2016-09-15T12:02:27Z</dcterms:modified>
</cp:coreProperties>
</file>