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検証USDJPY-2015-16" sheetId="1" r:id="rId1"/>
    <sheet name="画像USDJPY-2015-16" sheetId="2" r:id="rId2"/>
    <sheet name="気づき (2)" sheetId="3" r:id="rId3"/>
    <sheet name="検証（USDJPY-1H足）" sheetId="4" r:id="rId4"/>
    <sheet name="検証終了通貨" sheetId="5" r:id="rId5"/>
    <sheet name="テンプレ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<sst xmlns="http://schemas.openxmlformats.org/spreadsheetml/2006/main" count="578" uniqueCount="117">
  <si>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</si>
  <si>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</si>
  <si>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</si>
  <si>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</si>
  <si>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</si>
  <si>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</si>
  <si>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</si>
  <si>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</si>
  <si>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</si>
  <si>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</si>
  <si>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</si>
  <si>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</si>
  <si>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</si>
  <si>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</si>
  <si>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</si>
  <si>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</si>
  <si>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</si>
  <si>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</si>
  <si>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</si>
  <si>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</si>
  <si>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</si>
  <si>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</si>
  <si>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</si>
  <si>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</si>
  <si>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</si>
  <si>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</si>
  <si>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</si>
  <si>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</si>
  <si>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</si>
  <si>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</si>
  <si>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</si>
  <si>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</si>
  <si>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</si>
  <si>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</si>
  <si>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</si>
  <si>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</si>
  <si>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</si>
  <si>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</si>
  <si>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</si>
  <si>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</si>
  <si>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</si>
  <si>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</si>
  <si>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</si>
  <si>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</si>
  <si>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</si>
  <si>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</si>
  <si>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</si>
  <si>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USDJPY</t>
  </si>
  <si>
    <t>決済</t>
  </si>
  <si>
    <t>理由</t>
  </si>
  <si>
    <t>新ＰＢ</t>
  </si>
  <si>
    <t>逆ＰＢ</t>
  </si>
  <si>
    <t>建値移動</t>
  </si>
  <si>
    <t>USDJPY-2</t>
  </si>
  <si>
    <t>・トレーリングストップ（ダウ理論）+S/R+新ＰＢに合わせ損切り再設定＋逆ＰＢで万一の逆転に備え損切り再設定（早期撤退準備）</t>
  </si>
  <si>
    <t>S/R</t>
  </si>
  <si>
    <t>USDJPY-3</t>
  </si>
  <si>
    <t>１Ｈ</t>
  </si>
  <si>
    <t>逆ＰＢ＆Ｓ／Ｒ</t>
  </si>
  <si>
    <t>US指標発表？</t>
  </si>
  <si>
    <t>損切り時間</t>
  </si>
  <si>
    <t>Dow+逆PB</t>
  </si>
  <si>
    <t>逆ＰＢ+Dow</t>
  </si>
  <si>
    <t>１本で+117pipsとなり、建値移動</t>
  </si>
  <si>
    <t>Dow</t>
  </si>
  <si>
    <t>S/R+逆ＰＢ</t>
  </si>
  <si>
    <t>新ＰＢ+Dow</t>
  </si>
  <si>
    <t>朝一裁量</t>
  </si>
  <si>
    <t>夜に逆PB朝一裁量決済</t>
  </si>
  <si>
    <t>Dow+S/R</t>
  </si>
  <si>
    <t>逆ＰＢ+S/R</t>
  </si>
  <si>
    <t>建値移動+新PB</t>
  </si>
  <si>
    <t>Dow+新PB朝裁量</t>
  </si>
  <si>
    <t>新PB+新PB朝裁量</t>
  </si>
  <si>
    <t>Dow+新PB</t>
  </si>
  <si>
    <t>伸びすぎなのでルールに沿って早めの決済を考えた。</t>
  </si>
  <si>
    <t>伸びすぎエントリーなので朝裁量決済</t>
  </si>
  <si>
    <t>年末早めに決済</t>
  </si>
  <si>
    <t>Dow+Wボトム+逆PB</t>
  </si>
  <si>
    <t>MA反転+朝一裁量</t>
  </si>
  <si>
    <t>ＭＡ反転朝裁量</t>
  </si>
  <si>
    <t>寝る前建値移動</t>
  </si>
  <si>
    <t>前の損切り位置が新ＰＢ</t>
  </si>
  <si>
    <t>S/R+新ＰＢ</t>
  </si>
  <si>
    <t>建値移動+朝S/R+裁量決済</t>
  </si>
  <si>
    <t>決済ルールは最初と最後ではチャートに合わせ考えが変わり、改善しながら進めたので一貫していない。</t>
  </si>
  <si>
    <t>ＵＳＤＪＰＹ</t>
  </si>
  <si>
    <t>ＵＳＤＪＰＹ</t>
  </si>
  <si>
    <r>
      <t>10MA・20MAの両方の上側にキャンドルがあれば買い方向、下側なら売り方向。MAに触れてPB出現でエントリー待ち、PB高値or安値ブレイクでエントリー。</t>
    </r>
    <r>
      <rPr>
        <sz val="11"/>
        <color indexed="10"/>
        <rFont val="ＭＳ Ｐゴシック"/>
        <family val="3"/>
      </rPr>
      <t>+条件の良いところ。</t>
    </r>
  </si>
  <si>
    <t>逆PB+朝裁量</t>
  </si>
  <si>
    <t>朝裁量</t>
  </si>
  <si>
    <t>新PB</t>
  </si>
  <si>
    <t>逆PB+S/R</t>
  </si>
  <si>
    <t>No.5</t>
  </si>
  <si>
    <t>S/R+朝裁量</t>
  </si>
  <si>
    <t>建値移動+S/R+朝裁量</t>
  </si>
  <si>
    <t>N0.6</t>
  </si>
  <si>
    <t>朝裁量夜新PB</t>
  </si>
  <si>
    <t>・１時間足の場合、損切り設定が50pips以上だと、戻しにやられ、小利か損切りで終わることがある。ＰＢが出ても損切り幅が大きい場合は見送るべき。</t>
  </si>
  <si>
    <t>逆PB</t>
  </si>
  <si>
    <t>前の損切り位置がエントリーPB、朝裁量夜新PB</t>
  </si>
  <si>
    <t>Dow+逆PB+朝裁量</t>
  </si>
  <si>
    <t>寝る前Dow+夜逆PB+朝裁量</t>
  </si>
  <si>
    <t>新PB+S/R+朝裁量</t>
  </si>
  <si>
    <t>No.17-18</t>
  </si>
  <si>
    <t>直前Divあり</t>
  </si>
  <si>
    <t>急変ストップ移動</t>
  </si>
  <si>
    <t>急変ストップ移動・裁量</t>
  </si>
  <si>
    <t>8/33</t>
  </si>
  <si>
    <t>現時点の為終了</t>
  </si>
  <si>
    <t>・前回1時間足100回の検証では、決済ルールを自分なりに改良していったため、ブレがあった。</t>
  </si>
  <si>
    <t>今回ドル円最近の1年につき、自分で納得できるエントリータイミングと前回経験した決済を組み込み、ブレを減らして再検証した。</t>
  </si>
  <si>
    <t>・その結果、レンジでのエントリーは減らすことが苦にならず待てるようになったが、一方強いトレンドが発生すると仕掛け１ではエントリーがほとんど出来なかった。また、そのような状態が長く続くと、何とかエントリーできるタイミングがないか探すようになり、結果として大底、大天井で仕掛け1が成立するとエントリーしてしまう傾向があった。実際にその時点でエントリーを待つというのはチャンスを逃すまいとする自分が見え、悪い癖が出てしまうと思われる。</t>
  </si>
  <si>
    <t>・ＡＵＤ円1時間足を3年前に遡って検証することにする。</t>
  </si>
  <si>
    <t>・クロス円、メジャードルストレートのデモトレを実施したいが、最近の相場はレンジなのでエントリーチャンスが相当少ないものと思われる。また、検証作業をしながらデモトレするのは、中途半端な気がしている（現時点では経験不足なので片方にしか熱中できない）。</t>
  </si>
  <si>
    <t>ＵＳＤＪＰＹ直近1年分</t>
  </si>
  <si>
    <t>直近1年分なので25回しかエントリーできませんでした。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</si>
</sst>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8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trike/>
      <sz val="11"/>
      <color indexed="8"/>
      <name val="ＭＳ Ｐゴシック"/>
      <family val="3"/>
    </font>
    <font>
      <strike/>
      <sz val="11"/>
      <name val="ＭＳ Ｐゴシック"/>
      <family val="3"/>
    </font>
    <font>
      <b/>
      <strike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trike/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9" fillId="31" borderId="10" xfId="0" applyFont="1" applyFill="1" applyBorder="1" applyAlignment="1">
      <alignment horizontal="center" vertical="center" shrinkToFit="1"/>
    </xf>
    <xf numFmtId="0" fontId="39" fillId="33" borderId="10" xfId="0" applyFont="1" applyFill="1" applyBorder="1" applyAlignment="1">
      <alignment horizontal="center" vertical="center" shrinkToFit="1"/>
    </xf>
    <xf numFmtId="181" fontId="44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4" fillId="0" borderId="10" xfId="0" applyNumberFormat="1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9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9" fillId="6" borderId="15" xfId="0" applyFont="1" applyFill="1" applyBorder="1" applyAlignment="1">
      <alignment vertical="center"/>
    </xf>
    <xf numFmtId="0" fontId="39" fillId="28" borderId="10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5" fillId="18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9" fillId="6" borderId="10" xfId="0" applyFont="1" applyFill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8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86" fontId="44" fillId="0" borderId="10" xfId="0" applyNumberFormat="1" applyFont="1" applyFill="1" applyBorder="1" applyAlignment="1">
      <alignment horizontal="center" vertical="center"/>
    </xf>
    <xf numFmtId="190" fontId="44" fillId="0" borderId="10" xfId="0" applyNumberFormat="1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 shrinkToFit="1"/>
    </xf>
    <xf numFmtId="0" fontId="39" fillId="33" borderId="12" xfId="0" applyFont="1" applyFill="1" applyBorder="1" applyAlignment="1">
      <alignment horizontal="center" vertical="center" shrinkToFit="1"/>
    </xf>
    <xf numFmtId="0" fontId="39" fillId="33" borderId="11" xfId="0" applyFont="1" applyFill="1" applyBorder="1" applyAlignment="1">
      <alignment horizontal="center" vertical="center" shrinkToFit="1"/>
    </xf>
    <xf numFmtId="0" fontId="39" fillId="35" borderId="10" xfId="0" applyFont="1" applyFill="1" applyBorder="1" applyAlignment="1">
      <alignment horizontal="center" vertical="center" shrinkToFit="1"/>
    </xf>
    <xf numFmtId="0" fontId="39" fillId="28" borderId="17" xfId="0" applyFont="1" applyFill="1" applyBorder="1" applyAlignment="1">
      <alignment horizontal="center" vertical="center" shrinkToFit="1"/>
    </xf>
    <xf numFmtId="0" fontId="39" fillId="28" borderId="11" xfId="0" applyFont="1" applyFill="1" applyBorder="1" applyAlignment="1">
      <alignment horizontal="center" vertical="center" shrinkToFit="1"/>
    </xf>
    <xf numFmtId="0" fontId="39" fillId="31" borderId="17" xfId="0" applyFont="1" applyFill="1" applyBorder="1" applyAlignment="1">
      <alignment horizontal="center" vertical="center" shrinkToFit="1"/>
    </xf>
    <xf numFmtId="0" fontId="39" fillId="31" borderId="11" xfId="0" applyFont="1" applyFill="1" applyBorder="1" applyAlignment="1">
      <alignment horizontal="center" vertical="center" shrinkToFit="1"/>
    </xf>
    <xf numFmtId="0" fontId="39" fillId="33" borderId="17" xfId="0" applyFont="1" applyFill="1" applyBorder="1" applyAlignment="1">
      <alignment horizontal="center" vertical="center" shrinkToFit="1"/>
    </xf>
    <xf numFmtId="0" fontId="39" fillId="6" borderId="10" xfId="0" applyFont="1" applyFill="1" applyBorder="1" applyAlignment="1">
      <alignment horizontal="center" vertical="center" shrinkToFit="1"/>
    </xf>
    <xf numFmtId="186" fontId="0" fillId="0" borderId="10" xfId="0" applyNumberFormat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36" borderId="18" xfId="0" applyFont="1" applyFill="1" applyBorder="1" applyAlignment="1">
      <alignment horizontal="center" vertical="center" shrinkToFit="1"/>
    </xf>
    <xf numFmtId="0" fontId="39" fillId="36" borderId="10" xfId="0" applyFont="1" applyFill="1" applyBorder="1" applyAlignment="1">
      <alignment horizontal="center" vertical="center" shrinkToFit="1"/>
    </xf>
    <xf numFmtId="0" fontId="39" fillId="37" borderId="15" xfId="0" applyFont="1" applyFill="1" applyBorder="1" applyAlignment="1">
      <alignment horizontal="center" vertical="center" shrinkToFit="1"/>
    </xf>
    <xf numFmtId="0" fontId="39" fillId="37" borderId="19" xfId="0" applyFont="1" applyFill="1" applyBorder="1" applyAlignment="1">
      <alignment horizontal="center" vertical="center" shrinkToFit="1"/>
    </xf>
    <xf numFmtId="0" fontId="39" fillId="37" borderId="16" xfId="0" applyFont="1" applyFill="1" applyBorder="1" applyAlignment="1">
      <alignment horizontal="center" vertical="center" shrinkToFit="1"/>
    </xf>
    <xf numFmtId="0" fontId="39" fillId="37" borderId="20" xfId="0" applyFont="1" applyFill="1" applyBorder="1" applyAlignment="1">
      <alignment horizontal="center" vertical="center" shrinkToFit="1"/>
    </xf>
    <xf numFmtId="0" fontId="39" fillId="28" borderId="16" xfId="0" applyFont="1" applyFill="1" applyBorder="1" applyAlignment="1">
      <alignment horizontal="center" vertical="center" shrinkToFit="1"/>
    </xf>
    <xf numFmtId="0" fontId="39" fillId="28" borderId="12" xfId="0" applyFont="1" applyFill="1" applyBorder="1" applyAlignment="1">
      <alignment horizontal="center" vertical="center" shrinkToFit="1"/>
    </xf>
    <xf numFmtId="0" fontId="39" fillId="31" borderId="16" xfId="0" applyFont="1" applyFill="1" applyBorder="1" applyAlignment="1">
      <alignment horizontal="center" vertical="center" shrinkToFit="1"/>
    </xf>
    <xf numFmtId="0" fontId="39" fillId="31" borderId="12" xfId="0" applyFont="1" applyFill="1" applyBorder="1" applyAlignment="1">
      <alignment horizontal="center" vertical="center" shrinkToFit="1"/>
    </xf>
    <xf numFmtId="0" fontId="39" fillId="38" borderId="10" xfId="0" applyFont="1" applyFill="1" applyBorder="1" applyAlignment="1">
      <alignment horizontal="center" vertical="center" shrinkToFit="1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34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189" fontId="47" fillId="0" borderId="10" xfId="0" applyNumberFormat="1" applyFont="1" applyFill="1" applyBorder="1" applyAlignment="1">
      <alignment horizontal="center" vertical="center"/>
    </xf>
    <xf numFmtId="183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81" fontId="47" fillId="0" borderId="10" xfId="0" applyNumberFormat="1" applyFont="1" applyFill="1" applyBorder="1" applyAlignment="1">
      <alignment horizontal="center" vertical="center"/>
    </xf>
    <xf numFmtId="186" fontId="47" fillId="0" borderId="10" xfId="0" applyNumberFormat="1" applyFont="1" applyFill="1" applyBorder="1" applyAlignment="1">
      <alignment horizontal="center" vertical="center"/>
    </xf>
    <xf numFmtId="190" fontId="47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189" fontId="35" fillId="34" borderId="10" xfId="0" applyNumberFormat="1" applyFont="1" applyFill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45</xdr:col>
      <xdr:colOff>438150</xdr:colOff>
      <xdr:row>62</xdr:row>
      <xdr:rowOff>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31299150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45</xdr:col>
      <xdr:colOff>438150</xdr:colOff>
      <xdr:row>129</xdr:row>
      <xdr:rowOff>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830050"/>
          <a:ext cx="31299150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45</xdr:col>
      <xdr:colOff>438150</xdr:colOff>
      <xdr:row>195</xdr:row>
      <xdr:rowOff>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145750"/>
          <a:ext cx="31299150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S6" sqref="S6"/>
    </sheetView>
  </sheetViews>
  <sheetFormatPr defaultColWidth="9.00390625" defaultRowHeight="13.5"/>
  <cols>
    <col min="1" max="1" width="5.00390625" style="0" customWidth="1"/>
    <col min="2" max="18" width="6.625" style="0" customWidth="1"/>
    <col min="19" max="19" width="7.125" style="0" customWidth="1"/>
    <col min="20" max="20" width="9.625" style="0" customWidth="1"/>
    <col min="21" max="21" width="1.75390625" style="0" customWidth="1"/>
    <col min="22" max="22" width="8.25390625" style="35" customWidth="1"/>
  </cols>
  <sheetData>
    <row r="2" spans="2:20" ht="13.5">
      <c r="B2" s="60" t="s">
        <v>5</v>
      </c>
      <c r="C2" s="60"/>
      <c r="D2" s="75"/>
      <c r="E2" s="75"/>
      <c r="F2" s="60" t="s">
        <v>6</v>
      </c>
      <c r="G2" s="60"/>
      <c r="H2" s="75" t="s">
        <v>36</v>
      </c>
      <c r="I2" s="75"/>
      <c r="J2" s="60" t="s">
        <v>7</v>
      </c>
      <c r="K2" s="60"/>
      <c r="L2" s="76">
        <f>C9</f>
        <v>1000000</v>
      </c>
      <c r="M2" s="75"/>
      <c r="N2" s="60" t="s">
        <v>8</v>
      </c>
      <c r="O2" s="60"/>
      <c r="P2" s="76">
        <f>C33+R33</f>
        <v>3553031.345979096</v>
      </c>
      <c r="Q2" s="75"/>
      <c r="R2" s="1"/>
      <c r="S2" s="1"/>
      <c r="T2" s="1"/>
    </row>
    <row r="3" spans="2:19" ht="57" customHeight="1">
      <c r="B3" s="60" t="s">
        <v>9</v>
      </c>
      <c r="C3" s="60"/>
      <c r="D3" s="77" t="s">
        <v>38</v>
      </c>
      <c r="E3" s="77"/>
      <c r="F3" s="77"/>
      <c r="G3" s="77"/>
      <c r="H3" s="77"/>
      <c r="I3" s="77"/>
      <c r="J3" s="60" t="s">
        <v>10</v>
      </c>
      <c r="K3" s="60"/>
      <c r="L3" s="77" t="s">
        <v>35</v>
      </c>
      <c r="M3" s="78"/>
      <c r="N3" s="78"/>
      <c r="O3" s="78"/>
      <c r="P3" s="78"/>
      <c r="Q3" s="78"/>
      <c r="R3" s="100" t="s">
        <v>116</v>
      </c>
      <c r="S3" s="101"/>
    </row>
    <row r="4" spans="2:20" ht="13.5">
      <c r="B4" s="60" t="s">
        <v>11</v>
      </c>
      <c r="C4" s="60"/>
      <c r="D4" s="58">
        <f>SUM($R$9:$S$993)</f>
        <v>2553031.3459790964</v>
      </c>
      <c r="E4" s="58"/>
      <c r="F4" s="60" t="s">
        <v>12</v>
      </c>
      <c r="G4" s="60"/>
      <c r="H4" s="74">
        <f>SUM($T$9:$U$108)</f>
        <v>1052.9999999999982</v>
      </c>
      <c r="I4" s="75"/>
      <c r="J4" s="57" t="s">
        <v>13</v>
      </c>
      <c r="K4" s="57"/>
      <c r="L4" s="76">
        <f>MAX($C$9:$D$990)-C9</f>
        <v>2553031.345979096</v>
      </c>
      <c r="M4" s="76"/>
      <c r="N4" s="57" t="s">
        <v>14</v>
      </c>
      <c r="O4" s="57"/>
      <c r="P4" s="58">
        <f>MIN($C$9:$D$990)-C9</f>
        <v>0</v>
      </c>
      <c r="Q4" s="58"/>
      <c r="R4" s="1"/>
      <c r="S4" s="1"/>
      <c r="T4" s="1"/>
    </row>
    <row r="5" spans="2:20" ht="13.5">
      <c r="B5" s="40" t="s">
        <v>15</v>
      </c>
      <c r="C5" s="2">
        <f>COUNTIF($R$9:$R$990,"&gt;0")</f>
        <v>19</v>
      </c>
      <c r="D5" s="39" t="s">
        <v>16</v>
      </c>
      <c r="E5" s="16">
        <f>COUNTIF($R$9:$R$990,"&lt;0")</f>
        <v>5</v>
      </c>
      <c r="F5" s="39" t="s">
        <v>17</v>
      </c>
      <c r="G5" s="2">
        <f>COUNTIF($R$9:$R$990,"=0")</f>
        <v>1</v>
      </c>
      <c r="H5" s="39" t="s">
        <v>18</v>
      </c>
      <c r="I5" s="3">
        <f>C5/SUM(C5,E5,G5)</f>
        <v>0.76</v>
      </c>
      <c r="J5" s="59" t="s">
        <v>19</v>
      </c>
      <c r="K5" s="60"/>
      <c r="L5" s="61">
        <v>6</v>
      </c>
      <c r="M5" s="62"/>
      <c r="N5" s="18" t="s">
        <v>20</v>
      </c>
      <c r="O5" s="9"/>
      <c r="P5" s="61">
        <v>1</v>
      </c>
      <c r="Q5" s="62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63" t="s">
        <v>21</v>
      </c>
      <c r="C7" s="65" t="s">
        <v>22</v>
      </c>
      <c r="D7" s="66"/>
      <c r="E7" s="69" t="s">
        <v>23</v>
      </c>
      <c r="F7" s="70"/>
      <c r="G7" s="70"/>
      <c r="H7" s="70"/>
      <c r="I7" s="53"/>
      <c r="J7" s="71" t="s">
        <v>24</v>
      </c>
      <c r="K7" s="72"/>
      <c r="L7" s="55"/>
      <c r="M7" s="73" t="s">
        <v>25</v>
      </c>
      <c r="N7" s="48" t="s">
        <v>26</v>
      </c>
      <c r="O7" s="49"/>
      <c r="P7" s="49"/>
      <c r="Q7" s="50"/>
      <c r="R7" s="51" t="s">
        <v>27</v>
      </c>
      <c r="S7" s="51"/>
      <c r="T7" s="51"/>
      <c r="U7" s="51"/>
    </row>
    <row r="8" spans="2:21" ht="13.5">
      <c r="B8" s="64"/>
      <c r="C8" s="67"/>
      <c r="D8" s="68"/>
      <c r="E8" s="19" t="s">
        <v>28</v>
      </c>
      <c r="F8" s="19" t="s">
        <v>29</v>
      </c>
      <c r="G8" s="19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73"/>
      <c r="N8" s="5" t="s">
        <v>28</v>
      </c>
      <c r="O8" s="5" t="s">
        <v>29</v>
      </c>
      <c r="P8" s="56" t="s">
        <v>31</v>
      </c>
      <c r="Q8" s="50"/>
      <c r="R8" s="51" t="s">
        <v>34</v>
      </c>
      <c r="S8" s="51"/>
      <c r="T8" s="51" t="s">
        <v>32</v>
      </c>
      <c r="U8" s="51"/>
    </row>
    <row r="9" spans="1:22" ht="13.5">
      <c r="A9" t="s">
        <v>89</v>
      </c>
      <c r="B9" s="41">
        <v>1</v>
      </c>
      <c r="C9" s="44">
        <v>1000000</v>
      </c>
      <c r="D9" s="44"/>
      <c r="E9" s="41">
        <v>2015</v>
      </c>
      <c r="F9" s="8">
        <v>42593</v>
      </c>
      <c r="G9" s="41" t="s">
        <v>4</v>
      </c>
      <c r="H9" s="45">
        <v>124.72</v>
      </c>
      <c r="I9" s="45"/>
      <c r="J9" s="41">
        <v>13</v>
      </c>
      <c r="K9" s="44">
        <f aca="true" t="shared" si="0" ref="K9:K72">IF(F9="","",C9*0.03)</f>
        <v>30000</v>
      </c>
      <c r="L9" s="44"/>
      <c r="M9" s="6">
        <f>IF(J9="","",(K9/J9)/1000)</f>
        <v>2.3076923076923075</v>
      </c>
      <c r="N9" s="41">
        <v>2015</v>
      </c>
      <c r="O9" s="8">
        <v>42594</v>
      </c>
      <c r="P9" s="45">
        <v>125.09</v>
      </c>
      <c r="Q9" s="45"/>
      <c r="R9" s="46">
        <f>IF(O9="","",(IF(G9="売",H9-P9,P9-H9))*M9*100000)</f>
        <v>85384.61538461642</v>
      </c>
      <c r="S9" s="46"/>
      <c r="T9" s="47">
        <f>IF(O9="","",IF(R9&lt;0,J9*(-1),IF(G9="買",(P9-H9)*100,(H9-P9)*100)))</f>
        <v>37.000000000000455</v>
      </c>
      <c r="U9" s="47"/>
      <c r="V9" s="35" t="s">
        <v>90</v>
      </c>
    </row>
    <row r="10" spans="1:21" ht="13.5">
      <c r="A10" t="s">
        <v>91</v>
      </c>
      <c r="B10" s="41">
        <v>2</v>
      </c>
      <c r="C10" s="44">
        <f aca="true" t="shared" si="1" ref="C10:C73">IF(R9="","",C9+R9)</f>
        <v>1085384.6153846164</v>
      </c>
      <c r="D10" s="44"/>
      <c r="E10" s="41">
        <v>2015</v>
      </c>
      <c r="F10" s="8">
        <v>42595</v>
      </c>
      <c r="G10" s="41" t="s">
        <v>4</v>
      </c>
      <c r="H10" s="45">
        <v>124.39</v>
      </c>
      <c r="I10" s="45"/>
      <c r="J10" s="41">
        <v>34</v>
      </c>
      <c r="K10" s="44">
        <f t="shared" si="0"/>
        <v>32561.53846153849</v>
      </c>
      <c r="L10" s="44"/>
      <c r="M10" s="6">
        <f aca="true" t="shared" si="2" ref="M10:M73">IF(J10="","",(K10/J10)/1000)</f>
        <v>0.9576923076923085</v>
      </c>
      <c r="N10" s="41">
        <v>2015</v>
      </c>
      <c r="O10" s="8">
        <v>42595</v>
      </c>
      <c r="P10" s="45">
        <v>124.49</v>
      </c>
      <c r="Q10" s="45"/>
      <c r="R10" s="46">
        <f aca="true" t="shared" si="3" ref="R10:R73">IF(O10="","",(IF(G10="売",H10-P10,P10-H10))*M10*100000)</f>
        <v>9576.92307692254</v>
      </c>
      <c r="S10" s="46"/>
      <c r="T10" s="47">
        <f aca="true" t="shared" si="4" ref="T10:T73">IF(O10="","",IF(R10&lt;0,J10*(-1),IF(G10="買",(P10-H10)*100,(H10-P10)*100)))</f>
        <v>9.999999999999432</v>
      </c>
      <c r="U10" s="47"/>
    </row>
    <row r="11" spans="1:21" ht="13.5">
      <c r="A11" t="s">
        <v>91</v>
      </c>
      <c r="B11" s="41">
        <v>3</v>
      </c>
      <c r="C11" s="44">
        <f t="shared" si="1"/>
        <v>1094961.538461539</v>
      </c>
      <c r="D11" s="44"/>
      <c r="E11" s="41">
        <v>2015</v>
      </c>
      <c r="F11" s="8">
        <v>42620</v>
      </c>
      <c r="G11" s="41" t="s">
        <v>4</v>
      </c>
      <c r="H11" s="45">
        <v>119.31</v>
      </c>
      <c r="I11" s="45"/>
      <c r="J11" s="42">
        <v>53</v>
      </c>
      <c r="K11" s="44">
        <f t="shared" si="0"/>
        <v>32848.84615384617</v>
      </c>
      <c r="L11" s="44"/>
      <c r="M11" s="6">
        <f t="shared" si="2"/>
        <v>0.6197895500725692</v>
      </c>
      <c r="N11" s="41">
        <v>2015</v>
      </c>
      <c r="O11" s="8">
        <v>42620</v>
      </c>
      <c r="P11" s="45">
        <v>119.33</v>
      </c>
      <c r="Q11" s="45"/>
      <c r="R11" s="46">
        <f t="shared" si="3"/>
        <v>1239.5791001448918</v>
      </c>
      <c r="S11" s="46"/>
      <c r="T11" s="47">
        <f t="shared" si="4"/>
        <v>1.999999999999602</v>
      </c>
      <c r="U11" s="47"/>
    </row>
    <row r="12" spans="1:21" ht="13.5">
      <c r="A12" t="s">
        <v>92</v>
      </c>
      <c r="B12" s="41">
        <v>4</v>
      </c>
      <c r="C12" s="44">
        <f t="shared" si="1"/>
        <v>1096201.1175616838</v>
      </c>
      <c r="D12" s="44"/>
      <c r="E12" s="41">
        <v>2015</v>
      </c>
      <c r="F12" s="8">
        <v>42641</v>
      </c>
      <c r="G12" s="41" t="s">
        <v>3</v>
      </c>
      <c r="H12" s="45">
        <v>120.16</v>
      </c>
      <c r="I12" s="45"/>
      <c r="J12" s="41">
        <v>27</v>
      </c>
      <c r="K12" s="44">
        <f t="shared" si="0"/>
        <v>32886.033526850515</v>
      </c>
      <c r="L12" s="44"/>
      <c r="M12" s="6">
        <f t="shared" si="2"/>
        <v>1.2180012417352044</v>
      </c>
      <c r="N12" s="41">
        <v>2015</v>
      </c>
      <c r="O12" s="8">
        <v>42642</v>
      </c>
      <c r="P12" s="45">
        <v>119.71</v>
      </c>
      <c r="Q12" s="45"/>
      <c r="R12" s="46">
        <f t="shared" si="3"/>
        <v>54810.05587808454</v>
      </c>
      <c r="S12" s="46"/>
      <c r="T12" s="47">
        <f t="shared" si="4"/>
        <v>45.000000000000284</v>
      </c>
      <c r="U12" s="47"/>
    </row>
    <row r="13" spans="1:22" ht="13.5">
      <c r="A13" t="s">
        <v>94</v>
      </c>
      <c r="B13" s="41">
        <v>5</v>
      </c>
      <c r="C13" s="44">
        <f t="shared" si="1"/>
        <v>1151011.1734397684</v>
      </c>
      <c r="D13" s="44"/>
      <c r="E13" s="41">
        <v>2015</v>
      </c>
      <c r="F13" s="8">
        <v>42701</v>
      </c>
      <c r="G13" s="41" t="s">
        <v>4</v>
      </c>
      <c r="H13" s="45">
        <v>122.63</v>
      </c>
      <c r="I13" s="45"/>
      <c r="J13" s="41">
        <v>17</v>
      </c>
      <c r="K13" s="44">
        <f t="shared" si="0"/>
        <v>34530.33520319305</v>
      </c>
      <c r="L13" s="44"/>
      <c r="M13" s="6">
        <f t="shared" si="2"/>
        <v>2.0311961884231207</v>
      </c>
      <c r="N13" s="41">
        <v>2015</v>
      </c>
      <c r="O13" s="8">
        <v>42704</v>
      </c>
      <c r="P13" s="45">
        <v>122.8</v>
      </c>
      <c r="Q13" s="45"/>
      <c r="R13" s="46">
        <f t="shared" si="3"/>
        <v>34530.3352031934</v>
      </c>
      <c r="S13" s="46"/>
      <c r="T13" s="47">
        <f t="shared" si="4"/>
        <v>17.00000000000017</v>
      </c>
      <c r="U13" s="47"/>
      <c r="V13" s="35" t="s">
        <v>90</v>
      </c>
    </row>
    <row r="14" spans="1:22" ht="13.5">
      <c r="A14" t="s">
        <v>95</v>
      </c>
      <c r="B14" s="41">
        <v>6</v>
      </c>
      <c r="C14" s="44">
        <f t="shared" si="1"/>
        <v>1185541.5086429617</v>
      </c>
      <c r="D14" s="44"/>
      <c r="E14" s="41">
        <v>2015</v>
      </c>
      <c r="F14" s="8">
        <v>42713</v>
      </c>
      <c r="G14" s="41" t="s">
        <v>3</v>
      </c>
      <c r="H14" s="45">
        <v>122.69</v>
      </c>
      <c r="I14" s="45"/>
      <c r="J14" s="41">
        <v>14</v>
      </c>
      <c r="K14" s="44">
        <f t="shared" si="0"/>
        <v>35566.24525928885</v>
      </c>
      <c r="L14" s="44"/>
      <c r="M14" s="6">
        <f t="shared" si="2"/>
        <v>2.540446089949204</v>
      </c>
      <c r="N14" s="41">
        <v>2015</v>
      </c>
      <c r="O14" s="8">
        <v>42714</v>
      </c>
      <c r="P14" s="45">
        <v>121.42</v>
      </c>
      <c r="Q14" s="45"/>
      <c r="R14" s="46">
        <f t="shared" si="3"/>
        <v>322636.65342354786</v>
      </c>
      <c r="S14" s="46"/>
      <c r="T14" s="47">
        <f t="shared" si="4"/>
        <v>126.9999999999996</v>
      </c>
      <c r="U14" s="47"/>
      <c r="V14" s="35" t="s">
        <v>90</v>
      </c>
    </row>
    <row r="15" spans="2:22" ht="13.5">
      <c r="B15" s="41">
        <v>7</v>
      </c>
      <c r="C15" s="44">
        <f t="shared" si="1"/>
        <v>1508178.1620665095</v>
      </c>
      <c r="D15" s="44"/>
      <c r="E15" s="41">
        <v>2015</v>
      </c>
      <c r="F15" s="8">
        <v>42725</v>
      </c>
      <c r="G15" s="41" t="s">
        <v>3</v>
      </c>
      <c r="H15" s="45">
        <v>121.1</v>
      </c>
      <c r="I15" s="45"/>
      <c r="J15" s="41">
        <v>21</v>
      </c>
      <c r="K15" s="44">
        <f t="shared" si="0"/>
        <v>45245.34486199528</v>
      </c>
      <c r="L15" s="44"/>
      <c r="M15" s="6">
        <f t="shared" si="2"/>
        <v>2.154540231523585</v>
      </c>
      <c r="N15" s="41">
        <v>2015</v>
      </c>
      <c r="O15" s="8">
        <v>42726</v>
      </c>
      <c r="P15" s="45">
        <v>121.16</v>
      </c>
      <c r="Q15" s="45"/>
      <c r="R15" s="46">
        <f t="shared" si="3"/>
        <v>-12927.241389142</v>
      </c>
      <c r="S15" s="46"/>
      <c r="T15" s="47">
        <f t="shared" si="4"/>
        <v>-21</v>
      </c>
      <c r="U15" s="47"/>
      <c r="V15" s="35" t="s">
        <v>90</v>
      </c>
    </row>
    <row r="16" spans="1:21" ht="13.5">
      <c r="A16" t="s">
        <v>91</v>
      </c>
      <c r="B16" s="41">
        <v>8</v>
      </c>
      <c r="C16" s="44">
        <f t="shared" si="1"/>
        <v>1495250.9206773676</v>
      </c>
      <c r="D16" s="44"/>
      <c r="E16" s="41">
        <v>2016</v>
      </c>
      <c r="F16" s="8">
        <v>42402</v>
      </c>
      <c r="G16" s="41" t="s">
        <v>3</v>
      </c>
      <c r="H16" s="45">
        <v>120.83</v>
      </c>
      <c r="I16" s="45"/>
      <c r="J16" s="41">
        <v>17</v>
      </c>
      <c r="K16" s="44">
        <f t="shared" si="0"/>
        <v>44857.52762032102</v>
      </c>
      <c r="L16" s="44"/>
      <c r="M16" s="6">
        <f t="shared" si="2"/>
        <v>2.6386780953130016</v>
      </c>
      <c r="N16" s="41">
        <v>2016</v>
      </c>
      <c r="O16" s="8">
        <v>42402</v>
      </c>
      <c r="P16" s="45">
        <v>120.74</v>
      </c>
      <c r="Q16" s="45"/>
      <c r="R16" s="46">
        <f t="shared" si="3"/>
        <v>23748.102857817914</v>
      </c>
      <c r="S16" s="46"/>
      <c r="T16" s="47">
        <f t="shared" si="4"/>
        <v>9.000000000000341</v>
      </c>
      <c r="U16" s="47"/>
    </row>
    <row r="17" spans="1:22" ht="13.5">
      <c r="A17" t="s">
        <v>91</v>
      </c>
      <c r="B17" s="41">
        <v>9</v>
      </c>
      <c r="C17" s="44">
        <f t="shared" si="1"/>
        <v>1518999.0235351855</v>
      </c>
      <c r="D17" s="44"/>
      <c r="E17" s="41">
        <v>2016</v>
      </c>
      <c r="F17" s="8">
        <v>42403</v>
      </c>
      <c r="G17" s="41" t="s">
        <v>3</v>
      </c>
      <c r="H17" s="45">
        <v>119.33</v>
      </c>
      <c r="I17" s="45"/>
      <c r="J17" s="41">
        <v>28</v>
      </c>
      <c r="K17" s="44">
        <f t="shared" si="0"/>
        <v>45569.97070605557</v>
      </c>
      <c r="L17" s="44"/>
      <c r="M17" s="6">
        <f t="shared" si="2"/>
        <v>1.627498953787699</v>
      </c>
      <c r="N17" s="41">
        <v>2016</v>
      </c>
      <c r="O17" s="8">
        <v>42404</v>
      </c>
      <c r="P17" s="45">
        <v>117.87</v>
      </c>
      <c r="Q17" s="45"/>
      <c r="R17" s="46">
        <f t="shared" si="3"/>
        <v>237614.84725300304</v>
      </c>
      <c r="S17" s="46"/>
      <c r="T17" s="47">
        <f t="shared" si="4"/>
        <v>145.99999999999937</v>
      </c>
      <c r="U17" s="47"/>
      <c r="V17" s="35" t="s">
        <v>97</v>
      </c>
    </row>
    <row r="18" spans="2:21" ht="13.5">
      <c r="B18" s="41">
        <v>10</v>
      </c>
      <c r="C18" s="44">
        <f t="shared" si="1"/>
        <v>1756613.8707881887</v>
      </c>
      <c r="D18" s="44"/>
      <c r="E18" s="41">
        <v>2016</v>
      </c>
      <c r="F18" s="8">
        <v>42410</v>
      </c>
      <c r="G18" s="41" t="s">
        <v>3</v>
      </c>
      <c r="H18" s="45">
        <v>114.36</v>
      </c>
      <c r="I18" s="45"/>
      <c r="J18" s="42">
        <v>76</v>
      </c>
      <c r="K18" s="44">
        <f t="shared" si="0"/>
        <v>52698.41612364566</v>
      </c>
      <c r="L18" s="44"/>
      <c r="M18" s="6">
        <f t="shared" si="2"/>
        <v>0.6934002121532323</v>
      </c>
      <c r="N18" s="41">
        <v>2016</v>
      </c>
      <c r="O18" s="8">
        <v>42410</v>
      </c>
      <c r="P18" s="45">
        <v>115.12</v>
      </c>
      <c r="Q18" s="45"/>
      <c r="R18" s="46">
        <f t="shared" si="3"/>
        <v>-52698.416123646006</v>
      </c>
      <c r="S18" s="46"/>
      <c r="T18" s="47">
        <f t="shared" si="4"/>
        <v>-76</v>
      </c>
      <c r="U18" s="47"/>
    </row>
    <row r="19" spans="1:21" ht="13.5">
      <c r="A19" t="s">
        <v>99</v>
      </c>
      <c r="B19" s="41">
        <v>11</v>
      </c>
      <c r="C19" s="44">
        <f t="shared" si="1"/>
        <v>1703915.4546645426</v>
      </c>
      <c r="D19" s="44"/>
      <c r="E19" s="41">
        <v>2016</v>
      </c>
      <c r="F19" s="8">
        <v>42423</v>
      </c>
      <c r="G19" s="41" t="s">
        <v>3</v>
      </c>
      <c r="H19" s="45">
        <v>112.87</v>
      </c>
      <c r="I19" s="45"/>
      <c r="J19" s="41">
        <v>17</v>
      </c>
      <c r="K19" s="44">
        <f t="shared" si="0"/>
        <v>51117.46363993628</v>
      </c>
      <c r="L19" s="44"/>
      <c r="M19" s="6">
        <f t="shared" si="2"/>
        <v>3.0069096258786048</v>
      </c>
      <c r="N19" s="41">
        <v>2016</v>
      </c>
      <c r="O19" s="8">
        <v>42423</v>
      </c>
      <c r="P19" s="45">
        <v>112.21</v>
      </c>
      <c r="Q19" s="45"/>
      <c r="R19" s="46">
        <f t="shared" si="3"/>
        <v>198456.03530799117</v>
      </c>
      <c r="S19" s="46"/>
      <c r="T19" s="47">
        <f t="shared" si="4"/>
        <v>66.00000000000108</v>
      </c>
      <c r="U19" s="47"/>
    </row>
    <row r="20" spans="2:21" ht="13.5">
      <c r="B20" s="41">
        <v>12</v>
      </c>
      <c r="C20" s="44">
        <f t="shared" si="1"/>
        <v>1902371.4899725337</v>
      </c>
      <c r="D20" s="44"/>
      <c r="E20" s="41">
        <v>2016</v>
      </c>
      <c r="F20" s="8">
        <v>42437</v>
      </c>
      <c r="G20" s="41" t="s">
        <v>3</v>
      </c>
      <c r="H20" s="45">
        <v>112.86</v>
      </c>
      <c r="I20" s="45"/>
      <c r="J20" s="41">
        <v>20</v>
      </c>
      <c r="K20" s="44">
        <f t="shared" si="0"/>
        <v>57071.14469917601</v>
      </c>
      <c r="L20" s="44"/>
      <c r="M20" s="6">
        <f t="shared" si="2"/>
        <v>2.8535572349588008</v>
      </c>
      <c r="N20" s="41">
        <v>2016</v>
      </c>
      <c r="O20" s="8">
        <v>42437</v>
      </c>
      <c r="P20" s="45">
        <v>113.06</v>
      </c>
      <c r="Q20" s="45"/>
      <c r="R20" s="46">
        <f t="shared" si="3"/>
        <v>-57071.144699176824</v>
      </c>
      <c r="S20" s="46"/>
      <c r="T20" s="47">
        <f t="shared" si="4"/>
        <v>-20</v>
      </c>
      <c r="U20" s="47"/>
    </row>
    <row r="21" spans="1:22" ht="13.5">
      <c r="A21" t="s">
        <v>89</v>
      </c>
      <c r="B21" s="41">
        <v>13</v>
      </c>
      <c r="C21" s="44">
        <f t="shared" si="1"/>
        <v>1845300.345273357</v>
      </c>
      <c r="D21" s="44"/>
      <c r="E21" s="41">
        <v>2016</v>
      </c>
      <c r="F21" s="8">
        <v>42437</v>
      </c>
      <c r="G21" s="41" t="s">
        <v>3</v>
      </c>
      <c r="H21" s="45">
        <v>112.94</v>
      </c>
      <c r="I21" s="45"/>
      <c r="J21" s="41">
        <v>20</v>
      </c>
      <c r="K21" s="44">
        <f t="shared" si="0"/>
        <v>55359.01035820071</v>
      </c>
      <c r="L21" s="44"/>
      <c r="M21" s="6">
        <f t="shared" si="2"/>
        <v>2.767950517910035</v>
      </c>
      <c r="N21" s="41">
        <v>2016</v>
      </c>
      <c r="O21" s="8">
        <v>42438</v>
      </c>
      <c r="P21" s="45">
        <v>112.67</v>
      </c>
      <c r="Q21" s="45"/>
      <c r="R21" s="46">
        <f t="shared" si="3"/>
        <v>74734.66398356984</v>
      </c>
      <c r="S21" s="46"/>
      <c r="T21" s="47">
        <f t="shared" si="4"/>
        <v>26.999999999999602</v>
      </c>
      <c r="U21" s="47"/>
      <c r="V21" s="35" t="s">
        <v>100</v>
      </c>
    </row>
    <row r="22" spans="1:22" ht="13.5">
      <c r="A22" t="s">
        <v>101</v>
      </c>
      <c r="B22" s="41">
        <v>14</v>
      </c>
      <c r="C22" s="44">
        <f t="shared" si="1"/>
        <v>1920035.0092569268</v>
      </c>
      <c r="D22" s="44"/>
      <c r="E22" s="41">
        <v>2016</v>
      </c>
      <c r="F22" s="8">
        <v>42467</v>
      </c>
      <c r="G22" s="41" t="s">
        <v>3</v>
      </c>
      <c r="H22" s="45">
        <v>109.33</v>
      </c>
      <c r="I22" s="45"/>
      <c r="J22" s="41">
        <v>34</v>
      </c>
      <c r="K22" s="44">
        <f t="shared" si="0"/>
        <v>57601.0502777078</v>
      </c>
      <c r="L22" s="44"/>
      <c r="M22" s="6">
        <f t="shared" si="2"/>
        <v>1.6941485375796412</v>
      </c>
      <c r="N22" s="41">
        <v>2016</v>
      </c>
      <c r="O22" s="8">
        <v>42468</v>
      </c>
      <c r="P22" s="45">
        <v>108.17</v>
      </c>
      <c r="Q22" s="45"/>
      <c r="R22" s="46">
        <f t="shared" si="3"/>
        <v>196521.23035923782</v>
      </c>
      <c r="S22" s="46"/>
      <c r="T22" s="47">
        <f t="shared" si="4"/>
        <v>115.99999999999966</v>
      </c>
      <c r="U22" s="47"/>
      <c r="V22" s="35" t="s">
        <v>102</v>
      </c>
    </row>
    <row r="23" spans="1:22" ht="13.5">
      <c r="A23" t="s">
        <v>103</v>
      </c>
      <c r="B23" s="41">
        <v>15</v>
      </c>
      <c r="C23" s="44">
        <f t="shared" si="1"/>
        <v>2116556.2396161645</v>
      </c>
      <c r="D23" s="44"/>
      <c r="E23" s="41">
        <v>2016</v>
      </c>
      <c r="F23" s="8">
        <v>42473</v>
      </c>
      <c r="G23" s="41" t="s">
        <v>4</v>
      </c>
      <c r="H23" s="45">
        <v>108.94</v>
      </c>
      <c r="I23" s="45"/>
      <c r="J23" s="41">
        <v>10</v>
      </c>
      <c r="K23" s="44">
        <f t="shared" si="0"/>
        <v>63496.68718848493</v>
      </c>
      <c r="L23" s="44"/>
      <c r="M23" s="6">
        <f t="shared" si="2"/>
        <v>6.349668718848493</v>
      </c>
      <c r="N23" s="41">
        <v>2016</v>
      </c>
      <c r="O23" s="8">
        <v>42473</v>
      </c>
      <c r="P23" s="45">
        <v>109.32</v>
      </c>
      <c r="Q23" s="45"/>
      <c r="R23" s="46">
        <f t="shared" si="3"/>
        <v>241287.41131623986</v>
      </c>
      <c r="S23" s="46"/>
      <c r="T23" s="47">
        <f t="shared" si="4"/>
        <v>37.999999999999545</v>
      </c>
      <c r="U23" s="47"/>
      <c r="V23" s="35" t="s">
        <v>90</v>
      </c>
    </row>
    <row r="24" spans="1:21" ht="13.5">
      <c r="A24" t="s">
        <v>99</v>
      </c>
      <c r="B24" s="41">
        <v>16</v>
      </c>
      <c r="C24" s="44">
        <f t="shared" si="1"/>
        <v>2357843.650932404</v>
      </c>
      <c r="D24" s="44"/>
      <c r="E24" s="41">
        <v>2016</v>
      </c>
      <c r="F24" s="8">
        <v>42482</v>
      </c>
      <c r="G24" s="41" t="s">
        <v>3</v>
      </c>
      <c r="H24" s="45">
        <v>109.41</v>
      </c>
      <c r="I24" s="45"/>
      <c r="J24" s="41">
        <v>10</v>
      </c>
      <c r="K24" s="44">
        <f t="shared" si="0"/>
        <v>70735.30952797213</v>
      </c>
      <c r="L24" s="44"/>
      <c r="M24" s="6">
        <f t="shared" si="2"/>
        <v>7.0735309527972134</v>
      </c>
      <c r="N24" s="41">
        <v>2016</v>
      </c>
      <c r="O24" s="8">
        <v>42482</v>
      </c>
      <c r="P24" s="45">
        <v>109.41</v>
      </c>
      <c r="Q24" s="45"/>
      <c r="R24" s="46">
        <f t="shared" si="3"/>
        <v>0</v>
      </c>
      <c r="S24" s="46"/>
      <c r="T24" s="47">
        <f t="shared" si="4"/>
        <v>0</v>
      </c>
      <c r="U24" s="47"/>
    </row>
    <row r="25" spans="1:21" ht="13.5">
      <c r="A25" t="s">
        <v>92</v>
      </c>
      <c r="B25" s="41">
        <v>17</v>
      </c>
      <c r="C25" s="44">
        <f t="shared" si="1"/>
        <v>2357843.650932404</v>
      </c>
      <c r="D25" s="44"/>
      <c r="E25" s="41">
        <v>2016</v>
      </c>
      <c r="F25" s="8">
        <v>42511</v>
      </c>
      <c r="G25" s="41" t="s">
        <v>4</v>
      </c>
      <c r="H25" s="45">
        <v>110.05</v>
      </c>
      <c r="I25" s="45"/>
      <c r="J25" s="41">
        <v>14</v>
      </c>
      <c r="K25" s="44">
        <f t="shared" si="0"/>
        <v>70735.30952797213</v>
      </c>
      <c r="L25" s="44"/>
      <c r="M25" s="6">
        <f t="shared" si="2"/>
        <v>5.052522109140867</v>
      </c>
      <c r="N25" s="41">
        <v>2016</v>
      </c>
      <c r="O25" s="8">
        <v>42510</v>
      </c>
      <c r="P25" s="45">
        <v>110.32</v>
      </c>
      <c r="Q25" s="45"/>
      <c r="R25" s="46">
        <f t="shared" si="3"/>
        <v>136418.09694680138</v>
      </c>
      <c r="S25" s="46"/>
      <c r="T25" s="47">
        <f t="shared" si="4"/>
        <v>26.999999999999602</v>
      </c>
      <c r="U25" s="47"/>
    </row>
    <row r="26" spans="1:22" ht="13.5">
      <c r="A26" s="88" t="s">
        <v>105</v>
      </c>
      <c r="B26" s="41">
        <v>18</v>
      </c>
      <c r="C26" s="44">
        <f t="shared" si="1"/>
        <v>2494261.7478792057</v>
      </c>
      <c r="D26" s="44"/>
      <c r="E26" s="41">
        <v>2016</v>
      </c>
      <c r="F26" s="8">
        <v>42513</v>
      </c>
      <c r="G26" s="41" t="s">
        <v>3</v>
      </c>
      <c r="H26" s="45">
        <v>109.77</v>
      </c>
      <c r="I26" s="45"/>
      <c r="J26" s="41">
        <v>17</v>
      </c>
      <c r="K26" s="44">
        <f t="shared" si="0"/>
        <v>74827.85243637617</v>
      </c>
      <c r="L26" s="44"/>
      <c r="M26" s="6">
        <f t="shared" si="2"/>
        <v>4.401638378610363</v>
      </c>
      <c r="N26" s="41">
        <v>2016</v>
      </c>
      <c r="O26" s="8">
        <v>42514</v>
      </c>
      <c r="P26" s="45">
        <v>109.24</v>
      </c>
      <c r="Q26" s="45"/>
      <c r="R26" s="46">
        <f t="shared" si="3"/>
        <v>233286.83406634972</v>
      </c>
      <c r="S26" s="46"/>
      <c r="T26" s="47">
        <f t="shared" si="4"/>
        <v>53.000000000000114</v>
      </c>
      <c r="U26" s="47"/>
      <c r="V26" s="35" t="s">
        <v>90</v>
      </c>
    </row>
    <row r="27" spans="2:21" ht="13.5">
      <c r="B27" s="41">
        <v>19</v>
      </c>
      <c r="C27" s="44">
        <f t="shared" si="1"/>
        <v>2727548.5819455553</v>
      </c>
      <c r="D27" s="44"/>
      <c r="E27" s="41">
        <v>2016</v>
      </c>
      <c r="F27" s="8">
        <v>42531</v>
      </c>
      <c r="G27" s="41" t="s">
        <v>4</v>
      </c>
      <c r="H27" s="45">
        <v>107.18</v>
      </c>
      <c r="I27" s="45"/>
      <c r="J27" s="41">
        <v>28</v>
      </c>
      <c r="K27" s="44">
        <f t="shared" si="0"/>
        <v>81826.45745836665</v>
      </c>
      <c r="L27" s="44"/>
      <c r="M27" s="6">
        <f t="shared" si="2"/>
        <v>2.922373480655952</v>
      </c>
      <c r="N27" s="41">
        <v>2016</v>
      </c>
      <c r="O27" s="8">
        <v>42531</v>
      </c>
      <c r="P27" s="45">
        <v>106.9</v>
      </c>
      <c r="Q27" s="45"/>
      <c r="R27" s="46">
        <f t="shared" si="3"/>
        <v>-81826.45745836699</v>
      </c>
      <c r="S27" s="46"/>
      <c r="T27" s="47">
        <f t="shared" si="4"/>
        <v>-28</v>
      </c>
      <c r="U27" s="47"/>
    </row>
    <row r="28" spans="1:22" ht="13.5">
      <c r="A28" t="s">
        <v>107</v>
      </c>
      <c r="B28" s="41">
        <v>20</v>
      </c>
      <c r="C28" s="44">
        <f t="shared" si="1"/>
        <v>2645722.124487188</v>
      </c>
      <c r="D28" s="44"/>
      <c r="E28" s="41">
        <v>2016</v>
      </c>
      <c r="F28" s="8">
        <v>42545</v>
      </c>
      <c r="G28" s="41" t="s">
        <v>3</v>
      </c>
      <c r="H28" s="45">
        <v>104.71</v>
      </c>
      <c r="I28" s="45"/>
      <c r="J28" s="41">
        <v>99</v>
      </c>
      <c r="K28" s="44">
        <f t="shared" si="0"/>
        <v>79371.66373461565</v>
      </c>
      <c r="L28" s="44"/>
      <c r="M28" s="6">
        <f t="shared" si="2"/>
        <v>0.8017339771173299</v>
      </c>
      <c r="N28" s="41">
        <v>2016</v>
      </c>
      <c r="O28" s="8">
        <v>42545</v>
      </c>
      <c r="P28" s="45">
        <v>101.73</v>
      </c>
      <c r="Q28" s="45"/>
      <c r="R28" s="46">
        <f t="shared" si="3"/>
        <v>238916.7251809635</v>
      </c>
      <c r="S28" s="46"/>
      <c r="T28" s="47">
        <f t="shared" si="4"/>
        <v>297.999999999999</v>
      </c>
      <c r="U28" s="47"/>
      <c r="V28" s="35" t="s">
        <v>106</v>
      </c>
    </row>
    <row r="29" spans="1:21" ht="13.5">
      <c r="A29" t="s">
        <v>99</v>
      </c>
      <c r="B29" s="41">
        <v>21</v>
      </c>
      <c r="C29" s="44">
        <f t="shared" si="1"/>
        <v>2884638.8496681517</v>
      </c>
      <c r="D29" s="44"/>
      <c r="E29" s="41">
        <v>2016</v>
      </c>
      <c r="F29" s="8">
        <v>42579</v>
      </c>
      <c r="G29" s="41" t="s">
        <v>3</v>
      </c>
      <c r="H29" s="45">
        <v>104.6</v>
      </c>
      <c r="I29" s="45"/>
      <c r="J29" s="41">
        <v>46</v>
      </c>
      <c r="K29" s="44">
        <f t="shared" si="0"/>
        <v>86539.16549004454</v>
      </c>
      <c r="L29" s="44"/>
      <c r="M29" s="6">
        <f t="shared" si="2"/>
        <v>1.8812862063053162</v>
      </c>
      <c r="N29" s="41">
        <v>2016</v>
      </c>
      <c r="O29" s="8">
        <v>42579</v>
      </c>
      <c r="P29" s="45">
        <v>104.8</v>
      </c>
      <c r="Q29" s="45"/>
      <c r="R29" s="46">
        <f t="shared" si="3"/>
        <v>-37625.724126106856</v>
      </c>
      <c r="S29" s="46"/>
      <c r="T29" s="47">
        <f t="shared" si="4"/>
        <v>-46</v>
      </c>
      <c r="U29" s="47"/>
    </row>
    <row r="30" spans="1:22" ht="13.5">
      <c r="A30" t="s">
        <v>91</v>
      </c>
      <c r="B30" s="41">
        <v>22</v>
      </c>
      <c r="C30" s="44">
        <f t="shared" si="1"/>
        <v>2847013.1255420446</v>
      </c>
      <c r="D30" s="44"/>
      <c r="E30" s="41">
        <v>2016</v>
      </c>
      <c r="F30" s="8">
        <v>42580</v>
      </c>
      <c r="G30" s="41" t="s">
        <v>3</v>
      </c>
      <c r="H30" s="45">
        <v>103.59</v>
      </c>
      <c r="I30" s="45"/>
      <c r="J30" s="41">
        <v>37</v>
      </c>
      <c r="K30" s="44">
        <f t="shared" si="0"/>
        <v>85410.39376626133</v>
      </c>
      <c r="L30" s="44"/>
      <c r="M30" s="6">
        <f t="shared" si="2"/>
        <v>2.3083890207097655</v>
      </c>
      <c r="N30" s="41">
        <v>2016</v>
      </c>
      <c r="O30" s="8">
        <v>42583</v>
      </c>
      <c r="P30" s="45">
        <v>102.27</v>
      </c>
      <c r="Q30" s="45"/>
      <c r="R30" s="46">
        <f t="shared" si="3"/>
        <v>304707.3507336907</v>
      </c>
      <c r="S30" s="46"/>
      <c r="T30" s="47">
        <f t="shared" si="4"/>
        <v>132.00000000000074</v>
      </c>
      <c r="U30" s="47"/>
      <c r="V30" s="35" t="s">
        <v>90</v>
      </c>
    </row>
    <row r="31" spans="1:21" ht="13.5">
      <c r="A31" t="s">
        <v>91</v>
      </c>
      <c r="B31" s="41">
        <v>23</v>
      </c>
      <c r="C31" s="44">
        <f t="shared" si="1"/>
        <v>3151720.4762757355</v>
      </c>
      <c r="D31" s="44"/>
      <c r="E31" s="41">
        <v>2016</v>
      </c>
      <c r="F31" s="8">
        <v>42604</v>
      </c>
      <c r="G31" s="41" t="s">
        <v>4</v>
      </c>
      <c r="H31" s="45">
        <v>100.61</v>
      </c>
      <c r="I31" s="45"/>
      <c r="J31" s="41">
        <v>34</v>
      </c>
      <c r="K31" s="44">
        <f t="shared" si="0"/>
        <v>94551.61428827206</v>
      </c>
      <c r="L31" s="44"/>
      <c r="M31" s="6">
        <f t="shared" si="2"/>
        <v>2.7809298320080016</v>
      </c>
      <c r="N31" s="41">
        <v>2016</v>
      </c>
      <c r="O31" s="8">
        <v>42604</v>
      </c>
      <c r="P31" s="45">
        <v>100.63</v>
      </c>
      <c r="Q31" s="45"/>
      <c r="R31" s="46">
        <f t="shared" si="3"/>
        <v>5561.859664014897</v>
      </c>
      <c r="S31" s="46"/>
      <c r="T31" s="47">
        <f t="shared" si="4"/>
        <v>1.999999999999602</v>
      </c>
      <c r="U31" s="47"/>
    </row>
    <row r="32" spans="1:22" ht="13.5">
      <c r="A32" t="s">
        <v>99</v>
      </c>
      <c r="B32" s="41">
        <v>24</v>
      </c>
      <c r="C32" s="44">
        <f t="shared" si="1"/>
        <v>3157282.3359397505</v>
      </c>
      <c r="D32" s="44"/>
      <c r="E32" s="41">
        <v>2016</v>
      </c>
      <c r="F32" s="8">
        <v>42612</v>
      </c>
      <c r="G32" s="41" t="s">
        <v>4</v>
      </c>
      <c r="H32" s="45">
        <v>102.44</v>
      </c>
      <c r="I32" s="45"/>
      <c r="J32" s="41">
        <v>29</v>
      </c>
      <c r="K32" s="44">
        <f t="shared" si="0"/>
        <v>94718.4700781925</v>
      </c>
      <c r="L32" s="44"/>
      <c r="M32" s="6">
        <f t="shared" si="2"/>
        <v>3.266154140627328</v>
      </c>
      <c r="N32" s="41">
        <v>2016</v>
      </c>
      <c r="O32" s="8" t="s">
        <v>108</v>
      </c>
      <c r="P32" s="45">
        <v>102.94</v>
      </c>
      <c r="Q32" s="45"/>
      <c r="R32" s="46">
        <f t="shared" si="3"/>
        <v>163307.7070313664</v>
      </c>
      <c r="S32" s="46"/>
      <c r="T32" s="47">
        <f t="shared" si="4"/>
        <v>50</v>
      </c>
      <c r="U32" s="47"/>
      <c r="V32" s="35" t="s">
        <v>90</v>
      </c>
    </row>
    <row r="33" spans="1:21" ht="13.5">
      <c r="A33" t="s">
        <v>91</v>
      </c>
      <c r="B33" s="41">
        <v>25</v>
      </c>
      <c r="C33" s="44">
        <f t="shared" si="1"/>
        <v>3320590.042971117</v>
      </c>
      <c r="D33" s="44"/>
      <c r="E33" s="41">
        <v>2016</v>
      </c>
      <c r="F33" s="8">
        <v>42625</v>
      </c>
      <c r="G33" s="41" t="s">
        <v>3</v>
      </c>
      <c r="H33" s="45">
        <v>102.41</v>
      </c>
      <c r="I33" s="45"/>
      <c r="J33" s="41">
        <v>18</v>
      </c>
      <c r="K33" s="44">
        <f t="shared" si="0"/>
        <v>99617.7012891335</v>
      </c>
      <c r="L33" s="44"/>
      <c r="M33" s="6">
        <f t="shared" si="2"/>
        <v>5.534316738285194</v>
      </c>
      <c r="N33" s="41">
        <v>2016</v>
      </c>
      <c r="O33" s="8">
        <v>42625</v>
      </c>
      <c r="P33" s="45">
        <v>101.99</v>
      </c>
      <c r="Q33" s="45"/>
      <c r="R33" s="46">
        <f t="shared" si="3"/>
        <v>232441.3030079791</v>
      </c>
      <c r="S33" s="46"/>
      <c r="T33" s="47">
        <f t="shared" si="4"/>
        <v>42.00000000000017</v>
      </c>
      <c r="U33" s="47"/>
    </row>
    <row r="34" spans="2:22" s="89" customFormat="1" ht="13.5">
      <c r="B34" s="90">
        <v>26</v>
      </c>
      <c r="C34" s="91">
        <f t="shared" si="1"/>
        <v>3553031.345979096</v>
      </c>
      <c r="D34" s="91"/>
      <c r="E34" s="90"/>
      <c r="F34" s="92"/>
      <c r="G34" s="90" t="s">
        <v>3</v>
      </c>
      <c r="H34" s="93"/>
      <c r="I34" s="93"/>
      <c r="J34" s="90"/>
      <c r="K34" s="91">
        <f t="shared" si="0"/>
      </c>
      <c r="L34" s="91"/>
      <c r="M34" s="94">
        <f t="shared" si="2"/>
      </c>
      <c r="N34" s="90"/>
      <c r="O34" s="92"/>
      <c r="P34" s="93"/>
      <c r="Q34" s="93"/>
      <c r="R34" s="95">
        <f t="shared" si="3"/>
      </c>
      <c r="S34" s="95"/>
      <c r="T34" s="96">
        <f t="shared" si="4"/>
      </c>
      <c r="U34" s="96"/>
      <c r="V34" s="97"/>
    </row>
    <row r="35" spans="2:21" ht="13.5">
      <c r="B35" s="41">
        <v>27</v>
      </c>
      <c r="C35" s="98" t="s">
        <v>109</v>
      </c>
      <c r="D35" s="98"/>
      <c r="E35" s="41"/>
      <c r="F35" s="8"/>
      <c r="G35" s="41" t="s">
        <v>3</v>
      </c>
      <c r="H35" s="45"/>
      <c r="I35" s="45"/>
      <c r="J35" s="41"/>
      <c r="K35" s="44">
        <f t="shared" si="0"/>
      </c>
      <c r="L35" s="44"/>
      <c r="M35" s="6">
        <f t="shared" si="2"/>
      </c>
      <c r="N35" s="41"/>
      <c r="O35" s="8"/>
      <c r="P35" s="45"/>
      <c r="Q35" s="45"/>
      <c r="R35" s="46">
        <f t="shared" si="3"/>
      </c>
      <c r="S35" s="46"/>
      <c r="T35" s="47">
        <f t="shared" si="4"/>
      </c>
      <c r="U35" s="47"/>
    </row>
    <row r="36" spans="2:21" ht="13.5">
      <c r="B36" s="41">
        <v>28</v>
      </c>
      <c r="C36" s="44">
        <f t="shared" si="1"/>
      </c>
      <c r="D36" s="44"/>
      <c r="E36" s="41"/>
      <c r="F36" s="8"/>
      <c r="G36" s="41" t="s">
        <v>3</v>
      </c>
      <c r="H36" s="45"/>
      <c r="I36" s="45"/>
      <c r="J36" s="41"/>
      <c r="K36" s="44">
        <f t="shared" si="0"/>
      </c>
      <c r="L36" s="44"/>
      <c r="M36" s="6">
        <f t="shared" si="2"/>
      </c>
      <c r="N36" s="41"/>
      <c r="O36" s="8"/>
      <c r="P36" s="45"/>
      <c r="Q36" s="45"/>
      <c r="R36" s="46">
        <f t="shared" si="3"/>
      </c>
      <c r="S36" s="46"/>
      <c r="T36" s="47">
        <f t="shared" si="4"/>
      </c>
      <c r="U36" s="47"/>
    </row>
    <row r="37" spans="2:21" ht="13.5">
      <c r="B37" s="41">
        <v>29</v>
      </c>
      <c r="C37" s="44">
        <f t="shared" si="1"/>
      </c>
      <c r="D37" s="44"/>
      <c r="E37" s="41"/>
      <c r="F37" s="8"/>
      <c r="G37" s="41" t="s">
        <v>3</v>
      </c>
      <c r="H37" s="45"/>
      <c r="I37" s="45"/>
      <c r="J37" s="41"/>
      <c r="K37" s="44">
        <f t="shared" si="0"/>
      </c>
      <c r="L37" s="44"/>
      <c r="M37" s="6">
        <f t="shared" si="2"/>
      </c>
      <c r="N37" s="41"/>
      <c r="O37" s="8"/>
      <c r="P37" s="45"/>
      <c r="Q37" s="45"/>
      <c r="R37" s="46">
        <f t="shared" si="3"/>
      </c>
      <c r="S37" s="46"/>
      <c r="T37" s="47">
        <f t="shared" si="4"/>
      </c>
      <c r="U37" s="47"/>
    </row>
    <row r="38" spans="2:21" ht="13.5">
      <c r="B38" s="41">
        <v>30</v>
      </c>
      <c r="C38" s="44">
        <f t="shared" si="1"/>
      </c>
      <c r="D38" s="44"/>
      <c r="E38" s="41"/>
      <c r="F38" s="8"/>
      <c r="G38" s="41" t="s">
        <v>4</v>
      </c>
      <c r="H38" s="45"/>
      <c r="I38" s="45"/>
      <c r="J38" s="41"/>
      <c r="K38" s="44">
        <f t="shared" si="0"/>
      </c>
      <c r="L38" s="44"/>
      <c r="M38" s="6">
        <f t="shared" si="2"/>
      </c>
      <c r="N38" s="41"/>
      <c r="O38" s="8"/>
      <c r="P38" s="45"/>
      <c r="Q38" s="45"/>
      <c r="R38" s="46">
        <f t="shared" si="3"/>
      </c>
      <c r="S38" s="46"/>
      <c r="T38" s="47">
        <f t="shared" si="4"/>
      </c>
      <c r="U38" s="47"/>
    </row>
    <row r="39" spans="2:21" ht="13.5">
      <c r="B39" s="41">
        <v>31</v>
      </c>
      <c r="C39" s="44">
        <f t="shared" si="1"/>
      </c>
      <c r="D39" s="44"/>
      <c r="E39" s="41"/>
      <c r="F39" s="8"/>
      <c r="G39" s="41" t="s">
        <v>4</v>
      </c>
      <c r="H39" s="45"/>
      <c r="I39" s="45"/>
      <c r="J39" s="41"/>
      <c r="K39" s="44">
        <f t="shared" si="0"/>
      </c>
      <c r="L39" s="44"/>
      <c r="M39" s="6">
        <f t="shared" si="2"/>
      </c>
      <c r="N39" s="41"/>
      <c r="O39" s="8"/>
      <c r="P39" s="45"/>
      <c r="Q39" s="45"/>
      <c r="R39" s="46">
        <f t="shared" si="3"/>
      </c>
      <c r="S39" s="46"/>
      <c r="T39" s="47">
        <f t="shared" si="4"/>
      </c>
      <c r="U39" s="47"/>
    </row>
    <row r="40" spans="2:21" ht="13.5">
      <c r="B40" s="41">
        <v>32</v>
      </c>
      <c r="C40" s="44">
        <f t="shared" si="1"/>
      </c>
      <c r="D40" s="44"/>
      <c r="E40" s="41"/>
      <c r="F40" s="8"/>
      <c r="G40" s="41" t="s">
        <v>4</v>
      </c>
      <c r="H40" s="45"/>
      <c r="I40" s="45"/>
      <c r="J40" s="41"/>
      <c r="K40" s="44">
        <f t="shared" si="0"/>
      </c>
      <c r="L40" s="44"/>
      <c r="M40" s="6">
        <f t="shared" si="2"/>
      </c>
      <c r="N40" s="41"/>
      <c r="O40" s="8"/>
      <c r="P40" s="45"/>
      <c r="Q40" s="45"/>
      <c r="R40" s="46">
        <f t="shared" si="3"/>
      </c>
      <c r="S40" s="46"/>
      <c r="T40" s="47">
        <f t="shared" si="4"/>
      </c>
      <c r="U40" s="47"/>
    </row>
    <row r="41" spans="2:21" ht="13.5">
      <c r="B41" s="41">
        <v>33</v>
      </c>
      <c r="C41" s="44">
        <f t="shared" si="1"/>
      </c>
      <c r="D41" s="44"/>
      <c r="E41" s="41"/>
      <c r="F41" s="8"/>
      <c r="G41" s="41" t="s">
        <v>3</v>
      </c>
      <c r="H41" s="45"/>
      <c r="I41" s="45"/>
      <c r="J41" s="41"/>
      <c r="K41" s="44">
        <f t="shared" si="0"/>
      </c>
      <c r="L41" s="44"/>
      <c r="M41" s="6">
        <f t="shared" si="2"/>
      </c>
      <c r="N41" s="41"/>
      <c r="O41" s="8"/>
      <c r="P41" s="45"/>
      <c r="Q41" s="45"/>
      <c r="R41" s="46">
        <f t="shared" si="3"/>
      </c>
      <c r="S41" s="46"/>
      <c r="T41" s="47">
        <f t="shared" si="4"/>
      </c>
      <c r="U41" s="47"/>
    </row>
    <row r="42" spans="2:21" ht="13.5">
      <c r="B42" s="41">
        <v>34</v>
      </c>
      <c r="C42" s="44">
        <f t="shared" si="1"/>
      </c>
      <c r="D42" s="44"/>
      <c r="E42" s="41"/>
      <c r="F42" s="8"/>
      <c r="G42" s="41" t="s">
        <v>4</v>
      </c>
      <c r="H42" s="45"/>
      <c r="I42" s="45"/>
      <c r="J42" s="41"/>
      <c r="K42" s="44">
        <f t="shared" si="0"/>
      </c>
      <c r="L42" s="44"/>
      <c r="M42" s="6">
        <f t="shared" si="2"/>
      </c>
      <c r="N42" s="41"/>
      <c r="O42" s="8"/>
      <c r="P42" s="45"/>
      <c r="Q42" s="45"/>
      <c r="R42" s="46">
        <f t="shared" si="3"/>
      </c>
      <c r="S42" s="46"/>
      <c r="T42" s="47">
        <f t="shared" si="4"/>
      </c>
      <c r="U42" s="47"/>
    </row>
    <row r="43" spans="2:21" ht="13.5">
      <c r="B43" s="41">
        <v>35</v>
      </c>
      <c r="C43" s="44">
        <f t="shared" si="1"/>
      </c>
      <c r="D43" s="44"/>
      <c r="E43" s="41"/>
      <c r="F43" s="8"/>
      <c r="G43" s="41" t="s">
        <v>3</v>
      </c>
      <c r="H43" s="45"/>
      <c r="I43" s="45"/>
      <c r="J43" s="41"/>
      <c r="K43" s="44">
        <f t="shared" si="0"/>
      </c>
      <c r="L43" s="44"/>
      <c r="M43" s="6">
        <f t="shared" si="2"/>
      </c>
      <c r="N43" s="41"/>
      <c r="O43" s="8"/>
      <c r="P43" s="45"/>
      <c r="Q43" s="45"/>
      <c r="R43" s="46">
        <f t="shared" si="3"/>
      </c>
      <c r="S43" s="46"/>
      <c r="T43" s="47">
        <f t="shared" si="4"/>
      </c>
      <c r="U43" s="47"/>
    </row>
    <row r="44" spans="2:21" ht="13.5">
      <c r="B44" s="41">
        <v>36</v>
      </c>
      <c r="C44" s="44">
        <f t="shared" si="1"/>
      </c>
      <c r="D44" s="44"/>
      <c r="E44" s="41"/>
      <c r="F44" s="8"/>
      <c r="G44" s="41" t="s">
        <v>4</v>
      </c>
      <c r="H44" s="45"/>
      <c r="I44" s="45"/>
      <c r="J44" s="41"/>
      <c r="K44" s="44">
        <f t="shared" si="0"/>
      </c>
      <c r="L44" s="44"/>
      <c r="M44" s="6">
        <f t="shared" si="2"/>
      </c>
      <c r="N44" s="41"/>
      <c r="O44" s="8"/>
      <c r="P44" s="45"/>
      <c r="Q44" s="45"/>
      <c r="R44" s="46">
        <f t="shared" si="3"/>
      </c>
      <c r="S44" s="46"/>
      <c r="T44" s="47">
        <f t="shared" si="4"/>
      </c>
      <c r="U44" s="47"/>
    </row>
    <row r="45" spans="2:21" ht="13.5">
      <c r="B45" s="41">
        <v>37</v>
      </c>
      <c r="C45" s="44">
        <f t="shared" si="1"/>
      </c>
      <c r="D45" s="44"/>
      <c r="E45" s="41"/>
      <c r="F45" s="8"/>
      <c r="G45" s="41" t="s">
        <v>3</v>
      </c>
      <c r="H45" s="45"/>
      <c r="I45" s="45"/>
      <c r="J45" s="41"/>
      <c r="K45" s="44">
        <f t="shared" si="0"/>
      </c>
      <c r="L45" s="44"/>
      <c r="M45" s="6">
        <f t="shared" si="2"/>
      </c>
      <c r="N45" s="41"/>
      <c r="O45" s="8"/>
      <c r="P45" s="45"/>
      <c r="Q45" s="45"/>
      <c r="R45" s="46">
        <f t="shared" si="3"/>
      </c>
      <c r="S45" s="46"/>
      <c r="T45" s="47">
        <f t="shared" si="4"/>
      </c>
      <c r="U45" s="47"/>
    </row>
    <row r="46" spans="2:21" ht="13.5">
      <c r="B46" s="41">
        <v>38</v>
      </c>
      <c r="C46" s="44">
        <f t="shared" si="1"/>
      </c>
      <c r="D46" s="44"/>
      <c r="E46" s="41"/>
      <c r="F46" s="8"/>
      <c r="G46" s="41" t="s">
        <v>4</v>
      </c>
      <c r="H46" s="45"/>
      <c r="I46" s="45"/>
      <c r="J46" s="41"/>
      <c r="K46" s="44">
        <f t="shared" si="0"/>
      </c>
      <c r="L46" s="44"/>
      <c r="M46" s="6">
        <f t="shared" si="2"/>
      </c>
      <c r="N46" s="41"/>
      <c r="O46" s="8"/>
      <c r="P46" s="45"/>
      <c r="Q46" s="45"/>
      <c r="R46" s="46">
        <f t="shared" si="3"/>
      </c>
      <c r="S46" s="46"/>
      <c r="T46" s="47">
        <f t="shared" si="4"/>
      </c>
      <c r="U46" s="47"/>
    </row>
    <row r="47" spans="2:21" ht="13.5">
      <c r="B47" s="41">
        <v>39</v>
      </c>
      <c r="C47" s="44">
        <f t="shared" si="1"/>
      </c>
      <c r="D47" s="44"/>
      <c r="E47" s="41"/>
      <c r="F47" s="8"/>
      <c r="G47" s="41" t="s">
        <v>4</v>
      </c>
      <c r="H47" s="45"/>
      <c r="I47" s="45"/>
      <c r="J47" s="41"/>
      <c r="K47" s="44">
        <f t="shared" si="0"/>
      </c>
      <c r="L47" s="44"/>
      <c r="M47" s="6">
        <f t="shared" si="2"/>
      </c>
      <c r="N47" s="41"/>
      <c r="O47" s="8"/>
      <c r="P47" s="45"/>
      <c r="Q47" s="45"/>
      <c r="R47" s="46">
        <f t="shared" si="3"/>
      </c>
      <c r="S47" s="46"/>
      <c r="T47" s="47">
        <f t="shared" si="4"/>
      </c>
      <c r="U47" s="47"/>
    </row>
    <row r="48" spans="2:21" ht="13.5">
      <c r="B48" s="41">
        <v>40</v>
      </c>
      <c r="C48" s="44">
        <f t="shared" si="1"/>
      </c>
      <c r="D48" s="44"/>
      <c r="E48" s="41"/>
      <c r="F48" s="8"/>
      <c r="G48" s="41" t="s">
        <v>37</v>
      </c>
      <c r="H48" s="45"/>
      <c r="I48" s="45"/>
      <c r="J48" s="41"/>
      <c r="K48" s="44">
        <f t="shared" si="0"/>
      </c>
      <c r="L48" s="44"/>
      <c r="M48" s="6">
        <f t="shared" si="2"/>
      </c>
      <c r="N48" s="41"/>
      <c r="O48" s="8"/>
      <c r="P48" s="45"/>
      <c r="Q48" s="45"/>
      <c r="R48" s="46">
        <f t="shared" si="3"/>
      </c>
      <c r="S48" s="46"/>
      <c r="T48" s="47">
        <f t="shared" si="4"/>
      </c>
      <c r="U48" s="47"/>
    </row>
    <row r="49" spans="2:21" ht="13.5">
      <c r="B49" s="41">
        <v>41</v>
      </c>
      <c r="C49" s="44">
        <f t="shared" si="1"/>
      </c>
      <c r="D49" s="44"/>
      <c r="E49" s="41"/>
      <c r="F49" s="8"/>
      <c r="G49" s="41" t="s">
        <v>4</v>
      </c>
      <c r="H49" s="45"/>
      <c r="I49" s="45"/>
      <c r="J49" s="41"/>
      <c r="K49" s="44">
        <f t="shared" si="0"/>
      </c>
      <c r="L49" s="44"/>
      <c r="M49" s="6">
        <f t="shared" si="2"/>
      </c>
      <c r="N49" s="41"/>
      <c r="O49" s="8"/>
      <c r="P49" s="45"/>
      <c r="Q49" s="45"/>
      <c r="R49" s="46">
        <f t="shared" si="3"/>
      </c>
      <c r="S49" s="46"/>
      <c r="T49" s="47">
        <f t="shared" si="4"/>
      </c>
      <c r="U49" s="47"/>
    </row>
    <row r="50" spans="2:21" ht="13.5">
      <c r="B50" s="41">
        <v>42</v>
      </c>
      <c r="C50" s="44">
        <f t="shared" si="1"/>
      </c>
      <c r="D50" s="44"/>
      <c r="E50" s="41"/>
      <c r="F50" s="8"/>
      <c r="G50" s="41" t="s">
        <v>4</v>
      </c>
      <c r="H50" s="45"/>
      <c r="I50" s="45"/>
      <c r="J50" s="41"/>
      <c r="K50" s="44">
        <f t="shared" si="0"/>
      </c>
      <c r="L50" s="44"/>
      <c r="M50" s="6">
        <f t="shared" si="2"/>
      </c>
      <c r="N50" s="41"/>
      <c r="O50" s="8"/>
      <c r="P50" s="45"/>
      <c r="Q50" s="45"/>
      <c r="R50" s="46">
        <f t="shared" si="3"/>
      </c>
      <c r="S50" s="46"/>
      <c r="T50" s="47">
        <f t="shared" si="4"/>
      </c>
      <c r="U50" s="47"/>
    </row>
    <row r="51" spans="2:21" ht="13.5">
      <c r="B51" s="41">
        <v>43</v>
      </c>
      <c r="C51" s="44">
        <f t="shared" si="1"/>
      </c>
      <c r="D51" s="44"/>
      <c r="E51" s="41"/>
      <c r="F51" s="8"/>
      <c r="G51" s="41" t="s">
        <v>3</v>
      </c>
      <c r="H51" s="45"/>
      <c r="I51" s="45"/>
      <c r="J51" s="41"/>
      <c r="K51" s="44">
        <f t="shared" si="0"/>
      </c>
      <c r="L51" s="44"/>
      <c r="M51" s="6">
        <f t="shared" si="2"/>
      </c>
      <c r="N51" s="41"/>
      <c r="O51" s="8"/>
      <c r="P51" s="45"/>
      <c r="Q51" s="45"/>
      <c r="R51" s="46">
        <f t="shared" si="3"/>
      </c>
      <c r="S51" s="46"/>
      <c r="T51" s="47">
        <f t="shared" si="4"/>
      </c>
      <c r="U51" s="47"/>
    </row>
    <row r="52" spans="2:21" ht="13.5">
      <c r="B52" s="41">
        <v>44</v>
      </c>
      <c r="C52" s="44">
        <f t="shared" si="1"/>
      </c>
      <c r="D52" s="44"/>
      <c r="E52" s="41"/>
      <c r="F52" s="8"/>
      <c r="G52" s="41" t="s">
        <v>3</v>
      </c>
      <c r="H52" s="45"/>
      <c r="I52" s="45"/>
      <c r="J52" s="41"/>
      <c r="K52" s="44">
        <f t="shared" si="0"/>
      </c>
      <c r="L52" s="44"/>
      <c r="M52" s="6">
        <f t="shared" si="2"/>
      </c>
      <c r="N52" s="41"/>
      <c r="O52" s="8"/>
      <c r="P52" s="45"/>
      <c r="Q52" s="45"/>
      <c r="R52" s="46">
        <f t="shared" si="3"/>
      </c>
      <c r="S52" s="46"/>
      <c r="T52" s="47">
        <f t="shared" si="4"/>
      </c>
      <c r="U52" s="47"/>
    </row>
    <row r="53" spans="2:21" ht="13.5">
      <c r="B53" s="41">
        <v>45</v>
      </c>
      <c r="C53" s="44">
        <f t="shared" si="1"/>
      </c>
      <c r="D53" s="44"/>
      <c r="E53" s="41"/>
      <c r="F53" s="8"/>
      <c r="G53" s="41" t="s">
        <v>4</v>
      </c>
      <c r="H53" s="45"/>
      <c r="I53" s="45"/>
      <c r="J53" s="41"/>
      <c r="K53" s="44">
        <f t="shared" si="0"/>
      </c>
      <c r="L53" s="44"/>
      <c r="M53" s="6">
        <f t="shared" si="2"/>
      </c>
      <c r="N53" s="41"/>
      <c r="O53" s="8"/>
      <c r="P53" s="45"/>
      <c r="Q53" s="45"/>
      <c r="R53" s="46">
        <f t="shared" si="3"/>
      </c>
      <c r="S53" s="46"/>
      <c r="T53" s="47">
        <f t="shared" si="4"/>
      </c>
      <c r="U53" s="47"/>
    </row>
    <row r="54" spans="2:21" ht="13.5">
      <c r="B54" s="41">
        <v>46</v>
      </c>
      <c r="C54" s="44">
        <f t="shared" si="1"/>
      </c>
      <c r="D54" s="44"/>
      <c r="E54" s="41"/>
      <c r="F54" s="8"/>
      <c r="G54" s="41" t="s">
        <v>4</v>
      </c>
      <c r="H54" s="45"/>
      <c r="I54" s="45"/>
      <c r="J54" s="41"/>
      <c r="K54" s="44">
        <f t="shared" si="0"/>
      </c>
      <c r="L54" s="44"/>
      <c r="M54" s="6">
        <f t="shared" si="2"/>
      </c>
      <c r="N54" s="41"/>
      <c r="O54" s="8"/>
      <c r="P54" s="45"/>
      <c r="Q54" s="45"/>
      <c r="R54" s="46">
        <f t="shared" si="3"/>
      </c>
      <c r="S54" s="46"/>
      <c r="T54" s="47">
        <f t="shared" si="4"/>
      </c>
      <c r="U54" s="47"/>
    </row>
    <row r="55" spans="2:21" ht="13.5">
      <c r="B55" s="41">
        <v>47</v>
      </c>
      <c r="C55" s="44">
        <f t="shared" si="1"/>
      </c>
      <c r="D55" s="44"/>
      <c r="E55" s="41"/>
      <c r="F55" s="8"/>
      <c r="G55" s="41" t="s">
        <v>3</v>
      </c>
      <c r="H55" s="45"/>
      <c r="I55" s="45"/>
      <c r="J55" s="41"/>
      <c r="K55" s="44">
        <f t="shared" si="0"/>
      </c>
      <c r="L55" s="44"/>
      <c r="M55" s="6">
        <f t="shared" si="2"/>
      </c>
      <c r="N55" s="41"/>
      <c r="O55" s="8"/>
      <c r="P55" s="45"/>
      <c r="Q55" s="45"/>
      <c r="R55" s="46">
        <f t="shared" si="3"/>
      </c>
      <c r="S55" s="46"/>
      <c r="T55" s="47">
        <f t="shared" si="4"/>
      </c>
      <c r="U55" s="47"/>
    </row>
    <row r="56" spans="2:21" ht="13.5">
      <c r="B56" s="41">
        <v>48</v>
      </c>
      <c r="C56" s="44">
        <f t="shared" si="1"/>
      </c>
      <c r="D56" s="44"/>
      <c r="E56" s="41"/>
      <c r="F56" s="8"/>
      <c r="G56" s="41" t="s">
        <v>3</v>
      </c>
      <c r="H56" s="45"/>
      <c r="I56" s="45"/>
      <c r="J56" s="41"/>
      <c r="K56" s="44">
        <f t="shared" si="0"/>
      </c>
      <c r="L56" s="44"/>
      <c r="M56" s="6">
        <f t="shared" si="2"/>
      </c>
      <c r="N56" s="41"/>
      <c r="O56" s="8"/>
      <c r="P56" s="45"/>
      <c r="Q56" s="45"/>
      <c r="R56" s="46">
        <f t="shared" si="3"/>
      </c>
      <c r="S56" s="46"/>
      <c r="T56" s="47">
        <f t="shared" si="4"/>
      </c>
      <c r="U56" s="47"/>
    </row>
    <row r="57" spans="2:21" ht="13.5">
      <c r="B57" s="41">
        <v>49</v>
      </c>
      <c r="C57" s="44">
        <f t="shared" si="1"/>
      </c>
      <c r="D57" s="44"/>
      <c r="E57" s="41"/>
      <c r="F57" s="8"/>
      <c r="G57" s="41" t="s">
        <v>3</v>
      </c>
      <c r="H57" s="45"/>
      <c r="I57" s="45"/>
      <c r="J57" s="41"/>
      <c r="K57" s="44">
        <f t="shared" si="0"/>
      </c>
      <c r="L57" s="44"/>
      <c r="M57" s="6">
        <f t="shared" si="2"/>
      </c>
      <c r="N57" s="41"/>
      <c r="O57" s="8"/>
      <c r="P57" s="45"/>
      <c r="Q57" s="45"/>
      <c r="R57" s="46">
        <f t="shared" si="3"/>
      </c>
      <c r="S57" s="46"/>
      <c r="T57" s="47">
        <f t="shared" si="4"/>
      </c>
      <c r="U57" s="47"/>
    </row>
    <row r="58" spans="2:21" ht="13.5">
      <c r="B58" s="41">
        <v>50</v>
      </c>
      <c r="C58" s="44">
        <f t="shared" si="1"/>
      </c>
      <c r="D58" s="44"/>
      <c r="E58" s="41"/>
      <c r="F58" s="8"/>
      <c r="G58" s="41" t="s">
        <v>3</v>
      </c>
      <c r="H58" s="45"/>
      <c r="I58" s="45"/>
      <c r="J58" s="41"/>
      <c r="K58" s="44">
        <f t="shared" si="0"/>
      </c>
      <c r="L58" s="44"/>
      <c r="M58" s="6">
        <f t="shared" si="2"/>
      </c>
      <c r="N58" s="41"/>
      <c r="O58" s="8"/>
      <c r="P58" s="45"/>
      <c r="Q58" s="45"/>
      <c r="R58" s="46">
        <f t="shared" si="3"/>
      </c>
      <c r="S58" s="46"/>
      <c r="T58" s="47">
        <f t="shared" si="4"/>
      </c>
      <c r="U58" s="47"/>
    </row>
    <row r="59" spans="2:21" ht="13.5">
      <c r="B59" s="41">
        <v>51</v>
      </c>
      <c r="C59" s="44">
        <f t="shared" si="1"/>
      </c>
      <c r="D59" s="44"/>
      <c r="E59" s="41"/>
      <c r="F59" s="8"/>
      <c r="G59" s="41" t="s">
        <v>3</v>
      </c>
      <c r="H59" s="45"/>
      <c r="I59" s="45"/>
      <c r="J59" s="41"/>
      <c r="K59" s="44">
        <f t="shared" si="0"/>
      </c>
      <c r="L59" s="44"/>
      <c r="M59" s="6">
        <f t="shared" si="2"/>
      </c>
      <c r="N59" s="41"/>
      <c r="O59" s="8"/>
      <c r="P59" s="45"/>
      <c r="Q59" s="45"/>
      <c r="R59" s="46">
        <f t="shared" si="3"/>
      </c>
      <c r="S59" s="46"/>
      <c r="T59" s="47">
        <f t="shared" si="4"/>
      </c>
      <c r="U59" s="47"/>
    </row>
    <row r="60" spans="2:21" ht="13.5">
      <c r="B60" s="41">
        <v>52</v>
      </c>
      <c r="C60" s="44">
        <f t="shared" si="1"/>
      </c>
      <c r="D60" s="44"/>
      <c r="E60" s="41"/>
      <c r="F60" s="8"/>
      <c r="G60" s="41" t="s">
        <v>3</v>
      </c>
      <c r="H60" s="45"/>
      <c r="I60" s="45"/>
      <c r="J60" s="41"/>
      <c r="K60" s="44">
        <f t="shared" si="0"/>
      </c>
      <c r="L60" s="44"/>
      <c r="M60" s="6">
        <f t="shared" si="2"/>
      </c>
      <c r="N60" s="41"/>
      <c r="O60" s="8"/>
      <c r="P60" s="45"/>
      <c r="Q60" s="45"/>
      <c r="R60" s="46">
        <f t="shared" si="3"/>
      </c>
      <c r="S60" s="46"/>
      <c r="T60" s="47">
        <f t="shared" si="4"/>
      </c>
      <c r="U60" s="47"/>
    </row>
    <row r="61" spans="2:21" ht="13.5">
      <c r="B61" s="41">
        <v>53</v>
      </c>
      <c r="C61" s="44">
        <f t="shared" si="1"/>
      </c>
      <c r="D61" s="44"/>
      <c r="E61" s="41"/>
      <c r="F61" s="8"/>
      <c r="G61" s="41" t="s">
        <v>3</v>
      </c>
      <c r="H61" s="45"/>
      <c r="I61" s="45"/>
      <c r="J61" s="41"/>
      <c r="K61" s="44">
        <f t="shared" si="0"/>
      </c>
      <c r="L61" s="44"/>
      <c r="M61" s="6">
        <f t="shared" si="2"/>
      </c>
      <c r="N61" s="41"/>
      <c r="O61" s="8"/>
      <c r="P61" s="45"/>
      <c r="Q61" s="45"/>
      <c r="R61" s="46">
        <f t="shared" si="3"/>
      </c>
      <c r="S61" s="46"/>
      <c r="T61" s="47">
        <f t="shared" si="4"/>
      </c>
      <c r="U61" s="47"/>
    </row>
    <row r="62" spans="2:21" ht="13.5">
      <c r="B62" s="41">
        <v>54</v>
      </c>
      <c r="C62" s="44">
        <f t="shared" si="1"/>
      </c>
      <c r="D62" s="44"/>
      <c r="E62" s="41"/>
      <c r="F62" s="8"/>
      <c r="G62" s="41" t="s">
        <v>3</v>
      </c>
      <c r="H62" s="45"/>
      <c r="I62" s="45"/>
      <c r="J62" s="41"/>
      <c r="K62" s="44">
        <f t="shared" si="0"/>
      </c>
      <c r="L62" s="44"/>
      <c r="M62" s="6">
        <f t="shared" si="2"/>
      </c>
      <c r="N62" s="41"/>
      <c r="O62" s="8"/>
      <c r="P62" s="45"/>
      <c r="Q62" s="45"/>
      <c r="R62" s="46">
        <f t="shared" si="3"/>
      </c>
      <c r="S62" s="46"/>
      <c r="T62" s="47">
        <f t="shared" si="4"/>
      </c>
      <c r="U62" s="47"/>
    </row>
    <row r="63" spans="2:21" ht="13.5">
      <c r="B63" s="41">
        <v>55</v>
      </c>
      <c r="C63" s="44">
        <f t="shared" si="1"/>
      </c>
      <c r="D63" s="44"/>
      <c r="E63" s="41"/>
      <c r="F63" s="8"/>
      <c r="G63" s="41" t="s">
        <v>4</v>
      </c>
      <c r="H63" s="45"/>
      <c r="I63" s="45"/>
      <c r="J63" s="41"/>
      <c r="K63" s="44">
        <f t="shared" si="0"/>
      </c>
      <c r="L63" s="44"/>
      <c r="M63" s="6">
        <f t="shared" si="2"/>
      </c>
      <c r="N63" s="41"/>
      <c r="O63" s="8"/>
      <c r="P63" s="45"/>
      <c r="Q63" s="45"/>
      <c r="R63" s="46">
        <f t="shared" si="3"/>
      </c>
      <c r="S63" s="46"/>
      <c r="T63" s="47">
        <f t="shared" si="4"/>
      </c>
      <c r="U63" s="47"/>
    </row>
    <row r="64" spans="2:21" ht="13.5">
      <c r="B64" s="41">
        <v>56</v>
      </c>
      <c r="C64" s="44">
        <f t="shared" si="1"/>
      </c>
      <c r="D64" s="44"/>
      <c r="E64" s="41"/>
      <c r="F64" s="8"/>
      <c r="G64" s="41" t="s">
        <v>3</v>
      </c>
      <c r="H64" s="45"/>
      <c r="I64" s="45"/>
      <c r="J64" s="41"/>
      <c r="K64" s="44">
        <f t="shared" si="0"/>
      </c>
      <c r="L64" s="44"/>
      <c r="M64" s="6">
        <f t="shared" si="2"/>
      </c>
      <c r="N64" s="41"/>
      <c r="O64" s="8"/>
      <c r="P64" s="45"/>
      <c r="Q64" s="45"/>
      <c r="R64" s="46">
        <f t="shared" si="3"/>
      </c>
      <c r="S64" s="46"/>
      <c r="T64" s="47">
        <f t="shared" si="4"/>
      </c>
      <c r="U64" s="47"/>
    </row>
    <row r="65" spans="2:21" ht="13.5">
      <c r="B65" s="41">
        <v>57</v>
      </c>
      <c r="C65" s="44">
        <f t="shared" si="1"/>
      </c>
      <c r="D65" s="44"/>
      <c r="E65" s="41"/>
      <c r="F65" s="8"/>
      <c r="G65" s="41" t="s">
        <v>3</v>
      </c>
      <c r="H65" s="45"/>
      <c r="I65" s="45"/>
      <c r="J65" s="41"/>
      <c r="K65" s="44">
        <f t="shared" si="0"/>
      </c>
      <c r="L65" s="44"/>
      <c r="M65" s="6">
        <f t="shared" si="2"/>
      </c>
      <c r="N65" s="41"/>
      <c r="O65" s="8"/>
      <c r="P65" s="45"/>
      <c r="Q65" s="45"/>
      <c r="R65" s="46">
        <f t="shared" si="3"/>
      </c>
      <c r="S65" s="46"/>
      <c r="T65" s="47">
        <f t="shared" si="4"/>
      </c>
      <c r="U65" s="47"/>
    </row>
    <row r="66" spans="2:21" ht="13.5">
      <c r="B66" s="41">
        <v>58</v>
      </c>
      <c r="C66" s="44">
        <f t="shared" si="1"/>
      </c>
      <c r="D66" s="44"/>
      <c r="E66" s="41"/>
      <c r="F66" s="8"/>
      <c r="G66" s="41" t="s">
        <v>3</v>
      </c>
      <c r="H66" s="45"/>
      <c r="I66" s="45"/>
      <c r="J66" s="41"/>
      <c r="K66" s="44">
        <f t="shared" si="0"/>
      </c>
      <c r="L66" s="44"/>
      <c r="M66" s="6">
        <f t="shared" si="2"/>
      </c>
      <c r="N66" s="41"/>
      <c r="O66" s="8"/>
      <c r="P66" s="45"/>
      <c r="Q66" s="45"/>
      <c r="R66" s="46">
        <f t="shared" si="3"/>
      </c>
      <c r="S66" s="46"/>
      <c r="T66" s="47">
        <f t="shared" si="4"/>
      </c>
      <c r="U66" s="47"/>
    </row>
    <row r="67" spans="2:21" ht="13.5">
      <c r="B67" s="41">
        <v>59</v>
      </c>
      <c r="C67" s="44">
        <f t="shared" si="1"/>
      </c>
      <c r="D67" s="44"/>
      <c r="E67" s="41"/>
      <c r="F67" s="8"/>
      <c r="G67" s="41" t="s">
        <v>3</v>
      </c>
      <c r="H67" s="45"/>
      <c r="I67" s="45"/>
      <c r="J67" s="41"/>
      <c r="K67" s="44">
        <f t="shared" si="0"/>
      </c>
      <c r="L67" s="44"/>
      <c r="M67" s="6">
        <f t="shared" si="2"/>
      </c>
      <c r="N67" s="41"/>
      <c r="O67" s="8"/>
      <c r="P67" s="45"/>
      <c r="Q67" s="45"/>
      <c r="R67" s="46">
        <f t="shared" si="3"/>
      </c>
      <c r="S67" s="46"/>
      <c r="T67" s="47">
        <f t="shared" si="4"/>
      </c>
      <c r="U67" s="47"/>
    </row>
    <row r="68" spans="2:21" ht="13.5">
      <c r="B68" s="41">
        <v>60</v>
      </c>
      <c r="C68" s="44">
        <f t="shared" si="1"/>
      </c>
      <c r="D68" s="44"/>
      <c r="E68" s="41"/>
      <c r="F68" s="8"/>
      <c r="G68" s="41" t="s">
        <v>4</v>
      </c>
      <c r="H68" s="45"/>
      <c r="I68" s="45"/>
      <c r="J68" s="41"/>
      <c r="K68" s="44">
        <f t="shared" si="0"/>
      </c>
      <c r="L68" s="44"/>
      <c r="M68" s="6">
        <f t="shared" si="2"/>
      </c>
      <c r="N68" s="41"/>
      <c r="O68" s="8"/>
      <c r="P68" s="45"/>
      <c r="Q68" s="45"/>
      <c r="R68" s="46">
        <f t="shared" si="3"/>
      </c>
      <c r="S68" s="46"/>
      <c r="T68" s="47">
        <f t="shared" si="4"/>
      </c>
      <c r="U68" s="47"/>
    </row>
    <row r="69" spans="2:21" ht="13.5">
      <c r="B69" s="41">
        <v>61</v>
      </c>
      <c r="C69" s="44">
        <f t="shared" si="1"/>
      </c>
      <c r="D69" s="44"/>
      <c r="E69" s="41"/>
      <c r="F69" s="8"/>
      <c r="G69" s="41" t="s">
        <v>4</v>
      </c>
      <c r="H69" s="45"/>
      <c r="I69" s="45"/>
      <c r="J69" s="41"/>
      <c r="K69" s="44">
        <f t="shared" si="0"/>
      </c>
      <c r="L69" s="44"/>
      <c r="M69" s="6">
        <f t="shared" si="2"/>
      </c>
      <c r="N69" s="41"/>
      <c r="O69" s="8"/>
      <c r="P69" s="45"/>
      <c r="Q69" s="45"/>
      <c r="R69" s="46">
        <f t="shared" si="3"/>
      </c>
      <c r="S69" s="46"/>
      <c r="T69" s="47">
        <f t="shared" si="4"/>
      </c>
      <c r="U69" s="47"/>
    </row>
    <row r="70" spans="2:21" ht="13.5">
      <c r="B70" s="41">
        <v>62</v>
      </c>
      <c r="C70" s="44">
        <f t="shared" si="1"/>
      </c>
      <c r="D70" s="44"/>
      <c r="E70" s="41"/>
      <c r="F70" s="8"/>
      <c r="G70" s="41" t="s">
        <v>3</v>
      </c>
      <c r="H70" s="45"/>
      <c r="I70" s="45"/>
      <c r="J70" s="41"/>
      <c r="K70" s="44">
        <f t="shared" si="0"/>
      </c>
      <c r="L70" s="44"/>
      <c r="M70" s="6">
        <f t="shared" si="2"/>
      </c>
      <c r="N70" s="41"/>
      <c r="O70" s="8"/>
      <c r="P70" s="45"/>
      <c r="Q70" s="45"/>
      <c r="R70" s="46">
        <f t="shared" si="3"/>
      </c>
      <c r="S70" s="46"/>
      <c r="T70" s="47">
        <f t="shared" si="4"/>
      </c>
      <c r="U70" s="47"/>
    </row>
    <row r="71" spans="2:21" ht="13.5">
      <c r="B71" s="41">
        <v>63</v>
      </c>
      <c r="C71" s="44">
        <f t="shared" si="1"/>
      </c>
      <c r="D71" s="44"/>
      <c r="E71" s="41"/>
      <c r="F71" s="8"/>
      <c r="G71" s="41" t="s">
        <v>4</v>
      </c>
      <c r="H71" s="45"/>
      <c r="I71" s="45"/>
      <c r="J71" s="41"/>
      <c r="K71" s="44">
        <f t="shared" si="0"/>
      </c>
      <c r="L71" s="44"/>
      <c r="M71" s="6">
        <f t="shared" si="2"/>
      </c>
      <c r="N71" s="41"/>
      <c r="O71" s="8"/>
      <c r="P71" s="45"/>
      <c r="Q71" s="45"/>
      <c r="R71" s="46">
        <f t="shared" si="3"/>
      </c>
      <c r="S71" s="46"/>
      <c r="T71" s="47">
        <f t="shared" si="4"/>
      </c>
      <c r="U71" s="47"/>
    </row>
    <row r="72" spans="2:21" ht="13.5">
      <c r="B72" s="41">
        <v>64</v>
      </c>
      <c r="C72" s="44">
        <f t="shared" si="1"/>
      </c>
      <c r="D72" s="44"/>
      <c r="E72" s="41"/>
      <c r="F72" s="8"/>
      <c r="G72" s="41" t="s">
        <v>3</v>
      </c>
      <c r="H72" s="45"/>
      <c r="I72" s="45"/>
      <c r="J72" s="41"/>
      <c r="K72" s="44">
        <f t="shared" si="0"/>
      </c>
      <c r="L72" s="44"/>
      <c r="M72" s="6">
        <f t="shared" si="2"/>
      </c>
      <c r="N72" s="41"/>
      <c r="O72" s="8"/>
      <c r="P72" s="45"/>
      <c r="Q72" s="45"/>
      <c r="R72" s="46">
        <f t="shared" si="3"/>
      </c>
      <c r="S72" s="46"/>
      <c r="T72" s="47">
        <f t="shared" si="4"/>
      </c>
      <c r="U72" s="47"/>
    </row>
    <row r="73" spans="2:21" ht="13.5">
      <c r="B73" s="41">
        <v>65</v>
      </c>
      <c r="C73" s="44">
        <f t="shared" si="1"/>
      </c>
      <c r="D73" s="44"/>
      <c r="E73" s="41"/>
      <c r="F73" s="8"/>
      <c r="G73" s="41" t="s">
        <v>4</v>
      </c>
      <c r="H73" s="45"/>
      <c r="I73" s="45"/>
      <c r="J73" s="41"/>
      <c r="K73" s="44">
        <f aca="true" t="shared" si="5" ref="K73:K108">IF(F73="","",C73*0.03)</f>
      </c>
      <c r="L73" s="44"/>
      <c r="M73" s="6">
        <f t="shared" si="2"/>
      </c>
      <c r="N73" s="41"/>
      <c r="O73" s="8"/>
      <c r="P73" s="45"/>
      <c r="Q73" s="45"/>
      <c r="R73" s="46">
        <f t="shared" si="3"/>
      </c>
      <c r="S73" s="46"/>
      <c r="T73" s="47">
        <f t="shared" si="4"/>
      </c>
      <c r="U73" s="47"/>
    </row>
    <row r="74" spans="2:21" ht="13.5">
      <c r="B74" s="41">
        <v>66</v>
      </c>
      <c r="C74" s="44">
        <f aca="true" t="shared" si="6" ref="C74:C108">IF(R73="","",C73+R73)</f>
      </c>
      <c r="D74" s="44"/>
      <c r="E74" s="41"/>
      <c r="F74" s="8"/>
      <c r="G74" s="41" t="s">
        <v>4</v>
      </c>
      <c r="H74" s="45"/>
      <c r="I74" s="45"/>
      <c r="J74" s="41"/>
      <c r="K74" s="44">
        <f t="shared" si="5"/>
      </c>
      <c r="L74" s="44"/>
      <c r="M74" s="6">
        <f aca="true" t="shared" si="7" ref="M74:M108">IF(J74="","",(K74/J74)/1000)</f>
      </c>
      <c r="N74" s="41"/>
      <c r="O74" s="8"/>
      <c r="P74" s="45"/>
      <c r="Q74" s="45"/>
      <c r="R74" s="46">
        <f aca="true" t="shared" si="8" ref="R74:R108">IF(O74="","",(IF(G74="売",H74-P74,P74-H74))*M74*100000)</f>
      </c>
      <c r="S74" s="46"/>
      <c r="T74" s="47">
        <f aca="true" t="shared" si="9" ref="T74:T108">IF(O74="","",IF(R74&lt;0,J74*(-1),IF(G74="買",(P74-H74)*100,(H74-P74)*100)))</f>
      </c>
      <c r="U74" s="47"/>
    </row>
    <row r="75" spans="2:21" ht="13.5">
      <c r="B75" s="41">
        <v>67</v>
      </c>
      <c r="C75" s="44">
        <f t="shared" si="6"/>
      </c>
      <c r="D75" s="44"/>
      <c r="E75" s="41"/>
      <c r="F75" s="8"/>
      <c r="G75" s="41" t="s">
        <v>3</v>
      </c>
      <c r="H75" s="45"/>
      <c r="I75" s="45"/>
      <c r="J75" s="41"/>
      <c r="K75" s="44">
        <f t="shared" si="5"/>
      </c>
      <c r="L75" s="44"/>
      <c r="M75" s="6">
        <f t="shared" si="7"/>
      </c>
      <c r="N75" s="41"/>
      <c r="O75" s="8"/>
      <c r="P75" s="45"/>
      <c r="Q75" s="45"/>
      <c r="R75" s="46">
        <f t="shared" si="8"/>
      </c>
      <c r="S75" s="46"/>
      <c r="T75" s="47">
        <f t="shared" si="9"/>
      </c>
      <c r="U75" s="47"/>
    </row>
    <row r="76" spans="2:21" ht="13.5">
      <c r="B76" s="41">
        <v>68</v>
      </c>
      <c r="C76" s="44">
        <f t="shared" si="6"/>
      </c>
      <c r="D76" s="44"/>
      <c r="E76" s="41"/>
      <c r="F76" s="8"/>
      <c r="G76" s="41" t="s">
        <v>3</v>
      </c>
      <c r="H76" s="45"/>
      <c r="I76" s="45"/>
      <c r="J76" s="41"/>
      <c r="K76" s="44">
        <f t="shared" si="5"/>
      </c>
      <c r="L76" s="44"/>
      <c r="M76" s="6">
        <f t="shared" si="7"/>
      </c>
      <c r="N76" s="41"/>
      <c r="O76" s="8"/>
      <c r="P76" s="45"/>
      <c r="Q76" s="45"/>
      <c r="R76" s="46">
        <f t="shared" si="8"/>
      </c>
      <c r="S76" s="46"/>
      <c r="T76" s="47">
        <f t="shared" si="9"/>
      </c>
      <c r="U76" s="47"/>
    </row>
    <row r="77" spans="2:21" ht="13.5">
      <c r="B77" s="41">
        <v>69</v>
      </c>
      <c r="C77" s="44">
        <f t="shared" si="6"/>
      </c>
      <c r="D77" s="44"/>
      <c r="E77" s="41"/>
      <c r="F77" s="8"/>
      <c r="G77" s="41" t="s">
        <v>3</v>
      </c>
      <c r="H77" s="45"/>
      <c r="I77" s="45"/>
      <c r="J77" s="41"/>
      <c r="K77" s="44">
        <f t="shared" si="5"/>
      </c>
      <c r="L77" s="44"/>
      <c r="M77" s="6">
        <f t="shared" si="7"/>
      </c>
      <c r="N77" s="41"/>
      <c r="O77" s="8"/>
      <c r="P77" s="45"/>
      <c r="Q77" s="45"/>
      <c r="R77" s="46">
        <f t="shared" si="8"/>
      </c>
      <c r="S77" s="46"/>
      <c r="T77" s="47">
        <f t="shared" si="9"/>
      </c>
      <c r="U77" s="47"/>
    </row>
    <row r="78" spans="2:21" ht="13.5">
      <c r="B78" s="41">
        <v>70</v>
      </c>
      <c r="C78" s="44">
        <f t="shared" si="6"/>
      </c>
      <c r="D78" s="44"/>
      <c r="E78" s="41"/>
      <c r="F78" s="8"/>
      <c r="G78" s="41" t="s">
        <v>4</v>
      </c>
      <c r="H78" s="45"/>
      <c r="I78" s="45"/>
      <c r="J78" s="41"/>
      <c r="K78" s="44">
        <f t="shared" si="5"/>
      </c>
      <c r="L78" s="44"/>
      <c r="M78" s="6">
        <f t="shared" si="7"/>
      </c>
      <c r="N78" s="41"/>
      <c r="O78" s="8"/>
      <c r="P78" s="45"/>
      <c r="Q78" s="45"/>
      <c r="R78" s="46">
        <f t="shared" si="8"/>
      </c>
      <c r="S78" s="46"/>
      <c r="T78" s="47">
        <f t="shared" si="9"/>
      </c>
      <c r="U78" s="47"/>
    </row>
    <row r="79" spans="2:21" ht="13.5">
      <c r="B79" s="41">
        <v>71</v>
      </c>
      <c r="C79" s="44">
        <f t="shared" si="6"/>
      </c>
      <c r="D79" s="44"/>
      <c r="E79" s="41"/>
      <c r="F79" s="8"/>
      <c r="G79" s="41" t="s">
        <v>3</v>
      </c>
      <c r="H79" s="45"/>
      <c r="I79" s="45"/>
      <c r="J79" s="41"/>
      <c r="K79" s="44">
        <f t="shared" si="5"/>
      </c>
      <c r="L79" s="44"/>
      <c r="M79" s="6">
        <f t="shared" si="7"/>
      </c>
      <c r="N79" s="41"/>
      <c r="O79" s="8"/>
      <c r="P79" s="45"/>
      <c r="Q79" s="45"/>
      <c r="R79" s="46">
        <f t="shared" si="8"/>
      </c>
      <c r="S79" s="46"/>
      <c r="T79" s="47">
        <f t="shared" si="9"/>
      </c>
      <c r="U79" s="47"/>
    </row>
    <row r="80" spans="2:21" ht="13.5">
      <c r="B80" s="41">
        <v>72</v>
      </c>
      <c r="C80" s="44">
        <f t="shared" si="6"/>
      </c>
      <c r="D80" s="44"/>
      <c r="E80" s="41"/>
      <c r="F80" s="8"/>
      <c r="G80" s="41" t="s">
        <v>4</v>
      </c>
      <c r="H80" s="45"/>
      <c r="I80" s="45"/>
      <c r="J80" s="41"/>
      <c r="K80" s="44">
        <f t="shared" si="5"/>
      </c>
      <c r="L80" s="44"/>
      <c r="M80" s="6">
        <f t="shared" si="7"/>
      </c>
      <c r="N80" s="41"/>
      <c r="O80" s="8"/>
      <c r="P80" s="45"/>
      <c r="Q80" s="45"/>
      <c r="R80" s="46">
        <f t="shared" si="8"/>
      </c>
      <c r="S80" s="46"/>
      <c r="T80" s="47">
        <f t="shared" si="9"/>
      </c>
      <c r="U80" s="47"/>
    </row>
    <row r="81" spans="2:21" ht="13.5">
      <c r="B81" s="41">
        <v>73</v>
      </c>
      <c r="C81" s="44">
        <f t="shared" si="6"/>
      </c>
      <c r="D81" s="44"/>
      <c r="E81" s="41"/>
      <c r="F81" s="8"/>
      <c r="G81" s="41" t="s">
        <v>3</v>
      </c>
      <c r="H81" s="45"/>
      <c r="I81" s="45"/>
      <c r="J81" s="41"/>
      <c r="K81" s="44">
        <f t="shared" si="5"/>
      </c>
      <c r="L81" s="44"/>
      <c r="M81" s="6">
        <f t="shared" si="7"/>
      </c>
      <c r="N81" s="41"/>
      <c r="O81" s="8"/>
      <c r="P81" s="45"/>
      <c r="Q81" s="45"/>
      <c r="R81" s="46">
        <f t="shared" si="8"/>
      </c>
      <c r="S81" s="46"/>
      <c r="T81" s="47">
        <f t="shared" si="9"/>
      </c>
      <c r="U81" s="47"/>
    </row>
    <row r="82" spans="2:21" ht="13.5">
      <c r="B82" s="41">
        <v>74</v>
      </c>
      <c r="C82" s="44">
        <f t="shared" si="6"/>
      </c>
      <c r="D82" s="44"/>
      <c r="E82" s="41"/>
      <c r="F82" s="8"/>
      <c r="G82" s="41" t="s">
        <v>3</v>
      </c>
      <c r="H82" s="45"/>
      <c r="I82" s="45"/>
      <c r="J82" s="41"/>
      <c r="K82" s="44">
        <f t="shared" si="5"/>
      </c>
      <c r="L82" s="44"/>
      <c r="M82" s="6">
        <f t="shared" si="7"/>
      </c>
      <c r="N82" s="41"/>
      <c r="O82" s="8"/>
      <c r="P82" s="45"/>
      <c r="Q82" s="45"/>
      <c r="R82" s="46">
        <f t="shared" si="8"/>
      </c>
      <c r="S82" s="46"/>
      <c r="T82" s="47">
        <f t="shared" si="9"/>
      </c>
      <c r="U82" s="47"/>
    </row>
    <row r="83" spans="2:21" ht="13.5">
      <c r="B83" s="41">
        <v>75</v>
      </c>
      <c r="C83" s="44">
        <f t="shared" si="6"/>
      </c>
      <c r="D83" s="44"/>
      <c r="E83" s="41"/>
      <c r="F83" s="8"/>
      <c r="G83" s="41" t="s">
        <v>3</v>
      </c>
      <c r="H83" s="45"/>
      <c r="I83" s="45"/>
      <c r="J83" s="41"/>
      <c r="K83" s="44">
        <f t="shared" si="5"/>
      </c>
      <c r="L83" s="44"/>
      <c r="M83" s="6">
        <f t="shared" si="7"/>
      </c>
      <c r="N83" s="41"/>
      <c r="O83" s="8"/>
      <c r="P83" s="45"/>
      <c r="Q83" s="45"/>
      <c r="R83" s="46">
        <f t="shared" si="8"/>
      </c>
      <c r="S83" s="46"/>
      <c r="T83" s="47">
        <f t="shared" si="9"/>
      </c>
      <c r="U83" s="47"/>
    </row>
    <row r="84" spans="2:21" ht="13.5">
      <c r="B84" s="41">
        <v>76</v>
      </c>
      <c r="C84" s="44">
        <f t="shared" si="6"/>
      </c>
      <c r="D84" s="44"/>
      <c r="E84" s="41"/>
      <c r="F84" s="8"/>
      <c r="G84" s="41" t="s">
        <v>3</v>
      </c>
      <c r="H84" s="45"/>
      <c r="I84" s="45"/>
      <c r="J84" s="41"/>
      <c r="K84" s="44">
        <f t="shared" si="5"/>
      </c>
      <c r="L84" s="44"/>
      <c r="M84" s="6">
        <f t="shared" si="7"/>
      </c>
      <c r="N84" s="41"/>
      <c r="O84" s="8"/>
      <c r="P84" s="45"/>
      <c r="Q84" s="45"/>
      <c r="R84" s="46">
        <f t="shared" si="8"/>
      </c>
      <c r="S84" s="46"/>
      <c r="T84" s="47">
        <f t="shared" si="9"/>
      </c>
      <c r="U84" s="47"/>
    </row>
    <row r="85" spans="2:21" ht="13.5">
      <c r="B85" s="41">
        <v>77</v>
      </c>
      <c r="C85" s="44">
        <f t="shared" si="6"/>
      </c>
      <c r="D85" s="44"/>
      <c r="E85" s="41"/>
      <c r="F85" s="8"/>
      <c r="G85" s="41" t="s">
        <v>4</v>
      </c>
      <c r="H85" s="45"/>
      <c r="I85" s="45"/>
      <c r="J85" s="41"/>
      <c r="K85" s="44">
        <f t="shared" si="5"/>
      </c>
      <c r="L85" s="44"/>
      <c r="M85" s="6">
        <f t="shared" si="7"/>
      </c>
      <c r="N85" s="41"/>
      <c r="O85" s="8"/>
      <c r="P85" s="45"/>
      <c r="Q85" s="45"/>
      <c r="R85" s="46">
        <f t="shared" si="8"/>
      </c>
      <c r="S85" s="46"/>
      <c r="T85" s="47">
        <f t="shared" si="9"/>
      </c>
      <c r="U85" s="47"/>
    </row>
    <row r="86" spans="2:21" ht="13.5">
      <c r="B86" s="41">
        <v>78</v>
      </c>
      <c r="C86" s="44">
        <f t="shared" si="6"/>
      </c>
      <c r="D86" s="44"/>
      <c r="E86" s="41"/>
      <c r="F86" s="8"/>
      <c r="G86" s="41" t="s">
        <v>3</v>
      </c>
      <c r="H86" s="45"/>
      <c r="I86" s="45"/>
      <c r="J86" s="41"/>
      <c r="K86" s="44">
        <f t="shared" si="5"/>
      </c>
      <c r="L86" s="44"/>
      <c r="M86" s="6">
        <f t="shared" si="7"/>
      </c>
      <c r="N86" s="41"/>
      <c r="O86" s="8"/>
      <c r="P86" s="45"/>
      <c r="Q86" s="45"/>
      <c r="R86" s="46">
        <f t="shared" si="8"/>
      </c>
      <c r="S86" s="46"/>
      <c r="T86" s="47">
        <f t="shared" si="9"/>
      </c>
      <c r="U86" s="47"/>
    </row>
    <row r="87" spans="2:21" ht="13.5">
      <c r="B87" s="41">
        <v>79</v>
      </c>
      <c r="C87" s="44">
        <f t="shared" si="6"/>
      </c>
      <c r="D87" s="44"/>
      <c r="E87" s="41"/>
      <c r="F87" s="8"/>
      <c r="G87" s="41" t="s">
        <v>4</v>
      </c>
      <c r="H87" s="45"/>
      <c r="I87" s="45"/>
      <c r="J87" s="41"/>
      <c r="K87" s="44">
        <f t="shared" si="5"/>
      </c>
      <c r="L87" s="44"/>
      <c r="M87" s="6">
        <f t="shared" si="7"/>
      </c>
      <c r="N87" s="41"/>
      <c r="O87" s="8"/>
      <c r="P87" s="45"/>
      <c r="Q87" s="45"/>
      <c r="R87" s="46">
        <f t="shared" si="8"/>
      </c>
      <c r="S87" s="46"/>
      <c r="T87" s="47">
        <f t="shared" si="9"/>
      </c>
      <c r="U87" s="47"/>
    </row>
    <row r="88" spans="2:21" ht="13.5">
      <c r="B88" s="41">
        <v>80</v>
      </c>
      <c r="C88" s="44">
        <f t="shared" si="6"/>
      </c>
      <c r="D88" s="44"/>
      <c r="E88" s="41"/>
      <c r="F88" s="8"/>
      <c r="G88" s="41" t="s">
        <v>4</v>
      </c>
      <c r="H88" s="45"/>
      <c r="I88" s="45"/>
      <c r="J88" s="41"/>
      <c r="K88" s="44">
        <f t="shared" si="5"/>
      </c>
      <c r="L88" s="44"/>
      <c r="M88" s="6">
        <f t="shared" si="7"/>
      </c>
      <c r="N88" s="41"/>
      <c r="O88" s="8"/>
      <c r="P88" s="45"/>
      <c r="Q88" s="45"/>
      <c r="R88" s="46">
        <f t="shared" si="8"/>
      </c>
      <c r="S88" s="46"/>
      <c r="T88" s="47">
        <f t="shared" si="9"/>
      </c>
      <c r="U88" s="47"/>
    </row>
    <row r="89" spans="2:21" ht="13.5">
      <c r="B89" s="41">
        <v>81</v>
      </c>
      <c r="C89" s="44">
        <f t="shared" si="6"/>
      </c>
      <c r="D89" s="44"/>
      <c r="E89" s="41"/>
      <c r="F89" s="8"/>
      <c r="G89" s="41" t="s">
        <v>4</v>
      </c>
      <c r="H89" s="45"/>
      <c r="I89" s="45"/>
      <c r="J89" s="41"/>
      <c r="K89" s="44">
        <f t="shared" si="5"/>
      </c>
      <c r="L89" s="44"/>
      <c r="M89" s="6">
        <f t="shared" si="7"/>
      </c>
      <c r="N89" s="41"/>
      <c r="O89" s="8"/>
      <c r="P89" s="45"/>
      <c r="Q89" s="45"/>
      <c r="R89" s="46">
        <f t="shared" si="8"/>
      </c>
      <c r="S89" s="46"/>
      <c r="T89" s="47">
        <f t="shared" si="9"/>
      </c>
      <c r="U89" s="47"/>
    </row>
    <row r="90" spans="2:21" ht="13.5">
      <c r="B90" s="41">
        <v>82</v>
      </c>
      <c r="C90" s="44">
        <f t="shared" si="6"/>
      </c>
      <c r="D90" s="44"/>
      <c r="E90" s="41"/>
      <c r="F90" s="8"/>
      <c r="G90" s="41" t="s">
        <v>4</v>
      </c>
      <c r="H90" s="45"/>
      <c r="I90" s="45"/>
      <c r="J90" s="41"/>
      <c r="K90" s="44">
        <f t="shared" si="5"/>
      </c>
      <c r="L90" s="44"/>
      <c r="M90" s="6">
        <f t="shared" si="7"/>
      </c>
      <c r="N90" s="41"/>
      <c r="O90" s="8"/>
      <c r="P90" s="45"/>
      <c r="Q90" s="45"/>
      <c r="R90" s="46">
        <f t="shared" si="8"/>
      </c>
      <c r="S90" s="46"/>
      <c r="T90" s="47">
        <f t="shared" si="9"/>
      </c>
      <c r="U90" s="47"/>
    </row>
    <row r="91" spans="2:21" ht="13.5">
      <c r="B91" s="41">
        <v>83</v>
      </c>
      <c r="C91" s="44">
        <f t="shared" si="6"/>
      </c>
      <c r="D91" s="44"/>
      <c r="E91" s="41"/>
      <c r="F91" s="8"/>
      <c r="G91" s="41" t="s">
        <v>4</v>
      </c>
      <c r="H91" s="45"/>
      <c r="I91" s="45"/>
      <c r="J91" s="41"/>
      <c r="K91" s="44">
        <f t="shared" si="5"/>
      </c>
      <c r="L91" s="44"/>
      <c r="M91" s="6">
        <f t="shared" si="7"/>
      </c>
      <c r="N91" s="41"/>
      <c r="O91" s="8"/>
      <c r="P91" s="45"/>
      <c r="Q91" s="45"/>
      <c r="R91" s="46">
        <f t="shared" si="8"/>
      </c>
      <c r="S91" s="46"/>
      <c r="T91" s="47">
        <f t="shared" si="9"/>
      </c>
      <c r="U91" s="47"/>
    </row>
    <row r="92" spans="2:21" ht="13.5">
      <c r="B92" s="41">
        <v>84</v>
      </c>
      <c r="C92" s="44">
        <f t="shared" si="6"/>
      </c>
      <c r="D92" s="44"/>
      <c r="E92" s="41"/>
      <c r="F92" s="8"/>
      <c r="G92" s="41" t="s">
        <v>3</v>
      </c>
      <c r="H92" s="45"/>
      <c r="I92" s="45"/>
      <c r="J92" s="41"/>
      <c r="K92" s="44">
        <f t="shared" si="5"/>
      </c>
      <c r="L92" s="44"/>
      <c r="M92" s="6">
        <f t="shared" si="7"/>
      </c>
      <c r="N92" s="41"/>
      <c r="O92" s="8"/>
      <c r="P92" s="45"/>
      <c r="Q92" s="45"/>
      <c r="R92" s="46">
        <f t="shared" si="8"/>
      </c>
      <c r="S92" s="46"/>
      <c r="T92" s="47">
        <f t="shared" si="9"/>
      </c>
      <c r="U92" s="47"/>
    </row>
    <row r="93" spans="2:21" ht="13.5">
      <c r="B93" s="41">
        <v>85</v>
      </c>
      <c r="C93" s="44">
        <f t="shared" si="6"/>
      </c>
      <c r="D93" s="44"/>
      <c r="E93" s="41"/>
      <c r="F93" s="8"/>
      <c r="G93" s="41" t="s">
        <v>4</v>
      </c>
      <c r="H93" s="45"/>
      <c r="I93" s="45"/>
      <c r="J93" s="41"/>
      <c r="K93" s="44">
        <f t="shared" si="5"/>
      </c>
      <c r="L93" s="44"/>
      <c r="M93" s="6">
        <f t="shared" si="7"/>
      </c>
      <c r="N93" s="41"/>
      <c r="O93" s="8"/>
      <c r="P93" s="45"/>
      <c r="Q93" s="45"/>
      <c r="R93" s="46">
        <f t="shared" si="8"/>
      </c>
      <c r="S93" s="46"/>
      <c r="T93" s="47">
        <f t="shared" si="9"/>
      </c>
      <c r="U93" s="47"/>
    </row>
    <row r="94" spans="2:21" ht="13.5">
      <c r="B94" s="41">
        <v>86</v>
      </c>
      <c r="C94" s="44">
        <f t="shared" si="6"/>
      </c>
      <c r="D94" s="44"/>
      <c r="E94" s="41"/>
      <c r="F94" s="8"/>
      <c r="G94" s="41" t="s">
        <v>3</v>
      </c>
      <c r="H94" s="45"/>
      <c r="I94" s="45"/>
      <c r="J94" s="41"/>
      <c r="K94" s="44">
        <f t="shared" si="5"/>
      </c>
      <c r="L94" s="44"/>
      <c r="M94" s="6">
        <f t="shared" si="7"/>
      </c>
      <c r="N94" s="41"/>
      <c r="O94" s="8"/>
      <c r="P94" s="45"/>
      <c r="Q94" s="45"/>
      <c r="R94" s="46">
        <f t="shared" si="8"/>
      </c>
      <c r="S94" s="46"/>
      <c r="T94" s="47">
        <f t="shared" si="9"/>
      </c>
      <c r="U94" s="47"/>
    </row>
    <row r="95" spans="2:21" ht="13.5">
      <c r="B95" s="41">
        <v>87</v>
      </c>
      <c r="C95" s="44">
        <f t="shared" si="6"/>
      </c>
      <c r="D95" s="44"/>
      <c r="E95" s="41"/>
      <c r="F95" s="8"/>
      <c r="G95" s="41" t="s">
        <v>4</v>
      </c>
      <c r="H95" s="45"/>
      <c r="I95" s="45"/>
      <c r="J95" s="41"/>
      <c r="K95" s="44">
        <f t="shared" si="5"/>
      </c>
      <c r="L95" s="44"/>
      <c r="M95" s="6">
        <f t="shared" si="7"/>
      </c>
      <c r="N95" s="41"/>
      <c r="O95" s="8"/>
      <c r="P95" s="45"/>
      <c r="Q95" s="45"/>
      <c r="R95" s="46">
        <f t="shared" si="8"/>
      </c>
      <c r="S95" s="46"/>
      <c r="T95" s="47">
        <f t="shared" si="9"/>
      </c>
      <c r="U95" s="47"/>
    </row>
    <row r="96" spans="2:21" ht="13.5">
      <c r="B96" s="41">
        <v>88</v>
      </c>
      <c r="C96" s="44">
        <f t="shared" si="6"/>
      </c>
      <c r="D96" s="44"/>
      <c r="E96" s="41"/>
      <c r="F96" s="8"/>
      <c r="G96" s="41" t="s">
        <v>3</v>
      </c>
      <c r="H96" s="45"/>
      <c r="I96" s="45"/>
      <c r="J96" s="41"/>
      <c r="K96" s="44">
        <f t="shared" si="5"/>
      </c>
      <c r="L96" s="44"/>
      <c r="M96" s="6">
        <f t="shared" si="7"/>
      </c>
      <c r="N96" s="41"/>
      <c r="O96" s="8"/>
      <c r="P96" s="45"/>
      <c r="Q96" s="45"/>
      <c r="R96" s="46">
        <f t="shared" si="8"/>
      </c>
      <c r="S96" s="46"/>
      <c r="T96" s="47">
        <f t="shared" si="9"/>
      </c>
      <c r="U96" s="47"/>
    </row>
    <row r="97" spans="2:21" ht="13.5">
      <c r="B97" s="41">
        <v>89</v>
      </c>
      <c r="C97" s="44">
        <f t="shared" si="6"/>
      </c>
      <c r="D97" s="44"/>
      <c r="E97" s="41"/>
      <c r="F97" s="8"/>
      <c r="G97" s="41" t="s">
        <v>4</v>
      </c>
      <c r="H97" s="45"/>
      <c r="I97" s="45"/>
      <c r="J97" s="41"/>
      <c r="K97" s="44">
        <f t="shared" si="5"/>
      </c>
      <c r="L97" s="44"/>
      <c r="M97" s="6">
        <f t="shared" si="7"/>
      </c>
      <c r="N97" s="41"/>
      <c r="O97" s="8"/>
      <c r="P97" s="45"/>
      <c r="Q97" s="45"/>
      <c r="R97" s="46">
        <f t="shared" si="8"/>
      </c>
      <c r="S97" s="46"/>
      <c r="T97" s="47">
        <f t="shared" si="9"/>
      </c>
      <c r="U97" s="47"/>
    </row>
    <row r="98" spans="2:21" ht="13.5">
      <c r="B98" s="41">
        <v>90</v>
      </c>
      <c r="C98" s="44">
        <f t="shared" si="6"/>
      </c>
      <c r="D98" s="44"/>
      <c r="E98" s="41"/>
      <c r="F98" s="8"/>
      <c r="G98" s="41" t="s">
        <v>3</v>
      </c>
      <c r="H98" s="45"/>
      <c r="I98" s="45"/>
      <c r="J98" s="41"/>
      <c r="K98" s="44">
        <f t="shared" si="5"/>
      </c>
      <c r="L98" s="44"/>
      <c r="M98" s="6">
        <f t="shared" si="7"/>
      </c>
      <c r="N98" s="41"/>
      <c r="O98" s="8"/>
      <c r="P98" s="45"/>
      <c r="Q98" s="45"/>
      <c r="R98" s="46">
        <f t="shared" si="8"/>
      </c>
      <c r="S98" s="46"/>
      <c r="T98" s="47">
        <f t="shared" si="9"/>
      </c>
      <c r="U98" s="47"/>
    </row>
    <row r="99" spans="2:21" ht="13.5">
      <c r="B99" s="41">
        <v>91</v>
      </c>
      <c r="C99" s="44">
        <f t="shared" si="6"/>
      </c>
      <c r="D99" s="44"/>
      <c r="E99" s="41"/>
      <c r="F99" s="8"/>
      <c r="G99" s="41" t="s">
        <v>4</v>
      </c>
      <c r="H99" s="45"/>
      <c r="I99" s="45"/>
      <c r="J99" s="41"/>
      <c r="K99" s="44">
        <f t="shared" si="5"/>
      </c>
      <c r="L99" s="44"/>
      <c r="M99" s="6">
        <f t="shared" si="7"/>
      </c>
      <c r="N99" s="41"/>
      <c r="O99" s="8"/>
      <c r="P99" s="45"/>
      <c r="Q99" s="45"/>
      <c r="R99" s="46">
        <f t="shared" si="8"/>
      </c>
      <c r="S99" s="46"/>
      <c r="T99" s="47">
        <f t="shared" si="9"/>
      </c>
      <c r="U99" s="47"/>
    </row>
    <row r="100" spans="2:21" ht="13.5">
      <c r="B100" s="41">
        <v>92</v>
      </c>
      <c r="C100" s="44">
        <f t="shared" si="6"/>
      </c>
      <c r="D100" s="44"/>
      <c r="E100" s="41"/>
      <c r="F100" s="8"/>
      <c r="G100" s="41" t="s">
        <v>4</v>
      </c>
      <c r="H100" s="45"/>
      <c r="I100" s="45"/>
      <c r="J100" s="41"/>
      <c r="K100" s="44">
        <f t="shared" si="5"/>
      </c>
      <c r="L100" s="44"/>
      <c r="M100" s="6">
        <f t="shared" si="7"/>
      </c>
      <c r="N100" s="41"/>
      <c r="O100" s="8"/>
      <c r="P100" s="45"/>
      <c r="Q100" s="45"/>
      <c r="R100" s="46">
        <f t="shared" si="8"/>
      </c>
      <c r="S100" s="46"/>
      <c r="T100" s="47">
        <f t="shared" si="9"/>
      </c>
      <c r="U100" s="47"/>
    </row>
    <row r="101" spans="2:21" ht="13.5">
      <c r="B101" s="41">
        <v>93</v>
      </c>
      <c r="C101" s="44">
        <f t="shared" si="6"/>
      </c>
      <c r="D101" s="44"/>
      <c r="E101" s="41"/>
      <c r="F101" s="8"/>
      <c r="G101" s="41" t="s">
        <v>3</v>
      </c>
      <c r="H101" s="45"/>
      <c r="I101" s="45"/>
      <c r="J101" s="41"/>
      <c r="K101" s="44">
        <f t="shared" si="5"/>
      </c>
      <c r="L101" s="44"/>
      <c r="M101" s="6">
        <f t="shared" si="7"/>
      </c>
      <c r="N101" s="41"/>
      <c r="O101" s="8"/>
      <c r="P101" s="45"/>
      <c r="Q101" s="45"/>
      <c r="R101" s="46">
        <f t="shared" si="8"/>
      </c>
      <c r="S101" s="46"/>
      <c r="T101" s="47">
        <f t="shared" si="9"/>
      </c>
      <c r="U101" s="47"/>
    </row>
    <row r="102" spans="2:21" ht="13.5">
      <c r="B102" s="41">
        <v>94</v>
      </c>
      <c r="C102" s="44">
        <f t="shared" si="6"/>
      </c>
      <c r="D102" s="44"/>
      <c r="E102" s="41"/>
      <c r="F102" s="8"/>
      <c r="G102" s="41" t="s">
        <v>3</v>
      </c>
      <c r="H102" s="45"/>
      <c r="I102" s="45"/>
      <c r="J102" s="41"/>
      <c r="K102" s="44">
        <f t="shared" si="5"/>
      </c>
      <c r="L102" s="44"/>
      <c r="M102" s="6">
        <f t="shared" si="7"/>
      </c>
      <c r="N102" s="41"/>
      <c r="O102" s="8"/>
      <c r="P102" s="45"/>
      <c r="Q102" s="45"/>
      <c r="R102" s="46">
        <f t="shared" si="8"/>
      </c>
      <c r="S102" s="46"/>
      <c r="T102" s="47">
        <f t="shared" si="9"/>
      </c>
      <c r="U102" s="47"/>
    </row>
    <row r="103" spans="2:21" ht="13.5">
      <c r="B103" s="41">
        <v>95</v>
      </c>
      <c r="C103" s="44">
        <f t="shared" si="6"/>
      </c>
      <c r="D103" s="44"/>
      <c r="E103" s="41"/>
      <c r="F103" s="8"/>
      <c r="G103" s="41" t="s">
        <v>3</v>
      </c>
      <c r="H103" s="45"/>
      <c r="I103" s="45"/>
      <c r="J103" s="41"/>
      <c r="K103" s="44">
        <f t="shared" si="5"/>
      </c>
      <c r="L103" s="44"/>
      <c r="M103" s="6">
        <f t="shared" si="7"/>
      </c>
      <c r="N103" s="41"/>
      <c r="O103" s="8"/>
      <c r="P103" s="45"/>
      <c r="Q103" s="45"/>
      <c r="R103" s="46">
        <f t="shared" si="8"/>
      </c>
      <c r="S103" s="46"/>
      <c r="T103" s="47">
        <f t="shared" si="9"/>
      </c>
      <c r="U103" s="47"/>
    </row>
    <row r="104" spans="2:21" ht="13.5">
      <c r="B104" s="41">
        <v>96</v>
      </c>
      <c r="C104" s="44">
        <f t="shared" si="6"/>
      </c>
      <c r="D104" s="44"/>
      <c r="E104" s="41"/>
      <c r="F104" s="8"/>
      <c r="G104" s="41" t="s">
        <v>4</v>
      </c>
      <c r="H104" s="45"/>
      <c r="I104" s="45"/>
      <c r="J104" s="41"/>
      <c r="K104" s="44">
        <f t="shared" si="5"/>
      </c>
      <c r="L104" s="44"/>
      <c r="M104" s="6">
        <f t="shared" si="7"/>
      </c>
      <c r="N104" s="41"/>
      <c r="O104" s="8"/>
      <c r="P104" s="45"/>
      <c r="Q104" s="45"/>
      <c r="R104" s="46">
        <f t="shared" si="8"/>
      </c>
      <c r="S104" s="46"/>
      <c r="T104" s="47">
        <f t="shared" si="9"/>
      </c>
      <c r="U104" s="47"/>
    </row>
    <row r="105" spans="2:21" ht="13.5">
      <c r="B105" s="41">
        <v>97</v>
      </c>
      <c r="C105" s="44">
        <f t="shared" si="6"/>
      </c>
      <c r="D105" s="44"/>
      <c r="E105" s="41"/>
      <c r="F105" s="8"/>
      <c r="G105" s="41" t="s">
        <v>3</v>
      </c>
      <c r="H105" s="45"/>
      <c r="I105" s="45"/>
      <c r="J105" s="41"/>
      <c r="K105" s="44">
        <f t="shared" si="5"/>
      </c>
      <c r="L105" s="44"/>
      <c r="M105" s="6">
        <f t="shared" si="7"/>
      </c>
      <c r="N105" s="41"/>
      <c r="O105" s="8"/>
      <c r="P105" s="45"/>
      <c r="Q105" s="45"/>
      <c r="R105" s="46">
        <f t="shared" si="8"/>
      </c>
      <c r="S105" s="46"/>
      <c r="T105" s="47">
        <f t="shared" si="9"/>
      </c>
      <c r="U105" s="47"/>
    </row>
    <row r="106" spans="2:21" ht="13.5">
      <c r="B106" s="41">
        <v>98</v>
      </c>
      <c r="C106" s="44">
        <f t="shared" si="6"/>
      </c>
      <c r="D106" s="44"/>
      <c r="E106" s="41"/>
      <c r="F106" s="8"/>
      <c r="G106" s="41" t="s">
        <v>4</v>
      </c>
      <c r="H106" s="45"/>
      <c r="I106" s="45"/>
      <c r="J106" s="41"/>
      <c r="K106" s="44">
        <f t="shared" si="5"/>
      </c>
      <c r="L106" s="44"/>
      <c r="M106" s="6">
        <f t="shared" si="7"/>
      </c>
      <c r="N106" s="41"/>
      <c r="O106" s="8"/>
      <c r="P106" s="45"/>
      <c r="Q106" s="45"/>
      <c r="R106" s="46">
        <f t="shared" si="8"/>
      </c>
      <c r="S106" s="46"/>
      <c r="T106" s="47">
        <f t="shared" si="9"/>
      </c>
      <c r="U106" s="47"/>
    </row>
    <row r="107" spans="2:21" ht="13.5">
      <c r="B107" s="41">
        <v>99</v>
      </c>
      <c r="C107" s="44">
        <f t="shared" si="6"/>
      </c>
      <c r="D107" s="44"/>
      <c r="E107" s="41"/>
      <c r="F107" s="8"/>
      <c r="G107" s="41" t="s">
        <v>4</v>
      </c>
      <c r="H107" s="45"/>
      <c r="I107" s="45"/>
      <c r="J107" s="41"/>
      <c r="K107" s="44">
        <f t="shared" si="5"/>
      </c>
      <c r="L107" s="44"/>
      <c r="M107" s="6">
        <f t="shared" si="7"/>
      </c>
      <c r="N107" s="41"/>
      <c r="O107" s="8"/>
      <c r="P107" s="45"/>
      <c r="Q107" s="45"/>
      <c r="R107" s="46">
        <f t="shared" si="8"/>
      </c>
      <c r="S107" s="46"/>
      <c r="T107" s="47">
        <f t="shared" si="9"/>
      </c>
      <c r="U107" s="47"/>
    </row>
    <row r="108" spans="2:21" ht="13.5">
      <c r="B108" s="41">
        <v>100</v>
      </c>
      <c r="C108" s="44">
        <f t="shared" si="6"/>
      </c>
      <c r="D108" s="44"/>
      <c r="E108" s="41"/>
      <c r="F108" s="8"/>
      <c r="G108" s="41" t="s">
        <v>3</v>
      </c>
      <c r="H108" s="45"/>
      <c r="I108" s="45"/>
      <c r="J108" s="41"/>
      <c r="K108" s="44">
        <f t="shared" si="5"/>
      </c>
      <c r="L108" s="44"/>
      <c r="M108" s="6">
        <f t="shared" si="7"/>
      </c>
      <c r="N108" s="41"/>
      <c r="O108" s="8"/>
      <c r="P108" s="45"/>
      <c r="Q108" s="45"/>
      <c r="R108" s="46">
        <f t="shared" si="8"/>
      </c>
      <c r="S108" s="46"/>
      <c r="T108" s="47">
        <f t="shared" si="9"/>
      </c>
      <c r="U108" s="47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6">
    <mergeCell ref="J2:K2"/>
    <mergeCell ref="L2:M2"/>
    <mergeCell ref="R3:S3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24" operator="equal" stopIfTrue="1">
      <formula>"買"</formula>
    </cfRule>
    <cfRule type="cellIs" priority="2" dxfId="25" operator="equal" stopIfTrue="1">
      <formula>"売"</formula>
    </cfRule>
  </conditionalFormatting>
  <conditionalFormatting sqref="G9:G11 G14:G45 G47:G108">
    <cfRule type="cellIs" priority="7" dxfId="24" operator="equal" stopIfTrue="1">
      <formula>"買"</formula>
    </cfRule>
    <cfRule type="cellIs" priority="8" dxfId="25" operator="equal" stopIfTrue="1">
      <formula>"売"</formula>
    </cfRule>
  </conditionalFormatting>
  <conditionalFormatting sqref="G12">
    <cfRule type="cellIs" priority="5" dxfId="24" operator="equal" stopIfTrue="1">
      <formula>"買"</formula>
    </cfRule>
    <cfRule type="cellIs" priority="6" dxfId="25" operator="equal" stopIfTrue="1">
      <formula>"売"</formula>
    </cfRule>
  </conditionalFormatting>
  <conditionalFormatting sqref="G13">
    <cfRule type="cellIs" priority="3" dxfId="24" operator="equal" stopIfTrue="1">
      <formula>"買"</formula>
    </cfRule>
    <cfRule type="cellIs" priority="4" dxfId="25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3"/>
  <sheetViews>
    <sheetView zoomScalePageLayoutView="0" workbookViewId="0" topLeftCell="A175">
      <selection activeCell="A198" sqref="A198"/>
    </sheetView>
  </sheetViews>
  <sheetFormatPr defaultColWidth="9.00390625" defaultRowHeight="13.5"/>
  <sheetData>
    <row r="1" ht="13.5">
      <c r="A1" t="s">
        <v>93</v>
      </c>
    </row>
    <row r="67" ht="13.5">
      <c r="A67" t="s">
        <v>96</v>
      </c>
    </row>
    <row r="133" ht="13.5">
      <c r="A133" t="s">
        <v>104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="145" zoomScaleNormal="145" zoomScaleSheetLayoutView="100" zoomScalePageLayoutView="0" workbookViewId="0" topLeftCell="A1">
      <selection activeCell="A24" sqref="A24"/>
    </sheetView>
  </sheetViews>
  <sheetFormatPr defaultColWidth="9.00390625" defaultRowHeight="13.5"/>
  <cols>
    <col min="1" max="1" width="107.75390625" style="0" customWidth="1"/>
    <col min="2" max="2" width="7.50390625" style="0" hidden="1" customWidth="1"/>
    <col min="3" max="3" width="9.00390625" style="0" hidden="1" customWidth="1"/>
    <col min="4" max="4" width="8.75390625" style="0" hidden="1" customWidth="1"/>
    <col min="5" max="7" width="9.00390625" style="0" hidden="1" customWidth="1"/>
    <col min="8" max="8" width="7.375" style="0" hidden="1" customWidth="1"/>
    <col min="9" max="10" width="9.00390625" style="0" hidden="1" customWidth="1"/>
  </cols>
  <sheetData>
    <row r="1" ht="13.5">
      <c r="A1" t="s">
        <v>0</v>
      </c>
    </row>
    <row r="2" spans="1:10" ht="9" customHeight="1">
      <c r="A2" s="83"/>
      <c r="B2" s="84"/>
      <c r="C2" s="84"/>
      <c r="D2" s="84"/>
      <c r="E2" s="84"/>
      <c r="F2" s="84"/>
      <c r="G2" s="84"/>
      <c r="H2" s="84"/>
      <c r="I2" s="84"/>
      <c r="J2" s="84"/>
    </row>
    <row r="3" spans="1:10" ht="13.5" hidden="1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13.5" hidden="1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0" ht="6.75" customHeight="1" hidden="1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0" ht="12" customHeight="1" hidden="1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ht="13.5" hidden="1">
      <c r="A7" s="84"/>
      <c r="B7" s="84"/>
      <c r="C7" s="84"/>
      <c r="D7" s="84"/>
      <c r="E7" s="84"/>
      <c r="F7" s="84"/>
      <c r="G7" s="84"/>
      <c r="H7" s="84"/>
      <c r="I7" s="84"/>
      <c r="J7" s="84"/>
    </row>
    <row r="8" spans="1:10" ht="13.5" hidden="1">
      <c r="A8" s="84"/>
      <c r="B8" s="84"/>
      <c r="C8" s="84"/>
      <c r="D8" s="84"/>
      <c r="E8" s="84"/>
      <c r="F8" s="84"/>
      <c r="G8" s="84"/>
      <c r="H8" s="84"/>
      <c r="I8" s="84"/>
      <c r="J8" s="84"/>
    </row>
    <row r="9" spans="1:10" ht="13.5" hidden="1">
      <c r="A9" s="84"/>
      <c r="B9" s="84"/>
      <c r="C9" s="84"/>
      <c r="D9" s="84"/>
      <c r="E9" s="84"/>
      <c r="F9" s="84"/>
      <c r="G9" s="84"/>
      <c r="H9" s="84"/>
      <c r="I9" s="84"/>
      <c r="J9" s="84"/>
    </row>
    <row r="10" ht="13.5">
      <c r="A10" t="s">
        <v>98</v>
      </c>
    </row>
    <row r="11" ht="13.5">
      <c r="A11" t="s">
        <v>1</v>
      </c>
    </row>
    <row r="12" spans="1:10" ht="6" customHeight="1">
      <c r="A12" s="85"/>
      <c r="B12" s="86"/>
      <c r="C12" s="86"/>
      <c r="D12" s="86"/>
      <c r="E12" s="86"/>
      <c r="F12" s="86"/>
      <c r="G12" s="86"/>
      <c r="H12" s="86"/>
      <c r="I12" s="86"/>
      <c r="J12" s="86"/>
    </row>
    <row r="13" spans="1:10" ht="5.25" customHeight="1" hidden="1">
      <c r="A13" s="86"/>
      <c r="B13" s="86"/>
      <c r="C13" s="86"/>
      <c r="D13" s="86"/>
      <c r="E13" s="86"/>
      <c r="F13" s="86"/>
      <c r="G13" s="86"/>
      <c r="H13" s="86"/>
      <c r="I13" s="86"/>
      <c r="J13" s="86"/>
    </row>
    <row r="14" spans="1:10" ht="13.5" hidden="1">
      <c r="A14" s="86"/>
      <c r="B14" s="86"/>
      <c r="C14" s="86"/>
      <c r="D14" s="86"/>
      <c r="E14" s="86"/>
      <c r="F14" s="86"/>
      <c r="G14" s="86"/>
      <c r="H14" s="86"/>
      <c r="I14" s="86"/>
      <c r="J14" s="86"/>
    </row>
    <row r="15" spans="1:10" ht="2.25" customHeight="1" hidden="1">
      <c r="A15" s="86"/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9" customHeight="1" hidden="1">
      <c r="A16" s="86"/>
      <c r="B16" s="86"/>
      <c r="C16" s="86"/>
      <c r="D16" s="86"/>
      <c r="E16" s="86"/>
      <c r="F16" s="86"/>
      <c r="G16" s="86"/>
      <c r="H16" s="86"/>
      <c r="I16" s="86"/>
      <c r="J16" s="86"/>
    </row>
    <row r="17" spans="1:10" ht="13.5" hidden="1">
      <c r="A17" s="86"/>
      <c r="B17" s="86"/>
      <c r="C17" s="86"/>
      <c r="D17" s="86"/>
      <c r="E17" s="86"/>
      <c r="F17" s="86"/>
      <c r="G17" s="86"/>
      <c r="H17" s="86"/>
      <c r="I17" s="86"/>
      <c r="J17" s="86"/>
    </row>
    <row r="18" spans="1:10" ht="13.5" hidden="1">
      <c r="A18" s="86"/>
      <c r="B18" s="86"/>
      <c r="C18" s="86"/>
      <c r="D18" s="86"/>
      <c r="E18" s="86"/>
      <c r="F18" s="86"/>
      <c r="G18" s="86"/>
      <c r="H18" s="86"/>
      <c r="I18" s="86"/>
      <c r="J18" s="86"/>
    </row>
    <row r="19" spans="1:10" ht="13.5" hidden="1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ht="13.5">
      <c r="A20" t="s">
        <v>110</v>
      </c>
    </row>
    <row r="21" ht="13.5">
      <c r="A21" t="s">
        <v>111</v>
      </c>
    </row>
    <row r="22" ht="54">
      <c r="A22" s="43" t="s">
        <v>112</v>
      </c>
    </row>
    <row r="24" ht="13.5">
      <c r="A24" t="s">
        <v>2</v>
      </c>
    </row>
    <row r="25" spans="1:10" ht="9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ht="13.5" hidden="1">
      <c r="A26" s="87"/>
      <c r="B26" s="87"/>
      <c r="C26" s="87"/>
      <c r="D26" s="87"/>
      <c r="E26" s="87"/>
      <c r="F26" s="87"/>
      <c r="G26" s="87"/>
      <c r="H26" s="87"/>
      <c r="I26" s="87"/>
      <c r="J26" s="87"/>
    </row>
    <row r="27" spans="1:10" ht="13.5" hidden="1">
      <c r="A27" s="87"/>
      <c r="B27" s="87"/>
      <c r="C27" s="87"/>
      <c r="D27" s="87"/>
      <c r="E27" s="87"/>
      <c r="F27" s="87"/>
      <c r="G27" s="87"/>
      <c r="H27" s="87"/>
      <c r="I27" s="87"/>
      <c r="J27" s="87"/>
    </row>
    <row r="28" spans="1:10" ht="13.5" hidden="1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 ht="13.5" hidden="1">
      <c r="A29" s="87"/>
      <c r="B29" s="87"/>
      <c r="C29" s="87"/>
      <c r="D29" s="87"/>
      <c r="E29" s="87"/>
      <c r="F29" s="87"/>
      <c r="G29" s="87"/>
      <c r="H29" s="87"/>
      <c r="I29" s="87"/>
      <c r="J29" s="87"/>
    </row>
    <row r="30" spans="1:10" ht="13.5" hidden="1">
      <c r="A30" s="87"/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13.5" hidden="1">
      <c r="A31" s="87"/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13.5" hidden="1">
      <c r="A32" s="87"/>
      <c r="B32" s="87"/>
      <c r="C32" s="87"/>
      <c r="D32" s="87"/>
      <c r="E32" s="87"/>
      <c r="F32" s="87"/>
      <c r="G32" s="87"/>
      <c r="H32" s="87"/>
      <c r="I32" s="87"/>
      <c r="J32" s="87"/>
    </row>
    <row r="33" ht="13.5">
      <c r="A33" t="s">
        <v>113</v>
      </c>
    </row>
    <row r="34" ht="27">
      <c r="A34" s="43" t="s">
        <v>114</v>
      </c>
    </row>
  </sheetData>
  <sheetProtection/>
  <mergeCells count="3">
    <mergeCell ref="A2:J9"/>
    <mergeCell ref="A12:J19"/>
    <mergeCell ref="A25:J32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09"/>
  <sheetViews>
    <sheetView zoomScale="110" zoomScaleNormal="110" zoomScalePageLayoutView="0" workbookViewId="0" topLeftCell="A1">
      <pane ySplit="8" topLeftCell="A12" activePane="bottomLeft" state="frozen"/>
      <selection pane="topLeft" activeCell="A1" sqref="A1"/>
      <selection pane="bottomLeft" activeCell="A101" sqref="A101"/>
    </sheetView>
  </sheetViews>
  <sheetFormatPr defaultColWidth="9.00390625" defaultRowHeight="13.5"/>
  <cols>
    <col min="1" max="1" width="7.00390625" style="0" customWidth="1"/>
    <col min="2" max="18" width="6.625" style="0" customWidth="1"/>
    <col min="21" max="21" width="4.875" style="0" customWidth="1"/>
    <col min="22" max="22" width="10.875" style="23" bestFit="1" customWidth="1"/>
  </cols>
  <sheetData>
    <row r="2" spans="2:20" ht="13.5">
      <c r="B2" s="60" t="s">
        <v>5</v>
      </c>
      <c r="C2" s="60"/>
      <c r="D2" s="75" t="s">
        <v>86</v>
      </c>
      <c r="E2" s="75"/>
      <c r="F2" s="60" t="s">
        <v>6</v>
      </c>
      <c r="G2" s="60"/>
      <c r="H2" s="75" t="s">
        <v>57</v>
      </c>
      <c r="I2" s="75"/>
      <c r="J2" s="60" t="s">
        <v>7</v>
      </c>
      <c r="K2" s="60"/>
      <c r="L2" s="76">
        <f>C9</f>
        <v>1000000</v>
      </c>
      <c r="M2" s="75"/>
      <c r="N2" s="60" t="s">
        <v>8</v>
      </c>
      <c r="O2" s="60"/>
      <c r="P2" s="76">
        <f>C108+R108</f>
        <v>54317033.310870506</v>
      </c>
      <c r="Q2" s="75"/>
      <c r="R2" s="1"/>
      <c r="S2" s="1"/>
      <c r="T2" s="1"/>
    </row>
    <row r="3" spans="2:20" ht="57" customHeight="1">
      <c r="B3" s="60" t="s">
        <v>9</v>
      </c>
      <c r="C3" s="60"/>
      <c r="D3" s="77" t="s">
        <v>88</v>
      </c>
      <c r="E3" s="77"/>
      <c r="F3" s="77"/>
      <c r="G3" s="77"/>
      <c r="H3" s="77"/>
      <c r="I3" s="77"/>
      <c r="J3" s="60" t="s">
        <v>10</v>
      </c>
      <c r="K3" s="60"/>
      <c r="L3" s="79" t="s">
        <v>54</v>
      </c>
      <c r="M3" s="80"/>
      <c r="N3" s="80"/>
      <c r="O3" s="80"/>
      <c r="P3" s="80"/>
      <c r="Q3" s="80"/>
      <c r="R3" s="81" t="s">
        <v>85</v>
      </c>
      <c r="S3" s="82"/>
      <c r="T3" s="82"/>
    </row>
    <row r="4" spans="2:20" ht="13.5">
      <c r="B4" s="60" t="s">
        <v>11</v>
      </c>
      <c r="C4" s="60"/>
      <c r="D4" s="58">
        <f>SUM($R$9:$S$993)</f>
        <v>53317033.310870506</v>
      </c>
      <c r="E4" s="58"/>
      <c r="F4" s="60" t="s">
        <v>12</v>
      </c>
      <c r="G4" s="60"/>
      <c r="H4" s="74">
        <f>SUM($T$9:$U$108)</f>
        <v>2858.000000000002</v>
      </c>
      <c r="I4" s="75"/>
      <c r="J4" s="57" t="s">
        <v>13</v>
      </c>
      <c r="K4" s="57"/>
      <c r="L4" s="76">
        <f>MAX($C$9:$D$990)-C9</f>
        <v>47367794.57780103</v>
      </c>
      <c r="M4" s="76"/>
      <c r="N4" s="57" t="s">
        <v>14</v>
      </c>
      <c r="O4" s="57"/>
      <c r="P4" s="58">
        <f>MIN($C$9:$D$990)-C9</f>
        <v>-30000.000000001164</v>
      </c>
      <c r="Q4" s="58"/>
      <c r="R4" s="1"/>
      <c r="S4" s="1"/>
      <c r="T4" s="1"/>
    </row>
    <row r="5" spans="2:20" ht="13.5">
      <c r="B5" s="37" t="s">
        <v>15</v>
      </c>
      <c r="C5" s="2">
        <f>COUNTIF($R$9:$R$990,"&gt;0")</f>
        <v>61</v>
      </c>
      <c r="D5" s="36" t="s">
        <v>16</v>
      </c>
      <c r="E5" s="16">
        <f>COUNTIF($R$9:$R$990,"&lt;0")</f>
        <v>36</v>
      </c>
      <c r="F5" s="36" t="s">
        <v>17</v>
      </c>
      <c r="G5" s="2">
        <f>COUNTIF($R$9:$R$990,"=0")</f>
        <v>3</v>
      </c>
      <c r="H5" s="36" t="s">
        <v>18</v>
      </c>
      <c r="I5" s="3">
        <f>C5/SUM(C5,E5,G5)</f>
        <v>0.61</v>
      </c>
      <c r="J5" s="59" t="s">
        <v>19</v>
      </c>
      <c r="K5" s="60"/>
      <c r="L5" s="61">
        <v>9</v>
      </c>
      <c r="M5" s="62"/>
      <c r="N5" s="18" t="s">
        <v>20</v>
      </c>
      <c r="O5" s="9"/>
      <c r="P5" s="61">
        <v>4</v>
      </c>
      <c r="Q5" s="62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1:21" ht="13.5">
      <c r="A7" t="s">
        <v>48</v>
      </c>
      <c r="B7" s="63" t="s">
        <v>21</v>
      </c>
      <c r="C7" s="65" t="s">
        <v>22</v>
      </c>
      <c r="D7" s="66"/>
      <c r="E7" s="69" t="s">
        <v>23</v>
      </c>
      <c r="F7" s="70"/>
      <c r="G7" s="70"/>
      <c r="H7" s="70"/>
      <c r="I7" s="53"/>
      <c r="J7" s="71" t="s">
        <v>24</v>
      </c>
      <c r="K7" s="72"/>
      <c r="L7" s="55"/>
      <c r="M7" s="73" t="s">
        <v>25</v>
      </c>
      <c r="N7" s="48" t="s">
        <v>26</v>
      </c>
      <c r="O7" s="49"/>
      <c r="P7" s="49"/>
      <c r="Q7" s="50"/>
      <c r="R7" s="51" t="s">
        <v>27</v>
      </c>
      <c r="S7" s="51"/>
      <c r="T7" s="51"/>
      <c r="U7" s="51"/>
    </row>
    <row r="8" spans="1:22" ht="13.5">
      <c r="A8" t="s">
        <v>49</v>
      </c>
      <c r="B8" s="64"/>
      <c r="C8" s="67"/>
      <c r="D8" s="68"/>
      <c r="E8" s="19" t="s">
        <v>28</v>
      </c>
      <c r="F8" s="19" t="s">
        <v>29</v>
      </c>
      <c r="G8" s="19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73"/>
      <c r="N8" s="5" t="s">
        <v>28</v>
      </c>
      <c r="O8" s="5" t="s">
        <v>29</v>
      </c>
      <c r="P8" s="56" t="s">
        <v>31</v>
      </c>
      <c r="Q8" s="50"/>
      <c r="R8" s="51" t="s">
        <v>34</v>
      </c>
      <c r="S8" s="51"/>
      <c r="T8" s="51" t="s">
        <v>32</v>
      </c>
      <c r="U8" s="51"/>
      <c r="V8" s="23" t="s">
        <v>60</v>
      </c>
    </row>
    <row r="9" spans="2:22" ht="13.5">
      <c r="B9" s="38">
        <v>1</v>
      </c>
      <c r="C9" s="44">
        <v>1000000</v>
      </c>
      <c r="D9" s="44"/>
      <c r="E9" s="38">
        <v>2008</v>
      </c>
      <c r="F9" s="8">
        <v>42583</v>
      </c>
      <c r="G9" s="38" t="s">
        <v>3</v>
      </c>
      <c r="H9" s="45">
        <v>107.53</v>
      </c>
      <c r="I9" s="45"/>
      <c r="J9" s="38">
        <v>15</v>
      </c>
      <c r="K9" s="44">
        <f aca="true" t="shared" si="0" ref="K9:K72">IF(F9="","",C9*0.03)</f>
        <v>30000</v>
      </c>
      <c r="L9" s="44"/>
      <c r="M9" s="6">
        <f>IF(J9="","",(K9/J9)/1000)</f>
        <v>2</v>
      </c>
      <c r="N9" s="38">
        <v>2008</v>
      </c>
      <c r="O9" s="8">
        <v>42583</v>
      </c>
      <c r="P9" s="45">
        <v>107.68</v>
      </c>
      <c r="Q9" s="45"/>
      <c r="R9" s="46">
        <f>IF(O9="","",(IF(G9="売",H9-P9,P9-H9))*M9*100000)</f>
        <v>-30000.000000001135</v>
      </c>
      <c r="S9" s="46"/>
      <c r="T9" s="47">
        <f>IF(O9="","",IF(R9&lt;0,J9*(-1),IF(G9="買",(P9-H9)*100,(H9-P9)*100)))</f>
        <v>-15</v>
      </c>
      <c r="U9" s="47"/>
      <c r="V9" s="35" t="s">
        <v>59</v>
      </c>
    </row>
    <row r="10" spans="1:21" ht="13.5">
      <c r="A10" t="s">
        <v>58</v>
      </c>
      <c r="B10" s="38">
        <v>2</v>
      </c>
      <c r="C10" s="44">
        <f aca="true" t="shared" si="1" ref="C10:C73">IF(R9="","",C9+R9)</f>
        <v>969999.9999999988</v>
      </c>
      <c r="D10" s="44"/>
      <c r="E10" s="38">
        <v>2008</v>
      </c>
      <c r="F10" s="8">
        <v>42587</v>
      </c>
      <c r="G10" s="38" t="s">
        <v>3</v>
      </c>
      <c r="H10" s="45">
        <v>108.09</v>
      </c>
      <c r="I10" s="45"/>
      <c r="J10" s="38">
        <v>15</v>
      </c>
      <c r="K10" s="44">
        <f t="shared" si="0"/>
        <v>29099.999999999964</v>
      </c>
      <c r="L10" s="44"/>
      <c r="M10" s="6">
        <f aca="true" t="shared" si="2" ref="M10:M73">IF(J10="","",(K10/J10)/1000)</f>
        <v>1.9399999999999975</v>
      </c>
      <c r="N10" s="38">
        <v>2008</v>
      </c>
      <c r="O10" s="8">
        <v>42587</v>
      </c>
      <c r="P10" s="45">
        <v>107.85</v>
      </c>
      <c r="Q10" s="45"/>
      <c r="R10" s="46">
        <f aca="true" t="shared" si="3" ref="R10:R73">IF(O10="","",(IF(G10="売",H10-P10,P10-H10))*M10*100000)</f>
        <v>46560.0000000017</v>
      </c>
      <c r="S10" s="46"/>
      <c r="T10" s="47">
        <f aca="true" t="shared" si="4" ref="T10:T73">IF(O10="","",IF(R10&lt;0,J10*(-1),IF(G10="買",(P10-H10)*100,(H10-P10)*100)))</f>
        <v>24.00000000000091</v>
      </c>
      <c r="U10" s="47"/>
    </row>
    <row r="11" spans="2:22" ht="13.5">
      <c r="B11" s="38">
        <v>3</v>
      </c>
      <c r="C11" s="44">
        <f t="shared" si="1"/>
        <v>1016560.0000000006</v>
      </c>
      <c r="D11" s="44"/>
      <c r="E11" s="38">
        <v>2008</v>
      </c>
      <c r="F11" s="8">
        <v>42589</v>
      </c>
      <c r="G11" s="38" t="s">
        <v>3</v>
      </c>
      <c r="H11" s="45">
        <v>109.38</v>
      </c>
      <c r="I11" s="45"/>
      <c r="J11" s="38">
        <v>13</v>
      </c>
      <c r="K11" s="44">
        <f t="shared" si="0"/>
        <v>30496.800000000017</v>
      </c>
      <c r="L11" s="44"/>
      <c r="M11" s="6">
        <f t="shared" si="2"/>
        <v>2.345907692307694</v>
      </c>
      <c r="N11" s="38">
        <v>2008</v>
      </c>
      <c r="O11" s="8">
        <v>42589</v>
      </c>
      <c r="P11" s="45">
        <v>109.51</v>
      </c>
      <c r="Q11" s="45"/>
      <c r="R11" s="46">
        <f t="shared" si="3"/>
        <v>-30496.800000002288</v>
      </c>
      <c r="S11" s="46"/>
      <c r="T11" s="47">
        <f t="shared" si="4"/>
        <v>-13</v>
      </c>
      <c r="U11" s="47"/>
      <c r="V11" s="35" t="s">
        <v>59</v>
      </c>
    </row>
    <row r="12" spans="1:21" ht="13.5">
      <c r="A12" t="s">
        <v>51</v>
      </c>
      <c r="B12" s="38">
        <v>4</v>
      </c>
      <c r="C12" s="44">
        <f t="shared" si="1"/>
        <v>986063.1999999983</v>
      </c>
      <c r="D12" s="44"/>
      <c r="E12" s="38">
        <v>2008</v>
      </c>
      <c r="F12" s="8">
        <v>42590</v>
      </c>
      <c r="G12" s="38" t="s">
        <v>4</v>
      </c>
      <c r="H12" s="45">
        <v>109.78</v>
      </c>
      <c r="I12" s="45"/>
      <c r="J12" s="38">
        <v>33</v>
      </c>
      <c r="K12" s="44">
        <f t="shared" si="0"/>
        <v>29581.89599999995</v>
      </c>
      <c r="L12" s="44"/>
      <c r="M12" s="6">
        <f t="shared" si="2"/>
        <v>0.8964210909090894</v>
      </c>
      <c r="N12" s="38">
        <v>2008</v>
      </c>
      <c r="O12" s="8">
        <v>42593</v>
      </c>
      <c r="P12" s="45">
        <v>110.19</v>
      </c>
      <c r="Q12" s="45"/>
      <c r="R12" s="46">
        <f t="shared" si="3"/>
        <v>36753.26472727236</v>
      </c>
      <c r="S12" s="46"/>
      <c r="T12" s="47">
        <f t="shared" si="4"/>
        <v>40.99999999999966</v>
      </c>
      <c r="U12" s="47"/>
    </row>
    <row r="13" spans="1:21" ht="13.5">
      <c r="A13" t="s">
        <v>51</v>
      </c>
      <c r="B13" s="38">
        <v>5</v>
      </c>
      <c r="C13" s="44">
        <f t="shared" si="1"/>
        <v>1022816.4647272706</v>
      </c>
      <c r="D13" s="44"/>
      <c r="E13" s="38">
        <v>2008</v>
      </c>
      <c r="F13" s="8">
        <v>42597</v>
      </c>
      <c r="G13" s="38" t="s">
        <v>4</v>
      </c>
      <c r="H13" s="45">
        <v>109.83</v>
      </c>
      <c r="I13" s="45"/>
      <c r="J13" s="38">
        <v>18</v>
      </c>
      <c r="K13" s="44">
        <f t="shared" si="0"/>
        <v>30684.493941818117</v>
      </c>
      <c r="L13" s="44"/>
      <c r="M13" s="6">
        <f t="shared" si="2"/>
        <v>1.7046941078787843</v>
      </c>
      <c r="N13" s="38">
        <v>2008</v>
      </c>
      <c r="O13" s="8">
        <v>42597</v>
      </c>
      <c r="P13" s="45">
        <v>109.74</v>
      </c>
      <c r="Q13" s="45"/>
      <c r="R13" s="46">
        <f t="shared" si="3"/>
        <v>-15342.24697090964</v>
      </c>
      <c r="S13" s="46"/>
      <c r="T13" s="47">
        <f t="shared" si="4"/>
        <v>-18</v>
      </c>
      <c r="U13" s="47"/>
    </row>
    <row r="14" spans="1:21" ht="13.5">
      <c r="A14" t="s">
        <v>50</v>
      </c>
      <c r="B14" s="38">
        <v>6</v>
      </c>
      <c r="C14" s="44">
        <f t="shared" si="1"/>
        <v>1007474.217756361</v>
      </c>
      <c r="D14" s="44"/>
      <c r="E14" s="38">
        <v>2008</v>
      </c>
      <c r="F14" s="8">
        <v>42602</v>
      </c>
      <c r="G14" s="38" t="s">
        <v>4</v>
      </c>
      <c r="H14" s="45">
        <v>109.86</v>
      </c>
      <c r="I14" s="45"/>
      <c r="J14" s="38">
        <v>11</v>
      </c>
      <c r="K14" s="44">
        <f t="shared" si="0"/>
        <v>30224.226532690827</v>
      </c>
      <c r="L14" s="44"/>
      <c r="M14" s="6">
        <f t="shared" si="2"/>
        <v>2.747656957517348</v>
      </c>
      <c r="N14" s="38">
        <v>2008</v>
      </c>
      <c r="O14" s="8">
        <v>42602</v>
      </c>
      <c r="P14" s="45">
        <v>110</v>
      </c>
      <c r="Q14" s="45"/>
      <c r="R14" s="46">
        <f t="shared" si="3"/>
        <v>38467.19740524303</v>
      </c>
      <c r="S14" s="46"/>
      <c r="T14" s="47">
        <f t="shared" si="4"/>
        <v>14.000000000000057</v>
      </c>
      <c r="U14" s="47"/>
    </row>
    <row r="15" spans="2:21" ht="13.5">
      <c r="B15" s="38">
        <v>7</v>
      </c>
      <c r="C15" s="44">
        <f t="shared" si="1"/>
        <v>1045941.4151616041</v>
      </c>
      <c r="D15" s="44"/>
      <c r="E15" s="38">
        <v>2008</v>
      </c>
      <c r="F15" s="8">
        <v>42615</v>
      </c>
      <c r="G15" s="38" t="s">
        <v>4</v>
      </c>
      <c r="H15" s="45">
        <v>108.31</v>
      </c>
      <c r="I15" s="45"/>
      <c r="J15" s="38">
        <v>19</v>
      </c>
      <c r="K15" s="44">
        <f t="shared" si="0"/>
        <v>31378.24245484812</v>
      </c>
      <c r="L15" s="44"/>
      <c r="M15" s="6">
        <f t="shared" si="2"/>
        <v>1.6514864449920064</v>
      </c>
      <c r="N15" s="38">
        <v>2008</v>
      </c>
      <c r="O15" s="8">
        <v>42615</v>
      </c>
      <c r="P15" s="45">
        <v>108.12</v>
      </c>
      <c r="Q15" s="45"/>
      <c r="R15" s="46">
        <f t="shared" si="3"/>
        <v>-31378.242454847743</v>
      </c>
      <c r="S15" s="46"/>
      <c r="T15" s="47">
        <f t="shared" si="4"/>
        <v>-19</v>
      </c>
      <c r="U15" s="47"/>
    </row>
    <row r="16" spans="1:21" ht="13.5">
      <c r="A16" t="s">
        <v>51</v>
      </c>
      <c r="B16" s="38">
        <v>8</v>
      </c>
      <c r="C16" s="44">
        <f t="shared" si="1"/>
        <v>1014563.1727067563</v>
      </c>
      <c r="D16" s="44"/>
      <c r="E16" s="38">
        <v>2008</v>
      </c>
      <c r="F16" s="8">
        <v>42616</v>
      </c>
      <c r="G16" s="38" t="s">
        <v>4</v>
      </c>
      <c r="H16" s="45">
        <v>108.83</v>
      </c>
      <c r="I16" s="45"/>
      <c r="J16" s="38">
        <v>18</v>
      </c>
      <c r="K16" s="44">
        <f t="shared" si="0"/>
        <v>30436.895181202686</v>
      </c>
      <c r="L16" s="44"/>
      <c r="M16" s="6">
        <f t="shared" si="2"/>
        <v>1.690938621177927</v>
      </c>
      <c r="N16" s="38">
        <v>2008</v>
      </c>
      <c r="O16" s="8">
        <v>42616</v>
      </c>
      <c r="P16" s="45">
        <v>108.82</v>
      </c>
      <c r="Q16" s="45"/>
      <c r="R16" s="46">
        <f t="shared" si="3"/>
        <v>-1690.938621178792</v>
      </c>
      <c r="S16" s="46"/>
      <c r="T16" s="47">
        <f t="shared" si="4"/>
        <v>-18</v>
      </c>
      <c r="U16" s="47"/>
    </row>
    <row r="17" spans="1:21" ht="13.5">
      <c r="A17" t="s">
        <v>61</v>
      </c>
      <c r="B17" s="38">
        <v>9</v>
      </c>
      <c r="C17" s="44">
        <f t="shared" si="1"/>
        <v>1012872.2340855775</v>
      </c>
      <c r="D17" s="44"/>
      <c r="E17" s="38">
        <v>2008</v>
      </c>
      <c r="F17" s="8">
        <v>42625</v>
      </c>
      <c r="G17" s="38" t="s">
        <v>4</v>
      </c>
      <c r="H17" s="45">
        <v>107.18</v>
      </c>
      <c r="I17" s="45"/>
      <c r="J17" s="38">
        <v>31</v>
      </c>
      <c r="K17" s="44">
        <f t="shared" si="0"/>
        <v>30386.167022567326</v>
      </c>
      <c r="L17" s="44"/>
      <c r="M17" s="6">
        <f t="shared" si="2"/>
        <v>0.9801989362118492</v>
      </c>
      <c r="N17" s="38">
        <v>2008</v>
      </c>
      <c r="O17" s="8">
        <v>42625</v>
      </c>
      <c r="P17" s="45">
        <v>107.32</v>
      </c>
      <c r="Q17" s="45"/>
      <c r="R17" s="46">
        <f t="shared" si="3"/>
        <v>13722.785106964553</v>
      </c>
      <c r="S17" s="46"/>
      <c r="T17" s="47">
        <f t="shared" si="4"/>
        <v>13.999999999998636</v>
      </c>
      <c r="U17" s="47"/>
    </row>
    <row r="18" spans="1:21" ht="13.5">
      <c r="A18" t="s">
        <v>51</v>
      </c>
      <c r="B18" s="38">
        <v>10</v>
      </c>
      <c r="C18" s="44">
        <f t="shared" si="1"/>
        <v>1026595.0191925421</v>
      </c>
      <c r="D18" s="44"/>
      <c r="E18" s="38">
        <v>2008</v>
      </c>
      <c r="F18" s="8">
        <v>42630</v>
      </c>
      <c r="G18" s="38" t="s">
        <v>4</v>
      </c>
      <c r="H18" s="45">
        <v>105.57</v>
      </c>
      <c r="I18" s="45"/>
      <c r="J18" s="38">
        <v>38</v>
      </c>
      <c r="K18" s="44">
        <f t="shared" si="0"/>
        <v>30797.85057577626</v>
      </c>
      <c r="L18" s="44"/>
      <c r="M18" s="6">
        <f t="shared" si="2"/>
        <v>0.8104697519941121</v>
      </c>
      <c r="N18" s="38">
        <v>2008</v>
      </c>
      <c r="O18" s="8">
        <v>42630</v>
      </c>
      <c r="P18" s="45">
        <v>106.04</v>
      </c>
      <c r="Q18" s="45"/>
      <c r="R18" s="46">
        <f t="shared" si="3"/>
        <v>38092.07834372433</v>
      </c>
      <c r="S18" s="46"/>
      <c r="T18" s="47">
        <f t="shared" si="4"/>
        <v>47.00000000000131</v>
      </c>
      <c r="U18" s="47"/>
    </row>
    <row r="19" spans="1:21" ht="13.5">
      <c r="A19" t="s">
        <v>62</v>
      </c>
      <c r="B19" s="38">
        <v>11</v>
      </c>
      <c r="C19" s="44">
        <f t="shared" si="1"/>
        <v>1064687.0975362663</v>
      </c>
      <c r="D19" s="44"/>
      <c r="E19" s="38">
        <v>2008</v>
      </c>
      <c r="F19" s="8">
        <v>42635</v>
      </c>
      <c r="G19" s="38" t="s">
        <v>3</v>
      </c>
      <c r="H19" s="45">
        <v>106.67</v>
      </c>
      <c r="I19" s="45"/>
      <c r="J19" s="38">
        <v>39</v>
      </c>
      <c r="K19" s="44">
        <f t="shared" si="0"/>
        <v>31940.61292608799</v>
      </c>
      <c r="L19" s="44"/>
      <c r="M19" s="6">
        <f t="shared" si="2"/>
        <v>0.8189900750278972</v>
      </c>
      <c r="N19" s="38">
        <v>2008</v>
      </c>
      <c r="O19" s="8">
        <v>42635</v>
      </c>
      <c r="P19" s="45">
        <v>106.67</v>
      </c>
      <c r="Q19" s="45"/>
      <c r="R19" s="46">
        <f t="shared" si="3"/>
        <v>0</v>
      </c>
      <c r="S19" s="46"/>
      <c r="T19" s="47">
        <f t="shared" si="4"/>
        <v>0</v>
      </c>
      <c r="U19" s="47"/>
    </row>
    <row r="20" spans="2:21" ht="13.5">
      <c r="B20" s="38">
        <v>12</v>
      </c>
      <c r="C20" s="44">
        <f t="shared" si="1"/>
        <v>1064687.0975362663</v>
      </c>
      <c r="D20" s="44"/>
      <c r="E20" s="38">
        <v>2008</v>
      </c>
      <c r="F20" s="8">
        <v>42639</v>
      </c>
      <c r="G20" s="38" t="s">
        <v>3</v>
      </c>
      <c r="H20" s="45">
        <v>105.8</v>
      </c>
      <c r="I20" s="45"/>
      <c r="J20" s="38">
        <v>37</v>
      </c>
      <c r="K20" s="44">
        <f t="shared" si="0"/>
        <v>31940.61292608799</v>
      </c>
      <c r="L20" s="44"/>
      <c r="M20" s="6">
        <f t="shared" si="2"/>
        <v>0.8632598088131889</v>
      </c>
      <c r="N20" s="38">
        <v>2008</v>
      </c>
      <c r="O20" s="8">
        <v>42639</v>
      </c>
      <c r="P20" s="45">
        <v>106.17</v>
      </c>
      <c r="Q20" s="45"/>
      <c r="R20" s="46">
        <f t="shared" si="3"/>
        <v>-31940.61292608838</v>
      </c>
      <c r="S20" s="46"/>
      <c r="T20" s="47">
        <f t="shared" si="4"/>
        <v>-37</v>
      </c>
      <c r="U20" s="47"/>
    </row>
    <row r="21" spans="1:21" ht="13.5">
      <c r="A21" t="s">
        <v>51</v>
      </c>
      <c r="B21" s="38">
        <v>13</v>
      </c>
      <c r="C21" s="44">
        <f t="shared" si="1"/>
        <v>1032746.4846101779</v>
      </c>
      <c r="D21" s="44"/>
      <c r="E21" s="38">
        <v>2008</v>
      </c>
      <c r="F21" s="8">
        <v>42642</v>
      </c>
      <c r="G21" s="38" t="s">
        <v>4</v>
      </c>
      <c r="H21" s="45">
        <v>106.36</v>
      </c>
      <c r="I21" s="45"/>
      <c r="J21" s="38">
        <v>27</v>
      </c>
      <c r="K21" s="44">
        <f t="shared" si="0"/>
        <v>30982.394538305336</v>
      </c>
      <c r="L21" s="44"/>
      <c r="M21" s="6">
        <f t="shared" si="2"/>
        <v>1.1474960940113088</v>
      </c>
      <c r="N21" s="38">
        <v>2008</v>
      </c>
      <c r="O21" s="8">
        <v>42642</v>
      </c>
      <c r="P21" s="45">
        <v>106.95</v>
      </c>
      <c r="Q21" s="45"/>
      <c r="R21" s="46">
        <f t="shared" si="3"/>
        <v>67702.26954666761</v>
      </c>
      <c r="S21" s="46"/>
      <c r="T21" s="47">
        <f t="shared" si="4"/>
        <v>59.00000000000034</v>
      </c>
      <c r="U21" s="47"/>
    </row>
    <row r="22" spans="1:22" ht="13.5">
      <c r="A22" t="s">
        <v>52</v>
      </c>
      <c r="B22" s="38">
        <v>14</v>
      </c>
      <c r="C22" s="44">
        <f t="shared" si="1"/>
        <v>1100448.7541568456</v>
      </c>
      <c r="D22" s="44"/>
      <c r="E22" s="38">
        <v>2008</v>
      </c>
      <c r="F22" s="8">
        <v>42651</v>
      </c>
      <c r="G22" s="38" t="s">
        <v>3</v>
      </c>
      <c r="H22" s="45">
        <v>99.87</v>
      </c>
      <c r="I22" s="45"/>
      <c r="J22" s="38">
        <v>161</v>
      </c>
      <c r="K22" s="44">
        <f t="shared" si="0"/>
        <v>33013.46262470537</v>
      </c>
      <c r="L22" s="44"/>
      <c r="M22" s="6">
        <f t="shared" si="2"/>
        <v>0.20505256288636875</v>
      </c>
      <c r="N22" s="38">
        <v>2008</v>
      </c>
      <c r="O22" s="8">
        <v>42651</v>
      </c>
      <c r="P22" s="45">
        <v>99.87</v>
      </c>
      <c r="Q22" s="45"/>
      <c r="R22" s="46">
        <f t="shared" si="3"/>
        <v>0</v>
      </c>
      <c r="S22" s="46"/>
      <c r="T22" s="47">
        <f t="shared" si="4"/>
        <v>0</v>
      </c>
      <c r="U22" s="47"/>
      <c r="V22" s="35" t="s">
        <v>63</v>
      </c>
    </row>
    <row r="23" spans="2:21" ht="13.5">
      <c r="B23" s="38">
        <v>15</v>
      </c>
      <c r="C23" s="44">
        <f t="shared" si="1"/>
        <v>1100448.7541568456</v>
      </c>
      <c r="D23" s="44"/>
      <c r="E23" s="38">
        <v>2008</v>
      </c>
      <c r="F23" s="8">
        <v>42658</v>
      </c>
      <c r="G23" s="38" t="s">
        <v>3</v>
      </c>
      <c r="H23" s="45">
        <v>101.2</v>
      </c>
      <c r="I23" s="45"/>
      <c r="J23" s="38">
        <v>68</v>
      </c>
      <c r="K23" s="44">
        <f t="shared" si="0"/>
        <v>33013.46262470537</v>
      </c>
      <c r="L23" s="44"/>
      <c r="M23" s="6">
        <f t="shared" si="2"/>
        <v>0.4854920974221378</v>
      </c>
      <c r="N23" s="38">
        <v>2008</v>
      </c>
      <c r="O23" s="8">
        <v>42658</v>
      </c>
      <c r="P23" s="45">
        <v>101.88</v>
      </c>
      <c r="Q23" s="45"/>
      <c r="R23" s="46">
        <f t="shared" si="3"/>
        <v>-33013.46262470501</v>
      </c>
      <c r="S23" s="46"/>
      <c r="T23" s="47">
        <f t="shared" si="4"/>
        <v>-68</v>
      </c>
      <c r="U23" s="47"/>
    </row>
    <row r="24" spans="1:21" ht="13.5">
      <c r="A24" t="s">
        <v>64</v>
      </c>
      <c r="B24" s="38">
        <v>16</v>
      </c>
      <c r="C24" s="44">
        <f t="shared" si="1"/>
        <v>1067435.2915321407</v>
      </c>
      <c r="D24" s="44"/>
      <c r="E24" s="38">
        <v>2008</v>
      </c>
      <c r="F24" s="8">
        <v>42665</v>
      </c>
      <c r="G24" s="38" t="s">
        <v>3</v>
      </c>
      <c r="H24" s="45">
        <v>100.1</v>
      </c>
      <c r="I24" s="45"/>
      <c r="J24" s="38">
        <v>44</v>
      </c>
      <c r="K24" s="44">
        <f t="shared" si="0"/>
        <v>32023.05874596422</v>
      </c>
      <c r="L24" s="44"/>
      <c r="M24" s="6">
        <f t="shared" si="2"/>
        <v>0.7277967896810049</v>
      </c>
      <c r="N24" s="38">
        <v>2008</v>
      </c>
      <c r="O24" s="8">
        <v>42666</v>
      </c>
      <c r="P24" s="45">
        <v>98.14</v>
      </c>
      <c r="Q24" s="45"/>
      <c r="R24" s="46">
        <f t="shared" si="3"/>
        <v>142648.1707774765</v>
      </c>
      <c r="S24" s="46"/>
      <c r="T24" s="47">
        <f t="shared" si="4"/>
        <v>195.99999999999937</v>
      </c>
      <c r="U24" s="47"/>
    </row>
    <row r="25" spans="1:21" ht="13.5">
      <c r="A25" t="s">
        <v>55</v>
      </c>
      <c r="B25" s="38">
        <v>17</v>
      </c>
      <c r="C25" s="44">
        <f t="shared" si="1"/>
        <v>1210083.462309617</v>
      </c>
      <c r="D25" s="44"/>
      <c r="E25" s="38">
        <v>2008</v>
      </c>
      <c r="F25" s="8">
        <v>42671</v>
      </c>
      <c r="G25" s="38" t="s">
        <v>4</v>
      </c>
      <c r="H25" s="45">
        <v>94.74</v>
      </c>
      <c r="I25" s="45"/>
      <c r="J25" s="38">
        <v>51</v>
      </c>
      <c r="K25" s="44">
        <f t="shared" si="0"/>
        <v>36302.503869288514</v>
      </c>
      <c r="L25" s="44"/>
      <c r="M25" s="6">
        <f t="shared" si="2"/>
        <v>0.7118138013585983</v>
      </c>
      <c r="N25" s="38">
        <v>2008</v>
      </c>
      <c r="O25" s="8">
        <v>42672</v>
      </c>
      <c r="P25" s="45">
        <v>98.31</v>
      </c>
      <c r="Q25" s="45"/>
      <c r="R25" s="46">
        <f t="shared" si="3"/>
        <v>254117.52708502012</v>
      </c>
      <c r="S25" s="46"/>
      <c r="T25" s="47">
        <f t="shared" si="4"/>
        <v>357.00000000000074</v>
      </c>
      <c r="U25" s="47"/>
    </row>
    <row r="26" spans="1:21" ht="13.5">
      <c r="A26" t="s">
        <v>51</v>
      </c>
      <c r="B26" s="38">
        <v>18</v>
      </c>
      <c r="C26" s="44">
        <f t="shared" si="1"/>
        <v>1464200.9893946373</v>
      </c>
      <c r="D26" s="44"/>
      <c r="E26" s="38">
        <v>2008</v>
      </c>
      <c r="F26" s="8">
        <v>42673</v>
      </c>
      <c r="G26" s="38" t="s">
        <v>4</v>
      </c>
      <c r="H26" s="45">
        <v>98.4</v>
      </c>
      <c r="I26" s="45"/>
      <c r="J26" s="38">
        <v>42</v>
      </c>
      <c r="K26" s="44">
        <f t="shared" si="0"/>
        <v>43926.029681839114</v>
      </c>
      <c r="L26" s="44"/>
      <c r="M26" s="6">
        <f t="shared" si="2"/>
        <v>1.0458578495675979</v>
      </c>
      <c r="N26" s="38">
        <v>2008</v>
      </c>
      <c r="O26" s="8">
        <v>42673</v>
      </c>
      <c r="P26" s="45">
        <v>98.35</v>
      </c>
      <c r="Q26" s="45"/>
      <c r="R26" s="46">
        <f t="shared" si="3"/>
        <v>-5229.289247839179</v>
      </c>
      <c r="S26" s="46"/>
      <c r="T26" s="47">
        <f t="shared" si="4"/>
        <v>-42</v>
      </c>
      <c r="U26" s="47"/>
    </row>
    <row r="27" spans="1:21" ht="13.5">
      <c r="A27" t="s">
        <v>65</v>
      </c>
      <c r="B27" s="38">
        <v>19</v>
      </c>
      <c r="C27" s="44">
        <f t="shared" si="1"/>
        <v>1458971.700146798</v>
      </c>
      <c r="D27" s="44"/>
      <c r="E27" s="38">
        <v>2008</v>
      </c>
      <c r="F27" s="8">
        <v>42674</v>
      </c>
      <c r="G27" s="38" t="s">
        <v>3</v>
      </c>
      <c r="H27" s="45">
        <v>97.67</v>
      </c>
      <c r="I27" s="45"/>
      <c r="J27" s="38">
        <v>102</v>
      </c>
      <c r="K27" s="44">
        <f t="shared" si="0"/>
        <v>43769.15100440394</v>
      </c>
      <c r="L27" s="44"/>
      <c r="M27" s="6">
        <f t="shared" si="2"/>
        <v>0.42910932357258763</v>
      </c>
      <c r="N27" s="38">
        <v>2008</v>
      </c>
      <c r="O27" s="8">
        <v>42674</v>
      </c>
      <c r="P27" s="45">
        <v>97.32</v>
      </c>
      <c r="Q27" s="45"/>
      <c r="R27" s="46">
        <f t="shared" si="3"/>
        <v>15018.826325040933</v>
      </c>
      <c r="S27" s="46"/>
      <c r="T27" s="47">
        <f t="shared" si="4"/>
        <v>35.00000000000085</v>
      </c>
      <c r="U27" s="47"/>
    </row>
    <row r="28" spans="1:21" ht="13.5">
      <c r="A28" t="s">
        <v>50</v>
      </c>
      <c r="B28" s="38">
        <v>20</v>
      </c>
      <c r="C28" s="44">
        <f t="shared" si="1"/>
        <v>1473990.526471839</v>
      </c>
      <c r="D28" s="44"/>
      <c r="E28" s="38">
        <v>2008</v>
      </c>
      <c r="F28" s="8">
        <v>42677</v>
      </c>
      <c r="G28" s="38" t="s">
        <v>4</v>
      </c>
      <c r="H28" s="45">
        <v>98.58</v>
      </c>
      <c r="I28" s="45"/>
      <c r="J28" s="38">
        <v>24</v>
      </c>
      <c r="K28" s="44">
        <f t="shared" si="0"/>
        <v>44219.71579415517</v>
      </c>
      <c r="L28" s="44"/>
      <c r="M28" s="6">
        <f t="shared" si="2"/>
        <v>1.842488158089799</v>
      </c>
      <c r="N28" s="38">
        <v>2008</v>
      </c>
      <c r="O28" s="8">
        <v>42677</v>
      </c>
      <c r="P28" s="45">
        <v>98.86</v>
      </c>
      <c r="Q28" s="45"/>
      <c r="R28" s="46">
        <f t="shared" si="3"/>
        <v>51589.66842651458</v>
      </c>
      <c r="S28" s="46"/>
      <c r="T28" s="47">
        <f t="shared" si="4"/>
        <v>28.000000000000114</v>
      </c>
      <c r="U28" s="47"/>
    </row>
    <row r="29" spans="1:21" ht="13.5">
      <c r="A29" t="s">
        <v>50</v>
      </c>
      <c r="B29" s="38">
        <v>21</v>
      </c>
      <c r="C29" s="44">
        <f t="shared" si="1"/>
        <v>1525580.1948983537</v>
      </c>
      <c r="D29" s="44"/>
      <c r="E29" s="38">
        <v>2008</v>
      </c>
      <c r="F29" s="8">
        <v>42678</v>
      </c>
      <c r="G29" s="38" t="s">
        <v>4</v>
      </c>
      <c r="H29" s="45">
        <v>99.15</v>
      </c>
      <c r="I29" s="45"/>
      <c r="J29" s="38">
        <v>43</v>
      </c>
      <c r="K29" s="44">
        <f t="shared" si="0"/>
        <v>45767.405846950605</v>
      </c>
      <c r="L29" s="44"/>
      <c r="M29" s="6">
        <f t="shared" si="2"/>
        <v>1.0643582755104792</v>
      </c>
      <c r="N29" s="38">
        <v>2008</v>
      </c>
      <c r="O29" s="8">
        <v>42679</v>
      </c>
      <c r="P29" s="45">
        <v>99.59</v>
      </c>
      <c r="Q29" s="45"/>
      <c r="R29" s="46">
        <f t="shared" si="3"/>
        <v>46831.764122460845</v>
      </c>
      <c r="S29" s="46"/>
      <c r="T29" s="47">
        <f t="shared" si="4"/>
        <v>43.99999999999977</v>
      </c>
      <c r="U29" s="47"/>
    </row>
    <row r="30" spans="1:21" ht="13.5">
      <c r="A30" t="s">
        <v>50</v>
      </c>
      <c r="B30" s="38">
        <v>22</v>
      </c>
      <c r="C30" s="44">
        <f t="shared" si="1"/>
        <v>1572411.9590208144</v>
      </c>
      <c r="D30" s="44"/>
      <c r="E30" s="38">
        <v>2008</v>
      </c>
      <c r="F30" s="8">
        <v>42679</v>
      </c>
      <c r="G30" s="38" t="s">
        <v>3</v>
      </c>
      <c r="H30" s="45">
        <v>99.48</v>
      </c>
      <c r="I30" s="45"/>
      <c r="J30" s="38">
        <v>28</v>
      </c>
      <c r="K30" s="44">
        <f t="shared" si="0"/>
        <v>47172.35877062443</v>
      </c>
      <c r="L30" s="44"/>
      <c r="M30" s="6">
        <f t="shared" si="2"/>
        <v>1.6847270989508725</v>
      </c>
      <c r="N30" s="38">
        <v>2008</v>
      </c>
      <c r="O30" s="8">
        <v>42680</v>
      </c>
      <c r="P30" s="45">
        <v>98.03</v>
      </c>
      <c r="Q30" s="45"/>
      <c r="R30" s="46">
        <f t="shared" si="3"/>
        <v>244285.42934787698</v>
      </c>
      <c r="S30" s="46"/>
      <c r="T30" s="47">
        <f t="shared" si="4"/>
        <v>145.00000000000028</v>
      </c>
      <c r="U30" s="47"/>
    </row>
    <row r="31" spans="1:21" ht="13.5">
      <c r="A31" t="s">
        <v>50</v>
      </c>
      <c r="B31" s="38">
        <v>23</v>
      </c>
      <c r="C31" s="44">
        <f t="shared" si="1"/>
        <v>1816697.3883686913</v>
      </c>
      <c r="D31" s="44"/>
      <c r="E31" s="38">
        <v>2008</v>
      </c>
      <c r="F31" s="8">
        <v>42684</v>
      </c>
      <c r="G31" s="38" t="s">
        <v>4</v>
      </c>
      <c r="H31" s="45">
        <v>99.07</v>
      </c>
      <c r="I31" s="45"/>
      <c r="J31" s="38">
        <v>24</v>
      </c>
      <c r="K31" s="44">
        <f t="shared" si="0"/>
        <v>54500.92165106074</v>
      </c>
      <c r="L31" s="44"/>
      <c r="M31" s="6">
        <f t="shared" si="2"/>
        <v>2.270871735460864</v>
      </c>
      <c r="N31" s="38">
        <v>2008</v>
      </c>
      <c r="O31" s="8">
        <v>42684</v>
      </c>
      <c r="P31" s="45">
        <v>99</v>
      </c>
      <c r="Q31" s="45"/>
      <c r="R31" s="46">
        <f t="shared" si="3"/>
        <v>-15896.102148224498</v>
      </c>
      <c r="S31" s="46"/>
      <c r="T31" s="47">
        <f t="shared" si="4"/>
        <v>-24</v>
      </c>
      <c r="U31" s="47"/>
    </row>
    <row r="32" spans="2:21" ht="13.5">
      <c r="B32" s="38">
        <v>24</v>
      </c>
      <c r="C32" s="44">
        <f t="shared" si="1"/>
        <v>1800801.2862204667</v>
      </c>
      <c r="D32" s="44"/>
      <c r="E32" s="38">
        <v>2008</v>
      </c>
      <c r="F32" s="8">
        <v>42707</v>
      </c>
      <c r="G32" s="38" t="s">
        <v>3</v>
      </c>
      <c r="H32" s="45">
        <v>93.11</v>
      </c>
      <c r="I32" s="45"/>
      <c r="J32" s="38">
        <v>21</v>
      </c>
      <c r="K32" s="44">
        <f t="shared" si="0"/>
        <v>54024.038586614</v>
      </c>
      <c r="L32" s="44"/>
      <c r="M32" s="6">
        <f t="shared" si="2"/>
        <v>2.572573266029238</v>
      </c>
      <c r="N32" s="38">
        <v>2008</v>
      </c>
      <c r="O32" s="8">
        <v>42707</v>
      </c>
      <c r="P32" s="45">
        <v>93.32</v>
      </c>
      <c r="Q32" s="45"/>
      <c r="R32" s="46">
        <f t="shared" si="3"/>
        <v>-54024.03858661239</v>
      </c>
      <c r="S32" s="46"/>
      <c r="T32" s="47">
        <f t="shared" si="4"/>
        <v>-21</v>
      </c>
      <c r="U32" s="47"/>
    </row>
    <row r="33" spans="1:21" ht="13.5">
      <c r="A33" t="s">
        <v>51</v>
      </c>
      <c r="B33" s="38">
        <v>25</v>
      </c>
      <c r="C33" s="44">
        <f t="shared" si="1"/>
        <v>1746777.2476338544</v>
      </c>
      <c r="D33" s="44"/>
      <c r="E33" s="38">
        <v>2008</v>
      </c>
      <c r="F33" s="8">
        <v>42716</v>
      </c>
      <c r="G33" s="38" t="s">
        <v>3</v>
      </c>
      <c r="H33" s="45">
        <v>90.21</v>
      </c>
      <c r="I33" s="45"/>
      <c r="J33" s="38">
        <v>46</v>
      </c>
      <c r="K33" s="44">
        <f t="shared" si="0"/>
        <v>52403.31742901563</v>
      </c>
      <c r="L33" s="44"/>
      <c r="M33" s="6">
        <f t="shared" si="2"/>
        <v>1.1392025528046876</v>
      </c>
      <c r="N33" s="38">
        <v>2008</v>
      </c>
      <c r="O33" s="8">
        <v>42716</v>
      </c>
      <c r="P33" s="45">
        <v>90.31</v>
      </c>
      <c r="Q33" s="45"/>
      <c r="R33" s="46">
        <f t="shared" si="3"/>
        <v>-11392.025528047847</v>
      </c>
      <c r="S33" s="46"/>
      <c r="T33" s="47">
        <f t="shared" si="4"/>
        <v>-46</v>
      </c>
      <c r="U33" s="47"/>
    </row>
    <row r="34" spans="1:21" ht="13.5">
      <c r="A34" t="s">
        <v>50</v>
      </c>
      <c r="B34" s="38">
        <v>26</v>
      </c>
      <c r="C34" s="44">
        <f t="shared" si="1"/>
        <v>1735385.2221058065</v>
      </c>
      <c r="D34" s="44"/>
      <c r="E34" s="38">
        <v>2008</v>
      </c>
      <c r="F34" s="8">
        <v>42719</v>
      </c>
      <c r="G34" s="38" t="s">
        <v>3</v>
      </c>
      <c r="H34" s="45">
        <v>90.74</v>
      </c>
      <c r="I34" s="45"/>
      <c r="J34" s="38">
        <v>24</v>
      </c>
      <c r="K34" s="44">
        <f t="shared" si="0"/>
        <v>52061.55666317419</v>
      </c>
      <c r="L34" s="44"/>
      <c r="M34" s="6">
        <f t="shared" si="2"/>
        <v>2.169231527632258</v>
      </c>
      <c r="N34" s="38">
        <v>2008</v>
      </c>
      <c r="O34" s="8">
        <v>42719</v>
      </c>
      <c r="P34" s="45">
        <v>90.72</v>
      </c>
      <c r="Q34" s="45"/>
      <c r="R34" s="46">
        <f t="shared" si="3"/>
        <v>4338.463055263653</v>
      </c>
      <c r="S34" s="46"/>
      <c r="T34" s="47">
        <f t="shared" si="4"/>
        <v>1.999999999999602</v>
      </c>
      <c r="U34" s="47"/>
    </row>
    <row r="35" spans="1:21" ht="13.5">
      <c r="A35" t="s">
        <v>51</v>
      </c>
      <c r="B35" s="38">
        <v>27</v>
      </c>
      <c r="C35" s="44">
        <f t="shared" si="1"/>
        <v>1739723.6851610702</v>
      </c>
      <c r="D35" s="44"/>
      <c r="E35" s="38">
        <v>2008</v>
      </c>
      <c r="F35" s="8">
        <v>42721</v>
      </c>
      <c r="G35" s="38" t="s">
        <v>3</v>
      </c>
      <c r="H35" s="45">
        <v>88.69</v>
      </c>
      <c r="I35" s="45"/>
      <c r="J35" s="38">
        <v>28</v>
      </c>
      <c r="K35" s="44">
        <f t="shared" si="0"/>
        <v>52191.710554832105</v>
      </c>
      <c r="L35" s="44"/>
      <c r="M35" s="6">
        <f t="shared" si="2"/>
        <v>1.8639896626725752</v>
      </c>
      <c r="N35" s="38">
        <v>2008</v>
      </c>
      <c r="O35" s="8">
        <v>42721</v>
      </c>
      <c r="P35" s="45">
        <v>88.58</v>
      </c>
      <c r="Q35" s="45"/>
      <c r="R35" s="46">
        <f t="shared" si="3"/>
        <v>20503.886289398222</v>
      </c>
      <c r="S35" s="46"/>
      <c r="T35" s="47">
        <f t="shared" si="4"/>
        <v>10.999999999999943</v>
      </c>
      <c r="U35" s="47"/>
    </row>
    <row r="36" spans="1:21" ht="13.5">
      <c r="A36" t="s">
        <v>51</v>
      </c>
      <c r="B36" s="38">
        <v>28</v>
      </c>
      <c r="C36" s="44">
        <f t="shared" si="1"/>
        <v>1760227.5714504684</v>
      </c>
      <c r="D36" s="44"/>
      <c r="E36" s="38">
        <v>2008</v>
      </c>
      <c r="F36" s="8">
        <v>42722</v>
      </c>
      <c r="G36" s="38" t="s">
        <v>4</v>
      </c>
      <c r="H36" s="45">
        <v>87.93</v>
      </c>
      <c r="I36" s="45"/>
      <c r="J36" s="38">
        <v>27</v>
      </c>
      <c r="K36" s="44">
        <f t="shared" si="0"/>
        <v>52806.82714351405</v>
      </c>
      <c r="L36" s="44"/>
      <c r="M36" s="6">
        <f t="shared" si="2"/>
        <v>1.9558084127227426</v>
      </c>
      <c r="N36" s="38">
        <v>2008</v>
      </c>
      <c r="O36" s="8">
        <v>42722</v>
      </c>
      <c r="P36" s="45">
        <v>88.43</v>
      </c>
      <c r="Q36" s="45"/>
      <c r="R36" s="46">
        <f t="shared" si="3"/>
        <v>97790.42063613713</v>
      </c>
      <c r="S36" s="46"/>
      <c r="T36" s="47">
        <f t="shared" si="4"/>
        <v>50</v>
      </c>
      <c r="U36" s="47"/>
    </row>
    <row r="37" spans="2:21" ht="13.5">
      <c r="B37" s="38">
        <v>29</v>
      </c>
      <c r="C37" s="44">
        <f t="shared" si="1"/>
        <v>1858017.9920866056</v>
      </c>
      <c r="D37" s="44"/>
      <c r="E37" s="38">
        <v>2008</v>
      </c>
      <c r="F37" s="8">
        <v>42723</v>
      </c>
      <c r="G37" s="38" t="s">
        <v>4</v>
      </c>
      <c r="H37" s="45">
        <v>89.61</v>
      </c>
      <c r="I37" s="45"/>
      <c r="J37" s="38">
        <v>40</v>
      </c>
      <c r="K37" s="44">
        <f t="shared" si="0"/>
        <v>55740.539762598164</v>
      </c>
      <c r="L37" s="44"/>
      <c r="M37" s="6">
        <f t="shared" si="2"/>
        <v>1.393513494064954</v>
      </c>
      <c r="N37" s="38">
        <v>2008</v>
      </c>
      <c r="O37" s="8">
        <v>42723</v>
      </c>
      <c r="P37" s="45">
        <v>89.21</v>
      </c>
      <c r="Q37" s="45"/>
      <c r="R37" s="46">
        <f t="shared" si="3"/>
        <v>-55740.53976259895</v>
      </c>
      <c r="S37" s="46"/>
      <c r="T37" s="47">
        <f t="shared" si="4"/>
        <v>-40</v>
      </c>
      <c r="U37" s="47"/>
    </row>
    <row r="38" spans="1:21" ht="13.5">
      <c r="A38" t="s">
        <v>50</v>
      </c>
      <c r="B38" s="38">
        <v>30</v>
      </c>
      <c r="C38" s="44">
        <f t="shared" si="1"/>
        <v>1802277.4523240067</v>
      </c>
      <c r="D38" s="44"/>
      <c r="E38" s="38">
        <v>2009</v>
      </c>
      <c r="F38" s="8">
        <v>42385</v>
      </c>
      <c r="G38" s="38" t="s">
        <v>4</v>
      </c>
      <c r="H38" s="45">
        <v>90.45</v>
      </c>
      <c r="I38" s="45"/>
      <c r="J38" s="38">
        <v>37</v>
      </c>
      <c r="K38" s="44">
        <f t="shared" si="0"/>
        <v>54068.323569720196</v>
      </c>
      <c r="L38" s="44"/>
      <c r="M38" s="6">
        <f t="shared" si="2"/>
        <v>1.46130604242487</v>
      </c>
      <c r="N38" s="38">
        <v>2009</v>
      </c>
      <c r="O38" s="8">
        <v>42385</v>
      </c>
      <c r="P38" s="45">
        <v>90.47</v>
      </c>
      <c r="Q38" s="45"/>
      <c r="R38" s="46">
        <f t="shared" si="3"/>
        <v>2922.6120848491587</v>
      </c>
      <c r="S38" s="46"/>
      <c r="T38" s="47">
        <f t="shared" si="4"/>
        <v>1.999999999999602</v>
      </c>
      <c r="U38" s="47"/>
    </row>
    <row r="39" spans="2:21" ht="13.5">
      <c r="B39" s="38">
        <v>31</v>
      </c>
      <c r="C39" s="44">
        <f t="shared" si="1"/>
        <v>1805200.064408856</v>
      </c>
      <c r="D39" s="44"/>
      <c r="E39" s="38">
        <v>2009</v>
      </c>
      <c r="F39" s="8">
        <v>42388</v>
      </c>
      <c r="G39" s="38" t="s">
        <v>4</v>
      </c>
      <c r="H39" s="45">
        <v>91.04</v>
      </c>
      <c r="I39" s="45"/>
      <c r="J39" s="38">
        <v>37</v>
      </c>
      <c r="K39" s="44">
        <f t="shared" si="0"/>
        <v>54156.00193226568</v>
      </c>
      <c r="L39" s="44"/>
      <c r="M39" s="6">
        <f t="shared" si="2"/>
        <v>1.4636757278990724</v>
      </c>
      <c r="N39" s="38">
        <v>2009</v>
      </c>
      <c r="O39" s="8">
        <v>42388</v>
      </c>
      <c r="P39" s="45">
        <v>90.67</v>
      </c>
      <c r="Q39" s="45"/>
      <c r="R39" s="46">
        <f t="shared" si="3"/>
        <v>-54156.00193226634</v>
      </c>
      <c r="S39" s="46"/>
      <c r="T39" s="47">
        <f t="shared" si="4"/>
        <v>-37</v>
      </c>
      <c r="U39" s="47"/>
    </row>
    <row r="40" spans="2:21" ht="13.5">
      <c r="B40" s="38">
        <v>32</v>
      </c>
      <c r="C40" s="44">
        <f t="shared" si="1"/>
        <v>1751044.0624765896</v>
      </c>
      <c r="D40" s="44"/>
      <c r="E40" s="38">
        <v>2009</v>
      </c>
      <c r="F40" s="8">
        <v>42410</v>
      </c>
      <c r="G40" s="38" t="s">
        <v>3</v>
      </c>
      <c r="H40" s="45">
        <v>91.04</v>
      </c>
      <c r="I40" s="45"/>
      <c r="J40" s="38">
        <v>33</v>
      </c>
      <c r="K40" s="44">
        <f t="shared" si="0"/>
        <v>52531.32187429768</v>
      </c>
      <c r="L40" s="44"/>
      <c r="M40" s="6">
        <f t="shared" si="2"/>
        <v>1.5918582386150812</v>
      </c>
      <c r="N40" s="38">
        <v>2009</v>
      </c>
      <c r="O40" s="8">
        <v>42410</v>
      </c>
      <c r="P40" s="45">
        <v>91.37</v>
      </c>
      <c r="Q40" s="45"/>
      <c r="R40" s="46">
        <f t="shared" si="3"/>
        <v>-52531.32187429741</v>
      </c>
      <c r="S40" s="46"/>
      <c r="T40" s="47">
        <f t="shared" si="4"/>
        <v>-33</v>
      </c>
      <c r="U40" s="47"/>
    </row>
    <row r="41" spans="1:21" ht="13.5">
      <c r="A41" t="s">
        <v>51</v>
      </c>
      <c r="B41" s="38">
        <v>33</v>
      </c>
      <c r="C41" s="44">
        <f t="shared" si="1"/>
        <v>1698512.7406022921</v>
      </c>
      <c r="D41" s="44"/>
      <c r="E41" s="38">
        <v>2009</v>
      </c>
      <c r="F41" s="8">
        <v>42413</v>
      </c>
      <c r="G41" s="38" t="s">
        <v>4</v>
      </c>
      <c r="H41" s="45">
        <v>91.05</v>
      </c>
      <c r="I41" s="45"/>
      <c r="J41" s="38">
        <v>23</v>
      </c>
      <c r="K41" s="44">
        <f t="shared" si="0"/>
        <v>50955.382218068764</v>
      </c>
      <c r="L41" s="44"/>
      <c r="M41" s="6">
        <f t="shared" si="2"/>
        <v>2.2154514007855983</v>
      </c>
      <c r="N41" s="38">
        <v>2009</v>
      </c>
      <c r="O41" s="8">
        <v>42416</v>
      </c>
      <c r="P41" s="45">
        <v>91.7</v>
      </c>
      <c r="Q41" s="45"/>
      <c r="R41" s="46">
        <f t="shared" si="3"/>
        <v>144004.34105106513</v>
      </c>
      <c r="S41" s="46"/>
      <c r="T41" s="47">
        <f t="shared" si="4"/>
        <v>65.00000000000057</v>
      </c>
      <c r="U41" s="47"/>
    </row>
    <row r="42" spans="1:21" ht="13.5">
      <c r="A42" t="s">
        <v>50</v>
      </c>
      <c r="B42" s="38">
        <v>34</v>
      </c>
      <c r="C42" s="44">
        <f t="shared" si="1"/>
        <v>1842517.0816533573</v>
      </c>
      <c r="D42" s="44"/>
      <c r="E42" s="38">
        <v>2009</v>
      </c>
      <c r="F42" s="8">
        <v>42433</v>
      </c>
      <c r="G42" s="38" t="s">
        <v>4</v>
      </c>
      <c r="H42" s="45">
        <v>98.53</v>
      </c>
      <c r="I42" s="45"/>
      <c r="J42" s="38">
        <v>20</v>
      </c>
      <c r="K42" s="44">
        <f t="shared" si="0"/>
        <v>55275.51244960071</v>
      </c>
      <c r="L42" s="44"/>
      <c r="M42" s="6">
        <f t="shared" si="2"/>
        <v>2.7637756224800354</v>
      </c>
      <c r="N42" s="38">
        <v>2009</v>
      </c>
      <c r="O42" s="8">
        <v>42434</v>
      </c>
      <c r="P42" s="45">
        <v>98.93</v>
      </c>
      <c r="Q42" s="45"/>
      <c r="R42" s="46">
        <f t="shared" si="3"/>
        <v>110551.02489920298</v>
      </c>
      <c r="S42" s="46"/>
      <c r="T42" s="47">
        <f t="shared" si="4"/>
        <v>40.00000000000057</v>
      </c>
      <c r="U42" s="47"/>
    </row>
    <row r="43" spans="1:21" ht="13.5">
      <c r="A43" t="s">
        <v>51</v>
      </c>
      <c r="B43" s="38">
        <v>35</v>
      </c>
      <c r="C43" s="44">
        <f t="shared" si="1"/>
        <v>1953068.1065525603</v>
      </c>
      <c r="D43" s="44"/>
      <c r="E43" s="38">
        <v>2009</v>
      </c>
      <c r="F43" s="8">
        <v>42438</v>
      </c>
      <c r="G43" s="38" t="s">
        <v>4</v>
      </c>
      <c r="H43" s="45">
        <v>98.34</v>
      </c>
      <c r="I43" s="45"/>
      <c r="J43" s="38">
        <v>20</v>
      </c>
      <c r="K43" s="44">
        <f t="shared" si="0"/>
        <v>58592.04319657681</v>
      </c>
      <c r="L43" s="44"/>
      <c r="M43" s="6">
        <f t="shared" si="2"/>
        <v>2.9296021598288404</v>
      </c>
      <c r="N43" s="38">
        <v>2009</v>
      </c>
      <c r="O43" s="8">
        <v>42438</v>
      </c>
      <c r="P43" s="45">
        <v>98.91</v>
      </c>
      <c r="Q43" s="45"/>
      <c r="R43" s="46">
        <f t="shared" si="3"/>
        <v>166987.3231102419</v>
      </c>
      <c r="S43" s="46"/>
      <c r="T43" s="47">
        <f t="shared" si="4"/>
        <v>56.99999999999932</v>
      </c>
      <c r="U43" s="47"/>
    </row>
    <row r="44" spans="1:21" ht="13.5">
      <c r="A44" t="s">
        <v>50</v>
      </c>
      <c r="B44" s="38">
        <v>36</v>
      </c>
      <c r="C44" s="44">
        <f t="shared" si="1"/>
        <v>2120055.4296628023</v>
      </c>
      <c r="D44" s="44"/>
      <c r="E44" s="38">
        <v>2009</v>
      </c>
      <c r="F44" s="8">
        <v>42442</v>
      </c>
      <c r="G44" s="38" t="s">
        <v>4</v>
      </c>
      <c r="H44" s="45">
        <v>97.78</v>
      </c>
      <c r="I44" s="45"/>
      <c r="J44" s="38">
        <v>39</v>
      </c>
      <c r="K44" s="44">
        <f t="shared" si="0"/>
        <v>63601.662889884064</v>
      </c>
      <c r="L44" s="44"/>
      <c r="M44" s="6">
        <f t="shared" si="2"/>
        <v>1.6308118689713862</v>
      </c>
      <c r="N44" s="38">
        <v>2009</v>
      </c>
      <c r="O44" s="8">
        <v>42442</v>
      </c>
      <c r="P44" s="45">
        <v>97.98</v>
      </c>
      <c r="Q44" s="45"/>
      <c r="R44" s="46">
        <f t="shared" si="3"/>
        <v>32616.23737942819</v>
      </c>
      <c r="S44" s="46"/>
      <c r="T44" s="47">
        <f t="shared" si="4"/>
        <v>20.000000000000284</v>
      </c>
      <c r="U44" s="47"/>
    </row>
    <row r="45" spans="2:21" ht="13.5">
      <c r="B45" s="38">
        <v>37</v>
      </c>
      <c r="C45" s="44">
        <f t="shared" si="1"/>
        <v>2152671.6670422303</v>
      </c>
      <c r="D45" s="44"/>
      <c r="E45" s="38">
        <v>2009</v>
      </c>
      <c r="F45" s="8">
        <v>42454</v>
      </c>
      <c r="G45" s="38" t="s">
        <v>3</v>
      </c>
      <c r="H45" s="45">
        <v>97.73</v>
      </c>
      <c r="I45" s="45"/>
      <c r="J45" s="38">
        <v>24</v>
      </c>
      <c r="K45" s="44">
        <f t="shared" si="0"/>
        <v>64580.1500112669</v>
      </c>
      <c r="L45" s="44"/>
      <c r="M45" s="6">
        <f t="shared" si="2"/>
        <v>2.690839583802788</v>
      </c>
      <c r="N45" s="38">
        <v>2009</v>
      </c>
      <c r="O45" s="8">
        <v>42454</v>
      </c>
      <c r="P45" s="45">
        <v>97.97</v>
      </c>
      <c r="Q45" s="45"/>
      <c r="R45" s="46">
        <f t="shared" si="3"/>
        <v>-64580.150011265534</v>
      </c>
      <c r="S45" s="46"/>
      <c r="T45" s="47">
        <f t="shared" si="4"/>
        <v>-24</v>
      </c>
      <c r="U45" s="47"/>
    </row>
    <row r="46" spans="1:21" ht="13.5">
      <c r="A46" t="s">
        <v>50</v>
      </c>
      <c r="B46" s="38">
        <v>38</v>
      </c>
      <c r="C46" s="44">
        <f t="shared" si="1"/>
        <v>2088091.5170309646</v>
      </c>
      <c r="D46" s="44"/>
      <c r="E46" s="38">
        <v>2009</v>
      </c>
      <c r="F46" s="8">
        <v>42455</v>
      </c>
      <c r="G46" s="38" t="s">
        <v>4</v>
      </c>
      <c r="H46" s="45">
        <v>97.83</v>
      </c>
      <c r="I46" s="45"/>
      <c r="J46" s="38">
        <v>25</v>
      </c>
      <c r="K46" s="44">
        <f t="shared" si="0"/>
        <v>62642.74551092894</v>
      </c>
      <c r="L46" s="44"/>
      <c r="M46" s="6">
        <f t="shared" si="2"/>
        <v>2.5057098204371573</v>
      </c>
      <c r="N46" s="38">
        <v>2009</v>
      </c>
      <c r="O46" s="8">
        <v>42456</v>
      </c>
      <c r="P46" s="45">
        <v>98.64</v>
      </c>
      <c r="Q46" s="45"/>
      <c r="R46" s="46">
        <f t="shared" si="3"/>
        <v>202962.4954554103</v>
      </c>
      <c r="S46" s="46"/>
      <c r="T46" s="47">
        <f t="shared" si="4"/>
        <v>81.00000000000023</v>
      </c>
      <c r="U46" s="47"/>
    </row>
    <row r="47" spans="1:21" ht="13.5">
      <c r="A47" t="s">
        <v>66</v>
      </c>
      <c r="B47" s="38">
        <v>39</v>
      </c>
      <c r="C47" s="44">
        <f t="shared" si="1"/>
        <v>2291054.012486375</v>
      </c>
      <c r="D47" s="44"/>
      <c r="E47" s="38">
        <v>2009</v>
      </c>
      <c r="F47" s="8">
        <v>42460</v>
      </c>
      <c r="G47" s="38" t="s">
        <v>4</v>
      </c>
      <c r="H47" s="45">
        <v>98.46</v>
      </c>
      <c r="I47" s="45"/>
      <c r="J47" s="38">
        <v>29</v>
      </c>
      <c r="K47" s="44">
        <f t="shared" si="0"/>
        <v>68731.62037459125</v>
      </c>
      <c r="L47" s="44"/>
      <c r="M47" s="6">
        <f t="shared" si="2"/>
        <v>2.3700558749859053</v>
      </c>
      <c r="N47" s="38">
        <v>2009</v>
      </c>
      <c r="O47" s="8">
        <v>42461</v>
      </c>
      <c r="P47" s="45">
        <v>98.73</v>
      </c>
      <c r="Q47" s="45"/>
      <c r="R47" s="46">
        <f t="shared" si="3"/>
        <v>63991.50862462187</v>
      </c>
      <c r="S47" s="46"/>
      <c r="T47" s="47">
        <f t="shared" si="4"/>
        <v>27.000000000001023</v>
      </c>
      <c r="U47" s="47"/>
    </row>
    <row r="48" spans="1:21" ht="13.5">
      <c r="A48" t="s">
        <v>50</v>
      </c>
      <c r="B48" s="38">
        <v>40</v>
      </c>
      <c r="C48" s="44">
        <f t="shared" si="1"/>
        <v>2355045.5211109966</v>
      </c>
      <c r="D48" s="44"/>
      <c r="E48" s="38">
        <v>2009</v>
      </c>
      <c r="F48" s="8">
        <v>42462</v>
      </c>
      <c r="G48" s="38" t="s">
        <v>4</v>
      </c>
      <c r="H48" s="45">
        <v>98.84</v>
      </c>
      <c r="I48" s="45"/>
      <c r="J48" s="38">
        <v>18</v>
      </c>
      <c r="K48" s="44">
        <f t="shared" si="0"/>
        <v>70651.3656333299</v>
      </c>
      <c r="L48" s="44"/>
      <c r="M48" s="6">
        <f t="shared" si="2"/>
        <v>3.9250758685183276</v>
      </c>
      <c r="N48" s="38">
        <v>2009</v>
      </c>
      <c r="O48" s="8">
        <v>42462</v>
      </c>
      <c r="P48" s="45">
        <v>99.08</v>
      </c>
      <c r="Q48" s="45"/>
      <c r="R48" s="46">
        <f t="shared" si="3"/>
        <v>94201.82084443785</v>
      </c>
      <c r="S48" s="46"/>
      <c r="T48" s="47">
        <f t="shared" si="4"/>
        <v>23.99999999999949</v>
      </c>
      <c r="U48" s="47"/>
    </row>
    <row r="49" spans="1:21" ht="13.5">
      <c r="A49" t="s">
        <v>55</v>
      </c>
      <c r="B49" s="38">
        <v>41</v>
      </c>
      <c r="C49" s="44">
        <f t="shared" si="1"/>
        <v>2449247.3419554345</v>
      </c>
      <c r="D49" s="44"/>
      <c r="E49" s="38">
        <v>2009</v>
      </c>
      <c r="F49" s="8">
        <v>42463</v>
      </c>
      <c r="G49" s="38" t="s">
        <v>4</v>
      </c>
      <c r="H49" s="45">
        <v>99.56</v>
      </c>
      <c r="I49" s="45"/>
      <c r="J49" s="38">
        <v>19</v>
      </c>
      <c r="K49" s="44">
        <f t="shared" si="0"/>
        <v>73477.42025866303</v>
      </c>
      <c r="L49" s="44"/>
      <c r="M49" s="6">
        <f t="shared" si="2"/>
        <v>3.867232645192791</v>
      </c>
      <c r="N49" s="38">
        <v>2009</v>
      </c>
      <c r="O49" s="8">
        <v>42463</v>
      </c>
      <c r="P49" s="45">
        <v>99.89</v>
      </c>
      <c r="Q49" s="45"/>
      <c r="R49" s="46">
        <f t="shared" si="3"/>
        <v>127618.67729136145</v>
      </c>
      <c r="S49" s="46"/>
      <c r="T49" s="47">
        <f t="shared" si="4"/>
        <v>32.99999999999983</v>
      </c>
      <c r="U49" s="47"/>
    </row>
    <row r="50" spans="1:21" ht="13.5">
      <c r="A50" t="s">
        <v>50</v>
      </c>
      <c r="B50" s="38">
        <v>42</v>
      </c>
      <c r="C50" s="44">
        <f t="shared" si="1"/>
        <v>2576866.019246796</v>
      </c>
      <c r="D50" s="44"/>
      <c r="E50" s="38">
        <v>2009</v>
      </c>
      <c r="F50" s="8">
        <v>42469</v>
      </c>
      <c r="G50" s="38" t="s">
        <v>4</v>
      </c>
      <c r="H50" s="45">
        <v>100.2</v>
      </c>
      <c r="I50" s="45"/>
      <c r="J50" s="38">
        <v>41</v>
      </c>
      <c r="K50" s="44">
        <f t="shared" si="0"/>
        <v>77305.98057740388</v>
      </c>
      <c r="L50" s="44"/>
      <c r="M50" s="6">
        <f t="shared" si="2"/>
        <v>1.8855117214000947</v>
      </c>
      <c r="N50" s="38">
        <v>2009</v>
      </c>
      <c r="O50" s="8">
        <v>42470</v>
      </c>
      <c r="P50" s="45">
        <v>100.35</v>
      </c>
      <c r="Q50" s="45"/>
      <c r="R50" s="46">
        <f t="shared" si="3"/>
        <v>28282.675820999815</v>
      </c>
      <c r="S50" s="46"/>
      <c r="T50" s="47">
        <f t="shared" si="4"/>
        <v>14.999999999999147</v>
      </c>
      <c r="U50" s="47"/>
    </row>
    <row r="51" spans="1:22" ht="13.5">
      <c r="A51" t="s">
        <v>67</v>
      </c>
      <c r="B51" s="38">
        <v>43</v>
      </c>
      <c r="C51" s="44">
        <f t="shared" si="1"/>
        <v>2605148.695067796</v>
      </c>
      <c r="D51" s="44"/>
      <c r="E51" s="38">
        <v>2009</v>
      </c>
      <c r="F51" s="8">
        <v>42480</v>
      </c>
      <c r="G51" s="38" t="s">
        <v>3</v>
      </c>
      <c r="H51" s="45">
        <v>98.53</v>
      </c>
      <c r="I51" s="45"/>
      <c r="J51" s="38">
        <v>28</v>
      </c>
      <c r="K51" s="44">
        <f t="shared" si="0"/>
        <v>78154.46085203388</v>
      </c>
      <c r="L51" s="44"/>
      <c r="M51" s="6">
        <f t="shared" si="2"/>
        <v>2.7912307447154956</v>
      </c>
      <c r="N51" s="38">
        <v>2009</v>
      </c>
      <c r="O51" s="8">
        <v>42481</v>
      </c>
      <c r="P51" s="45">
        <v>97.91</v>
      </c>
      <c r="Q51" s="45"/>
      <c r="R51" s="46">
        <f t="shared" si="3"/>
        <v>173056.306172362</v>
      </c>
      <c r="S51" s="46"/>
      <c r="T51" s="47">
        <f t="shared" si="4"/>
        <v>62.000000000000455</v>
      </c>
      <c r="U51" s="47"/>
      <c r="V51" s="35" t="s">
        <v>68</v>
      </c>
    </row>
    <row r="52" spans="1:22" ht="13.5">
      <c r="A52" t="s">
        <v>67</v>
      </c>
      <c r="B52" s="38">
        <v>44</v>
      </c>
      <c r="C52" s="44">
        <f t="shared" si="1"/>
        <v>2778205.001240158</v>
      </c>
      <c r="D52" s="44"/>
      <c r="E52" s="38">
        <v>2009</v>
      </c>
      <c r="F52" s="8">
        <v>42482</v>
      </c>
      <c r="G52" s="38" t="s">
        <v>3</v>
      </c>
      <c r="H52" s="45">
        <v>98.13</v>
      </c>
      <c r="I52" s="45"/>
      <c r="J52" s="38">
        <v>34</v>
      </c>
      <c r="K52" s="44">
        <f t="shared" si="0"/>
        <v>83346.15003720473</v>
      </c>
      <c r="L52" s="44"/>
      <c r="M52" s="6">
        <f t="shared" si="2"/>
        <v>2.451357354035433</v>
      </c>
      <c r="N52" s="38">
        <v>2009</v>
      </c>
      <c r="O52" s="8">
        <v>42483</v>
      </c>
      <c r="P52" s="45">
        <v>97.99</v>
      </c>
      <c r="Q52" s="45"/>
      <c r="R52" s="46">
        <f t="shared" si="3"/>
        <v>34319.0029564962</v>
      </c>
      <c r="S52" s="46"/>
      <c r="T52" s="47">
        <f t="shared" si="4"/>
        <v>14.000000000000057</v>
      </c>
      <c r="U52" s="47"/>
      <c r="V52" s="35" t="s">
        <v>68</v>
      </c>
    </row>
    <row r="53" spans="1:21" ht="13.5">
      <c r="A53" t="s">
        <v>51</v>
      </c>
      <c r="B53" s="38">
        <v>45</v>
      </c>
      <c r="C53" s="44">
        <f t="shared" si="1"/>
        <v>2812524.004196654</v>
      </c>
      <c r="D53" s="44"/>
      <c r="E53" s="38">
        <v>2009</v>
      </c>
      <c r="F53" s="8">
        <v>42489</v>
      </c>
      <c r="G53" s="38" t="s">
        <v>4</v>
      </c>
      <c r="H53" s="45">
        <v>96.45</v>
      </c>
      <c r="I53" s="45"/>
      <c r="J53" s="38">
        <v>10</v>
      </c>
      <c r="K53" s="44">
        <f t="shared" si="0"/>
        <v>84375.72012589962</v>
      </c>
      <c r="L53" s="44"/>
      <c r="M53" s="6">
        <f t="shared" si="2"/>
        <v>8.437572012589962</v>
      </c>
      <c r="N53" s="38">
        <v>2009</v>
      </c>
      <c r="O53" s="8">
        <v>42489</v>
      </c>
      <c r="P53" s="45">
        <v>96.83</v>
      </c>
      <c r="Q53" s="45"/>
      <c r="R53" s="46">
        <f t="shared" si="3"/>
        <v>320627.73647841474</v>
      </c>
      <c r="S53" s="46"/>
      <c r="T53" s="47">
        <f t="shared" si="4"/>
        <v>37.999999999999545</v>
      </c>
      <c r="U53" s="47"/>
    </row>
    <row r="54" spans="1:21" ht="13.5">
      <c r="A54" t="s">
        <v>69</v>
      </c>
      <c r="B54" s="38">
        <v>46</v>
      </c>
      <c r="C54" s="44">
        <f t="shared" si="1"/>
        <v>3133151.740675069</v>
      </c>
      <c r="D54" s="44"/>
      <c r="E54" s="38">
        <v>2009</v>
      </c>
      <c r="F54" s="8">
        <v>42490</v>
      </c>
      <c r="G54" s="38" t="s">
        <v>4</v>
      </c>
      <c r="H54" s="45">
        <v>97.77</v>
      </c>
      <c r="I54" s="45"/>
      <c r="J54" s="38">
        <v>27</v>
      </c>
      <c r="K54" s="44">
        <f t="shared" si="0"/>
        <v>93994.55222025207</v>
      </c>
      <c r="L54" s="44"/>
      <c r="M54" s="6">
        <f t="shared" si="2"/>
        <v>3.4812797118611876</v>
      </c>
      <c r="N54" s="38">
        <v>2009</v>
      </c>
      <c r="O54" s="8">
        <v>42494</v>
      </c>
      <c r="P54" s="45">
        <v>99.53</v>
      </c>
      <c r="Q54" s="45"/>
      <c r="R54" s="46">
        <f t="shared" si="3"/>
        <v>612705.2292875708</v>
      </c>
      <c r="S54" s="46"/>
      <c r="T54" s="47">
        <f t="shared" si="4"/>
        <v>176.0000000000005</v>
      </c>
      <c r="U54" s="47"/>
    </row>
    <row r="55" spans="2:21" ht="13.5">
      <c r="B55" s="38">
        <v>47</v>
      </c>
      <c r="C55" s="44">
        <f t="shared" si="1"/>
        <v>3745856.9699626397</v>
      </c>
      <c r="D55" s="44"/>
      <c r="E55" s="38">
        <v>2009</v>
      </c>
      <c r="F55" s="8">
        <v>42495</v>
      </c>
      <c r="G55" s="38" t="s">
        <v>3</v>
      </c>
      <c r="H55" s="45">
        <v>98.78</v>
      </c>
      <c r="I55" s="45"/>
      <c r="J55" s="38">
        <v>15</v>
      </c>
      <c r="K55" s="44">
        <f t="shared" si="0"/>
        <v>112375.70909887919</v>
      </c>
      <c r="L55" s="44"/>
      <c r="M55" s="6">
        <f t="shared" si="2"/>
        <v>7.491713939925279</v>
      </c>
      <c r="N55" s="38">
        <v>2009</v>
      </c>
      <c r="O55" s="8">
        <v>42495</v>
      </c>
      <c r="P55" s="45">
        <v>98.93</v>
      </c>
      <c r="Q55" s="45"/>
      <c r="R55" s="46">
        <f t="shared" si="3"/>
        <v>-112375.70909888344</v>
      </c>
      <c r="S55" s="46"/>
      <c r="T55" s="47">
        <f t="shared" si="4"/>
        <v>-15</v>
      </c>
      <c r="U55" s="47"/>
    </row>
    <row r="56" spans="1:21" ht="13.5">
      <c r="A56" t="s">
        <v>70</v>
      </c>
      <c r="B56" s="38">
        <v>48</v>
      </c>
      <c r="C56" s="44">
        <f t="shared" si="1"/>
        <v>3633481.2608637563</v>
      </c>
      <c r="D56" s="44"/>
      <c r="E56" s="38">
        <v>2009</v>
      </c>
      <c r="F56" s="8">
        <v>42498</v>
      </c>
      <c r="G56" s="38" t="s">
        <v>4</v>
      </c>
      <c r="H56" s="45">
        <v>99.3</v>
      </c>
      <c r="I56" s="45"/>
      <c r="J56" s="38">
        <v>15</v>
      </c>
      <c r="K56" s="44">
        <f t="shared" si="0"/>
        <v>109004.43782591268</v>
      </c>
      <c r="L56" s="44"/>
      <c r="M56" s="6">
        <f t="shared" si="2"/>
        <v>7.266962521727512</v>
      </c>
      <c r="N56" s="38">
        <v>2009</v>
      </c>
      <c r="O56" s="8">
        <v>42498</v>
      </c>
      <c r="P56" s="45">
        <v>99.34</v>
      </c>
      <c r="Q56" s="45"/>
      <c r="R56" s="46">
        <f t="shared" si="3"/>
        <v>29067.850086914594</v>
      </c>
      <c r="S56" s="46"/>
      <c r="T56" s="47">
        <f t="shared" si="4"/>
        <v>4.000000000000625</v>
      </c>
      <c r="U56" s="47"/>
    </row>
    <row r="57" spans="1:21" ht="13.5">
      <c r="A57" t="s">
        <v>51</v>
      </c>
      <c r="B57" s="38">
        <v>49</v>
      </c>
      <c r="C57" s="44">
        <f t="shared" si="1"/>
        <v>3662549.1109506707</v>
      </c>
      <c r="D57" s="44"/>
      <c r="E57" s="38">
        <v>2009</v>
      </c>
      <c r="F57" s="8">
        <v>42502</v>
      </c>
      <c r="G57" s="38" t="s">
        <v>3</v>
      </c>
      <c r="H57" s="45">
        <v>97.28</v>
      </c>
      <c r="I57" s="45"/>
      <c r="J57" s="38">
        <v>16</v>
      </c>
      <c r="K57" s="44">
        <f t="shared" si="0"/>
        <v>109876.47332852012</v>
      </c>
      <c r="L57" s="44"/>
      <c r="M57" s="6">
        <f t="shared" si="2"/>
        <v>6.8672795830325075</v>
      </c>
      <c r="N57" s="38">
        <v>2009</v>
      </c>
      <c r="O57" s="8">
        <v>42502</v>
      </c>
      <c r="P57" s="45">
        <v>97.34</v>
      </c>
      <c r="Q57" s="45"/>
      <c r="R57" s="46">
        <f t="shared" si="3"/>
        <v>-41203.67749819661</v>
      </c>
      <c r="S57" s="46"/>
      <c r="T57" s="47">
        <f t="shared" si="4"/>
        <v>-16</v>
      </c>
      <c r="U57" s="47"/>
    </row>
    <row r="58" spans="1:22" ht="13.5">
      <c r="A58" t="s">
        <v>67</v>
      </c>
      <c r="B58" s="38">
        <v>50</v>
      </c>
      <c r="C58" s="44">
        <f t="shared" si="1"/>
        <v>3621345.433452474</v>
      </c>
      <c r="D58" s="44"/>
      <c r="E58" s="38">
        <v>2009</v>
      </c>
      <c r="F58" s="8">
        <v>42518</v>
      </c>
      <c r="G58" s="38" t="s">
        <v>4</v>
      </c>
      <c r="H58" s="45">
        <v>95.39</v>
      </c>
      <c r="I58" s="45"/>
      <c r="J58" s="38">
        <v>17</v>
      </c>
      <c r="K58" s="44">
        <f t="shared" si="0"/>
        <v>108640.36300357421</v>
      </c>
      <c r="L58" s="44"/>
      <c r="M58" s="6">
        <f t="shared" si="2"/>
        <v>6.390609588445542</v>
      </c>
      <c r="N58" s="38">
        <v>2009</v>
      </c>
      <c r="O58" s="8">
        <v>42519</v>
      </c>
      <c r="P58" s="45">
        <v>96.79</v>
      </c>
      <c r="Q58" s="45"/>
      <c r="R58" s="46">
        <f t="shared" si="3"/>
        <v>894685.3423823795</v>
      </c>
      <c r="S58" s="46"/>
      <c r="T58" s="47">
        <f t="shared" si="4"/>
        <v>140.00000000000057</v>
      </c>
      <c r="U58" s="47"/>
      <c r="V58" s="35" t="s">
        <v>68</v>
      </c>
    </row>
    <row r="59" spans="1:21" ht="13.5">
      <c r="A59" t="s">
        <v>69</v>
      </c>
      <c r="B59" s="38">
        <v>51</v>
      </c>
      <c r="C59" s="44">
        <f t="shared" si="1"/>
        <v>4516030.775834854</v>
      </c>
      <c r="D59" s="44"/>
      <c r="E59" s="38">
        <v>2009</v>
      </c>
      <c r="F59" s="8">
        <v>42536</v>
      </c>
      <c r="G59" s="38" t="s">
        <v>3</v>
      </c>
      <c r="H59" s="45">
        <v>98.19</v>
      </c>
      <c r="I59" s="45"/>
      <c r="J59" s="38">
        <v>15</v>
      </c>
      <c r="K59" s="44">
        <f t="shared" si="0"/>
        <v>135480.9232750456</v>
      </c>
      <c r="L59" s="44"/>
      <c r="M59" s="6">
        <f t="shared" si="2"/>
        <v>9.032061551669708</v>
      </c>
      <c r="N59" s="38">
        <v>2009</v>
      </c>
      <c r="O59" s="8">
        <v>42538</v>
      </c>
      <c r="P59" s="45">
        <v>95.67</v>
      </c>
      <c r="Q59" s="45"/>
      <c r="R59" s="46">
        <f t="shared" si="3"/>
        <v>2276079.511020763</v>
      </c>
      <c r="S59" s="46"/>
      <c r="T59" s="47">
        <f t="shared" si="4"/>
        <v>251.9999999999996</v>
      </c>
      <c r="U59" s="47"/>
    </row>
    <row r="60" spans="1:21" ht="13.5">
      <c r="A60" t="s">
        <v>71</v>
      </c>
      <c r="B60" s="38">
        <v>52</v>
      </c>
      <c r="C60" s="44">
        <f t="shared" si="1"/>
        <v>6792110.286855617</v>
      </c>
      <c r="D60" s="44"/>
      <c r="E60" s="38">
        <v>2009</v>
      </c>
      <c r="F60" s="8">
        <v>42540</v>
      </c>
      <c r="G60" s="38" t="s">
        <v>4</v>
      </c>
      <c r="H60" s="45">
        <v>96.68</v>
      </c>
      <c r="I60" s="45"/>
      <c r="J60" s="38">
        <v>15</v>
      </c>
      <c r="K60" s="44">
        <f t="shared" si="0"/>
        <v>203763.30860566848</v>
      </c>
      <c r="L60" s="44"/>
      <c r="M60" s="6">
        <f t="shared" si="2"/>
        <v>13.584220573711233</v>
      </c>
      <c r="N60" s="38">
        <v>2009</v>
      </c>
      <c r="O60" s="8">
        <v>42538</v>
      </c>
      <c r="P60" s="45">
        <v>96.75</v>
      </c>
      <c r="Q60" s="45"/>
      <c r="R60" s="46">
        <f t="shared" si="3"/>
        <v>95089.54401596937</v>
      </c>
      <c r="S60" s="46"/>
      <c r="T60" s="47">
        <f t="shared" si="4"/>
        <v>6.999999999999318</v>
      </c>
      <c r="U60" s="47"/>
    </row>
    <row r="61" spans="2:21" ht="13.5">
      <c r="B61" s="38">
        <v>53</v>
      </c>
      <c r="C61" s="44">
        <f t="shared" si="1"/>
        <v>6887199.830871586</v>
      </c>
      <c r="D61" s="44"/>
      <c r="E61" s="38">
        <v>2009</v>
      </c>
      <c r="F61" s="8">
        <v>42543</v>
      </c>
      <c r="G61" s="38" t="s">
        <v>3</v>
      </c>
      <c r="H61" s="45">
        <v>96.01</v>
      </c>
      <c r="I61" s="45"/>
      <c r="J61" s="38">
        <v>24</v>
      </c>
      <c r="K61" s="44">
        <f t="shared" si="0"/>
        <v>206615.99492614757</v>
      </c>
      <c r="L61" s="44"/>
      <c r="M61" s="6">
        <f t="shared" si="2"/>
        <v>8.608999788589482</v>
      </c>
      <c r="N61" s="38">
        <v>2009</v>
      </c>
      <c r="O61" s="8">
        <v>42543</v>
      </c>
      <c r="P61" s="45">
        <v>96.25</v>
      </c>
      <c r="Q61" s="45"/>
      <c r="R61" s="46">
        <f t="shared" si="3"/>
        <v>-206615.99492614315</v>
      </c>
      <c r="S61" s="46"/>
      <c r="T61" s="47">
        <f t="shared" si="4"/>
        <v>-24</v>
      </c>
      <c r="U61" s="47"/>
    </row>
    <row r="62" spans="2:21" ht="13.5">
      <c r="B62" s="38">
        <v>54</v>
      </c>
      <c r="C62" s="44">
        <f t="shared" si="1"/>
        <v>6680583.835945442</v>
      </c>
      <c r="D62" s="44"/>
      <c r="E62" s="38">
        <v>2009</v>
      </c>
      <c r="F62" s="8">
        <v>42550</v>
      </c>
      <c r="G62" s="38" t="s">
        <v>4</v>
      </c>
      <c r="H62" s="45">
        <v>95.51</v>
      </c>
      <c r="I62" s="45"/>
      <c r="J62" s="38">
        <v>19</v>
      </c>
      <c r="K62" s="44">
        <f t="shared" si="0"/>
        <v>200417.51507836327</v>
      </c>
      <c r="L62" s="44"/>
      <c r="M62" s="6">
        <f t="shared" si="2"/>
        <v>10.548290267282276</v>
      </c>
      <c r="N62" s="38">
        <v>2009</v>
      </c>
      <c r="O62" s="8">
        <v>42550</v>
      </c>
      <c r="P62" s="45">
        <v>95.32</v>
      </c>
      <c r="Q62" s="45"/>
      <c r="R62" s="46">
        <f t="shared" si="3"/>
        <v>-200417.51507837584</v>
      </c>
      <c r="S62" s="46"/>
      <c r="T62" s="47">
        <f t="shared" si="4"/>
        <v>-19</v>
      </c>
      <c r="U62" s="47"/>
    </row>
    <row r="63" spans="2:21" ht="13.5">
      <c r="B63" s="38">
        <v>55</v>
      </c>
      <c r="C63" s="44">
        <f t="shared" si="1"/>
        <v>6480166.320867066</v>
      </c>
      <c r="D63" s="44"/>
      <c r="E63" s="38">
        <v>2009</v>
      </c>
      <c r="F63" s="8">
        <v>42552</v>
      </c>
      <c r="G63" s="38" t="s">
        <v>4</v>
      </c>
      <c r="H63" s="45">
        <v>96.93</v>
      </c>
      <c r="I63" s="45"/>
      <c r="J63" s="38">
        <v>22</v>
      </c>
      <c r="K63" s="44">
        <f t="shared" si="0"/>
        <v>194404.989626012</v>
      </c>
      <c r="L63" s="44"/>
      <c r="M63" s="6">
        <f t="shared" si="2"/>
        <v>8.836590437545999</v>
      </c>
      <c r="N63" s="38">
        <v>2009</v>
      </c>
      <c r="O63" s="8">
        <v>42552</v>
      </c>
      <c r="P63" s="45">
        <v>96.71</v>
      </c>
      <c r="Q63" s="45"/>
      <c r="R63" s="46">
        <f t="shared" si="3"/>
        <v>-194404.98962602354</v>
      </c>
      <c r="S63" s="46"/>
      <c r="T63" s="47">
        <f t="shared" si="4"/>
        <v>-22</v>
      </c>
      <c r="U63" s="47"/>
    </row>
    <row r="64" spans="2:21" ht="13.5">
      <c r="B64" s="38">
        <v>56</v>
      </c>
      <c r="C64" s="44">
        <f t="shared" si="1"/>
        <v>6285761.331241042</v>
      </c>
      <c r="D64" s="44"/>
      <c r="E64" s="38">
        <v>2009</v>
      </c>
      <c r="F64" s="8">
        <v>42567</v>
      </c>
      <c r="G64" s="38" t="s">
        <v>4</v>
      </c>
      <c r="H64" s="45">
        <v>94.25</v>
      </c>
      <c r="I64" s="45"/>
      <c r="J64" s="38">
        <v>18</v>
      </c>
      <c r="K64" s="44">
        <f t="shared" si="0"/>
        <v>188572.83993723127</v>
      </c>
      <c r="L64" s="44"/>
      <c r="M64" s="6">
        <f t="shared" si="2"/>
        <v>10.476268885401739</v>
      </c>
      <c r="N64" s="38">
        <v>2009</v>
      </c>
      <c r="O64" s="8">
        <v>42567</v>
      </c>
      <c r="P64" s="45">
        <v>94.07</v>
      </c>
      <c r="Q64" s="45"/>
      <c r="R64" s="46">
        <f t="shared" si="3"/>
        <v>-188572.83993723843</v>
      </c>
      <c r="S64" s="46"/>
      <c r="T64" s="47">
        <f t="shared" si="4"/>
        <v>-18</v>
      </c>
      <c r="U64" s="47"/>
    </row>
    <row r="65" spans="1:21" ht="13.5">
      <c r="A65" t="s">
        <v>50</v>
      </c>
      <c r="B65" s="38">
        <v>57</v>
      </c>
      <c r="C65" s="44">
        <f t="shared" si="1"/>
        <v>6097188.491303804</v>
      </c>
      <c r="D65" s="44"/>
      <c r="E65" s="38">
        <v>2009</v>
      </c>
      <c r="F65" s="8">
        <v>42581</v>
      </c>
      <c r="G65" s="38" t="s">
        <v>4</v>
      </c>
      <c r="H65" s="45">
        <v>95.1</v>
      </c>
      <c r="I65" s="45"/>
      <c r="J65" s="38">
        <v>13</v>
      </c>
      <c r="K65" s="44">
        <f t="shared" si="0"/>
        <v>182915.65473911414</v>
      </c>
      <c r="L65" s="44"/>
      <c r="M65" s="6">
        <f t="shared" si="2"/>
        <v>14.070434979931857</v>
      </c>
      <c r="N65" s="38">
        <v>2009</v>
      </c>
      <c r="O65" s="8">
        <v>42582</v>
      </c>
      <c r="P65" s="45">
        <v>95.47</v>
      </c>
      <c r="Q65" s="45"/>
      <c r="R65" s="46">
        <f t="shared" si="3"/>
        <v>520606.0942574851</v>
      </c>
      <c r="S65" s="46"/>
      <c r="T65" s="47">
        <f t="shared" si="4"/>
        <v>37.000000000000455</v>
      </c>
      <c r="U65" s="47"/>
    </row>
    <row r="66" spans="1:21" ht="13.5">
      <c r="A66" t="s">
        <v>50</v>
      </c>
      <c r="B66" s="38">
        <v>58</v>
      </c>
      <c r="C66" s="44">
        <f t="shared" si="1"/>
        <v>6617794.585561289</v>
      </c>
      <c r="D66" s="44"/>
      <c r="E66" s="38">
        <v>2009</v>
      </c>
      <c r="F66" s="8">
        <v>42594</v>
      </c>
      <c r="G66" s="38" t="s">
        <v>3</v>
      </c>
      <c r="H66" s="45">
        <v>95.91</v>
      </c>
      <c r="I66" s="45"/>
      <c r="J66" s="38">
        <v>13</v>
      </c>
      <c r="K66" s="44">
        <f t="shared" si="0"/>
        <v>198533.8375668387</v>
      </c>
      <c r="L66" s="44"/>
      <c r="M66" s="6">
        <f t="shared" si="2"/>
        <v>15.27183365898759</v>
      </c>
      <c r="N66" s="38">
        <v>2009</v>
      </c>
      <c r="O66" s="8">
        <v>42594</v>
      </c>
      <c r="P66" s="45">
        <v>95.57</v>
      </c>
      <c r="Q66" s="45"/>
      <c r="R66" s="46">
        <f t="shared" si="3"/>
        <v>519242.3444055833</v>
      </c>
      <c r="S66" s="46"/>
      <c r="T66" s="47">
        <f t="shared" si="4"/>
        <v>34.00000000000034</v>
      </c>
      <c r="U66" s="47"/>
    </row>
    <row r="67" spans="1:22" ht="13.5">
      <c r="A67" t="s">
        <v>72</v>
      </c>
      <c r="B67" s="38">
        <v>59</v>
      </c>
      <c r="C67" s="44">
        <f t="shared" si="1"/>
        <v>7137036.929966873</v>
      </c>
      <c r="D67" s="44"/>
      <c r="E67" s="38">
        <v>2009</v>
      </c>
      <c r="F67" s="8">
        <v>42596</v>
      </c>
      <c r="G67" s="38" t="s">
        <v>3</v>
      </c>
      <c r="H67" s="45">
        <v>95.09</v>
      </c>
      <c r="I67" s="45"/>
      <c r="J67" s="38">
        <v>16</v>
      </c>
      <c r="K67" s="44">
        <f t="shared" si="0"/>
        <v>214111.10789900617</v>
      </c>
      <c r="L67" s="44"/>
      <c r="M67" s="6">
        <f t="shared" si="2"/>
        <v>13.381944243687885</v>
      </c>
      <c r="N67" s="38">
        <v>2009</v>
      </c>
      <c r="O67" s="8">
        <v>42600</v>
      </c>
      <c r="P67" s="45">
        <v>94.52</v>
      </c>
      <c r="Q67" s="45"/>
      <c r="R67" s="46">
        <f t="shared" si="3"/>
        <v>762770.8218902193</v>
      </c>
      <c r="S67" s="46"/>
      <c r="T67" s="47">
        <f t="shared" si="4"/>
        <v>57.00000000000074</v>
      </c>
      <c r="U67" s="47"/>
      <c r="V67" s="35" t="s">
        <v>68</v>
      </c>
    </row>
    <row r="68" spans="1:21" ht="13.5">
      <c r="A68" t="s">
        <v>50</v>
      </c>
      <c r="B68" s="38">
        <v>60</v>
      </c>
      <c r="C68" s="44">
        <f t="shared" si="1"/>
        <v>7899807.751857092</v>
      </c>
      <c r="D68" s="44"/>
      <c r="E68" s="38">
        <v>2009</v>
      </c>
      <c r="F68" s="8">
        <v>42607</v>
      </c>
      <c r="G68" s="38" t="s">
        <v>3</v>
      </c>
      <c r="H68" s="45">
        <v>94.4</v>
      </c>
      <c r="I68" s="45"/>
      <c r="J68" s="38">
        <v>18</v>
      </c>
      <c r="K68" s="44">
        <f t="shared" si="0"/>
        <v>236994.23255571275</v>
      </c>
      <c r="L68" s="44"/>
      <c r="M68" s="6">
        <f t="shared" si="2"/>
        <v>13.166346253095153</v>
      </c>
      <c r="N68" s="38">
        <v>2009</v>
      </c>
      <c r="O68" s="8">
        <v>42607</v>
      </c>
      <c r="P68" s="45">
        <v>94.24</v>
      </c>
      <c r="Q68" s="45"/>
      <c r="R68" s="46">
        <f t="shared" si="3"/>
        <v>210661.54004953668</v>
      </c>
      <c r="S68" s="46"/>
      <c r="T68" s="47">
        <f t="shared" si="4"/>
        <v>16.00000000000108</v>
      </c>
      <c r="U68" s="47"/>
    </row>
    <row r="69" spans="1:21" ht="13.5">
      <c r="A69" t="s">
        <v>51</v>
      </c>
      <c r="B69" s="38">
        <v>61</v>
      </c>
      <c r="C69" s="44">
        <f t="shared" si="1"/>
        <v>8110469.291906629</v>
      </c>
      <c r="D69" s="44"/>
      <c r="E69" s="38">
        <v>2009</v>
      </c>
      <c r="F69" s="8">
        <v>42610</v>
      </c>
      <c r="G69" s="38" t="s">
        <v>4</v>
      </c>
      <c r="H69" s="45">
        <v>93.71</v>
      </c>
      <c r="I69" s="45"/>
      <c r="J69" s="38">
        <v>11</v>
      </c>
      <c r="K69" s="44">
        <f t="shared" si="0"/>
        <v>243314.07875719885</v>
      </c>
      <c r="L69" s="44"/>
      <c r="M69" s="6">
        <f t="shared" si="2"/>
        <v>22.119461705199893</v>
      </c>
      <c r="N69" s="38">
        <v>2009</v>
      </c>
      <c r="O69" s="8">
        <v>42610</v>
      </c>
      <c r="P69" s="45">
        <v>93.85</v>
      </c>
      <c r="Q69" s="45"/>
      <c r="R69" s="46">
        <f t="shared" si="3"/>
        <v>309672.46387279977</v>
      </c>
      <c r="S69" s="46"/>
      <c r="T69" s="47">
        <f t="shared" si="4"/>
        <v>14.000000000000057</v>
      </c>
      <c r="U69" s="47"/>
    </row>
    <row r="70" spans="1:21" ht="13.5">
      <c r="A70" t="s">
        <v>51</v>
      </c>
      <c r="B70" s="38">
        <v>62</v>
      </c>
      <c r="C70" s="44">
        <f t="shared" si="1"/>
        <v>8420141.755779428</v>
      </c>
      <c r="D70" s="44"/>
      <c r="E70" s="38">
        <v>2009</v>
      </c>
      <c r="F70" s="8">
        <v>42613</v>
      </c>
      <c r="G70" s="38" t="s">
        <v>3</v>
      </c>
      <c r="H70" s="45">
        <v>93.3</v>
      </c>
      <c r="I70" s="45"/>
      <c r="J70" s="38">
        <v>21</v>
      </c>
      <c r="K70" s="44">
        <f t="shared" si="0"/>
        <v>252604.25267338284</v>
      </c>
      <c r="L70" s="44"/>
      <c r="M70" s="6">
        <f t="shared" si="2"/>
        <v>12.028773936827754</v>
      </c>
      <c r="N70" s="38">
        <v>2009</v>
      </c>
      <c r="O70" s="8">
        <v>42613</v>
      </c>
      <c r="P70" s="45">
        <v>92.81</v>
      </c>
      <c r="Q70" s="45"/>
      <c r="R70" s="46">
        <f t="shared" si="3"/>
        <v>589409.9229045538</v>
      </c>
      <c r="S70" s="46"/>
      <c r="T70" s="47">
        <f t="shared" si="4"/>
        <v>48.99999999999949</v>
      </c>
      <c r="U70" s="47"/>
    </row>
    <row r="71" spans="2:21" ht="13.5">
      <c r="B71" s="38">
        <v>63</v>
      </c>
      <c r="C71" s="44">
        <f t="shared" si="1"/>
        <v>9009551.678683981</v>
      </c>
      <c r="D71" s="44"/>
      <c r="E71" s="38">
        <v>2009</v>
      </c>
      <c r="F71" s="8">
        <v>42620</v>
      </c>
      <c r="G71" s="38" t="s">
        <v>4</v>
      </c>
      <c r="H71" s="45">
        <v>93.18</v>
      </c>
      <c r="I71" s="45"/>
      <c r="J71" s="38">
        <v>26</v>
      </c>
      <c r="K71" s="44">
        <f t="shared" si="0"/>
        <v>270286.55036051944</v>
      </c>
      <c r="L71" s="44"/>
      <c r="M71" s="6">
        <f t="shared" si="2"/>
        <v>10.395636552327671</v>
      </c>
      <c r="N71" s="38">
        <v>2009</v>
      </c>
      <c r="O71" s="8">
        <v>42620</v>
      </c>
      <c r="P71" s="45">
        <v>92.92</v>
      </c>
      <c r="Q71" s="45"/>
      <c r="R71" s="46">
        <f t="shared" si="3"/>
        <v>-270286.5503605248</v>
      </c>
      <c r="S71" s="46"/>
      <c r="T71" s="47">
        <f t="shared" si="4"/>
        <v>-26</v>
      </c>
      <c r="U71" s="47"/>
    </row>
    <row r="72" spans="2:21" ht="13.5">
      <c r="B72" s="38">
        <v>64</v>
      </c>
      <c r="C72" s="44">
        <f t="shared" si="1"/>
        <v>8739265.128323456</v>
      </c>
      <c r="D72" s="44"/>
      <c r="E72" s="38">
        <v>2009</v>
      </c>
      <c r="F72" s="8">
        <v>42623</v>
      </c>
      <c r="G72" s="38" t="s">
        <v>4</v>
      </c>
      <c r="H72" s="45">
        <v>92.17</v>
      </c>
      <c r="I72" s="45"/>
      <c r="J72" s="38">
        <v>13</v>
      </c>
      <c r="K72" s="44">
        <f t="shared" si="0"/>
        <v>262177.95384970366</v>
      </c>
      <c r="L72" s="44"/>
      <c r="M72" s="6">
        <f t="shared" si="2"/>
        <v>20.167534911515663</v>
      </c>
      <c r="N72" s="38">
        <v>2009</v>
      </c>
      <c r="O72" s="8">
        <v>42623</v>
      </c>
      <c r="P72" s="45">
        <v>92.04</v>
      </c>
      <c r="Q72" s="45"/>
      <c r="R72" s="46">
        <f t="shared" si="3"/>
        <v>-262177.95384969446</v>
      </c>
      <c r="S72" s="46"/>
      <c r="T72" s="47">
        <f t="shared" si="4"/>
        <v>-13</v>
      </c>
      <c r="U72" s="47"/>
    </row>
    <row r="73" spans="1:22" ht="13.5">
      <c r="A73" t="s">
        <v>73</v>
      </c>
      <c r="B73" s="38">
        <v>65</v>
      </c>
      <c r="C73" s="44">
        <f t="shared" si="1"/>
        <v>8477087.174473763</v>
      </c>
      <c r="D73" s="44"/>
      <c r="E73" s="38">
        <v>2009</v>
      </c>
      <c r="F73" s="8">
        <v>42634</v>
      </c>
      <c r="G73" s="38" t="s">
        <v>4</v>
      </c>
      <c r="H73" s="45">
        <v>91.39</v>
      </c>
      <c r="I73" s="45"/>
      <c r="J73" s="38">
        <v>10</v>
      </c>
      <c r="K73" s="44">
        <f aca="true" t="shared" si="5" ref="K73:K108">IF(F73="","",C73*0.03)</f>
        <v>254312.61523421286</v>
      </c>
      <c r="L73" s="44"/>
      <c r="M73" s="6">
        <f t="shared" si="2"/>
        <v>25.431261523421288</v>
      </c>
      <c r="N73" s="38">
        <v>2009</v>
      </c>
      <c r="O73" s="8">
        <v>42635</v>
      </c>
      <c r="P73" s="45">
        <v>91.91</v>
      </c>
      <c r="Q73" s="45"/>
      <c r="R73" s="46">
        <f t="shared" si="3"/>
        <v>1322425.5992178968</v>
      </c>
      <c r="S73" s="46"/>
      <c r="T73" s="47">
        <f t="shared" si="4"/>
        <v>51.9999999999996</v>
      </c>
      <c r="U73" s="47"/>
      <c r="V73" s="35" t="s">
        <v>68</v>
      </c>
    </row>
    <row r="74" spans="1:22" ht="13.5">
      <c r="A74" t="s">
        <v>74</v>
      </c>
      <c r="B74" s="38">
        <v>66</v>
      </c>
      <c r="C74" s="44">
        <f aca="true" t="shared" si="6" ref="C74:C108">IF(R73="","",C73+R73)</f>
        <v>9799512.77369166</v>
      </c>
      <c r="D74" s="44"/>
      <c r="E74" s="38">
        <v>2009</v>
      </c>
      <c r="F74" s="8">
        <v>42638</v>
      </c>
      <c r="G74" s="38" t="s">
        <v>3</v>
      </c>
      <c r="H74" s="45">
        <v>90.79</v>
      </c>
      <c r="I74" s="45"/>
      <c r="J74" s="38">
        <v>22</v>
      </c>
      <c r="K74" s="44">
        <f t="shared" si="5"/>
        <v>293985.3832107498</v>
      </c>
      <c r="L74" s="44"/>
      <c r="M74" s="6">
        <f aca="true" t="shared" si="7" ref="M74:M108">IF(J74="","",(K74/J74)/1000)</f>
        <v>13.36297196412499</v>
      </c>
      <c r="N74" s="38">
        <v>2009</v>
      </c>
      <c r="O74" s="8">
        <v>42641</v>
      </c>
      <c r="P74" s="45">
        <v>89.02</v>
      </c>
      <c r="Q74" s="45"/>
      <c r="R74" s="46">
        <f aca="true" t="shared" si="8" ref="R74:R108">IF(O74="","",(IF(G74="売",H74-P74,P74-H74))*M74*100000)</f>
        <v>2365246.0376501367</v>
      </c>
      <c r="S74" s="46"/>
      <c r="T74" s="47">
        <f aca="true" t="shared" si="9" ref="T74:T108">IF(O74="","",IF(R74&lt;0,J74*(-1),IF(G74="買",(P74-H74)*100,(H74-P74)*100)))</f>
        <v>177.00000000000102</v>
      </c>
      <c r="U74" s="47"/>
      <c r="V74" s="35" t="s">
        <v>75</v>
      </c>
    </row>
    <row r="75" spans="1:21" ht="13.5">
      <c r="A75" t="s">
        <v>50</v>
      </c>
      <c r="B75" s="38">
        <v>67</v>
      </c>
      <c r="C75" s="44">
        <f t="shared" si="6"/>
        <v>12164758.811341796</v>
      </c>
      <c r="D75" s="44"/>
      <c r="E75" s="38">
        <v>2009</v>
      </c>
      <c r="F75" s="8">
        <v>42650</v>
      </c>
      <c r="G75" s="38" t="s">
        <v>3</v>
      </c>
      <c r="H75" s="45">
        <v>88.65</v>
      </c>
      <c r="I75" s="45"/>
      <c r="J75" s="38">
        <v>17</v>
      </c>
      <c r="K75" s="44">
        <f t="shared" si="5"/>
        <v>364942.7643402539</v>
      </c>
      <c r="L75" s="44"/>
      <c r="M75" s="6">
        <f t="shared" si="7"/>
        <v>21.46722143177964</v>
      </c>
      <c r="N75" s="38">
        <v>2009</v>
      </c>
      <c r="O75" s="8">
        <v>42650</v>
      </c>
      <c r="P75" s="45">
        <v>88.34</v>
      </c>
      <c r="Q75" s="45"/>
      <c r="R75" s="46">
        <f t="shared" si="8"/>
        <v>665483.8643851738</v>
      </c>
      <c r="S75" s="46"/>
      <c r="T75" s="47">
        <f t="shared" si="9"/>
        <v>31.000000000000227</v>
      </c>
      <c r="U75" s="47"/>
    </row>
    <row r="76" spans="1:21" ht="13.5">
      <c r="A76" t="s">
        <v>74</v>
      </c>
      <c r="B76" s="38">
        <v>68</v>
      </c>
      <c r="C76" s="44">
        <f t="shared" si="6"/>
        <v>12830242.67572697</v>
      </c>
      <c r="D76" s="44"/>
      <c r="E76" s="38">
        <v>2009</v>
      </c>
      <c r="F76" s="8">
        <v>42665</v>
      </c>
      <c r="G76" s="38" t="s">
        <v>4</v>
      </c>
      <c r="H76" s="45">
        <v>91.34</v>
      </c>
      <c r="I76" s="45"/>
      <c r="J76" s="38">
        <v>22</v>
      </c>
      <c r="K76" s="44">
        <f t="shared" si="5"/>
        <v>384907.2802718091</v>
      </c>
      <c r="L76" s="44"/>
      <c r="M76" s="6">
        <f t="shared" si="7"/>
        <v>17.49578546690041</v>
      </c>
      <c r="N76" s="38">
        <v>2009</v>
      </c>
      <c r="O76" s="8">
        <v>42669</v>
      </c>
      <c r="P76" s="45">
        <v>92.03</v>
      </c>
      <c r="Q76" s="45"/>
      <c r="R76" s="46">
        <f t="shared" si="8"/>
        <v>1207209.1972161245</v>
      </c>
      <c r="S76" s="46"/>
      <c r="T76" s="47">
        <f t="shared" si="9"/>
        <v>68.99999999999977</v>
      </c>
      <c r="U76" s="47"/>
    </row>
    <row r="77" spans="2:21" ht="13.5">
      <c r="B77" s="38">
        <v>69</v>
      </c>
      <c r="C77" s="44">
        <f t="shared" si="6"/>
        <v>14037451.872943096</v>
      </c>
      <c r="D77" s="44"/>
      <c r="E77" s="38">
        <v>2009</v>
      </c>
      <c r="F77" s="8">
        <v>42677</v>
      </c>
      <c r="G77" s="38" t="s">
        <v>4</v>
      </c>
      <c r="H77" s="45">
        <v>90.42</v>
      </c>
      <c r="I77" s="45"/>
      <c r="J77" s="42">
        <v>8</v>
      </c>
      <c r="K77" s="44">
        <f t="shared" si="5"/>
        <v>421123.55618829286</v>
      </c>
      <c r="L77" s="44"/>
      <c r="M77" s="6">
        <f t="shared" si="7"/>
        <v>52.64044452353661</v>
      </c>
      <c r="N77" s="38">
        <v>2009</v>
      </c>
      <c r="O77" s="8">
        <v>42677</v>
      </c>
      <c r="P77" s="45">
        <v>90.34</v>
      </c>
      <c r="Q77" s="45"/>
      <c r="R77" s="46">
        <f t="shared" si="8"/>
        <v>-421123.5561882839</v>
      </c>
      <c r="S77" s="46"/>
      <c r="T77" s="47">
        <f t="shared" si="9"/>
        <v>-8</v>
      </c>
      <c r="U77" s="47"/>
    </row>
    <row r="78" spans="1:21" ht="13.5">
      <c r="A78" t="s">
        <v>61</v>
      </c>
      <c r="B78" s="38">
        <v>70</v>
      </c>
      <c r="C78" s="44">
        <f t="shared" si="6"/>
        <v>13616328.316754812</v>
      </c>
      <c r="D78" s="44"/>
      <c r="E78" s="38">
        <v>2009</v>
      </c>
      <c r="F78" s="8">
        <v>42700</v>
      </c>
      <c r="G78" s="38" t="s">
        <v>3</v>
      </c>
      <c r="H78" s="45">
        <v>87.33</v>
      </c>
      <c r="I78" s="45"/>
      <c r="J78" s="38">
        <v>14</v>
      </c>
      <c r="K78" s="44">
        <f t="shared" si="5"/>
        <v>408489.8495026444</v>
      </c>
      <c r="L78" s="44"/>
      <c r="M78" s="6">
        <f t="shared" si="7"/>
        <v>29.17784639304603</v>
      </c>
      <c r="N78" s="38">
        <v>2009</v>
      </c>
      <c r="O78" s="8">
        <v>42701</v>
      </c>
      <c r="P78" s="45">
        <v>86.07</v>
      </c>
      <c r="Q78" s="45"/>
      <c r="R78" s="46">
        <f t="shared" si="8"/>
        <v>3676408.6455238145</v>
      </c>
      <c r="S78" s="46"/>
      <c r="T78" s="47">
        <f t="shared" si="9"/>
        <v>126.00000000000051</v>
      </c>
      <c r="U78" s="47"/>
    </row>
    <row r="79" spans="1:22" ht="13.5">
      <c r="A79" t="s">
        <v>67</v>
      </c>
      <c r="B79" s="38">
        <v>71</v>
      </c>
      <c r="C79" s="44">
        <f t="shared" si="6"/>
        <v>17292736.962278627</v>
      </c>
      <c r="D79" s="44"/>
      <c r="E79" s="38">
        <v>2009</v>
      </c>
      <c r="F79" s="8">
        <v>42707</v>
      </c>
      <c r="G79" s="38" t="s">
        <v>4</v>
      </c>
      <c r="H79" s="45">
        <v>87.89</v>
      </c>
      <c r="I79" s="45"/>
      <c r="J79" s="38">
        <v>16</v>
      </c>
      <c r="K79" s="44">
        <f t="shared" si="5"/>
        <v>518782.1088683588</v>
      </c>
      <c r="L79" s="44"/>
      <c r="M79" s="6">
        <f t="shared" si="7"/>
        <v>32.423881804272426</v>
      </c>
      <c r="N79" s="38">
        <v>2009</v>
      </c>
      <c r="O79" s="8">
        <v>42708</v>
      </c>
      <c r="P79" s="45">
        <v>88.06</v>
      </c>
      <c r="Q79" s="45"/>
      <c r="R79" s="46">
        <f t="shared" si="8"/>
        <v>551205.9906726368</v>
      </c>
      <c r="S79" s="46"/>
      <c r="T79" s="47">
        <f t="shared" si="9"/>
        <v>17.00000000000017</v>
      </c>
      <c r="U79" s="47"/>
      <c r="V79" s="35" t="s">
        <v>76</v>
      </c>
    </row>
    <row r="80" spans="1:21" ht="13.5">
      <c r="A80" t="s">
        <v>74</v>
      </c>
      <c r="B80" s="38">
        <v>72</v>
      </c>
      <c r="C80" s="44">
        <f t="shared" si="6"/>
        <v>17843942.952951264</v>
      </c>
      <c r="D80" s="44"/>
      <c r="E80" s="38">
        <v>2009</v>
      </c>
      <c r="F80" s="8">
        <v>42725</v>
      </c>
      <c r="G80" s="38" t="s">
        <v>4</v>
      </c>
      <c r="H80" s="45">
        <v>90.55</v>
      </c>
      <c r="I80" s="45"/>
      <c r="J80" s="38">
        <v>17</v>
      </c>
      <c r="K80" s="44">
        <f t="shared" si="5"/>
        <v>535318.2885885378</v>
      </c>
      <c r="L80" s="44"/>
      <c r="M80" s="6">
        <f t="shared" si="7"/>
        <v>31.4893110934434</v>
      </c>
      <c r="N80" s="38">
        <v>2009</v>
      </c>
      <c r="O80" s="8">
        <v>42727</v>
      </c>
      <c r="P80" s="45">
        <v>91.76</v>
      </c>
      <c r="Q80" s="45"/>
      <c r="R80" s="46">
        <f t="shared" si="8"/>
        <v>3810206.6423066766</v>
      </c>
      <c r="S80" s="46"/>
      <c r="T80" s="47">
        <f t="shared" si="9"/>
        <v>121.0000000000008</v>
      </c>
      <c r="U80" s="47"/>
    </row>
    <row r="81" spans="1:22" ht="13.5">
      <c r="A81" t="s">
        <v>50</v>
      </c>
      <c r="B81" s="38">
        <v>73</v>
      </c>
      <c r="C81" s="44">
        <f t="shared" si="6"/>
        <v>21654149.59525794</v>
      </c>
      <c r="D81" s="44"/>
      <c r="E81" s="38">
        <v>2009</v>
      </c>
      <c r="F81" s="8">
        <v>42734</v>
      </c>
      <c r="G81" s="38" t="s">
        <v>4</v>
      </c>
      <c r="H81" s="45">
        <v>92.02</v>
      </c>
      <c r="I81" s="45"/>
      <c r="J81" s="38">
        <v>12</v>
      </c>
      <c r="K81" s="44">
        <f t="shared" si="5"/>
        <v>649624.4878577383</v>
      </c>
      <c r="L81" s="44"/>
      <c r="M81" s="6">
        <f t="shared" si="7"/>
        <v>54.135373988144856</v>
      </c>
      <c r="N81" s="38">
        <v>2009</v>
      </c>
      <c r="O81" s="8">
        <v>42735</v>
      </c>
      <c r="P81" s="45">
        <v>92.33</v>
      </c>
      <c r="Q81" s="45"/>
      <c r="R81" s="46">
        <f t="shared" si="8"/>
        <v>1678196.593632503</v>
      </c>
      <c r="S81" s="46"/>
      <c r="T81" s="47">
        <f t="shared" si="9"/>
        <v>31.000000000000227</v>
      </c>
      <c r="U81" s="47"/>
      <c r="V81" s="35" t="s">
        <v>77</v>
      </c>
    </row>
    <row r="82" spans="1:21" ht="13.5">
      <c r="A82" t="s">
        <v>50</v>
      </c>
      <c r="B82" s="38">
        <v>74</v>
      </c>
      <c r="C82" s="44">
        <f t="shared" si="6"/>
        <v>23332346.188890446</v>
      </c>
      <c r="D82" s="44"/>
      <c r="E82" s="38">
        <v>2010</v>
      </c>
      <c r="F82" s="8">
        <v>42383</v>
      </c>
      <c r="G82" s="38" t="s">
        <v>4</v>
      </c>
      <c r="H82" s="45">
        <v>91.31</v>
      </c>
      <c r="I82" s="45"/>
      <c r="J82" s="38">
        <v>19</v>
      </c>
      <c r="K82" s="44">
        <f t="shared" si="5"/>
        <v>699970.3856667134</v>
      </c>
      <c r="L82" s="44"/>
      <c r="M82" s="6">
        <f t="shared" si="7"/>
        <v>36.84054661403754</v>
      </c>
      <c r="N82" s="38">
        <v>2010</v>
      </c>
      <c r="O82" s="8">
        <v>42383</v>
      </c>
      <c r="P82" s="45">
        <v>91.67</v>
      </c>
      <c r="Q82" s="45"/>
      <c r="R82" s="46">
        <f t="shared" si="8"/>
        <v>1326259.6781053494</v>
      </c>
      <c r="S82" s="46"/>
      <c r="T82" s="47">
        <f t="shared" si="9"/>
        <v>35.99999999999994</v>
      </c>
      <c r="U82" s="47"/>
    </row>
    <row r="83" spans="2:21" ht="13.5">
      <c r="B83" s="38">
        <v>75</v>
      </c>
      <c r="C83" s="44">
        <f t="shared" si="6"/>
        <v>24658605.866995797</v>
      </c>
      <c r="D83" s="44"/>
      <c r="E83" s="38">
        <v>2010</v>
      </c>
      <c r="F83" s="8">
        <v>42389</v>
      </c>
      <c r="G83" s="38" t="s">
        <v>4</v>
      </c>
      <c r="H83" s="45">
        <v>91.25</v>
      </c>
      <c r="I83" s="45"/>
      <c r="J83" s="38">
        <v>15</v>
      </c>
      <c r="K83" s="44">
        <f t="shared" si="5"/>
        <v>739758.1760098739</v>
      </c>
      <c r="L83" s="44"/>
      <c r="M83" s="6">
        <f t="shared" si="7"/>
        <v>49.31721173399159</v>
      </c>
      <c r="N83" s="38">
        <v>2010</v>
      </c>
      <c r="O83" s="8">
        <v>42389</v>
      </c>
      <c r="P83" s="45">
        <v>91.1</v>
      </c>
      <c r="Q83" s="45"/>
      <c r="R83" s="46">
        <f t="shared" si="8"/>
        <v>-739758.1760099019</v>
      </c>
      <c r="S83" s="46"/>
      <c r="T83" s="47">
        <f t="shared" si="9"/>
        <v>-15</v>
      </c>
      <c r="U83" s="47"/>
    </row>
    <row r="84" spans="1:21" ht="13.5">
      <c r="A84" t="s">
        <v>50</v>
      </c>
      <c r="B84" s="38">
        <v>76</v>
      </c>
      <c r="C84" s="44">
        <f t="shared" si="6"/>
        <v>23918847.690985896</v>
      </c>
      <c r="D84" s="44"/>
      <c r="E84" s="38">
        <v>2010</v>
      </c>
      <c r="F84" s="8">
        <v>42394</v>
      </c>
      <c r="G84" s="38" t="s">
        <v>4</v>
      </c>
      <c r="H84" s="45">
        <v>90.28</v>
      </c>
      <c r="I84" s="45"/>
      <c r="J84" s="38">
        <v>30</v>
      </c>
      <c r="K84" s="44">
        <f t="shared" si="5"/>
        <v>717565.4307295769</v>
      </c>
      <c r="L84" s="44"/>
      <c r="M84" s="6">
        <f t="shared" si="7"/>
        <v>23.918847690985896</v>
      </c>
      <c r="N84" s="38">
        <v>2010</v>
      </c>
      <c r="O84" s="8">
        <v>42394</v>
      </c>
      <c r="P84" s="45">
        <v>90.11</v>
      </c>
      <c r="Q84" s="45"/>
      <c r="R84" s="46">
        <f t="shared" si="8"/>
        <v>-406620.4107467643</v>
      </c>
      <c r="S84" s="46"/>
      <c r="T84" s="47">
        <f t="shared" si="9"/>
        <v>-30</v>
      </c>
      <c r="U84" s="47"/>
    </row>
    <row r="85" spans="2:21" ht="13.5">
      <c r="B85" s="38">
        <v>77</v>
      </c>
      <c r="C85" s="44">
        <f t="shared" si="6"/>
        <v>23512227.28023913</v>
      </c>
      <c r="D85" s="44"/>
      <c r="E85" s="38">
        <v>2010</v>
      </c>
      <c r="F85" s="8">
        <v>42395</v>
      </c>
      <c r="G85" s="38" t="s">
        <v>4</v>
      </c>
      <c r="H85" s="45">
        <v>90.28</v>
      </c>
      <c r="I85" s="45"/>
      <c r="J85" s="38">
        <v>10</v>
      </c>
      <c r="K85" s="44">
        <f t="shared" si="5"/>
        <v>705366.818407174</v>
      </c>
      <c r="L85" s="44"/>
      <c r="M85" s="6">
        <f t="shared" si="7"/>
        <v>70.5366818407174</v>
      </c>
      <c r="N85" s="38">
        <v>2010</v>
      </c>
      <c r="O85" s="8">
        <v>42395</v>
      </c>
      <c r="P85" s="45">
        <v>90.18</v>
      </c>
      <c r="Q85" s="45"/>
      <c r="R85" s="46">
        <f t="shared" si="8"/>
        <v>-705366.8184071339</v>
      </c>
      <c r="S85" s="46"/>
      <c r="T85" s="47">
        <f t="shared" si="9"/>
        <v>-10</v>
      </c>
      <c r="U85" s="47"/>
    </row>
    <row r="86" spans="1:21" ht="13.5">
      <c r="A86" t="s">
        <v>74</v>
      </c>
      <c r="B86" s="38">
        <v>78</v>
      </c>
      <c r="C86" s="44">
        <f t="shared" si="6"/>
        <v>22806860.461831998</v>
      </c>
      <c r="D86" s="44"/>
      <c r="E86" s="38">
        <v>2010</v>
      </c>
      <c r="F86" s="8">
        <v>42395</v>
      </c>
      <c r="G86" s="38" t="s">
        <v>3</v>
      </c>
      <c r="H86" s="45">
        <v>89.99</v>
      </c>
      <c r="I86" s="45"/>
      <c r="J86" s="38">
        <v>34</v>
      </c>
      <c r="K86" s="44">
        <f t="shared" si="5"/>
        <v>684205.8138549599</v>
      </c>
      <c r="L86" s="44"/>
      <c r="M86" s="6">
        <f t="shared" si="7"/>
        <v>20.123700407498823</v>
      </c>
      <c r="N86" s="38">
        <v>2010</v>
      </c>
      <c r="O86" s="8">
        <v>42396</v>
      </c>
      <c r="P86" s="45">
        <v>89.65</v>
      </c>
      <c r="Q86" s="45"/>
      <c r="R86" s="46">
        <f t="shared" si="8"/>
        <v>684205.8138549383</v>
      </c>
      <c r="S86" s="46"/>
      <c r="T86" s="47">
        <f t="shared" si="9"/>
        <v>33.99999999999892</v>
      </c>
      <c r="U86" s="47"/>
    </row>
    <row r="87" spans="1:21" ht="13.5">
      <c r="A87" t="s">
        <v>51</v>
      </c>
      <c r="B87" s="38">
        <v>79</v>
      </c>
      <c r="C87" s="44">
        <f t="shared" si="6"/>
        <v>23491066.275686935</v>
      </c>
      <c r="D87" s="44"/>
      <c r="E87" s="38">
        <v>2010</v>
      </c>
      <c r="F87" s="8">
        <v>42412</v>
      </c>
      <c r="G87" s="38" t="s">
        <v>4</v>
      </c>
      <c r="H87" s="45">
        <v>90.08</v>
      </c>
      <c r="I87" s="45"/>
      <c r="J87" s="38">
        <v>49</v>
      </c>
      <c r="K87" s="44">
        <f t="shared" si="5"/>
        <v>704731.988270608</v>
      </c>
      <c r="L87" s="44"/>
      <c r="M87" s="6">
        <f t="shared" si="7"/>
        <v>14.382285474910368</v>
      </c>
      <c r="N87" s="38">
        <v>2010</v>
      </c>
      <c r="O87" s="8">
        <v>42416</v>
      </c>
      <c r="P87" s="45">
        <v>89.91</v>
      </c>
      <c r="Q87" s="45"/>
      <c r="R87" s="46">
        <f t="shared" si="8"/>
        <v>-244498.8530734787</v>
      </c>
      <c r="S87" s="46"/>
      <c r="T87" s="47">
        <f t="shared" si="9"/>
        <v>-49</v>
      </c>
      <c r="U87" s="47"/>
    </row>
    <row r="88" spans="2:21" ht="13.5">
      <c r="B88" s="38">
        <v>80</v>
      </c>
      <c r="C88" s="44">
        <f t="shared" si="6"/>
        <v>23246567.422613457</v>
      </c>
      <c r="D88" s="44"/>
      <c r="E88" s="38">
        <v>2010</v>
      </c>
      <c r="F88" s="8">
        <v>42417</v>
      </c>
      <c r="G88" s="38" t="s">
        <v>4</v>
      </c>
      <c r="H88" s="45">
        <v>90.28</v>
      </c>
      <c r="I88" s="45"/>
      <c r="J88" s="38">
        <v>10</v>
      </c>
      <c r="K88" s="44">
        <f t="shared" si="5"/>
        <v>697397.0226784036</v>
      </c>
      <c r="L88" s="44"/>
      <c r="M88" s="6">
        <f t="shared" si="7"/>
        <v>69.73970226784036</v>
      </c>
      <c r="N88" s="38">
        <v>2010</v>
      </c>
      <c r="O88" s="8">
        <v>42417</v>
      </c>
      <c r="P88" s="45">
        <v>90.18</v>
      </c>
      <c r="Q88" s="45"/>
      <c r="R88" s="46">
        <f t="shared" si="8"/>
        <v>-697397.022678364</v>
      </c>
      <c r="S88" s="46"/>
      <c r="T88" s="47">
        <f t="shared" si="9"/>
        <v>-10</v>
      </c>
      <c r="U88" s="47"/>
    </row>
    <row r="89" spans="1:22" ht="13.5">
      <c r="A89" t="s">
        <v>78</v>
      </c>
      <c r="B89" s="38">
        <v>81</v>
      </c>
      <c r="C89" s="44">
        <f t="shared" si="6"/>
        <v>22549170.399935093</v>
      </c>
      <c r="D89" s="44"/>
      <c r="E89" s="38">
        <v>2010</v>
      </c>
      <c r="F89" s="8">
        <v>42423</v>
      </c>
      <c r="G89" s="38" t="s">
        <v>3</v>
      </c>
      <c r="H89" s="45">
        <v>90.9</v>
      </c>
      <c r="I89" s="45"/>
      <c r="J89" s="38">
        <v>19</v>
      </c>
      <c r="K89" s="44">
        <f t="shared" si="5"/>
        <v>676475.1119980528</v>
      </c>
      <c r="L89" s="44"/>
      <c r="M89" s="6">
        <f t="shared" si="7"/>
        <v>35.60395326305541</v>
      </c>
      <c r="N89" s="38">
        <v>2010</v>
      </c>
      <c r="O89" s="8">
        <v>42430</v>
      </c>
      <c r="P89" s="45">
        <v>89.1</v>
      </c>
      <c r="Q89" s="45"/>
      <c r="R89" s="46">
        <f t="shared" si="8"/>
        <v>6408711.587350014</v>
      </c>
      <c r="S89" s="46"/>
      <c r="T89" s="47">
        <f t="shared" si="9"/>
        <v>180.00000000000114</v>
      </c>
      <c r="U89" s="47"/>
      <c r="V89" s="35"/>
    </row>
    <row r="90" spans="1:22" ht="13.5">
      <c r="A90" t="s">
        <v>79</v>
      </c>
      <c r="B90" s="38">
        <v>82</v>
      </c>
      <c r="C90" s="44">
        <f t="shared" si="6"/>
        <v>28957881.987285107</v>
      </c>
      <c r="D90" s="44"/>
      <c r="E90" s="38">
        <v>2010</v>
      </c>
      <c r="F90" s="8">
        <v>42438</v>
      </c>
      <c r="G90" s="38" t="s">
        <v>3</v>
      </c>
      <c r="H90" s="45">
        <v>89.81</v>
      </c>
      <c r="I90" s="45"/>
      <c r="J90" s="38">
        <v>28</v>
      </c>
      <c r="K90" s="44">
        <f t="shared" si="5"/>
        <v>868736.4596185532</v>
      </c>
      <c r="L90" s="44"/>
      <c r="M90" s="6">
        <f t="shared" si="7"/>
        <v>31.026302129234043</v>
      </c>
      <c r="N90" s="38">
        <v>2010</v>
      </c>
      <c r="O90" s="8">
        <v>42439</v>
      </c>
      <c r="P90" s="45">
        <v>89.94</v>
      </c>
      <c r="Q90" s="45"/>
      <c r="R90" s="46">
        <f t="shared" si="8"/>
        <v>-403341.9276800284</v>
      </c>
      <c r="S90" s="46"/>
      <c r="T90" s="47">
        <f t="shared" si="9"/>
        <v>-28</v>
      </c>
      <c r="U90" s="47"/>
      <c r="V90" s="35" t="s">
        <v>80</v>
      </c>
    </row>
    <row r="91" spans="2:21" ht="13.5">
      <c r="B91" s="38">
        <v>83</v>
      </c>
      <c r="C91" s="44">
        <f t="shared" si="6"/>
        <v>28554540.05960508</v>
      </c>
      <c r="D91" s="44"/>
      <c r="E91" s="38">
        <v>2010</v>
      </c>
      <c r="F91" s="8">
        <v>42462</v>
      </c>
      <c r="G91" s="38" t="s">
        <v>4</v>
      </c>
      <c r="H91" s="45">
        <v>93.93</v>
      </c>
      <c r="I91" s="45"/>
      <c r="J91" s="38">
        <v>12</v>
      </c>
      <c r="K91" s="44">
        <f t="shared" si="5"/>
        <v>856636.2017881523</v>
      </c>
      <c r="L91" s="44"/>
      <c r="M91" s="6">
        <f t="shared" si="7"/>
        <v>71.3863501490127</v>
      </c>
      <c r="N91" s="38">
        <v>2010</v>
      </c>
      <c r="O91" s="8">
        <v>42462</v>
      </c>
      <c r="P91" s="45">
        <v>93.81</v>
      </c>
      <c r="Q91" s="45"/>
      <c r="R91" s="46">
        <f t="shared" si="8"/>
        <v>-856636.2017881848</v>
      </c>
      <c r="S91" s="46"/>
      <c r="T91" s="47">
        <f t="shared" si="9"/>
        <v>-12</v>
      </c>
      <c r="U91" s="47"/>
    </row>
    <row r="92" spans="1:21" ht="13.5">
      <c r="A92" t="s">
        <v>50</v>
      </c>
      <c r="B92" s="38">
        <v>84</v>
      </c>
      <c r="C92" s="44">
        <f t="shared" si="6"/>
        <v>27697903.857816897</v>
      </c>
      <c r="D92" s="44"/>
      <c r="E92" s="38">
        <v>2010</v>
      </c>
      <c r="F92" s="8">
        <v>42494</v>
      </c>
      <c r="G92" s="38" t="s">
        <v>4</v>
      </c>
      <c r="H92" s="45">
        <v>94.69</v>
      </c>
      <c r="I92" s="45"/>
      <c r="J92" s="38">
        <v>12</v>
      </c>
      <c r="K92" s="44">
        <f t="shared" si="5"/>
        <v>830937.1157345069</v>
      </c>
      <c r="L92" s="44"/>
      <c r="M92" s="6">
        <f t="shared" si="7"/>
        <v>69.24475964454224</v>
      </c>
      <c r="N92" s="38">
        <v>2010</v>
      </c>
      <c r="O92" s="8">
        <v>42494</v>
      </c>
      <c r="P92" s="45">
        <v>94.83</v>
      </c>
      <c r="Q92" s="45"/>
      <c r="R92" s="46">
        <f t="shared" si="8"/>
        <v>969426.6350235953</v>
      </c>
      <c r="S92" s="46"/>
      <c r="T92" s="47">
        <f t="shared" si="9"/>
        <v>14.000000000000057</v>
      </c>
      <c r="U92" s="47"/>
    </row>
    <row r="93" spans="1:21" ht="13.5">
      <c r="A93" t="s">
        <v>51</v>
      </c>
      <c r="B93" s="38">
        <v>85</v>
      </c>
      <c r="C93" s="44">
        <f t="shared" si="6"/>
        <v>28667330.49284049</v>
      </c>
      <c r="D93" s="44"/>
      <c r="E93" s="38">
        <v>2010</v>
      </c>
      <c r="F93" s="8">
        <v>42495</v>
      </c>
      <c r="G93" s="38" t="s">
        <v>4</v>
      </c>
      <c r="H93" s="45">
        <v>94.73</v>
      </c>
      <c r="I93" s="45"/>
      <c r="J93" s="38">
        <v>18</v>
      </c>
      <c r="K93" s="44">
        <f t="shared" si="5"/>
        <v>860019.9147852147</v>
      </c>
      <c r="L93" s="44"/>
      <c r="M93" s="6">
        <f t="shared" si="7"/>
        <v>47.77888415473415</v>
      </c>
      <c r="N93" s="38">
        <v>2010</v>
      </c>
      <c r="O93" s="8">
        <v>42495</v>
      </c>
      <c r="P93" s="45">
        <v>94.72</v>
      </c>
      <c r="Q93" s="45"/>
      <c r="R93" s="46">
        <f t="shared" si="8"/>
        <v>-47778.88415475859</v>
      </c>
      <c r="S93" s="46"/>
      <c r="T93" s="47">
        <f t="shared" si="9"/>
        <v>-18</v>
      </c>
      <c r="U93" s="47"/>
    </row>
    <row r="94" spans="1:21" ht="13.5">
      <c r="A94" t="s">
        <v>50</v>
      </c>
      <c r="B94" s="38">
        <v>86</v>
      </c>
      <c r="C94" s="44">
        <f t="shared" si="6"/>
        <v>28619551.608685732</v>
      </c>
      <c r="D94" s="44"/>
      <c r="E94" s="38">
        <v>2010</v>
      </c>
      <c r="F94" s="8">
        <v>42501</v>
      </c>
      <c r="G94" s="38" t="s">
        <v>3</v>
      </c>
      <c r="H94" s="45">
        <v>92.96</v>
      </c>
      <c r="I94" s="45"/>
      <c r="J94" s="38">
        <v>30</v>
      </c>
      <c r="K94" s="44">
        <f t="shared" si="5"/>
        <v>858586.5482605719</v>
      </c>
      <c r="L94" s="44"/>
      <c r="M94" s="6">
        <f t="shared" si="7"/>
        <v>28.619551608685732</v>
      </c>
      <c r="N94" s="38">
        <v>2010</v>
      </c>
      <c r="O94" s="8">
        <v>42501</v>
      </c>
      <c r="P94" s="45">
        <v>92.59</v>
      </c>
      <c r="Q94" s="45"/>
      <c r="R94" s="46">
        <f t="shared" si="8"/>
        <v>1058923.4095213444</v>
      </c>
      <c r="S94" s="46"/>
      <c r="T94" s="47">
        <f t="shared" si="9"/>
        <v>36.999999999999034</v>
      </c>
      <c r="U94" s="47"/>
    </row>
    <row r="95" spans="2:21" ht="13.5">
      <c r="B95" s="38">
        <v>87</v>
      </c>
      <c r="C95" s="44">
        <f t="shared" si="6"/>
        <v>29678475.018207077</v>
      </c>
      <c r="D95" s="44"/>
      <c r="E95" s="38">
        <v>2010</v>
      </c>
      <c r="F95" s="8">
        <v>42518</v>
      </c>
      <c r="G95" s="38" t="s">
        <v>4</v>
      </c>
      <c r="H95" s="45">
        <v>91.14</v>
      </c>
      <c r="I95" s="45"/>
      <c r="J95" s="38">
        <v>13</v>
      </c>
      <c r="K95" s="44">
        <f t="shared" si="5"/>
        <v>890354.2505462123</v>
      </c>
      <c r="L95" s="44"/>
      <c r="M95" s="6">
        <f t="shared" si="7"/>
        <v>68.4887885035548</v>
      </c>
      <c r="N95" s="38">
        <v>2010</v>
      </c>
      <c r="O95" s="8">
        <v>42518</v>
      </c>
      <c r="P95" s="45">
        <v>91.01</v>
      </c>
      <c r="Q95" s="45"/>
      <c r="R95" s="46">
        <f t="shared" si="8"/>
        <v>-890354.2505461812</v>
      </c>
      <c r="S95" s="46"/>
      <c r="T95" s="47">
        <f t="shared" si="9"/>
        <v>-13</v>
      </c>
      <c r="U95" s="47"/>
    </row>
    <row r="96" spans="1:21" ht="13.5">
      <c r="A96" t="s">
        <v>51</v>
      </c>
      <c r="B96" s="38">
        <v>88</v>
      </c>
      <c r="C96" s="44">
        <f t="shared" si="6"/>
        <v>28788120.767660897</v>
      </c>
      <c r="D96" s="44"/>
      <c r="E96" s="38">
        <v>2010</v>
      </c>
      <c r="F96" s="8">
        <v>42528</v>
      </c>
      <c r="G96" s="38" t="s">
        <v>3</v>
      </c>
      <c r="H96" s="45">
        <v>91.51</v>
      </c>
      <c r="I96" s="45"/>
      <c r="J96" s="38">
        <v>27</v>
      </c>
      <c r="K96" s="44">
        <f t="shared" si="5"/>
        <v>863643.6230298269</v>
      </c>
      <c r="L96" s="44"/>
      <c r="M96" s="6">
        <f t="shared" si="7"/>
        <v>31.986800852956552</v>
      </c>
      <c r="N96" s="38">
        <v>2010</v>
      </c>
      <c r="O96" s="8">
        <v>42528</v>
      </c>
      <c r="P96" s="45">
        <v>91.26</v>
      </c>
      <c r="Q96" s="45"/>
      <c r="R96" s="46">
        <f t="shared" si="8"/>
        <v>799670.0213239138</v>
      </c>
      <c r="S96" s="46"/>
      <c r="T96" s="47">
        <f t="shared" si="9"/>
        <v>25</v>
      </c>
      <c r="U96" s="47"/>
    </row>
    <row r="97" spans="2:21" ht="13.5">
      <c r="B97" s="38">
        <v>89</v>
      </c>
      <c r="C97" s="44">
        <f t="shared" si="6"/>
        <v>29587790.788984813</v>
      </c>
      <c r="D97" s="44"/>
      <c r="E97" s="38">
        <v>2010</v>
      </c>
      <c r="F97" s="8">
        <v>42531</v>
      </c>
      <c r="G97" s="38" t="s">
        <v>3</v>
      </c>
      <c r="H97" s="45">
        <v>91.12</v>
      </c>
      <c r="I97" s="45"/>
      <c r="J97" s="38">
        <v>12</v>
      </c>
      <c r="K97" s="44">
        <f t="shared" si="5"/>
        <v>887633.7236695443</v>
      </c>
      <c r="L97" s="44"/>
      <c r="M97" s="6">
        <f t="shared" si="7"/>
        <v>73.96947697246203</v>
      </c>
      <c r="N97" s="38">
        <v>2010</v>
      </c>
      <c r="O97" s="8">
        <v>42531</v>
      </c>
      <c r="P97" s="45">
        <v>91.24</v>
      </c>
      <c r="Q97" s="45"/>
      <c r="R97" s="46">
        <f t="shared" si="8"/>
        <v>-887633.7236694728</v>
      </c>
      <c r="S97" s="46"/>
      <c r="T97" s="47">
        <f t="shared" si="9"/>
        <v>-12</v>
      </c>
      <c r="U97" s="47"/>
    </row>
    <row r="98" spans="1:22" ht="13.5">
      <c r="A98" t="s">
        <v>52</v>
      </c>
      <c r="B98" s="38">
        <v>90</v>
      </c>
      <c r="C98" s="44">
        <f t="shared" si="6"/>
        <v>28700157.06531534</v>
      </c>
      <c r="D98" s="44"/>
      <c r="E98" s="38">
        <v>2010</v>
      </c>
      <c r="F98" s="8">
        <v>42536</v>
      </c>
      <c r="G98" s="38" t="s">
        <v>3</v>
      </c>
      <c r="H98" s="45">
        <v>91.44</v>
      </c>
      <c r="I98" s="45"/>
      <c r="J98" s="38">
        <v>13</v>
      </c>
      <c r="K98" s="44">
        <f t="shared" si="5"/>
        <v>861004.7119594602</v>
      </c>
      <c r="L98" s="44"/>
      <c r="M98" s="6">
        <f t="shared" si="7"/>
        <v>66.23113168918925</v>
      </c>
      <c r="N98" s="38">
        <v>2010</v>
      </c>
      <c r="O98" s="8">
        <v>42536</v>
      </c>
      <c r="P98" s="45">
        <v>91.4</v>
      </c>
      <c r="Q98" s="45"/>
      <c r="R98" s="46">
        <f t="shared" si="8"/>
        <v>264924.5267567043</v>
      </c>
      <c r="S98" s="46"/>
      <c r="T98" s="47">
        <f t="shared" si="9"/>
        <v>3.999999999999204</v>
      </c>
      <c r="U98" s="47"/>
      <c r="V98" s="35" t="s">
        <v>81</v>
      </c>
    </row>
    <row r="99" spans="2:21" ht="13.5">
      <c r="B99" s="38">
        <v>91</v>
      </c>
      <c r="C99" s="44">
        <f t="shared" si="6"/>
        <v>28965081.592072044</v>
      </c>
      <c r="D99" s="44"/>
      <c r="E99" s="38">
        <v>2010</v>
      </c>
      <c r="F99" s="8">
        <v>42542</v>
      </c>
      <c r="G99" s="38" t="s">
        <v>4</v>
      </c>
      <c r="H99" s="45">
        <v>90.83</v>
      </c>
      <c r="I99" s="45"/>
      <c r="J99" s="38">
        <v>19</v>
      </c>
      <c r="K99" s="44">
        <f t="shared" si="5"/>
        <v>868952.4477621613</v>
      </c>
      <c r="L99" s="44"/>
      <c r="M99" s="6">
        <f t="shared" si="7"/>
        <v>45.734339355903224</v>
      </c>
      <c r="N99" s="38">
        <v>2010</v>
      </c>
      <c r="O99" s="8">
        <v>42542</v>
      </c>
      <c r="P99" s="45">
        <v>90.64</v>
      </c>
      <c r="Q99" s="45"/>
      <c r="R99" s="46">
        <f t="shared" si="8"/>
        <v>-868952.4477621509</v>
      </c>
      <c r="S99" s="46"/>
      <c r="T99" s="47">
        <f t="shared" si="9"/>
        <v>-19</v>
      </c>
      <c r="U99" s="47"/>
    </row>
    <row r="100" spans="1:22" ht="13.5">
      <c r="A100" t="s">
        <v>83</v>
      </c>
      <c r="B100" s="38">
        <v>92</v>
      </c>
      <c r="C100" s="44">
        <f t="shared" si="6"/>
        <v>28096129.144309893</v>
      </c>
      <c r="D100" s="44"/>
      <c r="E100" s="38">
        <v>2010</v>
      </c>
      <c r="F100" s="8">
        <v>42542</v>
      </c>
      <c r="G100" s="38" t="s">
        <v>4</v>
      </c>
      <c r="H100" s="45">
        <v>90.81</v>
      </c>
      <c r="I100" s="45"/>
      <c r="J100" s="38">
        <v>19</v>
      </c>
      <c r="K100" s="44">
        <f t="shared" si="5"/>
        <v>842883.8743292968</v>
      </c>
      <c r="L100" s="44"/>
      <c r="M100" s="6">
        <f t="shared" si="7"/>
        <v>44.362309175226144</v>
      </c>
      <c r="N100" s="38">
        <v>2010</v>
      </c>
      <c r="O100" s="8">
        <v>42542</v>
      </c>
      <c r="P100" s="45">
        <v>91.23</v>
      </c>
      <c r="Q100" s="45"/>
      <c r="R100" s="46">
        <f t="shared" si="8"/>
        <v>1863216.9853595055</v>
      </c>
      <c r="S100" s="46"/>
      <c r="T100" s="47">
        <f t="shared" si="9"/>
        <v>42.00000000000017</v>
      </c>
      <c r="U100" s="47"/>
      <c r="V100" s="35" t="s">
        <v>82</v>
      </c>
    </row>
    <row r="101" spans="1:22" ht="13.5">
      <c r="A101" t="s">
        <v>79</v>
      </c>
      <c r="B101" s="38">
        <v>93</v>
      </c>
      <c r="C101" s="44">
        <f t="shared" si="6"/>
        <v>29959346.129669398</v>
      </c>
      <c r="D101" s="44"/>
      <c r="E101" s="38">
        <v>2010</v>
      </c>
      <c r="F101" s="8">
        <v>42544</v>
      </c>
      <c r="G101" s="38" t="s">
        <v>3</v>
      </c>
      <c r="H101" s="45">
        <v>90.4</v>
      </c>
      <c r="I101" s="45"/>
      <c r="J101" s="38">
        <v>11</v>
      </c>
      <c r="K101" s="44">
        <f t="shared" si="5"/>
        <v>898780.3838900819</v>
      </c>
      <c r="L101" s="44"/>
      <c r="M101" s="6">
        <f t="shared" si="7"/>
        <v>81.70730762637108</v>
      </c>
      <c r="N101" s="38">
        <v>2010</v>
      </c>
      <c r="O101" s="8">
        <v>42546</v>
      </c>
      <c r="P101" s="45">
        <v>89.61</v>
      </c>
      <c r="Q101" s="45"/>
      <c r="R101" s="46">
        <f t="shared" si="8"/>
        <v>6454877.302483367</v>
      </c>
      <c r="S101" s="46"/>
      <c r="T101" s="47">
        <f t="shared" si="9"/>
        <v>79.00000000000063</v>
      </c>
      <c r="U101" s="47"/>
      <c r="V101" s="35" t="s">
        <v>80</v>
      </c>
    </row>
    <row r="102" spans="2:21" ht="13.5">
      <c r="B102" s="38">
        <v>94</v>
      </c>
      <c r="C102" s="44">
        <f t="shared" si="6"/>
        <v>36414223.43215276</v>
      </c>
      <c r="D102" s="44"/>
      <c r="E102" s="38">
        <v>2010</v>
      </c>
      <c r="F102" s="8">
        <v>42551</v>
      </c>
      <c r="G102" s="38" t="s">
        <v>4</v>
      </c>
      <c r="H102" s="45">
        <v>88.71</v>
      </c>
      <c r="I102" s="45"/>
      <c r="J102" s="38">
        <v>18</v>
      </c>
      <c r="K102" s="44">
        <f t="shared" si="5"/>
        <v>1092426.702964583</v>
      </c>
      <c r="L102" s="44"/>
      <c r="M102" s="6">
        <f t="shared" si="7"/>
        <v>60.690372386921275</v>
      </c>
      <c r="N102" s="38">
        <v>2010</v>
      </c>
      <c r="O102" s="8">
        <v>42551</v>
      </c>
      <c r="P102" s="45">
        <v>88.53</v>
      </c>
      <c r="Q102" s="45"/>
      <c r="R102" s="46">
        <f t="shared" si="8"/>
        <v>-1092426.7029645382</v>
      </c>
      <c r="S102" s="46"/>
      <c r="T102" s="47">
        <f t="shared" si="9"/>
        <v>-18</v>
      </c>
      <c r="U102" s="47"/>
    </row>
    <row r="103" spans="1:21" ht="13.5">
      <c r="A103" t="s">
        <v>50</v>
      </c>
      <c r="B103" s="38">
        <v>95</v>
      </c>
      <c r="C103" s="44">
        <f t="shared" si="6"/>
        <v>35321796.729188226</v>
      </c>
      <c r="D103" s="44"/>
      <c r="E103" s="38">
        <v>2010</v>
      </c>
      <c r="F103" s="8">
        <v>42560</v>
      </c>
      <c r="G103" s="38" t="s">
        <v>4</v>
      </c>
      <c r="H103" s="45">
        <v>88.56</v>
      </c>
      <c r="I103" s="45"/>
      <c r="J103" s="38">
        <v>16</v>
      </c>
      <c r="K103" s="44">
        <f t="shared" si="5"/>
        <v>1059653.9018756468</v>
      </c>
      <c r="L103" s="44"/>
      <c r="M103" s="6">
        <f t="shared" si="7"/>
        <v>66.22836886722793</v>
      </c>
      <c r="N103" s="38">
        <v>2010</v>
      </c>
      <c r="O103" s="8">
        <v>42560</v>
      </c>
      <c r="P103" s="45">
        <v>88.56</v>
      </c>
      <c r="Q103" s="45"/>
      <c r="R103" s="46">
        <f t="shared" si="8"/>
        <v>0</v>
      </c>
      <c r="S103" s="46"/>
      <c r="T103" s="47">
        <f t="shared" si="9"/>
        <v>0</v>
      </c>
      <c r="U103" s="47"/>
    </row>
    <row r="104" spans="1:22" ht="13.5">
      <c r="A104" t="s">
        <v>84</v>
      </c>
      <c r="B104" s="38">
        <v>96</v>
      </c>
      <c r="C104" s="44">
        <f t="shared" si="6"/>
        <v>35321796.729188226</v>
      </c>
      <c r="D104" s="44"/>
      <c r="E104" s="38">
        <v>2010</v>
      </c>
      <c r="F104" s="8">
        <v>42566</v>
      </c>
      <c r="G104" s="38" t="s">
        <v>3</v>
      </c>
      <c r="H104" s="45">
        <v>88.17</v>
      </c>
      <c r="I104" s="45"/>
      <c r="J104" s="38">
        <v>23</v>
      </c>
      <c r="K104" s="44">
        <f t="shared" si="5"/>
        <v>1059653.9018756468</v>
      </c>
      <c r="L104" s="44"/>
      <c r="M104" s="6">
        <f t="shared" si="7"/>
        <v>46.07190877720203</v>
      </c>
      <c r="N104" s="38">
        <v>2010</v>
      </c>
      <c r="O104" s="8">
        <v>42567</v>
      </c>
      <c r="P104" s="45">
        <v>87.39</v>
      </c>
      <c r="Q104" s="45"/>
      <c r="R104" s="46">
        <f t="shared" si="8"/>
        <v>3593608.8846217636</v>
      </c>
      <c r="S104" s="46"/>
      <c r="T104" s="47">
        <f t="shared" si="9"/>
        <v>78.00000000000011</v>
      </c>
      <c r="U104" s="47"/>
      <c r="V104" t="s">
        <v>84</v>
      </c>
    </row>
    <row r="105" spans="1:22" ht="13.5">
      <c r="A105" t="s">
        <v>84</v>
      </c>
      <c r="B105" s="38">
        <v>97</v>
      </c>
      <c r="C105" s="44">
        <f t="shared" si="6"/>
        <v>38915405.61380999</v>
      </c>
      <c r="D105" s="44"/>
      <c r="E105" s="38">
        <v>2010</v>
      </c>
      <c r="F105" s="8">
        <v>42585</v>
      </c>
      <c r="G105" s="38" t="s">
        <v>3</v>
      </c>
      <c r="H105" s="45">
        <v>86.35</v>
      </c>
      <c r="I105" s="45"/>
      <c r="J105" s="38">
        <v>16</v>
      </c>
      <c r="K105" s="44">
        <f t="shared" si="5"/>
        <v>1167462.1684142996</v>
      </c>
      <c r="L105" s="44"/>
      <c r="M105" s="6">
        <f t="shared" si="7"/>
        <v>72.96638552589373</v>
      </c>
      <c r="N105" s="38">
        <v>2010</v>
      </c>
      <c r="O105" s="8">
        <v>42586</v>
      </c>
      <c r="P105" s="45">
        <v>85.76</v>
      </c>
      <c r="Q105" s="45"/>
      <c r="R105" s="46">
        <f t="shared" si="8"/>
        <v>4305016.746027651</v>
      </c>
      <c r="S105" s="46"/>
      <c r="T105" s="47">
        <f t="shared" si="9"/>
        <v>58.99999999999892</v>
      </c>
      <c r="U105" s="47"/>
      <c r="V105" t="s">
        <v>84</v>
      </c>
    </row>
    <row r="106" spans="1:21" ht="13.5">
      <c r="A106" t="s">
        <v>51</v>
      </c>
      <c r="B106" s="38">
        <v>98</v>
      </c>
      <c r="C106" s="44">
        <f t="shared" si="6"/>
        <v>43220422.35983764</v>
      </c>
      <c r="D106" s="44"/>
      <c r="E106" s="38">
        <v>2010</v>
      </c>
      <c r="F106" s="8">
        <v>42593</v>
      </c>
      <c r="G106" s="38" t="s">
        <v>3</v>
      </c>
      <c r="H106" s="45">
        <v>85.27</v>
      </c>
      <c r="I106" s="45"/>
      <c r="J106" s="38">
        <v>18</v>
      </c>
      <c r="K106" s="44">
        <f t="shared" si="5"/>
        <v>1296612.6707951291</v>
      </c>
      <c r="L106" s="44"/>
      <c r="M106" s="6">
        <f t="shared" si="7"/>
        <v>72.03403726639606</v>
      </c>
      <c r="N106" s="38">
        <v>2010</v>
      </c>
      <c r="O106" s="8">
        <v>42593</v>
      </c>
      <c r="P106" s="45">
        <v>84.98</v>
      </c>
      <c r="Q106" s="45"/>
      <c r="R106" s="46">
        <f t="shared" si="8"/>
        <v>2088987.0807254284</v>
      </c>
      <c r="S106" s="46"/>
      <c r="T106" s="47">
        <f t="shared" si="9"/>
        <v>28.999999999999204</v>
      </c>
      <c r="U106" s="47"/>
    </row>
    <row r="107" spans="1:21" ht="13.5">
      <c r="A107" t="s">
        <v>83</v>
      </c>
      <c r="B107" s="38">
        <v>99</v>
      </c>
      <c r="C107" s="44">
        <f t="shared" si="6"/>
        <v>45309409.44056307</v>
      </c>
      <c r="D107" s="44"/>
      <c r="E107" s="38">
        <v>2010</v>
      </c>
      <c r="F107" s="8">
        <v>42594</v>
      </c>
      <c r="G107" s="38" t="s">
        <v>4</v>
      </c>
      <c r="H107" s="45">
        <v>85.4</v>
      </c>
      <c r="I107" s="45"/>
      <c r="J107" s="38">
        <v>24</v>
      </c>
      <c r="K107" s="44">
        <f t="shared" si="5"/>
        <v>1359282.283216892</v>
      </c>
      <c r="L107" s="44"/>
      <c r="M107" s="6">
        <f t="shared" si="7"/>
        <v>56.63676180070383</v>
      </c>
      <c r="N107" s="38">
        <v>2010</v>
      </c>
      <c r="O107" s="8">
        <v>42595</v>
      </c>
      <c r="P107" s="45">
        <v>85.94</v>
      </c>
      <c r="Q107" s="45"/>
      <c r="R107" s="46">
        <f t="shared" si="8"/>
        <v>3058385.1372379614</v>
      </c>
      <c r="S107" s="46"/>
      <c r="T107" s="47">
        <f t="shared" si="9"/>
        <v>53.999999999999204</v>
      </c>
      <c r="U107" s="47"/>
    </row>
    <row r="108" spans="1:21" ht="13.5">
      <c r="A108" t="s">
        <v>74</v>
      </c>
      <c r="B108" s="38">
        <v>100</v>
      </c>
      <c r="C108" s="44">
        <f t="shared" si="6"/>
        <v>48367794.57780103</v>
      </c>
      <c r="D108" s="44"/>
      <c r="E108" s="38">
        <v>2010</v>
      </c>
      <c r="F108" s="8">
        <v>42634</v>
      </c>
      <c r="G108" s="38" t="s">
        <v>3</v>
      </c>
      <c r="H108" s="45">
        <v>85.32</v>
      </c>
      <c r="I108" s="45"/>
      <c r="J108" s="38">
        <v>20</v>
      </c>
      <c r="K108" s="44">
        <f t="shared" si="5"/>
        <v>1451033.8373340308</v>
      </c>
      <c r="L108" s="44"/>
      <c r="M108" s="6">
        <f t="shared" si="7"/>
        <v>72.55169186670155</v>
      </c>
      <c r="N108" s="38">
        <v>2010</v>
      </c>
      <c r="O108" s="8">
        <v>42637</v>
      </c>
      <c r="P108" s="45">
        <v>84.5</v>
      </c>
      <c r="Q108" s="45"/>
      <c r="R108" s="46">
        <f t="shared" si="8"/>
        <v>5949238.733069478</v>
      </c>
      <c r="S108" s="46"/>
      <c r="T108" s="47">
        <f t="shared" si="9"/>
        <v>81.99999999999932</v>
      </c>
      <c r="U108" s="47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6">
    <mergeCell ref="R3:T3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24" operator="equal" stopIfTrue="1">
      <formula>"買"</formula>
    </cfRule>
    <cfRule type="cellIs" priority="2" dxfId="25" operator="equal" stopIfTrue="1">
      <formula>"売"</formula>
    </cfRule>
  </conditionalFormatting>
  <conditionalFormatting sqref="G9:G11 G14:G45 G47:G108">
    <cfRule type="cellIs" priority="7" dxfId="24" operator="equal" stopIfTrue="1">
      <formula>"買"</formula>
    </cfRule>
    <cfRule type="cellIs" priority="8" dxfId="25" operator="equal" stopIfTrue="1">
      <formula>"売"</formula>
    </cfRule>
  </conditionalFormatting>
  <conditionalFormatting sqref="G12">
    <cfRule type="cellIs" priority="5" dxfId="24" operator="equal" stopIfTrue="1">
      <formula>"買"</formula>
    </cfRule>
    <cfRule type="cellIs" priority="6" dxfId="25" operator="equal" stopIfTrue="1">
      <formula>"売"</formula>
    </cfRule>
  </conditionalFormatting>
  <conditionalFormatting sqref="G13">
    <cfRule type="cellIs" priority="3" dxfId="24" operator="equal" stopIfTrue="1">
      <formula>"買"</formula>
    </cfRule>
    <cfRule type="cellIs" priority="4" dxfId="25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G16" sqref="G16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ht="17.25">
      <c r="B5" s="28" t="s">
        <v>43</v>
      </c>
      <c r="C5" s="29" t="s">
        <v>47</v>
      </c>
      <c r="D5" s="29">
        <v>36</v>
      </c>
      <c r="E5" s="33">
        <v>42620</v>
      </c>
      <c r="F5" s="29" t="s">
        <v>47</v>
      </c>
      <c r="G5" s="33">
        <v>42623</v>
      </c>
      <c r="H5" s="29" t="s">
        <v>87</v>
      </c>
      <c r="I5" s="33">
        <v>42628</v>
      </c>
    </row>
    <row r="6" spans="2:9" ht="17.25">
      <c r="B6" s="28" t="s">
        <v>43</v>
      </c>
      <c r="C6" s="29"/>
      <c r="D6" s="29"/>
      <c r="E6" s="33"/>
      <c r="F6" s="29" t="s">
        <v>53</v>
      </c>
      <c r="G6" s="33">
        <v>42624</v>
      </c>
      <c r="H6" s="99" t="s">
        <v>115</v>
      </c>
      <c r="I6" s="33">
        <v>42629</v>
      </c>
    </row>
    <row r="7" spans="2:9" ht="17.25">
      <c r="B7" s="28" t="s">
        <v>43</v>
      </c>
      <c r="C7" s="29"/>
      <c r="D7" s="29"/>
      <c r="E7" s="34"/>
      <c r="F7" s="29" t="s">
        <v>56</v>
      </c>
      <c r="G7" s="33">
        <v>42625</v>
      </c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0" t="s">
        <v>5</v>
      </c>
      <c r="C2" s="60"/>
      <c r="D2" s="75"/>
      <c r="E2" s="75"/>
      <c r="F2" s="60" t="s">
        <v>6</v>
      </c>
      <c r="G2" s="60"/>
      <c r="H2" s="75" t="s">
        <v>36</v>
      </c>
      <c r="I2" s="75"/>
      <c r="J2" s="60" t="s">
        <v>7</v>
      </c>
      <c r="K2" s="60"/>
      <c r="L2" s="76">
        <f>C9</f>
        <v>1000000</v>
      </c>
      <c r="M2" s="75"/>
      <c r="N2" s="60" t="s">
        <v>8</v>
      </c>
      <c r="O2" s="60"/>
      <c r="P2" s="76" t="e">
        <f>C108+R108</f>
        <v>#VALUE!</v>
      </c>
      <c r="Q2" s="75"/>
      <c r="R2" s="1"/>
      <c r="S2" s="1"/>
      <c r="T2" s="1"/>
    </row>
    <row r="3" spans="2:19" ht="57" customHeight="1">
      <c r="B3" s="60" t="s">
        <v>9</v>
      </c>
      <c r="C3" s="60"/>
      <c r="D3" s="77" t="s">
        <v>38</v>
      </c>
      <c r="E3" s="77"/>
      <c r="F3" s="77"/>
      <c r="G3" s="77"/>
      <c r="H3" s="77"/>
      <c r="I3" s="77"/>
      <c r="J3" s="60" t="s">
        <v>10</v>
      </c>
      <c r="K3" s="60"/>
      <c r="L3" s="77" t="s">
        <v>35</v>
      </c>
      <c r="M3" s="78"/>
      <c r="N3" s="78"/>
      <c r="O3" s="78"/>
      <c r="P3" s="78"/>
      <c r="Q3" s="78"/>
      <c r="R3" s="1"/>
      <c r="S3" s="1"/>
    </row>
    <row r="4" spans="2:20" ht="13.5">
      <c r="B4" s="60" t="s">
        <v>11</v>
      </c>
      <c r="C4" s="60"/>
      <c r="D4" s="58">
        <f>SUM($R$9:$S$993)</f>
        <v>153684.21052631587</v>
      </c>
      <c r="E4" s="58"/>
      <c r="F4" s="60" t="s">
        <v>12</v>
      </c>
      <c r="G4" s="60"/>
      <c r="H4" s="74">
        <f>SUM($T$9:$U$108)</f>
        <v>292.00000000000017</v>
      </c>
      <c r="I4" s="75"/>
      <c r="J4" s="57" t="s">
        <v>13</v>
      </c>
      <c r="K4" s="57"/>
      <c r="L4" s="76">
        <f>MAX($C$9:$D$990)-C9</f>
        <v>153684.21052631596</v>
      </c>
      <c r="M4" s="76"/>
      <c r="N4" s="57" t="s">
        <v>14</v>
      </c>
      <c r="O4" s="57"/>
      <c r="P4" s="58">
        <f>MIN($C$9:$D$990)-C9</f>
        <v>0</v>
      </c>
      <c r="Q4" s="58"/>
      <c r="R4" s="1"/>
      <c r="S4" s="1"/>
      <c r="T4" s="1"/>
    </row>
    <row r="5" spans="2:20" ht="13.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59" t="s">
        <v>19</v>
      </c>
      <c r="K5" s="60"/>
      <c r="L5" s="61"/>
      <c r="M5" s="62"/>
      <c r="N5" s="18" t="s">
        <v>20</v>
      </c>
      <c r="O5" s="9"/>
      <c r="P5" s="61"/>
      <c r="Q5" s="62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63" t="s">
        <v>21</v>
      </c>
      <c r="C7" s="65" t="s">
        <v>22</v>
      </c>
      <c r="D7" s="66"/>
      <c r="E7" s="69" t="s">
        <v>23</v>
      </c>
      <c r="F7" s="70"/>
      <c r="G7" s="70"/>
      <c r="H7" s="70"/>
      <c r="I7" s="53"/>
      <c r="J7" s="71" t="s">
        <v>24</v>
      </c>
      <c r="K7" s="72"/>
      <c r="L7" s="55"/>
      <c r="M7" s="73" t="s">
        <v>25</v>
      </c>
      <c r="N7" s="48" t="s">
        <v>26</v>
      </c>
      <c r="O7" s="49"/>
      <c r="P7" s="49"/>
      <c r="Q7" s="50"/>
      <c r="R7" s="51" t="s">
        <v>27</v>
      </c>
      <c r="S7" s="51"/>
      <c r="T7" s="51"/>
      <c r="U7" s="51"/>
    </row>
    <row r="8" spans="2:21" ht="13.5">
      <c r="B8" s="64"/>
      <c r="C8" s="67"/>
      <c r="D8" s="68"/>
      <c r="E8" s="19" t="s">
        <v>28</v>
      </c>
      <c r="F8" s="19" t="s">
        <v>29</v>
      </c>
      <c r="G8" s="19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73"/>
      <c r="N8" s="5" t="s">
        <v>28</v>
      </c>
      <c r="O8" s="5" t="s">
        <v>29</v>
      </c>
      <c r="P8" s="56" t="s">
        <v>31</v>
      </c>
      <c r="Q8" s="50"/>
      <c r="R8" s="51" t="s">
        <v>34</v>
      </c>
      <c r="S8" s="51"/>
      <c r="T8" s="51" t="s">
        <v>32</v>
      </c>
      <c r="U8" s="51"/>
    </row>
    <row r="9" spans="2:21" ht="13.5">
      <c r="B9" s="20">
        <v>1</v>
      </c>
      <c r="C9" s="44">
        <v>1000000</v>
      </c>
      <c r="D9" s="44"/>
      <c r="E9" s="20">
        <v>2001</v>
      </c>
      <c r="F9" s="8">
        <v>42111</v>
      </c>
      <c r="G9" s="20" t="s">
        <v>4</v>
      </c>
      <c r="H9" s="45">
        <v>105.33</v>
      </c>
      <c r="I9" s="45"/>
      <c r="J9" s="20">
        <v>57</v>
      </c>
      <c r="K9" s="44">
        <f aca="true" t="shared" si="0" ref="K9:K72">IF(F9="","",C9*0.03)</f>
        <v>30000</v>
      </c>
      <c r="L9" s="44"/>
      <c r="M9" s="6">
        <f>IF(J9="","",(K9/J9)/1000)</f>
        <v>0.5263157894736842</v>
      </c>
      <c r="N9" s="20">
        <v>2001</v>
      </c>
      <c r="O9" s="8">
        <v>42111</v>
      </c>
      <c r="P9" s="45">
        <v>108.25</v>
      </c>
      <c r="Q9" s="45"/>
      <c r="R9" s="46">
        <f>IF(O9="","",(IF(G9="売",H9-P9,P9-H9))*M9*100000)</f>
        <v>153684.21052631587</v>
      </c>
      <c r="S9" s="46"/>
      <c r="T9" s="47">
        <f>IF(O9="","",IF(R9&lt;0,J9*(-1),IF(G9="買",(P9-H9)*100,(H9-P9)*100)))</f>
        <v>292.00000000000017</v>
      </c>
      <c r="U9" s="47"/>
    </row>
    <row r="10" spans="2:21" ht="13.5">
      <c r="B10" s="20">
        <v>2</v>
      </c>
      <c r="C10" s="44">
        <f aca="true" t="shared" si="1" ref="C10:C73">IF(R9="","",C9+R9)</f>
        <v>1153684.210526316</v>
      </c>
      <c r="D10" s="44"/>
      <c r="E10" s="20"/>
      <c r="F10" s="8"/>
      <c r="G10" s="20" t="s">
        <v>4</v>
      </c>
      <c r="H10" s="45"/>
      <c r="I10" s="45"/>
      <c r="J10" s="20"/>
      <c r="K10" s="44">
        <f t="shared" si="0"/>
      </c>
      <c r="L10" s="44"/>
      <c r="M10" s="6">
        <f aca="true" t="shared" si="2" ref="M10:M73">IF(J10="","",(K10/J10)/1000)</f>
      </c>
      <c r="N10" s="20"/>
      <c r="O10" s="8"/>
      <c r="P10" s="45"/>
      <c r="Q10" s="45"/>
      <c r="R10" s="46">
        <f aca="true" t="shared" si="3" ref="R10:R73">IF(O10="","",(IF(G10="売",H10-P10,P10-H10))*M10*100000)</f>
      </c>
      <c r="S10" s="46"/>
      <c r="T10" s="47">
        <f aca="true" t="shared" si="4" ref="T10:T73">IF(O10="","",IF(R10&lt;0,J10*(-1),IF(G10="買",(P10-H10)*100,(H10-P10)*100)))</f>
      </c>
      <c r="U10" s="47"/>
    </row>
    <row r="11" spans="2:21" ht="13.5">
      <c r="B11" s="20">
        <v>3</v>
      </c>
      <c r="C11" s="44">
        <f t="shared" si="1"/>
      </c>
      <c r="D11" s="44"/>
      <c r="E11" s="20"/>
      <c r="F11" s="8"/>
      <c r="G11" s="20" t="s">
        <v>4</v>
      </c>
      <c r="H11" s="45"/>
      <c r="I11" s="45"/>
      <c r="J11" s="20"/>
      <c r="K11" s="44">
        <f t="shared" si="0"/>
      </c>
      <c r="L11" s="44"/>
      <c r="M11" s="6">
        <f t="shared" si="2"/>
      </c>
      <c r="N11" s="20"/>
      <c r="O11" s="8"/>
      <c r="P11" s="45"/>
      <c r="Q11" s="45"/>
      <c r="R11" s="46">
        <f t="shared" si="3"/>
      </c>
      <c r="S11" s="46"/>
      <c r="T11" s="47">
        <f t="shared" si="4"/>
      </c>
      <c r="U11" s="47"/>
    </row>
    <row r="12" spans="2:21" ht="13.5">
      <c r="B12" s="20">
        <v>4</v>
      </c>
      <c r="C12" s="44">
        <f t="shared" si="1"/>
      </c>
      <c r="D12" s="44"/>
      <c r="E12" s="20"/>
      <c r="F12" s="8"/>
      <c r="G12" s="20" t="s">
        <v>3</v>
      </c>
      <c r="H12" s="45"/>
      <c r="I12" s="45"/>
      <c r="J12" s="20"/>
      <c r="K12" s="44">
        <f t="shared" si="0"/>
      </c>
      <c r="L12" s="44"/>
      <c r="M12" s="6">
        <f t="shared" si="2"/>
      </c>
      <c r="N12" s="20"/>
      <c r="O12" s="8"/>
      <c r="P12" s="45"/>
      <c r="Q12" s="45"/>
      <c r="R12" s="46">
        <f t="shared" si="3"/>
      </c>
      <c r="S12" s="46"/>
      <c r="T12" s="47">
        <f t="shared" si="4"/>
      </c>
      <c r="U12" s="47"/>
    </row>
    <row r="13" spans="2:21" ht="13.5">
      <c r="B13" s="20">
        <v>5</v>
      </c>
      <c r="C13" s="44">
        <f t="shared" si="1"/>
      </c>
      <c r="D13" s="44"/>
      <c r="E13" s="20"/>
      <c r="F13" s="8"/>
      <c r="G13" s="20" t="s">
        <v>3</v>
      </c>
      <c r="H13" s="45"/>
      <c r="I13" s="45"/>
      <c r="J13" s="20"/>
      <c r="K13" s="44">
        <f t="shared" si="0"/>
      </c>
      <c r="L13" s="44"/>
      <c r="M13" s="6">
        <f t="shared" si="2"/>
      </c>
      <c r="N13" s="20"/>
      <c r="O13" s="8"/>
      <c r="P13" s="45"/>
      <c r="Q13" s="45"/>
      <c r="R13" s="46">
        <f t="shared" si="3"/>
      </c>
      <c r="S13" s="46"/>
      <c r="T13" s="47">
        <f t="shared" si="4"/>
      </c>
      <c r="U13" s="47"/>
    </row>
    <row r="14" spans="2:21" ht="13.5">
      <c r="B14" s="20">
        <v>6</v>
      </c>
      <c r="C14" s="44">
        <f t="shared" si="1"/>
      </c>
      <c r="D14" s="44"/>
      <c r="E14" s="20"/>
      <c r="F14" s="8"/>
      <c r="G14" s="20" t="s">
        <v>4</v>
      </c>
      <c r="H14" s="45"/>
      <c r="I14" s="45"/>
      <c r="J14" s="20"/>
      <c r="K14" s="44">
        <f t="shared" si="0"/>
      </c>
      <c r="L14" s="44"/>
      <c r="M14" s="6">
        <f t="shared" si="2"/>
      </c>
      <c r="N14" s="20"/>
      <c r="O14" s="8"/>
      <c r="P14" s="45"/>
      <c r="Q14" s="45"/>
      <c r="R14" s="46">
        <f t="shared" si="3"/>
      </c>
      <c r="S14" s="46"/>
      <c r="T14" s="47">
        <f t="shared" si="4"/>
      </c>
      <c r="U14" s="47"/>
    </row>
    <row r="15" spans="2:21" ht="13.5">
      <c r="B15" s="20">
        <v>7</v>
      </c>
      <c r="C15" s="44">
        <f t="shared" si="1"/>
      </c>
      <c r="D15" s="44"/>
      <c r="E15" s="20"/>
      <c r="F15" s="8"/>
      <c r="G15" s="20" t="s">
        <v>4</v>
      </c>
      <c r="H15" s="45"/>
      <c r="I15" s="45"/>
      <c r="J15" s="20"/>
      <c r="K15" s="44">
        <f t="shared" si="0"/>
      </c>
      <c r="L15" s="44"/>
      <c r="M15" s="6">
        <f t="shared" si="2"/>
      </c>
      <c r="N15" s="20"/>
      <c r="O15" s="8"/>
      <c r="P15" s="45"/>
      <c r="Q15" s="45"/>
      <c r="R15" s="46">
        <f t="shared" si="3"/>
      </c>
      <c r="S15" s="46"/>
      <c r="T15" s="47">
        <f t="shared" si="4"/>
      </c>
      <c r="U15" s="47"/>
    </row>
    <row r="16" spans="2:21" ht="13.5">
      <c r="B16" s="20">
        <v>8</v>
      </c>
      <c r="C16" s="44">
        <f t="shared" si="1"/>
      </c>
      <c r="D16" s="44"/>
      <c r="E16" s="20"/>
      <c r="F16" s="8"/>
      <c r="G16" s="20" t="s">
        <v>4</v>
      </c>
      <c r="H16" s="45"/>
      <c r="I16" s="45"/>
      <c r="J16" s="20"/>
      <c r="K16" s="44">
        <f t="shared" si="0"/>
      </c>
      <c r="L16" s="44"/>
      <c r="M16" s="6">
        <f t="shared" si="2"/>
      </c>
      <c r="N16" s="20"/>
      <c r="O16" s="8"/>
      <c r="P16" s="45"/>
      <c r="Q16" s="45"/>
      <c r="R16" s="46">
        <f t="shared" si="3"/>
      </c>
      <c r="S16" s="46"/>
      <c r="T16" s="47">
        <f t="shared" si="4"/>
      </c>
      <c r="U16" s="47"/>
    </row>
    <row r="17" spans="2:21" ht="13.5">
      <c r="B17" s="20">
        <v>9</v>
      </c>
      <c r="C17" s="44">
        <f t="shared" si="1"/>
      </c>
      <c r="D17" s="44"/>
      <c r="E17" s="20"/>
      <c r="F17" s="8"/>
      <c r="G17" s="20" t="s">
        <v>4</v>
      </c>
      <c r="H17" s="45"/>
      <c r="I17" s="45"/>
      <c r="J17" s="20"/>
      <c r="K17" s="44">
        <f t="shared" si="0"/>
      </c>
      <c r="L17" s="44"/>
      <c r="M17" s="6">
        <f t="shared" si="2"/>
      </c>
      <c r="N17" s="20"/>
      <c r="O17" s="8"/>
      <c r="P17" s="45"/>
      <c r="Q17" s="45"/>
      <c r="R17" s="46">
        <f t="shared" si="3"/>
      </c>
      <c r="S17" s="46"/>
      <c r="T17" s="47">
        <f t="shared" si="4"/>
      </c>
      <c r="U17" s="47"/>
    </row>
    <row r="18" spans="2:21" ht="13.5">
      <c r="B18" s="20">
        <v>10</v>
      </c>
      <c r="C18" s="44">
        <f t="shared" si="1"/>
      </c>
      <c r="D18" s="44"/>
      <c r="E18" s="20"/>
      <c r="F18" s="8"/>
      <c r="G18" s="20" t="s">
        <v>4</v>
      </c>
      <c r="H18" s="45"/>
      <c r="I18" s="45"/>
      <c r="J18" s="20"/>
      <c r="K18" s="44">
        <f t="shared" si="0"/>
      </c>
      <c r="L18" s="44"/>
      <c r="M18" s="6">
        <f t="shared" si="2"/>
      </c>
      <c r="N18" s="20"/>
      <c r="O18" s="8"/>
      <c r="P18" s="45"/>
      <c r="Q18" s="45"/>
      <c r="R18" s="46">
        <f t="shared" si="3"/>
      </c>
      <c r="S18" s="46"/>
      <c r="T18" s="47">
        <f t="shared" si="4"/>
      </c>
      <c r="U18" s="47"/>
    </row>
    <row r="19" spans="2:21" ht="13.5">
      <c r="B19" s="20">
        <v>11</v>
      </c>
      <c r="C19" s="44">
        <f t="shared" si="1"/>
      </c>
      <c r="D19" s="44"/>
      <c r="E19" s="20"/>
      <c r="F19" s="8"/>
      <c r="G19" s="20" t="s">
        <v>4</v>
      </c>
      <c r="H19" s="45"/>
      <c r="I19" s="45"/>
      <c r="J19" s="20"/>
      <c r="K19" s="44">
        <f t="shared" si="0"/>
      </c>
      <c r="L19" s="44"/>
      <c r="M19" s="6">
        <f t="shared" si="2"/>
      </c>
      <c r="N19" s="20"/>
      <c r="O19" s="8"/>
      <c r="P19" s="45"/>
      <c r="Q19" s="45"/>
      <c r="R19" s="46">
        <f t="shared" si="3"/>
      </c>
      <c r="S19" s="46"/>
      <c r="T19" s="47">
        <f t="shared" si="4"/>
      </c>
      <c r="U19" s="47"/>
    </row>
    <row r="20" spans="2:21" ht="13.5">
      <c r="B20" s="20">
        <v>12</v>
      </c>
      <c r="C20" s="44">
        <f t="shared" si="1"/>
      </c>
      <c r="D20" s="44"/>
      <c r="E20" s="20"/>
      <c r="F20" s="8"/>
      <c r="G20" s="20" t="s">
        <v>4</v>
      </c>
      <c r="H20" s="45"/>
      <c r="I20" s="45"/>
      <c r="J20" s="20"/>
      <c r="K20" s="44">
        <f t="shared" si="0"/>
      </c>
      <c r="L20" s="44"/>
      <c r="M20" s="6">
        <f t="shared" si="2"/>
      </c>
      <c r="N20" s="20"/>
      <c r="O20" s="8"/>
      <c r="P20" s="45"/>
      <c r="Q20" s="45"/>
      <c r="R20" s="46">
        <f t="shared" si="3"/>
      </c>
      <c r="S20" s="46"/>
      <c r="T20" s="47">
        <f t="shared" si="4"/>
      </c>
      <c r="U20" s="47"/>
    </row>
    <row r="21" spans="2:21" ht="13.5">
      <c r="B21" s="20">
        <v>13</v>
      </c>
      <c r="C21" s="44">
        <f t="shared" si="1"/>
      </c>
      <c r="D21" s="44"/>
      <c r="E21" s="20"/>
      <c r="F21" s="8"/>
      <c r="G21" s="20" t="s">
        <v>4</v>
      </c>
      <c r="H21" s="45"/>
      <c r="I21" s="45"/>
      <c r="J21" s="20"/>
      <c r="K21" s="44">
        <f t="shared" si="0"/>
      </c>
      <c r="L21" s="44"/>
      <c r="M21" s="6">
        <f t="shared" si="2"/>
      </c>
      <c r="N21" s="20"/>
      <c r="O21" s="8"/>
      <c r="P21" s="45"/>
      <c r="Q21" s="45"/>
      <c r="R21" s="46">
        <f t="shared" si="3"/>
      </c>
      <c r="S21" s="46"/>
      <c r="T21" s="47">
        <f t="shared" si="4"/>
      </c>
      <c r="U21" s="47"/>
    </row>
    <row r="22" spans="2:21" ht="13.5">
      <c r="B22" s="20">
        <v>14</v>
      </c>
      <c r="C22" s="44">
        <f t="shared" si="1"/>
      </c>
      <c r="D22" s="44"/>
      <c r="E22" s="20"/>
      <c r="F22" s="8"/>
      <c r="G22" s="20" t="s">
        <v>3</v>
      </c>
      <c r="H22" s="45"/>
      <c r="I22" s="45"/>
      <c r="J22" s="20"/>
      <c r="K22" s="44">
        <f t="shared" si="0"/>
      </c>
      <c r="L22" s="44"/>
      <c r="M22" s="6">
        <f t="shared" si="2"/>
      </c>
      <c r="N22" s="20"/>
      <c r="O22" s="8"/>
      <c r="P22" s="45"/>
      <c r="Q22" s="45"/>
      <c r="R22" s="46">
        <f t="shared" si="3"/>
      </c>
      <c r="S22" s="46"/>
      <c r="T22" s="47">
        <f t="shared" si="4"/>
      </c>
      <c r="U22" s="47"/>
    </row>
    <row r="23" spans="2:21" ht="13.5">
      <c r="B23" s="20">
        <v>15</v>
      </c>
      <c r="C23" s="44">
        <f t="shared" si="1"/>
      </c>
      <c r="D23" s="44"/>
      <c r="E23" s="20"/>
      <c r="F23" s="8"/>
      <c r="G23" s="20" t="s">
        <v>4</v>
      </c>
      <c r="H23" s="45"/>
      <c r="I23" s="45"/>
      <c r="J23" s="20"/>
      <c r="K23" s="44">
        <f t="shared" si="0"/>
      </c>
      <c r="L23" s="44"/>
      <c r="M23" s="6">
        <f t="shared" si="2"/>
      </c>
      <c r="N23" s="20"/>
      <c r="O23" s="8"/>
      <c r="P23" s="45"/>
      <c r="Q23" s="45"/>
      <c r="R23" s="46">
        <f t="shared" si="3"/>
      </c>
      <c r="S23" s="46"/>
      <c r="T23" s="47">
        <f t="shared" si="4"/>
      </c>
      <c r="U23" s="47"/>
    </row>
    <row r="24" spans="2:21" ht="13.5">
      <c r="B24" s="20">
        <v>16</v>
      </c>
      <c r="C24" s="44">
        <f t="shared" si="1"/>
      </c>
      <c r="D24" s="44"/>
      <c r="E24" s="20"/>
      <c r="F24" s="8"/>
      <c r="G24" s="20" t="s">
        <v>4</v>
      </c>
      <c r="H24" s="45"/>
      <c r="I24" s="45"/>
      <c r="J24" s="20"/>
      <c r="K24" s="44">
        <f t="shared" si="0"/>
      </c>
      <c r="L24" s="44"/>
      <c r="M24" s="6">
        <f t="shared" si="2"/>
      </c>
      <c r="N24" s="20"/>
      <c r="O24" s="8"/>
      <c r="P24" s="45"/>
      <c r="Q24" s="45"/>
      <c r="R24" s="46">
        <f t="shared" si="3"/>
      </c>
      <c r="S24" s="46"/>
      <c r="T24" s="47">
        <f t="shared" si="4"/>
      </c>
      <c r="U24" s="47"/>
    </row>
    <row r="25" spans="2:21" ht="13.5">
      <c r="B25" s="20">
        <v>17</v>
      </c>
      <c r="C25" s="44">
        <f t="shared" si="1"/>
      </c>
      <c r="D25" s="44"/>
      <c r="E25" s="20"/>
      <c r="F25" s="8"/>
      <c r="G25" s="20" t="s">
        <v>4</v>
      </c>
      <c r="H25" s="45"/>
      <c r="I25" s="45"/>
      <c r="J25" s="20"/>
      <c r="K25" s="44">
        <f t="shared" si="0"/>
      </c>
      <c r="L25" s="44"/>
      <c r="M25" s="6">
        <f t="shared" si="2"/>
      </c>
      <c r="N25" s="20"/>
      <c r="O25" s="8"/>
      <c r="P25" s="45"/>
      <c r="Q25" s="45"/>
      <c r="R25" s="46">
        <f t="shared" si="3"/>
      </c>
      <c r="S25" s="46"/>
      <c r="T25" s="47">
        <f t="shared" si="4"/>
      </c>
      <c r="U25" s="47"/>
    </row>
    <row r="26" spans="2:21" ht="13.5">
      <c r="B26" s="20">
        <v>18</v>
      </c>
      <c r="C26" s="44">
        <f t="shared" si="1"/>
      </c>
      <c r="D26" s="44"/>
      <c r="E26" s="20"/>
      <c r="F26" s="8"/>
      <c r="G26" s="20" t="s">
        <v>4</v>
      </c>
      <c r="H26" s="45"/>
      <c r="I26" s="45"/>
      <c r="J26" s="20"/>
      <c r="K26" s="44">
        <f t="shared" si="0"/>
      </c>
      <c r="L26" s="44"/>
      <c r="M26" s="6">
        <f t="shared" si="2"/>
      </c>
      <c r="N26" s="20"/>
      <c r="O26" s="8"/>
      <c r="P26" s="45"/>
      <c r="Q26" s="45"/>
      <c r="R26" s="46">
        <f t="shared" si="3"/>
      </c>
      <c r="S26" s="46"/>
      <c r="T26" s="47">
        <f t="shared" si="4"/>
      </c>
      <c r="U26" s="47"/>
    </row>
    <row r="27" spans="2:21" ht="13.5">
      <c r="B27" s="20">
        <v>19</v>
      </c>
      <c r="C27" s="44">
        <f t="shared" si="1"/>
      </c>
      <c r="D27" s="44"/>
      <c r="E27" s="20"/>
      <c r="F27" s="8"/>
      <c r="G27" s="20" t="s">
        <v>3</v>
      </c>
      <c r="H27" s="45"/>
      <c r="I27" s="45"/>
      <c r="J27" s="20"/>
      <c r="K27" s="44">
        <f t="shared" si="0"/>
      </c>
      <c r="L27" s="44"/>
      <c r="M27" s="6">
        <f t="shared" si="2"/>
      </c>
      <c r="N27" s="20"/>
      <c r="O27" s="8"/>
      <c r="P27" s="45"/>
      <c r="Q27" s="45"/>
      <c r="R27" s="46">
        <f t="shared" si="3"/>
      </c>
      <c r="S27" s="46"/>
      <c r="T27" s="47">
        <f t="shared" si="4"/>
      </c>
      <c r="U27" s="47"/>
    </row>
    <row r="28" spans="2:21" ht="13.5">
      <c r="B28" s="20">
        <v>20</v>
      </c>
      <c r="C28" s="44">
        <f t="shared" si="1"/>
      </c>
      <c r="D28" s="44"/>
      <c r="E28" s="20"/>
      <c r="F28" s="8"/>
      <c r="G28" s="20" t="s">
        <v>4</v>
      </c>
      <c r="H28" s="45"/>
      <c r="I28" s="45"/>
      <c r="J28" s="20"/>
      <c r="K28" s="44">
        <f t="shared" si="0"/>
      </c>
      <c r="L28" s="44"/>
      <c r="M28" s="6">
        <f t="shared" si="2"/>
      </c>
      <c r="N28" s="20"/>
      <c r="O28" s="8"/>
      <c r="P28" s="45"/>
      <c r="Q28" s="45"/>
      <c r="R28" s="46">
        <f t="shared" si="3"/>
      </c>
      <c r="S28" s="46"/>
      <c r="T28" s="47">
        <f t="shared" si="4"/>
      </c>
      <c r="U28" s="47"/>
    </row>
    <row r="29" spans="2:21" ht="13.5">
      <c r="B29" s="20">
        <v>21</v>
      </c>
      <c r="C29" s="44">
        <f t="shared" si="1"/>
      </c>
      <c r="D29" s="44"/>
      <c r="E29" s="20"/>
      <c r="F29" s="8"/>
      <c r="G29" s="20" t="s">
        <v>3</v>
      </c>
      <c r="H29" s="45"/>
      <c r="I29" s="45"/>
      <c r="J29" s="20"/>
      <c r="K29" s="44">
        <f t="shared" si="0"/>
      </c>
      <c r="L29" s="44"/>
      <c r="M29" s="6">
        <f t="shared" si="2"/>
      </c>
      <c r="N29" s="20"/>
      <c r="O29" s="8"/>
      <c r="P29" s="45"/>
      <c r="Q29" s="45"/>
      <c r="R29" s="46">
        <f t="shared" si="3"/>
      </c>
      <c r="S29" s="46"/>
      <c r="T29" s="47">
        <f t="shared" si="4"/>
      </c>
      <c r="U29" s="47"/>
    </row>
    <row r="30" spans="2:21" ht="13.5">
      <c r="B30" s="20">
        <v>22</v>
      </c>
      <c r="C30" s="44">
        <f t="shared" si="1"/>
      </c>
      <c r="D30" s="44"/>
      <c r="E30" s="20"/>
      <c r="F30" s="8"/>
      <c r="G30" s="20" t="s">
        <v>3</v>
      </c>
      <c r="H30" s="45"/>
      <c r="I30" s="45"/>
      <c r="J30" s="20"/>
      <c r="K30" s="44">
        <f t="shared" si="0"/>
      </c>
      <c r="L30" s="44"/>
      <c r="M30" s="6">
        <f t="shared" si="2"/>
      </c>
      <c r="N30" s="20"/>
      <c r="O30" s="8"/>
      <c r="P30" s="45"/>
      <c r="Q30" s="45"/>
      <c r="R30" s="46">
        <f t="shared" si="3"/>
      </c>
      <c r="S30" s="46"/>
      <c r="T30" s="47">
        <f t="shared" si="4"/>
      </c>
      <c r="U30" s="47"/>
    </row>
    <row r="31" spans="2:21" ht="13.5">
      <c r="B31" s="20">
        <v>23</v>
      </c>
      <c r="C31" s="44">
        <f t="shared" si="1"/>
      </c>
      <c r="D31" s="44"/>
      <c r="E31" s="20"/>
      <c r="F31" s="8"/>
      <c r="G31" s="20" t="s">
        <v>3</v>
      </c>
      <c r="H31" s="45"/>
      <c r="I31" s="45"/>
      <c r="J31" s="20"/>
      <c r="K31" s="44">
        <f t="shared" si="0"/>
      </c>
      <c r="L31" s="44"/>
      <c r="M31" s="6">
        <f t="shared" si="2"/>
      </c>
      <c r="N31" s="20"/>
      <c r="O31" s="8"/>
      <c r="P31" s="45"/>
      <c r="Q31" s="45"/>
      <c r="R31" s="46">
        <f t="shared" si="3"/>
      </c>
      <c r="S31" s="46"/>
      <c r="T31" s="47">
        <f t="shared" si="4"/>
      </c>
      <c r="U31" s="47"/>
    </row>
    <row r="32" spans="2:21" ht="13.5">
      <c r="B32" s="20">
        <v>24</v>
      </c>
      <c r="C32" s="44">
        <f t="shared" si="1"/>
      </c>
      <c r="D32" s="44"/>
      <c r="E32" s="20"/>
      <c r="F32" s="8"/>
      <c r="G32" s="20" t="s">
        <v>3</v>
      </c>
      <c r="H32" s="45"/>
      <c r="I32" s="45"/>
      <c r="J32" s="20"/>
      <c r="K32" s="44">
        <f t="shared" si="0"/>
      </c>
      <c r="L32" s="44"/>
      <c r="M32" s="6">
        <f t="shared" si="2"/>
      </c>
      <c r="N32" s="20"/>
      <c r="O32" s="8"/>
      <c r="P32" s="45"/>
      <c r="Q32" s="45"/>
      <c r="R32" s="46">
        <f t="shared" si="3"/>
      </c>
      <c r="S32" s="46"/>
      <c r="T32" s="47">
        <f t="shared" si="4"/>
      </c>
      <c r="U32" s="47"/>
    </row>
    <row r="33" spans="2:21" ht="13.5">
      <c r="B33" s="20">
        <v>25</v>
      </c>
      <c r="C33" s="44">
        <f t="shared" si="1"/>
      </c>
      <c r="D33" s="44"/>
      <c r="E33" s="20"/>
      <c r="F33" s="8"/>
      <c r="G33" s="20" t="s">
        <v>4</v>
      </c>
      <c r="H33" s="45"/>
      <c r="I33" s="45"/>
      <c r="J33" s="20"/>
      <c r="K33" s="44">
        <f t="shared" si="0"/>
      </c>
      <c r="L33" s="44"/>
      <c r="M33" s="6">
        <f t="shared" si="2"/>
      </c>
      <c r="N33" s="20"/>
      <c r="O33" s="8"/>
      <c r="P33" s="45"/>
      <c r="Q33" s="45"/>
      <c r="R33" s="46">
        <f t="shared" si="3"/>
      </c>
      <c r="S33" s="46"/>
      <c r="T33" s="47">
        <f t="shared" si="4"/>
      </c>
      <c r="U33" s="47"/>
    </row>
    <row r="34" spans="2:21" ht="13.5">
      <c r="B34" s="20">
        <v>26</v>
      </c>
      <c r="C34" s="44">
        <f t="shared" si="1"/>
      </c>
      <c r="D34" s="44"/>
      <c r="E34" s="20"/>
      <c r="F34" s="8"/>
      <c r="G34" s="20" t="s">
        <v>3</v>
      </c>
      <c r="H34" s="45"/>
      <c r="I34" s="45"/>
      <c r="J34" s="20"/>
      <c r="K34" s="44">
        <f t="shared" si="0"/>
      </c>
      <c r="L34" s="44"/>
      <c r="M34" s="6">
        <f t="shared" si="2"/>
      </c>
      <c r="N34" s="20"/>
      <c r="O34" s="8"/>
      <c r="P34" s="45"/>
      <c r="Q34" s="45"/>
      <c r="R34" s="46">
        <f t="shared" si="3"/>
      </c>
      <c r="S34" s="46"/>
      <c r="T34" s="47">
        <f t="shared" si="4"/>
      </c>
      <c r="U34" s="47"/>
    </row>
    <row r="35" spans="2:21" ht="13.5">
      <c r="B35" s="20">
        <v>27</v>
      </c>
      <c r="C35" s="44">
        <f t="shared" si="1"/>
      </c>
      <c r="D35" s="44"/>
      <c r="E35" s="20"/>
      <c r="F35" s="8"/>
      <c r="G35" s="20" t="s">
        <v>3</v>
      </c>
      <c r="H35" s="45"/>
      <c r="I35" s="45"/>
      <c r="J35" s="20"/>
      <c r="K35" s="44">
        <f t="shared" si="0"/>
      </c>
      <c r="L35" s="44"/>
      <c r="M35" s="6">
        <f t="shared" si="2"/>
      </c>
      <c r="N35" s="20"/>
      <c r="O35" s="8"/>
      <c r="P35" s="45"/>
      <c r="Q35" s="45"/>
      <c r="R35" s="46">
        <f t="shared" si="3"/>
      </c>
      <c r="S35" s="46"/>
      <c r="T35" s="47">
        <f t="shared" si="4"/>
      </c>
      <c r="U35" s="47"/>
    </row>
    <row r="36" spans="2:21" ht="13.5">
      <c r="B36" s="20">
        <v>28</v>
      </c>
      <c r="C36" s="44">
        <f t="shared" si="1"/>
      </c>
      <c r="D36" s="44"/>
      <c r="E36" s="20"/>
      <c r="F36" s="8"/>
      <c r="G36" s="20" t="s">
        <v>3</v>
      </c>
      <c r="H36" s="45"/>
      <c r="I36" s="45"/>
      <c r="J36" s="20"/>
      <c r="K36" s="44">
        <f t="shared" si="0"/>
      </c>
      <c r="L36" s="44"/>
      <c r="M36" s="6">
        <f t="shared" si="2"/>
      </c>
      <c r="N36" s="20"/>
      <c r="O36" s="8"/>
      <c r="P36" s="45"/>
      <c r="Q36" s="45"/>
      <c r="R36" s="46">
        <f t="shared" si="3"/>
      </c>
      <c r="S36" s="46"/>
      <c r="T36" s="47">
        <f t="shared" si="4"/>
      </c>
      <c r="U36" s="47"/>
    </row>
    <row r="37" spans="2:21" ht="13.5">
      <c r="B37" s="20">
        <v>29</v>
      </c>
      <c r="C37" s="44">
        <f t="shared" si="1"/>
      </c>
      <c r="D37" s="44"/>
      <c r="E37" s="20"/>
      <c r="F37" s="8"/>
      <c r="G37" s="20" t="s">
        <v>3</v>
      </c>
      <c r="H37" s="45"/>
      <c r="I37" s="45"/>
      <c r="J37" s="20"/>
      <c r="K37" s="44">
        <f t="shared" si="0"/>
      </c>
      <c r="L37" s="44"/>
      <c r="M37" s="6">
        <f t="shared" si="2"/>
      </c>
      <c r="N37" s="20"/>
      <c r="O37" s="8"/>
      <c r="P37" s="45"/>
      <c r="Q37" s="45"/>
      <c r="R37" s="46">
        <f t="shared" si="3"/>
      </c>
      <c r="S37" s="46"/>
      <c r="T37" s="47">
        <f t="shared" si="4"/>
      </c>
      <c r="U37" s="47"/>
    </row>
    <row r="38" spans="2:21" ht="13.5">
      <c r="B38" s="20">
        <v>30</v>
      </c>
      <c r="C38" s="44">
        <f t="shared" si="1"/>
      </c>
      <c r="D38" s="44"/>
      <c r="E38" s="20"/>
      <c r="F38" s="8"/>
      <c r="G38" s="20" t="s">
        <v>4</v>
      </c>
      <c r="H38" s="45"/>
      <c r="I38" s="45"/>
      <c r="J38" s="20"/>
      <c r="K38" s="44">
        <f t="shared" si="0"/>
      </c>
      <c r="L38" s="44"/>
      <c r="M38" s="6">
        <f t="shared" si="2"/>
      </c>
      <c r="N38" s="20"/>
      <c r="O38" s="8"/>
      <c r="P38" s="45"/>
      <c r="Q38" s="45"/>
      <c r="R38" s="46">
        <f t="shared" si="3"/>
      </c>
      <c r="S38" s="46"/>
      <c r="T38" s="47">
        <f t="shared" si="4"/>
      </c>
      <c r="U38" s="47"/>
    </row>
    <row r="39" spans="2:21" ht="13.5">
      <c r="B39" s="20">
        <v>31</v>
      </c>
      <c r="C39" s="44">
        <f t="shared" si="1"/>
      </c>
      <c r="D39" s="44"/>
      <c r="E39" s="20"/>
      <c r="F39" s="8"/>
      <c r="G39" s="20" t="s">
        <v>4</v>
      </c>
      <c r="H39" s="45"/>
      <c r="I39" s="45"/>
      <c r="J39" s="20"/>
      <c r="K39" s="44">
        <f t="shared" si="0"/>
      </c>
      <c r="L39" s="44"/>
      <c r="M39" s="6">
        <f t="shared" si="2"/>
      </c>
      <c r="N39" s="20"/>
      <c r="O39" s="8"/>
      <c r="P39" s="45"/>
      <c r="Q39" s="45"/>
      <c r="R39" s="46">
        <f t="shared" si="3"/>
      </c>
      <c r="S39" s="46"/>
      <c r="T39" s="47">
        <f t="shared" si="4"/>
      </c>
      <c r="U39" s="47"/>
    </row>
    <row r="40" spans="2:21" ht="13.5">
      <c r="B40" s="20">
        <v>32</v>
      </c>
      <c r="C40" s="44">
        <f t="shared" si="1"/>
      </c>
      <c r="D40" s="44"/>
      <c r="E40" s="20"/>
      <c r="F40" s="8"/>
      <c r="G40" s="20" t="s">
        <v>4</v>
      </c>
      <c r="H40" s="45"/>
      <c r="I40" s="45"/>
      <c r="J40" s="20"/>
      <c r="K40" s="44">
        <f t="shared" si="0"/>
      </c>
      <c r="L40" s="44"/>
      <c r="M40" s="6">
        <f t="shared" si="2"/>
      </c>
      <c r="N40" s="20"/>
      <c r="O40" s="8"/>
      <c r="P40" s="45"/>
      <c r="Q40" s="45"/>
      <c r="R40" s="46">
        <f t="shared" si="3"/>
      </c>
      <c r="S40" s="46"/>
      <c r="T40" s="47">
        <f t="shared" si="4"/>
      </c>
      <c r="U40" s="47"/>
    </row>
    <row r="41" spans="2:21" ht="13.5">
      <c r="B41" s="20">
        <v>33</v>
      </c>
      <c r="C41" s="44">
        <f t="shared" si="1"/>
      </c>
      <c r="D41" s="44"/>
      <c r="E41" s="20"/>
      <c r="F41" s="8"/>
      <c r="G41" s="20" t="s">
        <v>3</v>
      </c>
      <c r="H41" s="45"/>
      <c r="I41" s="45"/>
      <c r="J41" s="20"/>
      <c r="K41" s="44">
        <f t="shared" si="0"/>
      </c>
      <c r="L41" s="44"/>
      <c r="M41" s="6">
        <f t="shared" si="2"/>
      </c>
      <c r="N41" s="20"/>
      <c r="O41" s="8"/>
      <c r="P41" s="45"/>
      <c r="Q41" s="45"/>
      <c r="R41" s="46">
        <f t="shared" si="3"/>
      </c>
      <c r="S41" s="46"/>
      <c r="T41" s="47">
        <f t="shared" si="4"/>
      </c>
      <c r="U41" s="47"/>
    </row>
    <row r="42" spans="2:21" ht="13.5">
      <c r="B42" s="20">
        <v>34</v>
      </c>
      <c r="C42" s="44">
        <f t="shared" si="1"/>
      </c>
      <c r="D42" s="44"/>
      <c r="E42" s="20"/>
      <c r="F42" s="8"/>
      <c r="G42" s="20" t="s">
        <v>4</v>
      </c>
      <c r="H42" s="45"/>
      <c r="I42" s="45"/>
      <c r="J42" s="20"/>
      <c r="K42" s="44">
        <f t="shared" si="0"/>
      </c>
      <c r="L42" s="44"/>
      <c r="M42" s="6">
        <f t="shared" si="2"/>
      </c>
      <c r="N42" s="20"/>
      <c r="O42" s="8"/>
      <c r="P42" s="45"/>
      <c r="Q42" s="45"/>
      <c r="R42" s="46">
        <f t="shared" si="3"/>
      </c>
      <c r="S42" s="46"/>
      <c r="T42" s="47">
        <f t="shared" si="4"/>
      </c>
      <c r="U42" s="47"/>
    </row>
    <row r="43" spans="2:21" ht="13.5">
      <c r="B43" s="20">
        <v>35</v>
      </c>
      <c r="C43" s="44">
        <f t="shared" si="1"/>
      </c>
      <c r="D43" s="44"/>
      <c r="E43" s="20"/>
      <c r="F43" s="8"/>
      <c r="G43" s="20" t="s">
        <v>3</v>
      </c>
      <c r="H43" s="45"/>
      <c r="I43" s="45"/>
      <c r="J43" s="20"/>
      <c r="K43" s="44">
        <f t="shared" si="0"/>
      </c>
      <c r="L43" s="44"/>
      <c r="M43" s="6">
        <f t="shared" si="2"/>
      </c>
      <c r="N43" s="20"/>
      <c r="O43" s="8"/>
      <c r="P43" s="45"/>
      <c r="Q43" s="45"/>
      <c r="R43" s="46">
        <f t="shared" si="3"/>
      </c>
      <c r="S43" s="46"/>
      <c r="T43" s="47">
        <f t="shared" si="4"/>
      </c>
      <c r="U43" s="47"/>
    </row>
    <row r="44" spans="2:21" ht="13.5">
      <c r="B44" s="20">
        <v>36</v>
      </c>
      <c r="C44" s="44">
        <f t="shared" si="1"/>
      </c>
      <c r="D44" s="44"/>
      <c r="E44" s="20"/>
      <c r="F44" s="8"/>
      <c r="G44" s="20" t="s">
        <v>4</v>
      </c>
      <c r="H44" s="45"/>
      <c r="I44" s="45"/>
      <c r="J44" s="20"/>
      <c r="K44" s="44">
        <f t="shared" si="0"/>
      </c>
      <c r="L44" s="44"/>
      <c r="M44" s="6">
        <f t="shared" si="2"/>
      </c>
      <c r="N44" s="20"/>
      <c r="O44" s="8"/>
      <c r="P44" s="45"/>
      <c r="Q44" s="45"/>
      <c r="R44" s="46">
        <f t="shared" si="3"/>
      </c>
      <c r="S44" s="46"/>
      <c r="T44" s="47">
        <f t="shared" si="4"/>
      </c>
      <c r="U44" s="47"/>
    </row>
    <row r="45" spans="2:21" ht="13.5">
      <c r="B45" s="20">
        <v>37</v>
      </c>
      <c r="C45" s="44">
        <f t="shared" si="1"/>
      </c>
      <c r="D45" s="44"/>
      <c r="E45" s="20"/>
      <c r="F45" s="8"/>
      <c r="G45" s="20" t="s">
        <v>3</v>
      </c>
      <c r="H45" s="45"/>
      <c r="I45" s="45"/>
      <c r="J45" s="20"/>
      <c r="K45" s="44">
        <f t="shared" si="0"/>
      </c>
      <c r="L45" s="44"/>
      <c r="M45" s="6">
        <f t="shared" si="2"/>
      </c>
      <c r="N45" s="20"/>
      <c r="O45" s="8"/>
      <c r="P45" s="45"/>
      <c r="Q45" s="45"/>
      <c r="R45" s="46">
        <f t="shared" si="3"/>
      </c>
      <c r="S45" s="46"/>
      <c r="T45" s="47">
        <f t="shared" si="4"/>
      </c>
      <c r="U45" s="47"/>
    </row>
    <row r="46" spans="2:21" ht="13.5">
      <c r="B46" s="20">
        <v>38</v>
      </c>
      <c r="C46" s="44">
        <f t="shared" si="1"/>
      </c>
      <c r="D46" s="44"/>
      <c r="E46" s="20"/>
      <c r="F46" s="8"/>
      <c r="G46" s="20" t="s">
        <v>4</v>
      </c>
      <c r="H46" s="45"/>
      <c r="I46" s="45"/>
      <c r="J46" s="20"/>
      <c r="K46" s="44">
        <f t="shared" si="0"/>
      </c>
      <c r="L46" s="44"/>
      <c r="M46" s="6">
        <f t="shared" si="2"/>
      </c>
      <c r="N46" s="20"/>
      <c r="O46" s="8"/>
      <c r="P46" s="45"/>
      <c r="Q46" s="45"/>
      <c r="R46" s="46">
        <f t="shared" si="3"/>
      </c>
      <c r="S46" s="46"/>
      <c r="T46" s="47">
        <f t="shared" si="4"/>
      </c>
      <c r="U46" s="47"/>
    </row>
    <row r="47" spans="2:21" ht="13.5">
      <c r="B47" s="20">
        <v>39</v>
      </c>
      <c r="C47" s="44">
        <f t="shared" si="1"/>
      </c>
      <c r="D47" s="44"/>
      <c r="E47" s="20"/>
      <c r="F47" s="8"/>
      <c r="G47" s="20" t="s">
        <v>4</v>
      </c>
      <c r="H47" s="45"/>
      <c r="I47" s="45"/>
      <c r="J47" s="20"/>
      <c r="K47" s="44">
        <f t="shared" si="0"/>
      </c>
      <c r="L47" s="44"/>
      <c r="M47" s="6">
        <f t="shared" si="2"/>
      </c>
      <c r="N47" s="20"/>
      <c r="O47" s="8"/>
      <c r="P47" s="45"/>
      <c r="Q47" s="45"/>
      <c r="R47" s="46">
        <f t="shared" si="3"/>
      </c>
      <c r="S47" s="46"/>
      <c r="T47" s="47">
        <f t="shared" si="4"/>
      </c>
      <c r="U47" s="47"/>
    </row>
    <row r="48" spans="2:21" ht="13.5">
      <c r="B48" s="20">
        <v>40</v>
      </c>
      <c r="C48" s="44">
        <f t="shared" si="1"/>
      </c>
      <c r="D48" s="44"/>
      <c r="E48" s="20"/>
      <c r="F48" s="8"/>
      <c r="G48" s="20" t="s">
        <v>37</v>
      </c>
      <c r="H48" s="45"/>
      <c r="I48" s="45"/>
      <c r="J48" s="20"/>
      <c r="K48" s="44">
        <f t="shared" si="0"/>
      </c>
      <c r="L48" s="44"/>
      <c r="M48" s="6">
        <f t="shared" si="2"/>
      </c>
      <c r="N48" s="20"/>
      <c r="O48" s="8"/>
      <c r="P48" s="45"/>
      <c r="Q48" s="45"/>
      <c r="R48" s="46">
        <f t="shared" si="3"/>
      </c>
      <c r="S48" s="46"/>
      <c r="T48" s="47">
        <f t="shared" si="4"/>
      </c>
      <c r="U48" s="47"/>
    </row>
    <row r="49" spans="2:21" ht="13.5">
      <c r="B49" s="20">
        <v>41</v>
      </c>
      <c r="C49" s="44">
        <f t="shared" si="1"/>
      </c>
      <c r="D49" s="44"/>
      <c r="E49" s="20"/>
      <c r="F49" s="8"/>
      <c r="G49" s="20" t="s">
        <v>4</v>
      </c>
      <c r="H49" s="45"/>
      <c r="I49" s="45"/>
      <c r="J49" s="20"/>
      <c r="K49" s="44">
        <f t="shared" si="0"/>
      </c>
      <c r="L49" s="44"/>
      <c r="M49" s="6">
        <f t="shared" si="2"/>
      </c>
      <c r="N49" s="20"/>
      <c r="O49" s="8"/>
      <c r="P49" s="45"/>
      <c r="Q49" s="45"/>
      <c r="R49" s="46">
        <f t="shared" si="3"/>
      </c>
      <c r="S49" s="46"/>
      <c r="T49" s="47">
        <f t="shared" si="4"/>
      </c>
      <c r="U49" s="47"/>
    </row>
    <row r="50" spans="2:21" ht="13.5">
      <c r="B50" s="20">
        <v>42</v>
      </c>
      <c r="C50" s="44">
        <f t="shared" si="1"/>
      </c>
      <c r="D50" s="44"/>
      <c r="E50" s="20"/>
      <c r="F50" s="8"/>
      <c r="G50" s="20" t="s">
        <v>4</v>
      </c>
      <c r="H50" s="45"/>
      <c r="I50" s="45"/>
      <c r="J50" s="20"/>
      <c r="K50" s="44">
        <f t="shared" si="0"/>
      </c>
      <c r="L50" s="44"/>
      <c r="M50" s="6">
        <f t="shared" si="2"/>
      </c>
      <c r="N50" s="20"/>
      <c r="O50" s="8"/>
      <c r="P50" s="45"/>
      <c r="Q50" s="45"/>
      <c r="R50" s="46">
        <f t="shared" si="3"/>
      </c>
      <c r="S50" s="46"/>
      <c r="T50" s="47">
        <f t="shared" si="4"/>
      </c>
      <c r="U50" s="47"/>
    </row>
    <row r="51" spans="2:21" ht="13.5">
      <c r="B51" s="20">
        <v>43</v>
      </c>
      <c r="C51" s="44">
        <f t="shared" si="1"/>
      </c>
      <c r="D51" s="44"/>
      <c r="E51" s="20"/>
      <c r="F51" s="8"/>
      <c r="G51" s="20" t="s">
        <v>3</v>
      </c>
      <c r="H51" s="45"/>
      <c r="I51" s="45"/>
      <c r="J51" s="20"/>
      <c r="K51" s="44">
        <f t="shared" si="0"/>
      </c>
      <c r="L51" s="44"/>
      <c r="M51" s="6">
        <f t="shared" si="2"/>
      </c>
      <c r="N51" s="20"/>
      <c r="O51" s="8"/>
      <c r="P51" s="45"/>
      <c r="Q51" s="45"/>
      <c r="R51" s="46">
        <f t="shared" si="3"/>
      </c>
      <c r="S51" s="46"/>
      <c r="T51" s="47">
        <f t="shared" si="4"/>
      </c>
      <c r="U51" s="47"/>
    </row>
    <row r="52" spans="2:21" ht="13.5">
      <c r="B52" s="20">
        <v>44</v>
      </c>
      <c r="C52" s="44">
        <f t="shared" si="1"/>
      </c>
      <c r="D52" s="44"/>
      <c r="E52" s="20"/>
      <c r="F52" s="8"/>
      <c r="G52" s="20" t="s">
        <v>3</v>
      </c>
      <c r="H52" s="45"/>
      <c r="I52" s="45"/>
      <c r="J52" s="20"/>
      <c r="K52" s="44">
        <f t="shared" si="0"/>
      </c>
      <c r="L52" s="44"/>
      <c r="M52" s="6">
        <f t="shared" si="2"/>
      </c>
      <c r="N52" s="20"/>
      <c r="O52" s="8"/>
      <c r="P52" s="45"/>
      <c r="Q52" s="45"/>
      <c r="R52" s="46">
        <f t="shared" si="3"/>
      </c>
      <c r="S52" s="46"/>
      <c r="T52" s="47">
        <f t="shared" si="4"/>
      </c>
      <c r="U52" s="47"/>
    </row>
    <row r="53" spans="2:21" ht="13.5">
      <c r="B53" s="20">
        <v>45</v>
      </c>
      <c r="C53" s="44">
        <f t="shared" si="1"/>
      </c>
      <c r="D53" s="44"/>
      <c r="E53" s="20"/>
      <c r="F53" s="8"/>
      <c r="G53" s="20" t="s">
        <v>4</v>
      </c>
      <c r="H53" s="45"/>
      <c r="I53" s="45"/>
      <c r="J53" s="20"/>
      <c r="K53" s="44">
        <f t="shared" si="0"/>
      </c>
      <c r="L53" s="44"/>
      <c r="M53" s="6">
        <f t="shared" si="2"/>
      </c>
      <c r="N53" s="20"/>
      <c r="O53" s="8"/>
      <c r="P53" s="45"/>
      <c r="Q53" s="45"/>
      <c r="R53" s="46">
        <f t="shared" si="3"/>
      </c>
      <c r="S53" s="46"/>
      <c r="T53" s="47">
        <f t="shared" si="4"/>
      </c>
      <c r="U53" s="47"/>
    </row>
    <row r="54" spans="2:21" ht="13.5">
      <c r="B54" s="20">
        <v>46</v>
      </c>
      <c r="C54" s="44">
        <f t="shared" si="1"/>
      </c>
      <c r="D54" s="44"/>
      <c r="E54" s="20"/>
      <c r="F54" s="8"/>
      <c r="G54" s="20" t="s">
        <v>4</v>
      </c>
      <c r="H54" s="45"/>
      <c r="I54" s="45"/>
      <c r="J54" s="20"/>
      <c r="K54" s="44">
        <f t="shared" si="0"/>
      </c>
      <c r="L54" s="44"/>
      <c r="M54" s="6">
        <f t="shared" si="2"/>
      </c>
      <c r="N54" s="20"/>
      <c r="O54" s="8"/>
      <c r="P54" s="45"/>
      <c r="Q54" s="45"/>
      <c r="R54" s="46">
        <f t="shared" si="3"/>
      </c>
      <c r="S54" s="46"/>
      <c r="T54" s="47">
        <f t="shared" si="4"/>
      </c>
      <c r="U54" s="47"/>
    </row>
    <row r="55" spans="2:21" ht="13.5">
      <c r="B55" s="20">
        <v>47</v>
      </c>
      <c r="C55" s="44">
        <f t="shared" si="1"/>
      </c>
      <c r="D55" s="44"/>
      <c r="E55" s="20"/>
      <c r="F55" s="8"/>
      <c r="G55" s="20" t="s">
        <v>3</v>
      </c>
      <c r="H55" s="45"/>
      <c r="I55" s="45"/>
      <c r="J55" s="20"/>
      <c r="K55" s="44">
        <f t="shared" si="0"/>
      </c>
      <c r="L55" s="44"/>
      <c r="M55" s="6">
        <f t="shared" si="2"/>
      </c>
      <c r="N55" s="20"/>
      <c r="O55" s="8"/>
      <c r="P55" s="45"/>
      <c r="Q55" s="45"/>
      <c r="R55" s="46">
        <f t="shared" si="3"/>
      </c>
      <c r="S55" s="46"/>
      <c r="T55" s="47">
        <f t="shared" si="4"/>
      </c>
      <c r="U55" s="47"/>
    </row>
    <row r="56" spans="2:21" ht="13.5">
      <c r="B56" s="20">
        <v>48</v>
      </c>
      <c r="C56" s="44">
        <f t="shared" si="1"/>
      </c>
      <c r="D56" s="44"/>
      <c r="E56" s="20"/>
      <c r="F56" s="8"/>
      <c r="G56" s="20" t="s">
        <v>3</v>
      </c>
      <c r="H56" s="45"/>
      <c r="I56" s="45"/>
      <c r="J56" s="20"/>
      <c r="K56" s="44">
        <f t="shared" si="0"/>
      </c>
      <c r="L56" s="44"/>
      <c r="M56" s="6">
        <f t="shared" si="2"/>
      </c>
      <c r="N56" s="20"/>
      <c r="O56" s="8"/>
      <c r="P56" s="45"/>
      <c r="Q56" s="45"/>
      <c r="R56" s="46">
        <f t="shared" si="3"/>
      </c>
      <c r="S56" s="46"/>
      <c r="T56" s="47">
        <f t="shared" si="4"/>
      </c>
      <c r="U56" s="47"/>
    </row>
    <row r="57" spans="2:21" ht="13.5">
      <c r="B57" s="20">
        <v>49</v>
      </c>
      <c r="C57" s="44">
        <f t="shared" si="1"/>
      </c>
      <c r="D57" s="44"/>
      <c r="E57" s="20"/>
      <c r="F57" s="8"/>
      <c r="G57" s="20" t="s">
        <v>3</v>
      </c>
      <c r="H57" s="45"/>
      <c r="I57" s="45"/>
      <c r="J57" s="20"/>
      <c r="K57" s="44">
        <f t="shared" si="0"/>
      </c>
      <c r="L57" s="44"/>
      <c r="M57" s="6">
        <f t="shared" si="2"/>
      </c>
      <c r="N57" s="20"/>
      <c r="O57" s="8"/>
      <c r="P57" s="45"/>
      <c r="Q57" s="45"/>
      <c r="R57" s="46">
        <f t="shared" si="3"/>
      </c>
      <c r="S57" s="46"/>
      <c r="T57" s="47">
        <f t="shared" si="4"/>
      </c>
      <c r="U57" s="47"/>
    </row>
    <row r="58" spans="2:21" ht="13.5">
      <c r="B58" s="20">
        <v>50</v>
      </c>
      <c r="C58" s="44">
        <f t="shared" si="1"/>
      </c>
      <c r="D58" s="44"/>
      <c r="E58" s="20"/>
      <c r="F58" s="8"/>
      <c r="G58" s="20" t="s">
        <v>3</v>
      </c>
      <c r="H58" s="45"/>
      <c r="I58" s="45"/>
      <c r="J58" s="20"/>
      <c r="K58" s="44">
        <f t="shared" si="0"/>
      </c>
      <c r="L58" s="44"/>
      <c r="M58" s="6">
        <f t="shared" si="2"/>
      </c>
      <c r="N58" s="20"/>
      <c r="O58" s="8"/>
      <c r="P58" s="45"/>
      <c r="Q58" s="45"/>
      <c r="R58" s="46">
        <f t="shared" si="3"/>
      </c>
      <c r="S58" s="46"/>
      <c r="T58" s="47">
        <f t="shared" si="4"/>
      </c>
      <c r="U58" s="47"/>
    </row>
    <row r="59" spans="2:21" ht="13.5">
      <c r="B59" s="20">
        <v>51</v>
      </c>
      <c r="C59" s="44">
        <f t="shared" si="1"/>
      </c>
      <c r="D59" s="44"/>
      <c r="E59" s="20"/>
      <c r="F59" s="8"/>
      <c r="G59" s="20" t="s">
        <v>3</v>
      </c>
      <c r="H59" s="45"/>
      <c r="I59" s="45"/>
      <c r="J59" s="20"/>
      <c r="K59" s="44">
        <f t="shared" si="0"/>
      </c>
      <c r="L59" s="44"/>
      <c r="M59" s="6">
        <f t="shared" si="2"/>
      </c>
      <c r="N59" s="20"/>
      <c r="O59" s="8"/>
      <c r="P59" s="45"/>
      <c r="Q59" s="45"/>
      <c r="R59" s="46">
        <f t="shared" si="3"/>
      </c>
      <c r="S59" s="46"/>
      <c r="T59" s="47">
        <f t="shared" si="4"/>
      </c>
      <c r="U59" s="47"/>
    </row>
    <row r="60" spans="2:21" ht="13.5">
      <c r="B60" s="20">
        <v>52</v>
      </c>
      <c r="C60" s="44">
        <f t="shared" si="1"/>
      </c>
      <c r="D60" s="44"/>
      <c r="E60" s="20"/>
      <c r="F60" s="8"/>
      <c r="G60" s="20" t="s">
        <v>3</v>
      </c>
      <c r="H60" s="45"/>
      <c r="I60" s="45"/>
      <c r="J60" s="20"/>
      <c r="K60" s="44">
        <f t="shared" si="0"/>
      </c>
      <c r="L60" s="44"/>
      <c r="M60" s="6">
        <f t="shared" si="2"/>
      </c>
      <c r="N60" s="20"/>
      <c r="O60" s="8"/>
      <c r="P60" s="45"/>
      <c r="Q60" s="45"/>
      <c r="R60" s="46">
        <f t="shared" si="3"/>
      </c>
      <c r="S60" s="46"/>
      <c r="T60" s="47">
        <f t="shared" si="4"/>
      </c>
      <c r="U60" s="47"/>
    </row>
    <row r="61" spans="2:21" ht="13.5">
      <c r="B61" s="20">
        <v>53</v>
      </c>
      <c r="C61" s="44">
        <f t="shared" si="1"/>
      </c>
      <c r="D61" s="44"/>
      <c r="E61" s="20"/>
      <c r="F61" s="8"/>
      <c r="G61" s="20" t="s">
        <v>3</v>
      </c>
      <c r="H61" s="45"/>
      <c r="I61" s="45"/>
      <c r="J61" s="20"/>
      <c r="K61" s="44">
        <f t="shared" si="0"/>
      </c>
      <c r="L61" s="44"/>
      <c r="M61" s="6">
        <f t="shared" si="2"/>
      </c>
      <c r="N61" s="20"/>
      <c r="O61" s="8"/>
      <c r="P61" s="45"/>
      <c r="Q61" s="45"/>
      <c r="R61" s="46">
        <f t="shared" si="3"/>
      </c>
      <c r="S61" s="46"/>
      <c r="T61" s="47">
        <f t="shared" si="4"/>
      </c>
      <c r="U61" s="47"/>
    </row>
    <row r="62" spans="2:21" ht="13.5">
      <c r="B62" s="20">
        <v>54</v>
      </c>
      <c r="C62" s="44">
        <f t="shared" si="1"/>
      </c>
      <c r="D62" s="44"/>
      <c r="E62" s="20"/>
      <c r="F62" s="8"/>
      <c r="G62" s="20" t="s">
        <v>3</v>
      </c>
      <c r="H62" s="45"/>
      <c r="I62" s="45"/>
      <c r="J62" s="20"/>
      <c r="K62" s="44">
        <f t="shared" si="0"/>
      </c>
      <c r="L62" s="44"/>
      <c r="M62" s="6">
        <f t="shared" si="2"/>
      </c>
      <c r="N62" s="20"/>
      <c r="O62" s="8"/>
      <c r="P62" s="45"/>
      <c r="Q62" s="45"/>
      <c r="R62" s="46">
        <f t="shared" si="3"/>
      </c>
      <c r="S62" s="46"/>
      <c r="T62" s="47">
        <f t="shared" si="4"/>
      </c>
      <c r="U62" s="47"/>
    </row>
    <row r="63" spans="2:21" ht="13.5">
      <c r="B63" s="20">
        <v>55</v>
      </c>
      <c r="C63" s="44">
        <f t="shared" si="1"/>
      </c>
      <c r="D63" s="44"/>
      <c r="E63" s="20"/>
      <c r="F63" s="8"/>
      <c r="G63" s="20" t="s">
        <v>4</v>
      </c>
      <c r="H63" s="45"/>
      <c r="I63" s="45"/>
      <c r="J63" s="20"/>
      <c r="K63" s="44">
        <f t="shared" si="0"/>
      </c>
      <c r="L63" s="44"/>
      <c r="M63" s="6">
        <f t="shared" si="2"/>
      </c>
      <c r="N63" s="20"/>
      <c r="O63" s="8"/>
      <c r="P63" s="45"/>
      <c r="Q63" s="45"/>
      <c r="R63" s="46">
        <f t="shared" si="3"/>
      </c>
      <c r="S63" s="46"/>
      <c r="T63" s="47">
        <f t="shared" si="4"/>
      </c>
      <c r="U63" s="47"/>
    </row>
    <row r="64" spans="2:21" ht="13.5">
      <c r="B64" s="20">
        <v>56</v>
      </c>
      <c r="C64" s="44">
        <f t="shared" si="1"/>
      </c>
      <c r="D64" s="44"/>
      <c r="E64" s="20"/>
      <c r="F64" s="8"/>
      <c r="G64" s="20" t="s">
        <v>3</v>
      </c>
      <c r="H64" s="45"/>
      <c r="I64" s="45"/>
      <c r="J64" s="20"/>
      <c r="K64" s="44">
        <f t="shared" si="0"/>
      </c>
      <c r="L64" s="44"/>
      <c r="M64" s="6">
        <f t="shared" si="2"/>
      </c>
      <c r="N64" s="20"/>
      <c r="O64" s="8"/>
      <c r="P64" s="45"/>
      <c r="Q64" s="45"/>
      <c r="R64" s="46">
        <f t="shared" si="3"/>
      </c>
      <c r="S64" s="46"/>
      <c r="T64" s="47">
        <f t="shared" si="4"/>
      </c>
      <c r="U64" s="47"/>
    </row>
    <row r="65" spans="2:21" ht="13.5">
      <c r="B65" s="20">
        <v>57</v>
      </c>
      <c r="C65" s="44">
        <f t="shared" si="1"/>
      </c>
      <c r="D65" s="44"/>
      <c r="E65" s="20"/>
      <c r="F65" s="8"/>
      <c r="G65" s="20" t="s">
        <v>3</v>
      </c>
      <c r="H65" s="45"/>
      <c r="I65" s="45"/>
      <c r="J65" s="20"/>
      <c r="K65" s="44">
        <f t="shared" si="0"/>
      </c>
      <c r="L65" s="44"/>
      <c r="M65" s="6">
        <f t="shared" si="2"/>
      </c>
      <c r="N65" s="20"/>
      <c r="O65" s="8"/>
      <c r="P65" s="45"/>
      <c r="Q65" s="45"/>
      <c r="R65" s="46">
        <f t="shared" si="3"/>
      </c>
      <c r="S65" s="46"/>
      <c r="T65" s="47">
        <f t="shared" si="4"/>
      </c>
      <c r="U65" s="47"/>
    </row>
    <row r="66" spans="2:21" ht="13.5">
      <c r="B66" s="20">
        <v>58</v>
      </c>
      <c r="C66" s="44">
        <f t="shared" si="1"/>
      </c>
      <c r="D66" s="44"/>
      <c r="E66" s="20"/>
      <c r="F66" s="8"/>
      <c r="G66" s="20" t="s">
        <v>3</v>
      </c>
      <c r="H66" s="45"/>
      <c r="I66" s="45"/>
      <c r="J66" s="20"/>
      <c r="K66" s="44">
        <f t="shared" si="0"/>
      </c>
      <c r="L66" s="44"/>
      <c r="M66" s="6">
        <f t="shared" si="2"/>
      </c>
      <c r="N66" s="20"/>
      <c r="O66" s="8"/>
      <c r="P66" s="45"/>
      <c r="Q66" s="45"/>
      <c r="R66" s="46">
        <f t="shared" si="3"/>
      </c>
      <c r="S66" s="46"/>
      <c r="T66" s="47">
        <f t="shared" si="4"/>
      </c>
      <c r="U66" s="47"/>
    </row>
    <row r="67" spans="2:21" ht="13.5">
      <c r="B67" s="20">
        <v>59</v>
      </c>
      <c r="C67" s="44">
        <f t="shared" si="1"/>
      </c>
      <c r="D67" s="44"/>
      <c r="E67" s="20"/>
      <c r="F67" s="8"/>
      <c r="G67" s="20" t="s">
        <v>3</v>
      </c>
      <c r="H67" s="45"/>
      <c r="I67" s="45"/>
      <c r="J67" s="20"/>
      <c r="K67" s="44">
        <f t="shared" si="0"/>
      </c>
      <c r="L67" s="44"/>
      <c r="M67" s="6">
        <f t="shared" si="2"/>
      </c>
      <c r="N67" s="20"/>
      <c r="O67" s="8"/>
      <c r="P67" s="45"/>
      <c r="Q67" s="45"/>
      <c r="R67" s="46">
        <f t="shared" si="3"/>
      </c>
      <c r="S67" s="46"/>
      <c r="T67" s="47">
        <f t="shared" si="4"/>
      </c>
      <c r="U67" s="47"/>
    </row>
    <row r="68" spans="2:21" ht="13.5">
      <c r="B68" s="20">
        <v>60</v>
      </c>
      <c r="C68" s="44">
        <f t="shared" si="1"/>
      </c>
      <c r="D68" s="44"/>
      <c r="E68" s="20"/>
      <c r="F68" s="8"/>
      <c r="G68" s="20" t="s">
        <v>4</v>
      </c>
      <c r="H68" s="45"/>
      <c r="I68" s="45"/>
      <c r="J68" s="20"/>
      <c r="K68" s="44">
        <f t="shared" si="0"/>
      </c>
      <c r="L68" s="44"/>
      <c r="M68" s="6">
        <f t="shared" si="2"/>
      </c>
      <c r="N68" s="20"/>
      <c r="O68" s="8"/>
      <c r="P68" s="45"/>
      <c r="Q68" s="45"/>
      <c r="R68" s="46">
        <f t="shared" si="3"/>
      </c>
      <c r="S68" s="46"/>
      <c r="T68" s="47">
        <f t="shared" si="4"/>
      </c>
      <c r="U68" s="47"/>
    </row>
    <row r="69" spans="2:21" ht="13.5">
      <c r="B69" s="20">
        <v>61</v>
      </c>
      <c r="C69" s="44">
        <f t="shared" si="1"/>
      </c>
      <c r="D69" s="44"/>
      <c r="E69" s="20"/>
      <c r="F69" s="8"/>
      <c r="G69" s="20" t="s">
        <v>4</v>
      </c>
      <c r="H69" s="45"/>
      <c r="I69" s="45"/>
      <c r="J69" s="20"/>
      <c r="K69" s="44">
        <f t="shared" si="0"/>
      </c>
      <c r="L69" s="44"/>
      <c r="M69" s="6">
        <f t="shared" si="2"/>
      </c>
      <c r="N69" s="20"/>
      <c r="O69" s="8"/>
      <c r="P69" s="45"/>
      <c r="Q69" s="45"/>
      <c r="R69" s="46">
        <f t="shared" si="3"/>
      </c>
      <c r="S69" s="46"/>
      <c r="T69" s="47">
        <f t="shared" si="4"/>
      </c>
      <c r="U69" s="47"/>
    </row>
    <row r="70" spans="2:21" ht="13.5">
      <c r="B70" s="20">
        <v>62</v>
      </c>
      <c r="C70" s="44">
        <f t="shared" si="1"/>
      </c>
      <c r="D70" s="44"/>
      <c r="E70" s="20"/>
      <c r="F70" s="8"/>
      <c r="G70" s="20" t="s">
        <v>3</v>
      </c>
      <c r="H70" s="45"/>
      <c r="I70" s="45"/>
      <c r="J70" s="20"/>
      <c r="K70" s="44">
        <f t="shared" si="0"/>
      </c>
      <c r="L70" s="44"/>
      <c r="M70" s="6">
        <f t="shared" si="2"/>
      </c>
      <c r="N70" s="20"/>
      <c r="O70" s="8"/>
      <c r="P70" s="45"/>
      <c r="Q70" s="45"/>
      <c r="R70" s="46">
        <f t="shared" si="3"/>
      </c>
      <c r="S70" s="46"/>
      <c r="T70" s="47">
        <f t="shared" si="4"/>
      </c>
      <c r="U70" s="47"/>
    </row>
    <row r="71" spans="2:21" ht="13.5">
      <c r="B71" s="20">
        <v>63</v>
      </c>
      <c r="C71" s="44">
        <f t="shared" si="1"/>
      </c>
      <c r="D71" s="44"/>
      <c r="E71" s="20"/>
      <c r="F71" s="8"/>
      <c r="G71" s="20" t="s">
        <v>4</v>
      </c>
      <c r="H71" s="45"/>
      <c r="I71" s="45"/>
      <c r="J71" s="20"/>
      <c r="K71" s="44">
        <f t="shared" si="0"/>
      </c>
      <c r="L71" s="44"/>
      <c r="M71" s="6">
        <f t="shared" si="2"/>
      </c>
      <c r="N71" s="20"/>
      <c r="O71" s="8"/>
      <c r="P71" s="45"/>
      <c r="Q71" s="45"/>
      <c r="R71" s="46">
        <f t="shared" si="3"/>
      </c>
      <c r="S71" s="46"/>
      <c r="T71" s="47">
        <f t="shared" si="4"/>
      </c>
      <c r="U71" s="47"/>
    </row>
    <row r="72" spans="2:21" ht="13.5">
      <c r="B72" s="20">
        <v>64</v>
      </c>
      <c r="C72" s="44">
        <f t="shared" si="1"/>
      </c>
      <c r="D72" s="44"/>
      <c r="E72" s="20"/>
      <c r="F72" s="8"/>
      <c r="G72" s="20" t="s">
        <v>3</v>
      </c>
      <c r="H72" s="45"/>
      <c r="I72" s="45"/>
      <c r="J72" s="20"/>
      <c r="K72" s="44">
        <f t="shared" si="0"/>
      </c>
      <c r="L72" s="44"/>
      <c r="M72" s="6">
        <f t="shared" si="2"/>
      </c>
      <c r="N72" s="20"/>
      <c r="O72" s="8"/>
      <c r="P72" s="45"/>
      <c r="Q72" s="45"/>
      <c r="R72" s="46">
        <f t="shared" si="3"/>
      </c>
      <c r="S72" s="46"/>
      <c r="T72" s="47">
        <f t="shared" si="4"/>
      </c>
      <c r="U72" s="47"/>
    </row>
    <row r="73" spans="2:21" ht="13.5">
      <c r="B73" s="20">
        <v>65</v>
      </c>
      <c r="C73" s="44">
        <f t="shared" si="1"/>
      </c>
      <c r="D73" s="44"/>
      <c r="E73" s="20"/>
      <c r="F73" s="8"/>
      <c r="G73" s="20" t="s">
        <v>4</v>
      </c>
      <c r="H73" s="45"/>
      <c r="I73" s="45"/>
      <c r="J73" s="20"/>
      <c r="K73" s="44">
        <f aca="true" t="shared" si="5" ref="K73:K108">IF(F73="","",C73*0.03)</f>
      </c>
      <c r="L73" s="44"/>
      <c r="M73" s="6">
        <f t="shared" si="2"/>
      </c>
      <c r="N73" s="20"/>
      <c r="O73" s="8"/>
      <c r="P73" s="45"/>
      <c r="Q73" s="45"/>
      <c r="R73" s="46">
        <f t="shared" si="3"/>
      </c>
      <c r="S73" s="46"/>
      <c r="T73" s="47">
        <f t="shared" si="4"/>
      </c>
      <c r="U73" s="47"/>
    </row>
    <row r="74" spans="2:21" ht="13.5">
      <c r="B74" s="20">
        <v>66</v>
      </c>
      <c r="C74" s="44">
        <f aca="true" t="shared" si="6" ref="C74:C108">IF(R73="","",C73+R73)</f>
      </c>
      <c r="D74" s="44"/>
      <c r="E74" s="20"/>
      <c r="F74" s="8"/>
      <c r="G74" s="20" t="s">
        <v>4</v>
      </c>
      <c r="H74" s="45"/>
      <c r="I74" s="45"/>
      <c r="J74" s="20"/>
      <c r="K74" s="44">
        <f t="shared" si="5"/>
      </c>
      <c r="L74" s="44"/>
      <c r="M74" s="6">
        <f aca="true" t="shared" si="7" ref="M74:M108">IF(J74="","",(K74/J74)/1000)</f>
      </c>
      <c r="N74" s="20"/>
      <c r="O74" s="8"/>
      <c r="P74" s="45"/>
      <c r="Q74" s="45"/>
      <c r="R74" s="46">
        <f aca="true" t="shared" si="8" ref="R74:R108">IF(O74="","",(IF(G74="売",H74-P74,P74-H74))*M74*100000)</f>
      </c>
      <c r="S74" s="46"/>
      <c r="T74" s="47">
        <f aca="true" t="shared" si="9" ref="T74:T108">IF(O74="","",IF(R74&lt;0,J74*(-1),IF(G74="買",(P74-H74)*100,(H74-P74)*100)))</f>
      </c>
      <c r="U74" s="47"/>
    </row>
    <row r="75" spans="2:21" ht="13.5">
      <c r="B75" s="20">
        <v>67</v>
      </c>
      <c r="C75" s="44">
        <f t="shared" si="6"/>
      </c>
      <c r="D75" s="44"/>
      <c r="E75" s="20"/>
      <c r="F75" s="8"/>
      <c r="G75" s="20" t="s">
        <v>3</v>
      </c>
      <c r="H75" s="45"/>
      <c r="I75" s="45"/>
      <c r="J75" s="20"/>
      <c r="K75" s="44">
        <f t="shared" si="5"/>
      </c>
      <c r="L75" s="44"/>
      <c r="M75" s="6">
        <f t="shared" si="7"/>
      </c>
      <c r="N75" s="20"/>
      <c r="O75" s="8"/>
      <c r="P75" s="45"/>
      <c r="Q75" s="45"/>
      <c r="R75" s="46">
        <f t="shared" si="8"/>
      </c>
      <c r="S75" s="46"/>
      <c r="T75" s="47">
        <f t="shared" si="9"/>
      </c>
      <c r="U75" s="47"/>
    </row>
    <row r="76" spans="2:21" ht="13.5">
      <c r="B76" s="20">
        <v>68</v>
      </c>
      <c r="C76" s="44">
        <f t="shared" si="6"/>
      </c>
      <c r="D76" s="44"/>
      <c r="E76" s="20"/>
      <c r="F76" s="8"/>
      <c r="G76" s="20" t="s">
        <v>3</v>
      </c>
      <c r="H76" s="45"/>
      <c r="I76" s="45"/>
      <c r="J76" s="20"/>
      <c r="K76" s="44">
        <f t="shared" si="5"/>
      </c>
      <c r="L76" s="44"/>
      <c r="M76" s="6">
        <f t="shared" si="7"/>
      </c>
      <c r="N76" s="20"/>
      <c r="O76" s="8"/>
      <c r="P76" s="45"/>
      <c r="Q76" s="45"/>
      <c r="R76" s="46">
        <f t="shared" si="8"/>
      </c>
      <c r="S76" s="46"/>
      <c r="T76" s="47">
        <f t="shared" si="9"/>
      </c>
      <c r="U76" s="47"/>
    </row>
    <row r="77" spans="2:21" ht="13.5">
      <c r="B77" s="20">
        <v>69</v>
      </c>
      <c r="C77" s="44">
        <f t="shared" si="6"/>
      </c>
      <c r="D77" s="44"/>
      <c r="E77" s="20"/>
      <c r="F77" s="8"/>
      <c r="G77" s="20" t="s">
        <v>3</v>
      </c>
      <c r="H77" s="45"/>
      <c r="I77" s="45"/>
      <c r="J77" s="20"/>
      <c r="K77" s="44">
        <f t="shared" si="5"/>
      </c>
      <c r="L77" s="44"/>
      <c r="M77" s="6">
        <f t="shared" si="7"/>
      </c>
      <c r="N77" s="20"/>
      <c r="O77" s="8"/>
      <c r="P77" s="45"/>
      <c r="Q77" s="45"/>
      <c r="R77" s="46">
        <f t="shared" si="8"/>
      </c>
      <c r="S77" s="46"/>
      <c r="T77" s="47">
        <f t="shared" si="9"/>
      </c>
      <c r="U77" s="47"/>
    </row>
    <row r="78" spans="2:21" ht="13.5">
      <c r="B78" s="20">
        <v>70</v>
      </c>
      <c r="C78" s="44">
        <f t="shared" si="6"/>
      </c>
      <c r="D78" s="44"/>
      <c r="E78" s="20"/>
      <c r="F78" s="8"/>
      <c r="G78" s="20" t="s">
        <v>4</v>
      </c>
      <c r="H78" s="45"/>
      <c r="I78" s="45"/>
      <c r="J78" s="20"/>
      <c r="K78" s="44">
        <f t="shared" si="5"/>
      </c>
      <c r="L78" s="44"/>
      <c r="M78" s="6">
        <f t="shared" si="7"/>
      </c>
      <c r="N78" s="20"/>
      <c r="O78" s="8"/>
      <c r="P78" s="45"/>
      <c r="Q78" s="45"/>
      <c r="R78" s="46">
        <f t="shared" si="8"/>
      </c>
      <c r="S78" s="46"/>
      <c r="T78" s="47">
        <f t="shared" si="9"/>
      </c>
      <c r="U78" s="47"/>
    </row>
    <row r="79" spans="2:21" ht="13.5">
      <c r="B79" s="20">
        <v>71</v>
      </c>
      <c r="C79" s="44">
        <f t="shared" si="6"/>
      </c>
      <c r="D79" s="44"/>
      <c r="E79" s="20"/>
      <c r="F79" s="8"/>
      <c r="G79" s="20" t="s">
        <v>3</v>
      </c>
      <c r="H79" s="45"/>
      <c r="I79" s="45"/>
      <c r="J79" s="20"/>
      <c r="K79" s="44">
        <f t="shared" si="5"/>
      </c>
      <c r="L79" s="44"/>
      <c r="M79" s="6">
        <f t="shared" si="7"/>
      </c>
      <c r="N79" s="20"/>
      <c r="O79" s="8"/>
      <c r="P79" s="45"/>
      <c r="Q79" s="45"/>
      <c r="R79" s="46">
        <f t="shared" si="8"/>
      </c>
      <c r="S79" s="46"/>
      <c r="T79" s="47">
        <f t="shared" si="9"/>
      </c>
      <c r="U79" s="47"/>
    </row>
    <row r="80" spans="2:21" ht="13.5">
      <c r="B80" s="20">
        <v>72</v>
      </c>
      <c r="C80" s="44">
        <f t="shared" si="6"/>
      </c>
      <c r="D80" s="44"/>
      <c r="E80" s="20"/>
      <c r="F80" s="8"/>
      <c r="G80" s="20" t="s">
        <v>4</v>
      </c>
      <c r="H80" s="45"/>
      <c r="I80" s="45"/>
      <c r="J80" s="20"/>
      <c r="K80" s="44">
        <f t="shared" si="5"/>
      </c>
      <c r="L80" s="44"/>
      <c r="M80" s="6">
        <f t="shared" si="7"/>
      </c>
      <c r="N80" s="20"/>
      <c r="O80" s="8"/>
      <c r="P80" s="45"/>
      <c r="Q80" s="45"/>
      <c r="R80" s="46">
        <f t="shared" si="8"/>
      </c>
      <c r="S80" s="46"/>
      <c r="T80" s="47">
        <f t="shared" si="9"/>
      </c>
      <c r="U80" s="47"/>
    </row>
    <row r="81" spans="2:21" ht="13.5">
      <c r="B81" s="20">
        <v>73</v>
      </c>
      <c r="C81" s="44">
        <f t="shared" si="6"/>
      </c>
      <c r="D81" s="44"/>
      <c r="E81" s="20"/>
      <c r="F81" s="8"/>
      <c r="G81" s="20" t="s">
        <v>3</v>
      </c>
      <c r="H81" s="45"/>
      <c r="I81" s="45"/>
      <c r="J81" s="20"/>
      <c r="K81" s="44">
        <f t="shared" si="5"/>
      </c>
      <c r="L81" s="44"/>
      <c r="M81" s="6">
        <f t="shared" si="7"/>
      </c>
      <c r="N81" s="20"/>
      <c r="O81" s="8"/>
      <c r="P81" s="45"/>
      <c r="Q81" s="45"/>
      <c r="R81" s="46">
        <f t="shared" si="8"/>
      </c>
      <c r="S81" s="46"/>
      <c r="T81" s="47">
        <f t="shared" si="9"/>
      </c>
      <c r="U81" s="47"/>
    </row>
    <row r="82" spans="2:21" ht="13.5">
      <c r="B82" s="20">
        <v>74</v>
      </c>
      <c r="C82" s="44">
        <f t="shared" si="6"/>
      </c>
      <c r="D82" s="44"/>
      <c r="E82" s="20"/>
      <c r="F82" s="8"/>
      <c r="G82" s="20" t="s">
        <v>3</v>
      </c>
      <c r="H82" s="45"/>
      <c r="I82" s="45"/>
      <c r="J82" s="20"/>
      <c r="K82" s="44">
        <f t="shared" si="5"/>
      </c>
      <c r="L82" s="44"/>
      <c r="M82" s="6">
        <f t="shared" si="7"/>
      </c>
      <c r="N82" s="20"/>
      <c r="O82" s="8"/>
      <c r="P82" s="45"/>
      <c r="Q82" s="45"/>
      <c r="R82" s="46">
        <f t="shared" si="8"/>
      </c>
      <c r="S82" s="46"/>
      <c r="T82" s="47">
        <f t="shared" si="9"/>
      </c>
      <c r="U82" s="47"/>
    </row>
    <row r="83" spans="2:21" ht="13.5">
      <c r="B83" s="20">
        <v>75</v>
      </c>
      <c r="C83" s="44">
        <f t="shared" si="6"/>
      </c>
      <c r="D83" s="44"/>
      <c r="E83" s="20"/>
      <c r="F83" s="8"/>
      <c r="G83" s="20" t="s">
        <v>3</v>
      </c>
      <c r="H83" s="45"/>
      <c r="I83" s="45"/>
      <c r="J83" s="20"/>
      <c r="K83" s="44">
        <f t="shared" si="5"/>
      </c>
      <c r="L83" s="44"/>
      <c r="M83" s="6">
        <f t="shared" si="7"/>
      </c>
      <c r="N83" s="20"/>
      <c r="O83" s="8"/>
      <c r="P83" s="45"/>
      <c r="Q83" s="45"/>
      <c r="R83" s="46">
        <f t="shared" si="8"/>
      </c>
      <c r="S83" s="46"/>
      <c r="T83" s="47">
        <f t="shared" si="9"/>
      </c>
      <c r="U83" s="47"/>
    </row>
    <row r="84" spans="2:21" ht="13.5">
      <c r="B84" s="20">
        <v>76</v>
      </c>
      <c r="C84" s="44">
        <f t="shared" si="6"/>
      </c>
      <c r="D84" s="44"/>
      <c r="E84" s="20"/>
      <c r="F84" s="8"/>
      <c r="G84" s="20" t="s">
        <v>3</v>
      </c>
      <c r="H84" s="45"/>
      <c r="I84" s="45"/>
      <c r="J84" s="20"/>
      <c r="K84" s="44">
        <f t="shared" si="5"/>
      </c>
      <c r="L84" s="44"/>
      <c r="M84" s="6">
        <f t="shared" si="7"/>
      </c>
      <c r="N84" s="20"/>
      <c r="O84" s="8"/>
      <c r="P84" s="45"/>
      <c r="Q84" s="45"/>
      <c r="R84" s="46">
        <f t="shared" si="8"/>
      </c>
      <c r="S84" s="46"/>
      <c r="T84" s="47">
        <f t="shared" si="9"/>
      </c>
      <c r="U84" s="47"/>
    </row>
    <row r="85" spans="2:21" ht="13.5">
      <c r="B85" s="20">
        <v>77</v>
      </c>
      <c r="C85" s="44">
        <f t="shared" si="6"/>
      </c>
      <c r="D85" s="44"/>
      <c r="E85" s="20"/>
      <c r="F85" s="8"/>
      <c r="G85" s="20" t="s">
        <v>4</v>
      </c>
      <c r="H85" s="45"/>
      <c r="I85" s="45"/>
      <c r="J85" s="20"/>
      <c r="K85" s="44">
        <f t="shared" si="5"/>
      </c>
      <c r="L85" s="44"/>
      <c r="M85" s="6">
        <f t="shared" si="7"/>
      </c>
      <c r="N85" s="20"/>
      <c r="O85" s="8"/>
      <c r="P85" s="45"/>
      <c r="Q85" s="45"/>
      <c r="R85" s="46">
        <f t="shared" si="8"/>
      </c>
      <c r="S85" s="46"/>
      <c r="T85" s="47">
        <f t="shared" si="9"/>
      </c>
      <c r="U85" s="47"/>
    </row>
    <row r="86" spans="2:21" ht="13.5">
      <c r="B86" s="20">
        <v>78</v>
      </c>
      <c r="C86" s="44">
        <f t="shared" si="6"/>
      </c>
      <c r="D86" s="44"/>
      <c r="E86" s="20"/>
      <c r="F86" s="8"/>
      <c r="G86" s="20" t="s">
        <v>3</v>
      </c>
      <c r="H86" s="45"/>
      <c r="I86" s="45"/>
      <c r="J86" s="20"/>
      <c r="K86" s="44">
        <f t="shared" si="5"/>
      </c>
      <c r="L86" s="44"/>
      <c r="M86" s="6">
        <f t="shared" si="7"/>
      </c>
      <c r="N86" s="20"/>
      <c r="O86" s="8"/>
      <c r="P86" s="45"/>
      <c r="Q86" s="45"/>
      <c r="R86" s="46">
        <f t="shared" si="8"/>
      </c>
      <c r="S86" s="46"/>
      <c r="T86" s="47">
        <f t="shared" si="9"/>
      </c>
      <c r="U86" s="47"/>
    </row>
    <row r="87" spans="2:21" ht="13.5">
      <c r="B87" s="20">
        <v>79</v>
      </c>
      <c r="C87" s="44">
        <f t="shared" si="6"/>
      </c>
      <c r="D87" s="44"/>
      <c r="E87" s="20"/>
      <c r="F87" s="8"/>
      <c r="G87" s="20" t="s">
        <v>4</v>
      </c>
      <c r="H87" s="45"/>
      <c r="I87" s="45"/>
      <c r="J87" s="20"/>
      <c r="K87" s="44">
        <f t="shared" si="5"/>
      </c>
      <c r="L87" s="44"/>
      <c r="M87" s="6">
        <f t="shared" si="7"/>
      </c>
      <c r="N87" s="20"/>
      <c r="O87" s="8"/>
      <c r="P87" s="45"/>
      <c r="Q87" s="45"/>
      <c r="R87" s="46">
        <f t="shared" si="8"/>
      </c>
      <c r="S87" s="46"/>
      <c r="T87" s="47">
        <f t="shared" si="9"/>
      </c>
      <c r="U87" s="47"/>
    </row>
    <row r="88" spans="2:21" ht="13.5">
      <c r="B88" s="20">
        <v>80</v>
      </c>
      <c r="C88" s="44">
        <f t="shared" si="6"/>
      </c>
      <c r="D88" s="44"/>
      <c r="E88" s="20"/>
      <c r="F88" s="8"/>
      <c r="G88" s="20" t="s">
        <v>4</v>
      </c>
      <c r="H88" s="45"/>
      <c r="I88" s="45"/>
      <c r="J88" s="20"/>
      <c r="K88" s="44">
        <f t="shared" si="5"/>
      </c>
      <c r="L88" s="44"/>
      <c r="M88" s="6">
        <f t="shared" si="7"/>
      </c>
      <c r="N88" s="20"/>
      <c r="O88" s="8"/>
      <c r="P88" s="45"/>
      <c r="Q88" s="45"/>
      <c r="R88" s="46">
        <f t="shared" si="8"/>
      </c>
      <c r="S88" s="46"/>
      <c r="T88" s="47">
        <f t="shared" si="9"/>
      </c>
      <c r="U88" s="47"/>
    </row>
    <row r="89" spans="2:21" ht="13.5">
      <c r="B89" s="20">
        <v>81</v>
      </c>
      <c r="C89" s="44">
        <f t="shared" si="6"/>
      </c>
      <c r="D89" s="44"/>
      <c r="E89" s="20"/>
      <c r="F89" s="8"/>
      <c r="G89" s="20" t="s">
        <v>4</v>
      </c>
      <c r="H89" s="45"/>
      <c r="I89" s="45"/>
      <c r="J89" s="20"/>
      <c r="K89" s="44">
        <f t="shared" si="5"/>
      </c>
      <c r="L89" s="44"/>
      <c r="M89" s="6">
        <f t="shared" si="7"/>
      </c>
      <c r="N89" s="20"/>
      <c r="O89" s="8"/>
      <c r="P89" s="45"/>
      <c r="Q89" s="45"/>
      <c r="R89" s="46">
        <f t="shared" si="8"/>
      </c>
      <c r="S89" s="46"/>
      <c r="T89" s="47">
        <f t="shared" si="9"/>
      </c>
      <c r="U89" s="47"/>
    </row>
    <row r="90" spans="2:21" ht="13.5">
      <c r="B90" s="20">
        <v>82</v>
      </c>
      <c r="C90" s="44">
        <f t="shared" si="6"/>
      </c>
      <c r="D90" s="44"/>
      <c r="E90" s="20"/>
      <c r="F90" s="8"/>
      <c r="G90" s="20" t="s">
        <v>4</v>
      </c>
      <c r="H90" s="45"/>
      <c r="I90" s="45"/>
      <c r="J90" s="20"/>
      <c r="K90" s="44">
        <f t="shared" si="5"/>
      </c>
      <c r="L90" s="44"/>
      <c r="M90" s="6">
        <f t="shared" si="7"/>
      </c>
      <c r="N90" s="20"/>
      <c r="O90" s="8"/>
      <c r="P90" s="45"/>
      <c r="Q90" s="45"/>
      <c r="R90" s="46">
        <f t="shared" si="8"/>
      </c>
      <c r="S90" s="46"/>
      <c r="T90" s="47">
        <f t="shared" si="9"/>
      </c>
      <c r="U90" s="47"/>
    </row>
    <row r="91" spans="2:21" ht="13.5">
      <c r="B91" s="20">
        <v>83</v>
      </c>
      <c r="C91" s="44">
        <f t="shared" si="6"/>
      </c>
      <c r="D91" s="44"/>
      <c r="E91" s="20"/>
      <c r="F91" s="8"/>
      <c r="G91" s="20" t="s">
        <v>4</v>
      </c>
      <c r="H91" s="45"/>
      <c r="I91" s="45"/>
      <c r="J91" s="20"/>
      <c r="K91" s="44">
        <f t="shared" si="5"/>
      </c>
      <c r="L91" s="44"/>
      <c r="M91" s="6">
        <f t="shared" si="7"/>
      </c>
      <c r="N91" s="20"/>
      <c r="O91" s="8"/>
      <c r="P91" s="45"/>
      <c r="Q91" s="45"/>
      <c r="R91" s="46">
        <f t="shared" si="8"/>
      </c>
      <c r="S91" s="46"/>
      <c r="T91" s="47">
        <f t="shared" si="9"/>
      </c>
      <c r="U91" s="47"/>
    </row>
    <row r="92" spans="2:21" ht="13.5">
      <c r="B92" s="20">
        <v>84</v>
      </c>
      <c r="C92" s="44">
        <f t="shared" si="6"/>
      </c>
      <c r="D92" s="44"/>
      <c r="E92" s="20"/>
      <c r="F92" s="8"/>
      <c r="G92" s="20" t="s">
        <v>3</v>
      </c>
      <c r="H92" s="45"/>
      <c r="I92" s="45"/>
      <c r="J92" s="20"/>
      <c r="K92" s="44">
        <f t="shared" si="5"/>
      </c>
      <c r="L92" s="44"/>
      <c r="M92" s="6">
        <f t="shared" si="7"/>
      </c>
      <c r="N92" s="20"/>
      <c r="O92" s="8"/>
      <c r="P92" s="45"/>
      <c r="Q92" s="45"/>
      <c r="R92" s="46">
        <f t="shared" si="8"/>
      </c>
      <c r="S92" s="46"/>
      <c r="T92" s="47">
        <f t="shared" si="9"/>
      </c>
      <c r="U92" s="47"/>
    </row>
    <row r="93" spans="2:21" ht="13.5">
      <c r="B93" s="20">
        <v>85</v>
      </c>
      <c r="C93" s="44">
        <f t="shared" si="6"/>
      </c>
      <c r="D93" s="44"/>
      <c r="E93" s="20"/>
      <c r="F93" s="8"/>
      <c r="G93" s="20" t="s">
        <v>4</v>
      </c>
      <c r="H93" s="45"/>
      <c r="I93" s="45"/>
      <c r="J93" s="20"/>
      <c r="K93" s="44">
        <f t="shared" si="5"/>
      </c>
      <c r="L93" s="44"/>
      <c r="M93" s="6">
        <f t="shared" si="7"/>
      </c>
      <c r="N93" s="20"/>
      <c r="O93" s="8"/>
      <c r="P93" s="45"/>
      <c r="Q93" s="45"/>
      <c r="R93" s="46">
        <f t="shared" si="8"/>
      </c>
      <c r="S93" s="46"/>
      <c r="T93" s="47">
        <f t="shared" si="9"/>
      </c>
      <c r="U93" s="47"/>
    </row>
    <row r="94" spans="2:21" ht="13.5">
      <c r="B94" s="20">
        <v>86</v>
      </c>
      <c r="C94" s="44">
        <f t="shared" si="6"/>
      </c>
      <c r="D94" s="44"/>
      <c r="E94" s="20"/>
      <c r="F94" s="8"/>
      <c r="G94" s="20" t="s">
        <v>3</v>
      </c>
      <c r="H94" s="45"/>
      <c r="I94" s="45"/>
      <c r="J94" s="20"/>
      <c r="K94" s="44">
        <f t="shared" si="5"/>
      </c>
      <c r="L94" s="44"/>
      <c r="M94" s="6">
        <f t="shared" si="7"/>
      </c>
      <c r="N94" s="20"/>
      <c r="O94" s="8"/>
      <c r="P94" s="45"/>
      <c r="Q94" s="45"/>
      <c r="R94" s="46">
        <f t="shared" si="8"/>
      </c>
      <c r="S94" s="46"/>
      <c r="T94" s="47">
        <f t="shared" si="9"/>
      </c>
      <c r="U94" s="47"/>
    </row>
    <row r="95" spans="2:21" ht="13.5">
      <c r="B95" s="20">
        <v>87</v>
      </c>
      <c r="C95" s="44">
        <f t="shared" si="6"/>
      </c>
      <c r="D95" s="44"/>
      <c r="E95" s="20"/>
      <c r="F95" s="8"/>
      <c r="G95" s="20" t="s">
        <v>4</v>
      </c>
      <c r="H95" s="45"/>
      <c r="I95" s="45"/>
      <c r="J95" s="20"/>
      <c r="K95" s="44">
        <f t="shared" si="5"/>
      </c>
      <c r="L95" s="44"/>
      <c r="M95" s="6">
        <f t="shared" si="7"/>
      </c>
      <c r="N95" s="20"/>
      <c r="O95" s="8"/>
      <c r="P95" s="45"/>
      <c r="Q95" s="45"/>
      <c r="R95" s="46">
        <f t="shared" si="8"/>
      </c>
      <c r="S95" s="46"/>
      <c r="T95" s="47">
        <f t="shared" si="9"/>
      </c>
      <c r="U95" s="47"/>
    </row>
    <row r="96" spans="2:21" ht="13.5">
      <c r="B96" s="20">
        <v>88</v>
      </c>
      <c r="C96" s="44">
        <f t="shared" si="6"/>
      </c>
      <c r="D96" s="44"/>
      <c r="E96" s="20"/>
      <c r="F96" s="8"/>
      <c r="G96" s="20" t="s">
        <v>3</v>
      </c>
      <c r="H96" s="45"/>
      <c r="I96" s="45"/>
      <c r="J96" s="20"/>
      <c r="K96" s="44">
        <f t="shared" si="5"/>
      </c>
      <c r="L96" s="44"/>
      <c r="M96" s="6">
        <f t="shared" si="7"/>
      </c>
      <c r="N96" s="20"/>
      <c r="O96" s="8"/>
      <c r="P96" s="45"/>
      <c r="Q96" s="45"/>
      <c r="R96" s="46">
        <f t="shared" si="8"/>
      </c>
      <c r="S96" s="46"/>
      <c r="T96" s="47">
        <f t="shared" si="9"/>
      </c>
      <c r="U96" s="47"/>
    </row>
    <row r="97" spans="2:21" ht="13.5">
      <c r="B97" s="20">
        <v>89</v>
      </c>
      <c r="C97" s="44">
        <f t="shared" si="6"/>
      </c>
      <c r="D97" s="44"/>
      <c r="E97" s="20"/>
      <c r="F97" s="8"/>
      <c r="G97" s="20" t="s">
        <v>4</v>
      </c>
      <c r="H97" s="45"/>
      <c r="I97" s="45"/>
      <c r="J97" s="20"/>
      <c r="K97" s="44">
        <f t="shared" si="5"/>
      </c>
      <c r="L97" s="44"/>
      <c r="M97" s="6">
        <f t="shared" si="7"/>
      </c>
      <c r="N97" s="20"/>
      <c r="O97" s="8"/>
      <c r="P97" s="45"/>
      <c r="Q97" s="45"/>
      <c r="R97" s="46">
        <f t="shared" si="8"/>
      </c>
      <c r="S97" s="46"/>
      <c r="T97" s="47">
        <f t="shared" si="9"/>
      </c>
      <c r="U97" s="47"/>
    </row>
    <row r="98" spans="2:21" ht="13.5">
      <c r="B98" s="20">
        <v>90</v>
      </c>
      <c r="C98" s="44">
        <f t="shared" si="6"/>
      </c>
      <c r="D98" s="44"/>
      <c r="E98" s="20"/>
      <c r="F98" s="8"/>
      <c r="G98" s="20" t="s">
        <v>3</v>
      </c>
      <c r="H98" s="45"/>
      <c r="I98" s="45"/>
      <c r="J98" s="20"/>
      <c r="K98" s="44">
        <f t="shared" si="5"/>
      </c>
      <c r="L98" s="44"/>
      <c r="M98" s="6">
        <f t="shared" si="7"/>
      </c>
      <c r="N98" s="20"/>
      <c r="O98" s="8"/>
      <c r="P98" s="45"/>
      <c r="Q98" s="45"/>
      <c r="R98" s="46">
        <f t="shared" si="8"/>
      </c>
      <c r="S98" s="46"/>
      <c r="T98" s="47">
        <f t="shared" si="9"/>
      </c>
      <c r="U98" s="47"/>
    </row>
    <row r="99" spans="2:21" ht="13.5">
      <c r="B99" s="20">
        <v>91</v>
      </c>
      <c r="C99" s="44">
        <f t="shared" si="6"/>
      </c>
      <c r="D99" s="44"/>
      <c r="E99" s="20"/>
      <c r="F99" s="8"/>
      <c r="G99" s="20" t="s">
        <v>4</v>
      </c>
      <c r="H99" s="45"/>
      <c r="I99" s="45"/>
      <c r="J99" s="20"/>
      <c r="K99" s="44">
        <f t="shared" si="5"/>
      </c>
      <c r="L99" s="44"/>
      <c r="M99" s="6">
        <f t="shared" si="7"/>
      </c>
      <c r="N99" s="20"/>
      <c r="O99" s="8"/>
      <c r="P99" s="45"/>
      <c r="Q99" s="45"/>
      <c r="R99" s="46">
        <f t="shared" si="8"/>
      </c>
      <c r="S99" s="46"/>
      <c r="T99" s="47">
        <f t="shared" si="9"/>
      </c>
      <c r="U99" s="47"/>
    </row>
    <row r="100" spans="2:21" ht="13.5">
      <c r="B100" s="20">
        <v>92</v>
      </c>
      <c r="C100" s="44">
        <f t="shared" si="6"/>
      </c>
      <c r="D100" s="44"/>
      <c r="E100" s="20"/>
      <c r="F100" s="8"/>
      <c r="G100" s="20" t="s">
        <v>4</v>
      </c>
      <c r="H100" s="45"/>
      <c r="I100" s="45"/>
      <c r="J100" s="20"/>
      <c r="K100" s="44">
        <f t="shared" si="5"/>
      </c>
      <c r="L100" s="44"/>
      <c r="M100" s="6">
        <f t="shared" si="7"/>
      </c>
      <c r="N100" s="20"/>
      <c r="O100" s="8"/>
      <c r="P100" s="45"/>
      <c r="Q100" s="45"/>
      <c r="R100" s="46">
        <f t="shared" si="8"/>
      </c>
      <c r="S100" s="46"/>
      <c r="T100" s="47">
        <f t="shared" si="9"/>
      </c>
      <c r="U100" s="47"/>
    </row>
    <row r="101" spans="2:21" ht="13.5">
      <c r="B101" s="20">
        <v>93</v>
      </c>
      <c r="C101" s="44">
        <f t="shared" si="6"/>
      </c>
      <c r="D101" s="44"/>
      <c r="E101" s="20"/>
      <c r="F101" s="8"/>
      <c r="G101" s="20" t="s">
        <v>3</v>
      </c>
      <c r="H101" s="45"/>
      <c r="I101" s="45"/>
      <c r="J101" s="20"/>
      <c r="K101" s="44">
        <f t="shared" si="5"/>
      </c>
      <c r="L101" s="44"/>
      <c r="M101" s="6">
        <f t="shared" si="7"/>
      </c>
      <c r="N101" s="20"/>
      <c r="O101" s="8"/>
      <c r="P101" s="45"/>
      <c r="Q101" s="45"/>
      <c r="R101" s="46">
        <f t="shared" si="8"/>
      </c>
      <c r="S101" s="46"/>
      <c r="T101" s="47">
        <f t="shared" si="9"/>
      </c>
      <c r="U101" s="47"/>
    </row>
    <row r="102" spans="2:21" ht="13.5">
      <c r="B102" s="20">
        <v>94</v>
      </c>
      <c r="C102" s="44">
        <f t="shared" si="6"/>
      </c>
      <c r="D102" s="44"/>
      <c r="E102" s="20"/>
      <c r="F102" s="8"/>
      <c r="G102" s="20" t="s">
        <v>3</v>
      </c>
      <c r="H102" s="45"/>
      <c r="I102" s="45"/>
      <c r="J102" s="20"/>
      <c r="K102" s="44">
        <f t="shared" si="5"/>
      </c>
      <c r="L102" s="44"/>
      <c r="M102" s="6">
        <f t="shared" si="7"/>
      </c>
      <c r="N102" s="20"/>
      <c r="O102" s="8"/>
      <c r="P102" s="45"/>
      <c r="Q102" s="45"/>
      <c r="R102" s="46">
        <f t="shared" si="8"/>
      </c>
      <c r="S102" s="46"/>
      <c r="T102" s="47">
        <f t="shared" si="9"/>
      </c>
      <c r="U102" s="47"/>
    </row>
    <row r="103" spans="2:21" ht="13.5">
      <c r="B103" s="20">
        <v>95</v>
      </c>
      <c r="C103" s="44">
        <f t="shared" si="6"/>
      </c>
      <c r="D103" s="44"/>
      <c r="E103" s="20"/>
      <c r="F103" s="8"/>
      <c r="G103" s="20" t="s">
        <v>3</v>
      </c>
      <c r="H103" s="45"/>
      <c r="I103" s="45"/>
      <c r="J103" s="20"/>
      <c r="K103" s="44">
        <f t="shared" si="5"/>
      </c>
      <c r="L103" s="44"/>
      <c r="M103" s="6">
        <f t="shared" si="7"/>
      </c>
      <c r="N103" s="20"/>
      <c r="O103" s="8"/>
      <c r="P103" s="45"/>
      <c r="Q103" s="45"/>
      <c r="R103" s="46">
        <f t="shared" si="8"/>
      </c>
      <c r="S103" s="46"/>
      <c r="T103" s="47">
        <f t="shared" si="9"/>
      </c>
      <c r="U103" s="47"/>
    </row>
    <row r="104" spans="2:21" ht="13.5">
      <c r="B104" s="20">
        <v>96</v>
      </c>
      <c r="C104" s="44">
        <f t="shared" si="6"/>
      </c>
      <c r="D104" s="44"/>
      <c r="E104" s="20"/>
      <c r="F104" s="8"/>
      <c r="G104" s="20" t="s">
        <v>4</v>
      </c>
      <c r="H104" s="45"/>
      <c r="I104" s="45"/>
      <c r="J104" s="20"/>
      <c r="K104" s="44">
        <f t="shared" si="5"/>
      </c>
      <c r="L104" s="44"/>
      <c r="M104" s="6">
        <f t="shared" si="7"/>
      </c>
      <c r="N104" s="20"/>
      <c r="O104" s="8"/>
      <c r="P104" s="45"/>
      <c r="Q104" s="45"/>
      <c r="R104" s="46">
        <f t="shared" si="8"/>
      </c>
      <c r="S104" s="46"/>
      <c r="T104" s="47">
        <f t="shared" si="9"/>
      </c>
      <c r="U104" s="47"/>
    </row>
    <row r="105" spans="2:21" ht="13.5">
      <c r="B105" s="20">
        <v>97</v>
      </c>
      <c r="C105" s="44">
        <f t="shared" si="6"/>
      </c>
      <c r="D105" s="44"/>
      <c r="E105" s="20"/>
      <c r="F105" s="8"/>
      <c r="G105" s="20" t="s">
        <v>3</v>
      </c>
      <c r="H105" s="45"/>
      <c r="I105" s="45"/>
      <c r="J105" s="20"/>
      <c r="K105" s="44">
        <f t="shared" si="5"/>
      </c>
      <c r="L105" s="44"/>
      <c r="M105" s="6">
        <f t="shared" si="7"/>
      </c>
      <c r="N105" s="20"/>
      <c r="O105" s="8"/>
      <c r="P105" s="45"/>
      <c r="Q105" s="45"/>
      <c r="R105" s="46">
        <f t="shared" si="8"/>
      </c>
      <c r="S105" s="46"/>
      <c r="T105" s="47">
        <f t="shared" si="9"/>
      </c>
      <c r="U105" s="47"/>
    </row>
    <row r="106" spans="2:21" ht="13.5">
      <c r="B106" s="20">
        <v>98</v>
      </c>
      <c r="C106" s="44">
        <f t="shared" si="6"/>
      </c>
      <c r="D106" s="44"/>
      <c r="E106" s="20"/>
      <c r="F106" s="8"/>
      <c r="G106" s="20" t="s">
        <v>4</v>
      </c>
      <c r="H106" s="45"/>
      <c r="I106" s="45"/>
      <c r="J106" s="20"/>
      <c r="K106" s="44">
        <f t="shared" si="5"/>
      </c>
      <c r="L106" s="44"/>
      <c r="M106" s="6">
        <f t="shared" si="7"/>
      </c>
      <c r="N106" s="20"/>
      <c r="O106" s="8"/>
      <c r="P106" s="45"/>
      <c r="Q106" s="45"/>
      <c r="R106" s="46">
        <f t="shared" si="8"/>
      </c>
      <c r="S106" s="46"/>
      <c r="T106" s="47">
        <f t="shared" si="9"/>
      </c>
      <c r="U106" s="47"/>
    </row>
    <row r="107" spans="2:21" ht="13.5">
      <c r="B107" s="20">
        <v>99</v>
      </c>
      <c r="C107" s="44">
        <f t="shared" si="6"/>
      </c>
      <c r="D107" s="44"/>
      <c r="E107" s="20"/>
      <c r="F107" s="8"/>
      <c r="G107" s="20" t="s">
        <v>4</v>
      </c>
      <c r="H107" s="45"/>
      <c r="I107" s="45"/>
      <c r="J107" s="20"/>
      <c r="K107" s="44">
        <f t="shared" si="5"/>
      </c>
      <c r="L107" s="44"/>
      <c r="M107" s="6">
        <f t="shared" si="7"/>
      </c>
      <c r="N107" s="20"/>
      <c r="O107" s="8"/>
      <c r="P107" s="45"/>
      <c r="Q107" s="45"/>
      <c r="R107" s="46">
        <f t="shared" si="8"/>
      </c>
      <c r="S107" s="46"/>
      <c r="T107" s="47">
        <f t="shared" si="9"/>
      </c>
      <c r="U107" s="47"/>
    </row>
    <row r="108" spans="2:21" ht="13.5">
      <c r="B108" s="20">
        <v>100</v>
      </c>
      <c r="C108" s="44">
        <f t="shared" si="6"/>
      </c>
      <c r="D108" s="44"/>
      <c r="E108" s="20"/>
      <c r="F108" s="8"/>
      <c r="G108" s="20" t="s">
        <v>3</v>
      </c>
      <c r="H108" s="45"/>
      <c r="I108" s="45"/>
      <c r="J108" s="20"/>
      <c r="K108" s="44">
        <f t="shared" si="5"/>
      </c>
      <c r="L108" s="44"/>
      <c r="M108" s="6">
        <f t="shared" si="7"/>
      </c>
      <c r="N108" s="20"/>
      <c r="O108" s="8"/>
      <c r="P108" s="45"/>
      <c r="Q108" s="45"/>
      <c r="R108" s="46">
        <f t="shared" si="8"/>
      </c>
      <c r="S108" s="46"/>
      <c r="T108" s="47">
        <f t="shared" si="9"/>
      </c>
      <c r="U108" s="47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24" operator="equal" stopIfTrue="1">
      <formula>"買"</formula>
    </cfRule>
    <cfRule type="cellIs" priority="2" dxfId="25" operator="equal" stopIfTrue="1">
      <formula>"売"</formula>
    </cfRule>
  </conditionalFormatting>
  <conditionalFormatting sqref="G9:G11 G14:G45 G47:G108">
    <cfRule type="cellIs" priority="7" dxfId="24" operator="equal" stopIfTrue="1">
      <formula>"買"</formula>
    </cfRule>
    <cfRule type="cellIs" priority="8" dxfId="25" operator="equal" stopIfTrue="1">
      <formula>"売"</formula>
    </cfRule>
  </conditionalFormatting>
  <conditionalFormatting sqref="G12">
    <cfRule type="cellIs" priority="5" dxfId="24" operator="equal" stopIfTrue="1">
      <formula>"買"</formula>
    </cfRule>
    <cfRule type="cellIs" priority="6" dxfId="25" operator="equal" stopIfTrue="1">
      <formula>"売"</formula>
    </cfRule>
  </conditionalFormatting>
  <conditionalFormatting sqref="G13">
    <cfRule type="cellIs" priority="3" dxfId="24" operator="equal" stopIfTrue="1">
      <formula>"買"</formula>
    </cfRule>
    <cfRule type="cellIs" priority="4" dxfId="25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daisetunokuma</cp:lastModifiedBy>
  <cp:lastPrinted>2015-07-15T10:17:15Z</cp:lastPrinted>
  <dcterms:created xsi:type="dcterms:W3CDTF">2013-10-09T23:04:08Z</dcterms:created>
  <dcterms:modified xsi:type="dcterms:W3CDTF">2016-09-16T11:40:07Z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