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8900" windowHeight="8550" tabRatio="739" activeTab="0"/>
  </bookViews>
  <sheets>
    <sheet name="検証（USDJPY1H)" sheetId="1" r:id="rId1"/>
    <sheet name="画像（１H)" sheetId="2" r:id="rId2"/>
    <sheet name="気づき（１H)" sheetId="3" r:id="rId3"/>
    <sheet name="検証（USDJPY4H)" sheetId="4" r:id="rId4"/>
    <sheet name="画像（4H)" sheetId="5" r:id="rId5"/>
    <sheet name="気づき（4H)" sheetId="6" r:id="rId6"/>
    <sheet name="検証（USDJPY日足）" sheetId="7" r:id="rId7"/>
    <sheet name="画像（日足）" sheetId="8" r:id="rId8"/>
    <sheet name="気づき（日足）" sheetId="9" r:id="rId9"/>
    <sheet name="検証終了通貨" sheetId="10" r:id="rId10"/>
    <sheet name="テンプレ" sheetId="11" r:id="rId11"/>
  </sheets>
  <definedNames/>
  <calcPr fullCalcOnLoad="1"/>
</workbook>
</file>

<file path=xl/sharedStrings.xml><?xml version="1.0" encoding="utf-8"?>
<sst xmlns="http://schemas.openxmlformats.org/spreadsheetml/2006/main" count="612" uniqueCount="99">
  <si>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</si>
  <si>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</si>
  <si>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</si>
  <si>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</si>
  <si>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</si>
  <si>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</si>
  <si>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</si>
  <si>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</si>
  <si>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</si>
  <si>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</si>
  <si>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</si>
  <si>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</si>
  <si>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</si>
  <si>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</si>
  <si>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</si>
  <si>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</si>
  <si>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</si>
  <si>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</si>
  <si>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</si>
  <si>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</si>
  <si>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</si>
  <si>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</si>
  <si>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</si>
  <si>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</si>
  <si>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</si>
  <si>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</si>
  <si>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</si>
  <si>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</si>
  <si>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</si>
  <si>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</si>
  <si>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</si>
  <si>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</si>
  <si>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</si>
  <si>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</si>
  <si>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</si>
  <si>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</si>
  <si>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</si>
  <si>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</si>
  <si>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</si>
  <si>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</si>
  <si>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</si>
  <si>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</si>
  <si>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</si>
  <si>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</si>
  <si>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</si>
  <si>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</si>
  <si>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USDJPY</t>
  </si>
  <si>
    <t>・トレーリングストップ（ダウ理論）、EB,PB,建値</t>
  </si>
  <si>
    <t>10MA・20MAの両方の上側にキャンドルがあれば買い方向、下側なら売り方向。MAに触れてEB出現でエントリー待ち、EB高値or安値ブレイクでエントリー。トレンドフォロー</t>
  </si>
  <si>
    <t>EBはPBに比べて多く出現するが、その分だましも多いので、伸ばせるEBなのか見極めが必要。結局エントリー回数は少なくなったかもしれない。EBの包む方のバーが長いと方向が出て安心感はあるが、その先からエントリーなので利が伸ばしにくいので、注意が必要。</t>
  </si>
  <si>
    <t>2006.10.4</t>
  </si>
  <si>
    <t>2006.12.11</t>
  </si>
  <si>
    <t>2007.3.20</t>
  </si>
  <si>
    <t>2007.11.9</t>
  </si>
  <si>
    <t>2007.12.14</t>
  </si>
  <si>
    <t>2008.1.15</t>
  </si>
  <si>
    <t>.2008.2.27</t>
  </si>
  <si>
    <t>2012.3.9</t>
  </si>
  <si>
    <t>2012.4.24</t>
  </si>
  <si>
    <t>2012.7.9</t>
  </si>
  <si>
    <t>EBの検証を早く終わらせたい！何せ実際にトレードしたことがないので、多分、検証をデモや実際のトレードに移すことが大変だと想像できるので、受講期間中にトレード経験できるように、せめて見通しがつくように頑張りたい。</t>
  </si>
  <si>
    <t>利が伸ばせるところではPBと同じくMAから離れているのでエントリーできず。EBを探すのに夢中になってしまうとMAをも目に入らず、条件に当てはまらない所からエントリーしそうになることも度々。今後の為にもあまりEBに夢中にならずに、チャートを俯瞰で見られるように気をつけなくてはと思った。レンジの中でも上限下限を見極めて入れば取れると気付いたけれど、疲れるのでやめてしまった（笑）。というか、大きくとれると次にエントリーするのが怖いというか臆病になって入りにくくなってしまった。レンジでも‘日足’なので実際のトレードではゆっくり判断できるので、レンジの幅があればトレードは可能だと気付いた。</t>
  </si>
  <si>
    <t>EB</t>
  </si>
  <si>
    <t>SUDJPY</t>
  </si>
  <si>
    <t>1016/9/23</t>
  </si>
  <si>
    <t>10MA・20MAの両方の上側にキャンドルがあれば買い方向、下側なら売り方向。MAに触れてEB出現でエントリー待ち、EB高値or安値ブレイクでエントリー。</t>
  </si>
  <si>
    <t>４H</t>
  </si>
  <si>
    <t>USDJPY</t>
  </si>
  <si>
    <t>・トレーリングストップ（ダウ理論）PB,EB,建値</t>
  </si>
  <si>
    <t>2009.12.4</t>
  </si>
  <si>
    <t>2009.12.17</t>
  </si>
  <si>
    <t>2009.12.29</t>
  </si>
  <si>
    <t>2010.5.5</t>
  </si>
  <si>
    <t>2010.5.20</t>
  </si>
  <si>
    <t>2010.5.27</t>
  </si>
  <si>
    <t>2010.6.28</t>
  </si>
  <si>
    <t>2010.9.7</t>
  </si>
  <si>
    <t>2010.9.14</t>
  </si>
  <si>
    <t>2010.9.21</t>
  </si>
  <si>
    <t>2010.9.28</t>
  </si>
  <si>
    <t>検証数が３０くらいだと楽なのでそうしたいと思うけど、やるほどに勝率が上がって行くので頑張って１００やった（笑）。　　</t>
  </si>
  <si>
    <t>後は１H足とドルストレートをやる予定。ふぅ、大変。。。</t>
  </si>
  <si>
    <t>ドル円は押しが深くないので天底だと思ったら早く利食った方が良いかもしれないが、いつも2つ目の山の高さを確認するために様子見してしまう。大きく取れる所ではルール上のMAにはかかっていないことが多いのが残念。資金が大きくなると少しのピップ数でもそれなりの金額になるのでストップをしっかり動かした方が良さそうなのと、行って来いの時には建値決済にしないで早めに利食って利益にした方が良いと思った。</t>
  </si>
  <si>
    <t>・トレーリングストップ（ダウ理論）、PB,EB,建値</t>
  </si>
  <si>
    <t>10MA・20MAの両方の上側にキャンドルがあれば買い方向、下側なら売り方向。MAに触れてEB出現でエントリー待ち、EB高値or安値ブレイクでエントリー。トレンドフォロー</t>
  </si>
  <si>
    <t>USDJPY</t>
  </si>
  <si>
    <t>2013.5.1</t>
  </si>
  <si>
    <t>2013.5.3</t>
  </si>
  <si>
    <t>2013.5.10</t>
  </si>
  <si>
    <t>2013.5.14</t>
  </si>
  <si>
    <t>2013.5.14</t>
  </si>
  <si>
    <t>2013.8.22</t>
  </si>
  <si>
    <t>2013.8.27</t>
  </si>
  <si>
    <t>2014.4.28</t>
  </si>
  <si>
    <t>2014.5.1</t>
  </si>
  <si>
    <t>2014.4.18</t>
  </si>
  <si>
    <t>検証終り頃、それまでレンジだったので入りたい所で迷い、レンジの上を抜けたら入ろうと思い試しにラインを引いてみたら、入ろうとした所でサポートラインに変わり、しかもいったん抜けて戻ってきたところだったので‘良く聞くのはこういう事かぁ？！’とワクワクして見てみてみると上手く上がっていったので、気持ちのよい検証となった（画像4枚目）。その後もサポートラインとなって効いていたので分かりやすかった（画像5枚目）。それ以前も見てみると、ずーっと効いているラインだということが分かり、ラインの大切さを感じることが出来た。今回の検証とは条件が違うが、７５MAも効いている所があり面白かった。</t>
  </si>
  <si>
    <t>今度はドルストレートを検証します。</t>
  </si>
  <si>
    <t>ちょっとずつでも進歩して行けたらと思います。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</si>
</sst>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28575</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134600" cy="5857875"/>
        </a:xfrm>
        <a:prstGeom prst="rect">
          <a:avLst/>
        </a:prstGeom>
        <a:noFill/>
        <a:ln w="1" cmpd="sng">
          <a:noFill/>
        </a:ln>
      </xdr:spPr>
    </xdr:pic>
    <xdr:clientData/>
  </xdr:twoCellAnchor>
  <xdr:twoCellAnchor editAs="oneCell">
    <xdr:from>
      <xdr:col>0</xdr:col>
      <xdr:colOff>19050</xdr:colOff>
      <xdr:row>41</xdr:row>
      <xdr:rowOff>19050</xdr:rowOff>
    </xdr:from>
    <xdr:to>
      <xdr:col>15</xdr:col>
      <xdr:colOff>390525</xdr:colOff>
      <xdr:row>73</xdr:row>
      <xdr:rowOff>95250</xdr:rowOff>
    </xdr:to>
    <xdr:pic>
      <xdr:nvPicPr>
        <xdr:cNvPr id="2" name="Picture 2"/>
        <xdr:cNvPicPr preferRelativeResize="1">
          <a:picLocks noChangeAspect="1"/>
        </xdr:cNvPicPr>
      </xdr:nvPicPr>
      <xdr:blipFill>
        <a:blip r:embed="rId2"/>
        <a:stretch>
          <a:fillRect/>
        </a:stretch>
      </xdr:blipFill>
      <xdr:spPr>
        <a:xfrm>
          <a:off x="19050" y="7391400"/>
          <a:ext cx="10477500" cy="5867400"/>
        </a:xfrm>
        <a:prstGeom prst="rect">
          <a:avLst/>
        </a:prstGeom>
        <a:noFill/>
        <a:ln w="1" cmpd="sng">
          <a:noFill/>
        </a:ln>
      </xdr:spPr>
    </xdr:pic>
    <xdr:clientData/>
  </xdr:twoCellAnchor>
  <xdr:twoCellAnchor editAs="oneCell">
    <xdr:from>
      <xdr:col>0</xdr:col>
      <xdr:colOff>0</xdr:colOff>
      <xdr:row>79</xdr:row>
      <xdr:rowOff>0</xdr:rowOff>
    </xdr:from>
    <xdr:to>
      <xdr:col>14</xdr:col>
      <xdr:colOff>180975</xdr:colOff>
      <xdr:row>111</xdr:row>
      <xdr:rowOff>76200</xdr:rowOff>
    </xdr:to>
    <xdr:pic>
      <xdr:nvPicPr>
        <xdr:cNvPr id="3" name="Picture 3"/>
        <xdr:cNvPicPr preferRelativeResize="1">
          <a:picLocks noChangeAspect="1"/>
        </xdr:cNvPicPr>
      </xdr:nvPicPr>
      <xdr:blipFill>
        <a:blip r:embed="rId3"/>
        <a:stretch>
          <a:fillRect/>
        </a:stretch>
      </xdr:blipFill>
      <xdr:spPr>
        <a:xfrm>
          <a:off x="0" y="14211300"/>
          <a:ext cx="9601200" cy="5867400"/>
        </a:xfrm>
        <a:prstGeom prst="rect">
          <a:avLst/>
        </a:prstGeom>
        <a:noFill/>
        <a:ln w="1" cmpd="sng">
          <a:noFill/>
        </a:ln>
      </xdr:spPr>
    </xdr:pic>
    <xdr:clientData/>
  </xdr:twoCellAnchor>
  <xdr:twoCellAnchor editAs="oneCell">
    <xdr:from>
      <xdr:col>0</xdr:col>
      <xdr:colOff>0</xdr:colOff>
      <xdr:row>117</xdr:row>
      <xdr:rowOff>0</xdr:rowOff>
    </xdr:from>
    <xdr:to>
      <xdr:col>15</xdr:col>
      <xdr:colOff>209550</xdr:colOff>
      <xdr:row>149</xdr:row>
      <xdr:rowOff>104775</xdr:rowOff>
    </xdr:to>
    <xdr:pic>
      <xdr:nvPicPr>
        <xdr:cNvPr id="4" name="Picture 7"/>
        <xdr:cNvPicPr preferRelativeResize="1">
          <a:picLocks noChangeAspect="1"/>
        </xdr:cNvPicPr>
      </xdr:nvPicPr>
      <xdr:blipFill>
        <a:blip r:embed="rId4"/>
        <a:stretch>
          <a:fillRect/>
        </a:stretch>
      </xdr:blipFill>
      <xdr:spPr>
        <a:xfrm>
          <a:off x="0" y="21050250"/>
          <a:ext cx="10315575" cy="5895975"/>
        </a:xfrm>
        <a:prstGeom prst="rect">
          <a:avLst/>
        </a:prstGeom>
        <a:noFill/>
        <a:ln w="1" cmpd="sng">
          <a:noFill/>
        </a:ln>
      </xdr:spPr>
    </xdr:pic>
    <xdr:clientData/>
  </xdr:twoCellAnchor>
  <xdr:twoCellAnchor editAs="oneCell">
    <xdr:from>
      <xdr:col>0</xdr:col>
      <xdr:colOff>0</xdr:colOff>
      <xdr:row>155</xdr:row>
      <xdr:rowOff>0</xdr:rowOff>
    </xdr:from>
    <xdr:to>
      <xdr:col>15</xdr:col>
      <xdr:colOff>152400</xdr:colOff>
      <xdr:row>187</xdr:row>
      <xdr:rowOff>47625</xdr:rowOff>
    </xdr:to>
    <xdr:pic>
      <xdr:nvPicPr>
        <xdr:cNvPr id="5" name="Picture 8"/>
        <xdr:cNvPicPr preferRelativeResize="1">
          <a:picLocks noChangeAspect="1"/>
        </xdr:cNvPicPr>
      </xdr:nvPicPr>
      <xdr:blipFill>
        <a:blip r:embed="rId5"/>
        <a:stretch>
          <a:fillRect/>
        </a:stretch>
      </xdr:blipFill>
      <xdr:spPr>
        <a:xfrm>
          <a:off x="0" y="27889200"/>
          <a:ext cx="10258425" cy="5829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190500</xdr:colOff>
      <xdr:row>35</xdr:row>
      <xdr:rowOff>85725</xdr:rowOff>
    </xdr:to>
    <xdr:pic>
      <xdr:nvPicPr>
        <xdr:cNvPr id="1" name="Picture 109"/>
        <xdr:cNvPicPr preferRelativeResize="1">
          <a:picLocks noChangeAspect="1"/>
        </xdr:cNvPicPr>
      </xdr:nvPicPr>
      <xdr:blipFill>
        <a:blip r:embed="rId1"/>
        <a:stretch>
          <a:fillRect/>
        </a:stretch>
      </xdr:blipFill>
      <xdr:spPr>
        <a:xfrm>
          <a:off x="0" y="533400"/>
          <a:ext cx="10296525" cy="5876925"/>
        </a:xfrm>
        <a:prstGeom prst="rect">
          <a:avLst/>
        </a:prstGeom>
        <a:noFill/>
        <a:ln w="1" cmpd="sng">
          <a:noFill/>
        </a:ln>
      </xdr:spPr>
    </xdr:pic>
    <xdr:clientData/>
  </xdr:twoCellAnchor>
  <xdr:twoCellAnchor editAs="oneCell">
    <xdr:from>
      <xdr:col>0</xdr:col>
      <xdr:colOff>0</xdr:colOff>
      <xdr:row>40</xdr:row>
      <xdr:rowOff>0</xdr:rowOff>
    </xdr:from>
    <xdr:to>
      <xdr:col>14</xdr:col>
      <xdr:colOff>657225</xdr:colOff>
      <xdr:row>72</xdr:row>
      <xdr:rowOff>114300</xdr:rowOff>
    </xdr:to>
    <xdr:pic>
      <xdr:nvPicPr>
        <xdr:cNvPr id="2" name="Picture 110"/>
        <xdr:cNvPicPr preferRelativeResize="1">
          <a:picLocks noChangeAspect="1"/>
        </xdr:cNvPicPr>
      </xdr:nvPicPr>
      <xdr:blipFill>
        <a:blip r:embed="rId2"/>
        <a:stretch>
          <a:fillRect/>
        </a:stretch>
      </xdr:blipFill>
      <xdr:spPr>
        <a:xfrm>
          <a:off x="0" y="7200900"/>
          <a:ext cx="10077450" cy="5905500"/>
        </a:xfrm>
        <a:prstGeom prst="rect">
          <a:avLst/>
        </a:prstGeom>
        <a:noFill/>
        <a:ln w="1" cmpd="sng">
          <a:noFill/>
        </a:ln>
      </xdr:spPr>
    </xdr:pic>
    <xdr:clientData/>
  </xdr:twoCellAnchor>
  <xdr:twoCellAnchor editAs="oneCell">
    <xdr:from>
      <xdr:col>0</xdr:col>
      <xdr:colOff>0</xdr:colOff>
      <xdr:row>77</xdr:row>
      <xdr:rowOff>0</xdr:rowOff>
    </xdr:from>
    <xdr:to>
      <xdr:col>9</xdr:col>
      <xdr:colOff>638175</xdr:colOff>
      <xdr:row>109</xdr:row>
      <xdr:rowOff>104775</xdr:rowOff>
    </xdr:to>
    <xdr:pic>
      <xdr:nvPicPr>
        <xdr:cNvPr id="3" name="Picture 111"/>
        <xdr:cNvPicPr preferRelativeResize="1">
          <a:picLocks noChangeAspect="1"/>
        </xdr:cNvPicPr>
      </xdr:nvPicPr>
      <xdr:blipFill>
        <a:blip r:embed="rId3"/>
        <a:stretch>
          <a:fillRect/>
        </a:stretch>
      </xdr:blipFill>
      <xdr:spPr>
        <a:xfrm>
          <a:off x="0" y="13868400"/>
          <a:ext cx="6629400" cy="5895975"/>
        </a:xfrm>
        <a:prstGeom prst="rect">
          <a:avLst/>
        </a:prstGeom>
        <a:noFill/>
        <a:ln w="1" cmpd="sng">
          <a:noFill/>
        </a:ln>
      </xdr:spPr>
    </xdr:pic>
    <xdr:clientData/>
  </xdr:twoCellAnchor>
  <xdr:twoCellAnchor editAs="oneCell">
    <xdr:from>
      <xdr:col>0</xdr:col>
      <xdr:colOff>0</xdr:colOff>
      <xdr:row>114</xdr:row>
      <xdr:rowOff>0</xdr:rowOff>
    </xdr:from>
    <xdr:to>
      <xdr:col>15</xdr:col>
      <xdr:colOff>247650</xdr:colOff>
      <xdr:row>146</xdr:row>
      <xdr:rowOff>85725</xdr:rowOff>
    </xdr:to>
    <xdr:pic>
      <xdr:nvPicPr>
        <xdr:cNvPr id="4" name="Picture 115"/>
        <xdr:cNvPicPr preferRelativeResize="1">
          <a:picLocks noChangeAspect="1"/>
        </xdr:cNvPicPr>
      </xdr:nvPicPr>
      <xdr:blipFill>
        <a:blip r:embed="rId4"/>
        <a:stretch>
          <a:fillRect/>
        </a:stretch>
      </xdr:blipFill>
      <xdr:spPr>
        <a:xfrm>
          <a:off x="0" y="20535900"/>
          <a:ext cx="10353675" cy="58674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123825</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229850" cy="5857875"/>
        </a:xfrm>
        <a:prstGeom prst="rect">
          <a:avLst/>
        </a:prstGeom>
        <a:noFill/>
        <a:ln w="1" cmpd="sng">
          <a:noFill/>
        </a:ln>
      </xdr:spPr>
    </xdr:pic>
    <xdr:clientData/>
  </xdr:twoCellAnchor>
  <xdr:twoCellAnchor editAs="oneCell">
    <xdr:from>
      <xdr:col>0</xdr:col>
      <xdr:colOff>0</xdr:colOff>
      <xdr:row>40</xdr:row>
      <xdr:rowOff>0</xdr:rowOff>
    </xdr:from>
    <xdr:to>
      <xdr:col>13</xdr:col>
      <xdr:colOff>114300</xdr:colOff>
      <xdr:row>72</xdr:row>
      <xdr:rowOff>76200</xdr:rowOff>
    </xdr:to>
    <xdr:pic>
      <xdr:nvPicPr>
        <xdr:cNvPr id="2" name="Picture 2"/>
        <xdr:cNvPicPr preferRelativeResize="1">
          <a:picLocks noChangeAspect="1"/>
        </xdr:cNvPicPr>
      </xdr:nvPicPr>
      <xdr:blipFill>
        <a:blip r:embed="rId2"/>
        <a:stretch>
          <a:fillRect/>
        </a:stretch>
      </xdr:blipFill>
      <xdr:spPr>
        <a:xfrm>
          <a:off x="0" y="7200900"/>
          <a:ext cx="8848725" cy="5867400"/>
        </a:xfrm>
        <a:prstGeom prst="rect">
          <a:avLst/>
        </a:prstGeom>
        <a:noFill/>
        <a:ln w="1" cmpd="sng">
          <a:noFill/>
        </a:ln>
      </xdr:spPr>
    </xdr:pic>
    <xdr:clientData/>
  </xdr:twoCellAnchor>
  <xdr:twoCellAnchor editAs="oneCell">
    <xdr:from>
      <xdr:col>0</xdr:col>
      <xdr:colOff>0</xdr:colOff>
      <xdr:row>77</xdr:row>
      <xdr:rowOff>0</xdr:rowOff>
    </xdr:from>
    <xdr:to>
      <xdr:col>17</xdr:col>
      <xdr:colOff>295275</xdr:colOff>
      <xdr:row>109</xdr:row>
      <xdr:rowOff>76200</xdr:rowOff>
    </xdr:to>
    <xdr:pic>
      <xdr:nvPicPr>
        <xdr:cNvPr id="3" name="Picture 3"/>
        <xdr:cNvPicPr preferRelativeResize="1">
          <a:picLocks noChangeAspect="1"/>
        </xdr:cNvPicPr>
      </xdr:nvPicPr>
      <xdr:blipFill>
        <a:blip r:embed="rId3"/>
        <a:stretch>
          <a:fillRect/>
        </a:stretch>
      </xdr:blipFill>
      <xdr:spPr>
        <a:xfrm>
          <a:off x="0" y="13868400"/>
          <a:ext cx="11772900" cy="5867400"/>
        </a:xfrm>
        <a:prstGeom prst="rect">
          <a:avLst/>
        </a:prstGeom>
        <a:noFill/>
        <a:ln w="1" cmpd="sng">
          <a:noFill/>
        </a:ln>
      </xdr:spPr>
    </xdr:pic>
    <xdr:clientData/>
  </xdr:twoCellAnchor>
  <xdr:twoCellAnchor editAs="oneCell">
    <xdr:from>
      <xdr:col>0</xdr:col>
      <xdr:colOff>0</xdr:colOff>
      <xdr:row>114</xdr:row>
      <xdr:rowOff>0</xdr:rowOff>
    </xdr:from>
    <xdr:to>
      <xdr:col>16</xdr:col>
      <xdr:colOff>533400</xdr:colOff>
      <xdr:row>146</xdr:row>
      <xdr:rowOff>85725</xdr:rowOff>
    </xdr:to>
    <xdr:pic>
      <xdr:nvPicPr>
        <xdr:cNvPr id="4" name="Picture 7"/>
        <xdr:cNvPicPr preferRelativeResize="1">
          <a:picLocks noChangeAspect="1"/>
        </xdr:cNvPicPr>
      </xdr:nvPicPr>
      <xdr:blipFill>
        <a:blip r:embed="rId4"/>
        <a:stretch>
          <a:fillRect/>
        </a:stretch>
      </xdr:blipFill>
      <xdr:spPr>
        <a:xfrm>
          <a:off x="0" y="20535900"/>
          <a:ext cx="11325225" cy="5867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U109"/>
  <sheetViews>
    <sheetView tabSelected="1" zoomScale="110" zoomScaleNormal="110" zoomScalePageLayoutView="0" workbookViewId="0" topLeftCell="C1">
      <pane ySplit="8" topLeftCell="A9"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t="s">
        <v>85</v>
      </c>
      <c r="E2" s="83"/>
      <c r="F2" s="80" t="s">
        <v>6</v>
      </c>
      <c r="G2" s="80"/>
      <c r="H2" s="83" t="s">
        <v>36</v>
      </c>
      <c r="I2" s="83"/>
      <c r="J2" s="80" t="s">
        <v>7</v>
      </c>
      <c r="K2" s="80"/>
      <c r="L2" s="77">
        <f>C9</f>
        <v>1000000</v>
      </c>
      <c r="M2" s="83"/>
      <c r="N2" s="80" t="s">
        <v>8</v>
      </c>
      <c r="O2" s="80"/>
      <c r="P2" s="77" t="e">
        <f>C108+R108</f>
        <v>#VALUE!</v>
      </c>
      <c r="Q2" s="83"/>
      <c r="R2" s="1"/>
      <c r="S2" s="1"/>
      <c r="T2" s="1"/>
    </row>
    <row r="3" spans="2:19" ht="57" customHeight="1">
      <c r="B3" s="80" t="s">
        <v>9</v>
      </c>
      <c r="C3" s="80"/>
      <c r="D3" s="85" t="s">
        <v>84</v>
      </c>
      <c r="E3" s="85"/>
      <c r="F3" s="85"/>
      <c r="G3" s="85"/>
      <c r="H3" s="85"/>
      <c r="I3" s="85"/>
      <c r="J3" s="80" t="s">
        <v>10</v>
      </c>
      <c r="K3" s="80"/>
      <c r="L3" s="85" t="s">
        <v>83</v>
      </c>
      <c r="M3" s="86"/>
      <c r="N3" s="86"/>
      <c r="O3" s="86"/>
      <c r="P3" s="86"/>
      <c r="Q3" s="86"/>
      <c r="R3" s="1"/>
      <c r="S3" s="1"/>
    </row>
    <row r="4" spans="2:20" ht="13.5">
      <c r="B4" s="80" t="s">
        <v>11</v>
      </c>
      <c r="C4" s="80"/>
      <c r="D4" s="78">
        <f>SUM($R$9:$S$993)</f>
        <v>654698527.1417009</v>
      </c>
      <c r="E4" s="78"/>
      <c r="F4" s="80" t="s">
        <v>12</v>
      </c>
      <c r="G4" s="80"/>
      <c r="H4" s="84">
        <f>SUM($T$9:$U$108)</f>
        <v>4144.000000000006</v>
      </c>
      <c r="I4" s="83"/>
      <c r="J4" s="76" t="s">
        <v>13</v>
      </c>
      <c r="K4" s="76"/>
      <c r="L4" s="77">
        <f>MAX($C$9:$D$990)-C9</f>
        <v>654698527.1417009</v>
      </c>
      <c r="M4" s="77"/>
      <c r="N4" s="76" t="s">
        <v>14</v>
      </c>
      <c r="O4" s="76"/>
      <c r="P4" s="78">
        <f>MIN($C$9:$D$990)-C9</f>
        <v>-30000.0000000007</v>
      </c>
      <c r="Q4" s="78"/>
      <c r="R4" s="1"/>
      <c r="S4" s="1"/>
      <c r="T4" s="1"/>
    </row>
    <row r="5" spans="2:20" ht="13.5">
      <c r="B5" s="47" t="s">
        <v>15</v>
      </c>
      <c r="C5" s="2">
        <f>COUNTIF($R$9:$R$990,"&gt;0")</f>
        <v>79</v>
      </c>
      <c r="D5" s="46" t="s">
        <v>16</v>
      </c>
      <c r="E5" s="16">
        <f>COUNTIF($R$9:$R$990,"&lt;0")</f>
        <v>6</v>
      </c>
      <c r="F5" s="46" t="s">
        <v>17</v>
      </c>
      <c r="G5" s="2">
        <f>COUNTIF($R$9:$R$990,"=0")</f>
        <v>7</v>
      </c>
      <c r="H5" s="46" t="s">
        <v>18</v>
      </c>
      <c r="I5" s="3">
        <f>C5/SUM(C5,E5,G5)</f>
        <v>0.8586956521739131</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48">
        <v>1</v>
      </c>
      <c r="C9" s="52">
        <v>1000000</v>
      </c>
      <c r="D9" s="52"/>
      <c r="E9" s="48">
        <v>2013</v>
      </c>
      <c r="F9" s="8">
        <v>42485</v>
      </c>
      <c r="G9" s="48" t="s">
        <v>3</v>
      </c>
      <c r="H9" s="53">
        <v>99.05</v>
      </c>
      <c r="I9" s="53"/>
      <c r="J9" s="48">
        <v>29</v>
      </c>
      <c r="K9" s="52">
        <f aca="true" t="shared" si="0" ref="K9:K72">IF(F9="","",C9*0.03)</f>
        <v>30000</v>
      </c>
      <c r="L9" s="52"/>
      <c r="M9" s="6">
        <f>IF(J9="","",(K9/J9)/1000)</f>
        <v>1.0344827586206897</v>
      </c>
      <c r="N9" s="48">
        <v>2013</v>
      </c>
      <c r="O9" s="8">
        <v>42485</v>
      </c>
      <c r="P9" s="53">
        <v>99.34</v>
      </c>
      <c r="Q9" s="53"/>
      <c r="R9" s="54">
        <f>IF(O9="","",(IF(G9="売",H9-P9,P9-H9))*M9*100000)</f>
        <v>-30000.000000000648</v>
      </c>
      <c r="S9" s="54"/>
      <c r="T9" s="55">
        <f>IF(O9="","",IF(R9&lt;0,J9*(-1),IF(G9="買",(P9-H9)*100,(H9-P9)*100)))</f>
        <v>-29</v>
      </c>
      <c r="U9" s="55"/>
    </row>
    <row r="10" spans="2:21" ht="13.5">
      <c r="B10" s="48">
        <v>2</v>
      </c>
      <c r="C10" s="52">
        <f aca="true" t="shared" si="1" ref="C10:C73">IF(R9="","",C9+R9)</f>
        <v>969999.9999999993</v>
      </c>
      <c r="D10" s="52"/>
      <c r="E10" s="48">
        <v>2013</v>
      </c>
      <c r="F10" s="8">
        <v>42486</v>
      </c>
      <c r="G10" s="48" t="s">
        <v>3</v>
      </c>
      <c r="H10" s="53">
        <v>98.1</v>
      </c>
      <c r="I10" s="53"/>
      <c r="J10" s="48">
        <v>60</v>
      </c>
      <c r="K10" s="52">
        <f t="shared" si="0"/>
        <v>29099.999999999978</v>
      </c>
      <c r="L10" s="52"/>
      <c r="M10" s="6">
        <f>IF(J10="","",(K10/J10)/1000)</f>
        <v>0.48499999999999965</v>
      </c>
      <c r="N10" s="48">
        <v>2013</v>
      </c>
      <c r="O10" s="8">
        <v>42489</v>
      </c>
      <c r="P10" s="53">
        <v>97.85</v>
      </c>
      <c r="Q10" s="53"/>
      <c r="R10" s="54">
        <f>IF(O10="","",(IF(G10="売",H10-P10,P10-H10))*M10*100000)</f>
        <v>12124.99999999999</v>
      </c>
      <c r="S10" s="54"/>
      <c r="T10" s="55">
        <f aca="true" t="shared" si="2" ref="T10:T73">IF(O10="","",IF(R10&lt;0,J10*(-1),IF(G10="買",(P10-H10)*100,(H10-P10)*100)))</f>
        <v>25</v>
      </c>
      <c r="U10" s="55"/>
    </row>
    <row r="11" spans="2:21" ht="13.5">
      <c r="B11" s="48">
        <v>3</v>
      </c>
      <c r="C11" s="52">
        <f t="shared" si="1"/>
        <v>982124.9999999993</v>
      </c>
      <c r="D11" s="52"/>
      <c r="E11" s="48">
        <v>2013</v>
      </c>
      <c r="F11" s="8">
        <v>42491</v>
      </c>
      <c r="G11" s="48" t="s">
        <v>3</v>
      </c>
      <c r="H11" s="53">
        <v>97.45</v>
      </c>
      <c r="I11" s="53"/>
      <c r="J11" s="48">
        <v>11</v>
      </c>
      <c r="K11" s="52">
        <f t="shared" si="0"/>
        <v>29463.749999999978</v>
      </c>
      <c r="L11" s="52"/>
      <c r="M11" s="6">
        <f>IF(J11="","",(K11/J11)/1000)</f>
        <v>2.6785227272727252</v>
      </c>
      <c r="N11" s="48">
        <v>2013</v>
      </c>
      <c r="O11" s="8">
        <v>42491</v>
      </c>
      <c r="P11" s="53">
        <v>97.44</v>
      </c>
      <c r="Q11" s="53"/>
      <c r="R11" s="54">
        <f>IF(O11="","",(IF(G11="売",H11-P11,P11-H11))*M11*100000)</f>
        <v>2678.522727274096</v>
      </c>
      <c r="S11" s="54"/>
      <c r="T11" s="55">
        <f t="shared" si="2"/>
        <v>1.0000000000005116</v>
      </c>
      <c r="U11" s="55"/>
    </row>
    <row r="12" spans="2:21" ht="13.5">
      <c r="B12" s="48">
        <v>4</v>
      </c>
      <c r="C12" s="52">
        <f t="shared" si="1"/>
        <v>984803.5227272734</v>
      </c>
      <c r="D12" s="52"/>
      <c r="E12" s="48">
        <v>2013</v>
      </c>
      <c r="F12" s="8">
        <v>42493</v>
      </c>
      <c r="G12" s="48" t="s">
        <v>4</v>
      </c>
      <c r="H12" s="53">
        <v>98.11</v>
      </c>
      <c r="I12" s="53"/>
      <c r="J12" s="48">
        <v>12</v>
      </c>
      <c r="K12" s="52">
        <f t="shared" si="0"/>
        <v>29544.1056818182</v>
      </c>
      <c r="L12" s="52"/>
      <c r="M12" s="6">
        <f>IF(J12="","",(K12/J12)/1000)</f>
        <v>2.4620088068181833</v>
      </c>
      <c r="N12" s="48">
        <v>2013</v>
      </c>
      <c r="O12" s="8">
        <v>42497</v>
      </c>
      <c r="P12" s="53">
        <v>99.27</v>
      </c>
      <c r="Q12" s="53"/>
      <c r="R12" s="54">
        <f>IF(O12="","",(IF(G12="売",H12-P12,P12-H12))*M12*100000)</f>
        <v>285593.0215909084</v>
      </c>
      <c r="S12" s="54"/>
      <c r="T12" s="55">
        <f t="shared" si="2"/>
        <v>115.99999999999966</v>
      </c>
      <c r="U12" s="55"/>
    </row>
    <row r="13" spans="2:21" ht="13.5">
      <c r="B13" s="48">
        <v>5</v>
      </c>
      <c r="C13" s="52">
        <f t="shared" si="1"/>
        <v>1270396.544318182</v>
      </c>
      <c r="D13" s="52"/>
      <c r="E13" s="48">
        <v>2013</v>
      </c>
      <c r="F13" s="8">
        <v>42500</v>
      </c>
      <c r="G13" s="48" t="s">
        <v>4</v>
      </c>
      <c r="H13" s="53">
        <v>101.14</v>
      </c>
      <c r="I13" s="53"/>
      <c r="J13" s="48">
        <v>16</v>
      </c>
      <c r="K13" s="52">
        <f t="shared" si="0"/>
        <v>38111.89632954546</v>
      </c>
      <c r="L13" s="52"/>
      <c r="M13" s="6">
        <f>IF(J13="","",(K13/J13)/1000)</f>
        <v>2.381993520596591</v>
      </c>
      <c r="N13" s="48">
        <v>2013</v>
      </c>
      <c r="O13" s="8">
        <v>42504</v>
      </c>
      <c r="P13" s="53">
        <v>101.86</v>
      </c>
      <c r="Q13" s="53"/>
      <c r="R13" s="54">
        <f aca="true" t="shared" si="3" ref="R13:R73">IF(O13="","",(IF(G13="売",H13-P13,P13-H13))*M13*100000)</f>
        <v>171503.53348295428</v>
      </c>
      <c r="S13" s="54"/>
      <c r="T13" s="55">
        <f t="shared" si="2"/>
        <v>71.99999999999989</v>
      </c>
      <c r="U13" s="55"/>
    </row>
    <row r="14" spans="2:21" ht="13.5">
      <c r="B14" s="48">
        <v>6</v>
      </c>
      <c r="C14" s="52">
        <f t="shared" si="1"/>
        <v>1441900.0778011363</v>
      </c>
      <c r="D14" s="52"/>
      <c r="E14" s="48">
        <v>2013</v>
      </c>
      <c r="F14" s="8">
        <v>42504</v>
      </c>
      <c r="G14" s="48" t="s">
        <v>3</v>
      </c>
      <c r="H14" s="53">
        <v>101.63</v>
      </c>
      <c r="I14" s="53"/>
      <c r="J14" s="48">
        <v>19</v>
      </c>
      <c r="K14" s="52">
        <f t="shared" si="0"/>
        <v>43257.002334034085</v>
      </c>
      <c r="L14" s="52"/>
      <c r="M14" s="6">
        <f aca="true" t="shared" si="4" ref="M14:M73">IF(J14="","",(K14/J14)/1000)</f>
        <v>2.276684333370215</v>
      </c>
      <c r="N14" s="48">
        <v>2013</v>
      </c>
      <c r="O14" s="8">
        <v>42504</v>
      </c>
      <c r="P14" s="53">
        <v>101.63</v>
      </c>
      <c r="Q14" s="53"/>
      <c r="R14" s="54">
        <f t="shared" si="3"/>
        <v>0</v>
      </c>
      <c r="S14" s="54"/>
      <c r="T14" s="55">
        <f t="shared" si="2"/>
        <v>0</v>
      </c>
      <c r="U14" s="55"/>
    </row>
    <row r="15" spans="2:21" ht="13.5">
      <c r="B15" s="48">
        <v>7</v>
      </c>
      <c r="C15" s="52">
        <f t="shared" si="1"/>
        <v>1441900.0778011363</v>
      </c>
      <c r="D15" s="52"/>
      <c r="E15" s="48">
        <v>2013</v>
      </c>
      <c r="F15" s="8">
        <v>42504</v>
      </c>
      <c r="G15" s="48" t="s">
        <v>4</v>
      </c>
      <c r="H15" s="53">
        <v>101.9</v>
      </c>
      <c r="I15" s="53"/>
      <c r="J15" s="48">
        <v>33</v>
      </c>
      <c r="K15" s="52">
        <f t="shared" si="0"/>
        <v>43257.002334034085</v>
      </c>
      <c r="L15" s="52"/>
      <c r="M15" s="6">
        <f t="shared" si="4"/>
        <v>1.3108182525464875</v>
      </c>
      <c r="N15" s="48">
        <v>2013</v>
      </c>
      <c r="O15" s="8">
        <v>42505</v>
      </c>
      <c r="P15" s="53">
        <v>102.35</v>
      </c>
      <c r="Q15" s="53"/>
      <c r="R15" s="54">
        <f t="shared" si="3"/>
        <v>58986.82136459045</v>
      </c>
      <c r="S15" s="54"/>
      <c r="T15" s="55">
        <f t="shared" si="2"/>
        <v>44.99999999999886</v>
      </c>
      <c r="U15" s="55"/>
    </row>
    <row r="16" spans="2:21" ht="13.5">
      <c r="B16" s="48">
        <v>8</v>
      </c>
      <c r="C16" s="52">
        <f t="shared" si="1"/>
        <v>1500886.8991657267</v>
      </c>
      <c r="D16" s="52"/>
      <c r="E16" s="48">
        <v>2013</v>
      </c>
      <c r="F16" s="8">
        <v>42507</v>
      </c>
      <c r="G16" s="48" t="s">
        <v>4</v>
      </c>
      <c r="H16" s="53">
        <v>102.96</v>
      </c>
      <c r="I16" s="53"/>
      <c r="J16" s="48">
        <v>55</v>
      </c>
      <c r="K16" s="52">
        <f t="shared" si="0"/>
        <v>45026.6069749718</v>
      </c>
      <c r="L16" s="52"/>
      <c r="M16" s="6">
        <f t="shared" si="4"/>
        <v>0.8186655813631237</v>
      </c>
      <c r="N16" s="48">
        <v>2013</v>
      </c>
      <c r="O16" s="8">
        <v>42510</v>
      </c>
      <c r="P16" s="53">
        <v>102.86</v>
      </c>
      <c r="Q16" s="53"/>
      <c r="R16" s="54">
        <f t="shared" si="3"/>
        <v>-8186.655813630772</v>
      </c>
      <c r="S16" s="54"/>
      <c r="T16" s="55">
        <f t="shared" si="2"/>
        <v>-55</v>
      </c>
      <c r="U16" s="55"/>
    </row>
    <row r="17" spans="2:21" ht="13.5">
      <c r="B17" s="48">
        <v>9</v>
      </c>
      <c r="C17" s="52">
        <f t="shared" si="1"/>
        <v>1492700.243352096</v>
      </c>
      <c r="D17" s="52"/>
      <c r="E17" s="48">
        <v>2013</v>
      </c>
      <c r="F17" s="8">
        <v>42512</v>
      </c>
      <c r="G17" s="48" t="s">
        <v>4</v>
      </c>
      <c r="H17" s="53">
        <v>102.74</v>
      </c>
      <c r="I17" s="53"/>
      <c r="J17" s="48">
        <v>20</v>
      </c>
      <c r="K17" s="52">
        <f t="shared" si="0"/>
        <v>44781.00730056288</v>
      </c>
      <c r="L17" s="52"/>
      <c r="M17" s="6">
        <f t="shared" si="4"/>
        <v>2.239050365028144</v>
      </c>
      <c r="N17" s="48">
        <v>2013</v>
      </c>
      <c r="O17" s="8">
        <v>42512</v>
      </c>
      <c r="P17" s="53">
        <v>102.78</v>
      </c>
      <c r="Q17" s="53"/>
      <c r="R17" s="54">
        <f t="shared" si="3"/>
        <v>8956.201460113976</v>
      </c>
      <c r="S17" s="54"/>
      <c r="T17" s="55">
        <f t="shared" si="2"/>
        <v>4.000000000000625</v>
      </c>
      <c r="U17" s="55"/>
    </row>
    <row r="18" spans="2:21" ht="13.5">
      <c r="B18" s="48">
        <v>10</v>
      </c>
      <c r="C18" s="52">
        <f t="shared" si="1"/>
        <v>1501656.44481221</v>
      </c>
      <c r="D18" s="52"/>
      <c r="E18" s="48">
        <v>2013</v>
      </c>
      <c r="F18" s="8">
        <v>42514</v>
      </c>
      <c r="G18" s="49" t="s">
        <v>3</v>
      </c>
      <c r="H18" s="53">
        <v>101.53</v>
      </c>
      <c r="I18" s="53"/>
      <c r="J18" s="48">
        <v>31</v>
      </c>
      <c r="K18" s="52">
        <f t="shared" si="0"/>
        <v>45049.6933443663</v>
      </c>
      <c r="L18" s="52"/>
      <c r="M18" s="6">
        <f t="shared" si="4"/>
        <v>1.4532159143343968</v>
      </c>
      <c r="N18" s="48">
        <v>2013</v>
      </c>
      <c r="O18" s="8">
        <v>42515</v>
      </c>
      <c r="P18" s="53">
        <v>101.06</v>
      </c>
      <c r="Q18" s="53"/>
      <c r="R18" s="54">
        <f t="shared" si="3"/>
        <v>68301.14797371648</v>
      </c>
      <c r="S18" s="54"/>
      <c r="T18" s="55">
        <f t="shared" si="2"/>
        <v>46.999999999999886</v>
      </c>
      <c r="U18" s="55"/>
    </row>
    <row r="19" spans="2:21" ht="13.5">
      <c r="B19" s="48">
        <v>11</v>
      </c>
      <c r="C19" s="52">
        <f t="shared" si="1"/>
        <v>1569957.5927859265</v>
      </c>
      <c r="D19" s="52"/>
      <c r="E19" s="48">
        <v>2013</v>
      </c>
      <c r="F19" s="8">
        <v>42518</v>
      </c>
      <c r="G19" s="48" t="s">
        <v>4</v>
      </c>
      <c r="H19" s="53">
        <v>101.81</v>
      </c>
      <c r="I19" s="53"/>
      <c r="J19" s="48">
        <v>70</v>
      </c>
      <c r="K19" s="52">
        <f t="shared" si="0"/>
        <v>47098.72778357779</v>
      </c>
      <c r="L19" s="52"/>
      <c r="M19" s="6">
        <f t="shared" si="4"/>
        <v>0.6728389683368255</v>
      </c>
      <c r="N19" s="48">
        <v>2013</v>
      </c>
      <c r="O19" s="8">
        <v>42519</v>
      </c>
      <c r="P19" s="53">
        <v>101.98</v>
      </c>
      <c r="Q19" s="53"/>
      <c r="R19" s="54">
        <f t="shared" si="3"/>
        <v>11438.26246172615</v>
      </c>
      <c r="S19" s="54"/>
      <c r="T19" s="55">
        <f t="shared" si="2"/>
        <v>17.00000000000017</v>
      </c>
      <c r="U19" s="55"/>
    </row>
    <row r="20" spans="2:21" ht="13.5">
      <c r="B20" s="48">
        <v>12</v>
      </c>
      <c r="C20" s="52">
        <f t="shared" si="1"/>
        <v>1581395.8552476526</v>
      </c>
      <c r="D20" s="52"/>
      <c r="E20" s="48">
        <v>2013</v>
      </c>
      <c r="F20" s="8">
        <v>42522</v>
      </c>
      <c r="G20" s="49" t="s">
        <v>3</v>
      </c>
      <c r="H20" s="53">
        <v>100.82</v>
      </c>
      <c r="I20" s="53"/>
      <c r="J20" s="48">
        <v>34</v>
      </c>
      <c r="K20" s="52">
        <f t="shared" si="0"/>
        <v>47441.87565742958</v>
      </c>
      <c r="L20" s="52"/>
      <c r="M20" s="6">
        <f t="shared" si="4"/>
        <v>1.3953492840420463</v>
      </c>
      <c r="N20" s="48">
        <v>2013</v>
      </c>
      <c r="O20" s="8">
        <v>42525</v>
      </c>
      <c r="P20" s="53">
        <v>99.62</v>
      </c>
      <c r="Q20" s="53"/>
      <c r="R20" s="54">
        <f t="shared" si="3"/>
        <v>167441.91408504397</v>
      </c>
      <c r="S20" s="54"/>
      <c r="T20" s="55">
        <f t="shared" si="2"/>
        <v>119.99999999999886</v>
      </c>
      <c r="U20" s="55"/>
    </row>
    <row r="21" spans="2:21" ht="13.5">
      <c r="B21" s="48">
        <v>13</v>
      </c>
      <c r="C21" s="52">
        <f t="shared" si="1"/>
        <v>1748837.7693326967</v>
      </c>
      <c r="D21" s="52"/>
      <c r="E21" s="48">
        <v>2013</v>
      </c>
      <c r="F21" s="8">
        <v>42526</v>
      </c>
      <c r="G21" s="49" t="s">
        <v>3</v>
      </c>
      <c r="H21" s="53">
        <v>99.9</v>
      </c>
      <c r="I21" s="53"/>
      <c r="J21" s="48">
        <v>55</v>
      </c>
      <c r="K21" s="52">
        <f t="shared" si="0"/>
        <v>52465.1330799809</v>
      </c>
      <c r="L21" s="52"/>
      <c r="M21" s="6">
        <f t="shared" si="4"/>
        <v>0.9539115105451073</v>
      </c>
      <c r="N21" s="48">
        <v>2013</v>
      </c>
      <c r="O21" s="8">
        <v>42527</v>
      </c>
      <c r="P21" s="53">
        <v>99.3</v>
      </c>
      <c r="Q21" s="53"/>
      <c r="R21" s="54">
        <f t="shared" si="3"/>
        <v>57234.69063270725</v>
      </c>
      <c r="S21" s="54"/>
      <c r="T21" s="55">
        <f t="shared" si="2"/>
        <v>60.00000000000085</v>
      </c>
      <c r="U21" s="55"/>
    </row>
    <row r="22" spans="2:21" ht="13.5">
      <c r="B22" s="48">
        <v>14</v>
      </c>
      <c r="C22" s="52">
        <f t="shared" si="1"/>
        <v>1806072.459965404</v>
      </c>
      <c r="D22" s="52"/>
      <c r="E22" s="48">
        <v>2013</v>
      </c>
      <c r="F22" s="8">
        <v>42532</v>
      </c>
      <c r="G22" s="48" t="s">
        <v>3</v>
      </c>
      <c r="H22" s="53">
        <v>98.56</v>
      </c>
      <c r="I22" s="53"/>
      <c r="J22" s="48">
        <v>34</v>
      </c>
      <c r="K22" s="52">
        <f t="shared" si="0"/>
        <v>54182.17379896212</v>
      </c>
      <c r="L22" s="52"/>
      <c r="M22" s="6">
        <f t="shared" si="4"/>
        <v>1.5935933470282975</v>
      </c>
      <c r="N22" s="48">
        <v>2013</v>
      </c>
      <c r="O22" s="8">
        <v>42533</v>
      </c>
      <c r="P22" s="53">
        <v>96.24</v>
      </c>
      <c r="Q22" s="53"/>
      <c r="R22" s="54">
        <f t="shared" si="3"/>
        <v>369713.6565105662</v>
      </c>
      <c r="S22" s="54"/>
      <c r="T22" s="55">
        <f t="shared" si="2"/>
        <v>232.00000000000074</v>
      </c>
      <c r="U22" s="55"/>
    </row>
    <row r="23" spans="2:21" ht="13.5">
      <c r="B23" s="48">
        <v>15</v>
      </c>
      <c r="C23" s="52">
        <f t="shared" si="1"/>
        <v>2175786.11647597</v>
      </c>
      <c r="D23" s="52"/>
      <c r="E23" s="48">
        <v>2013</v>
      </c>
      <c r="F23" s="8">
        <v>42534</v>
      </c>
      <c r="G23" s="49" t="s">
        <v>3</v>
      </c>
      <c r="H23" s="53">
        <v>95.45</v>
      </c>
      <c r="I23" s="53"/>
      <c r="J23" s="48">
        <v>48</v>
      </c>
      <c r="K23" s="52">
        <f t="shared" si="0"/>
        <v>65273.5834942791</v>
      </c>
      <c r="L23" s="52"/>
      <c r="M23" s="6">
        <f t="shared" si="4"/>
        <v>1.3598663227974812</v>
      </c>
      <c r="N23" s="48">
        <v>2013</v>
      </c>
      <c r="O23" s="8">
        <v>42534</v>
      </c>
      <c r="P23" s="53">
        <v>94.74</v>
      </c>
      <c r="Q23" s="53"/>
      <c r="R23" s="54">
        <f t="shared" si="3"/>
        <v>96550.50891862225</v>
      </c>
      <c r="S23" s="54"/>
      <c r="T23" s="55">
        <f t="shared" si="2"/>
        <v>71.0000000000008</v>
      </c>
      <c r="U23" s="55"/>
    </row>
    <row r="24" spans="2:21" ht="13.5">
      <c r="B24" s="48">
        <v>16</v>
      </c>
      <c r="C24" s="52">
        <f t="shared" si="1"/>
        <v>2272336.625394592</v>
      </c>
      <c r="D24" s="52"/>
      <c r="E24" s="48">
        <v>2013</v>
      </c>
      <c r="F24" s="8">
        <v>42539</v>
      </c>
      <c r="G24" s="48" t="s">
        <v>4</v>
      </c>
      <c r="H24" s="53">
        <v>94.87</v>
      </c>
      <c r="I24" s="53"/>
      <c r="J24" s="48">
        <v>14</v>
      </c>
      <c r="K24" s="52">
        <f t="shared" si="0"/>
        <v>68170.09876183775</v>
      </c>
      <c r="L24" s="52"/>
      <c r="M24" s="6">
        <f t="shared" si="4"/>
        <v>4.869292768702697</v>
      </c>
      <c r="N24" s="48">
        <v>2013</v>
      </c>
      <c r="O24" s="8">
        <v>42540</v>
      </c>
      <c r="P24" s="53">
        <v>95.22</v>
      </c>
      <c r="Q24" s="53"/>
      <c r="R24" s="54">
        <f t="shared" si="3"/>
        <v>170425.24690459162</v>
      </c>
      <c r="S24" s="54"/>
      <c r="T24" s="55">
        <f t="shared" si="2"/>
        <v>34.99999999999943</v>
      </c>
      <c r="U24" s="55"/>
    </row>
    <row r="25" spans="2:21" ht="13.5">
      <c r="B25" s="48">
        <v>17</v>
      </c>
      <c r="C25" s="52">
        <f t="shared" si="1"/>
        <v>2442761.8722991836</v>
      </c>
      <c r="D25" s="52"/>
      <c r="E25" s="48">
        <v>2013</v>
      </c>
      <c r="F25" s="8">
        <v>42541</v>
      </c>
      <c r="G25" s="48" t="s">
        <v>4</v>
      </c>
      <c r="H25" s="53">
        <v>95.46</v>
      </c>
      <c r="I25" s="53"/>
      <c r="J25" s="48">
        <v>35</v>
      </c>
      <c r="K25" s="52">
        <f t="shared" si="0"/>
        <v>73282.8561689755</v>
      </c>
      <c r="L25" s="52"/>
      <c r="M25" s="6">
        <f t="shared" si="4"/>
        <v>2.093795890542157</v>
      </c>
      <c r="N25" s="48">
        <v>2013</v>
      </c>
      <c r="O25" s="8">
        <v>42542</v>
      </c>
      <c r="P25" s="53">
        <v>97.58</v>
      </c>
      <c r="Q25" s="53"/>
      <c r="R25" s="54">
        <f t="shared" si="3"/>
        <v>443884.72879493824</v>
      </c>
      <c r="S25" s="54"/>
      <c r="T25" s="55">
        <f t="shared" si="2"/>
        <v>212.00000000000045</v>
      </c>
      <c r="U25" s="55"/>
    </row>
    <row r="26" spans="2:21" ht="13.5">
      <c r="B26" s="48">
        <v>18</v>
      </c>
      <c r="C26" s="52">
        <f t="shared" si="1"/>
        <v>2886646.601094122</v>
      </c>
      <c r="D26" s="52"/>
      <c r="E26" s="48">
        <v>2013</v>
      </c>
      <c r="F26" s="8">
        <v>42545</v>
      </c>
      <c r="G26" s="48" t="s">
        <v>4</v>
      </c>
      <c r="H26" s="53">
        <v>97.85</v>
      </c>
      <c r="I26" s="53"/>
      <c r="J26" s="48">
        <v>16</v>
      </c>
      <c r="K26" s="52">
        <f t="shared" si="0"/>
        <v>86599.39803282366</v>
      </c>
      <c r="L26" s="52"/>
      <c r="M26" s="6">
        <f t="shared" si="4"/>
        <v>5.4124623770514795</v>
      </c>
      <c r="N26" s="48">
        <v>2013</v>
      </c>
      <c r="O26" s="8">
        <v>42545</v>
      </c>
      <c r="P26" s="53">
        <v>98.12</v>
      </c>
      <c r="Q26" s="53"/>
      <c r="R26" s="54">
        <f t="shared" si="3"/>
        <v>146136.4841803955</v>
      </c>
      <c r="S26" s="54"/>
      <c r="T26" s="55">
        <f t="shared" si="2"/>
        <v>27.000000000001023</v>
      </c>
      <c r="U26" s="55"/>
    </row>
    <row r="27" spans="2:21" ht="13.5">
      <c r="B27" s="48">
        <v>19</v>
      </c>
      <c r="C27" s="52">
        <f t="shared" si="1"/>
        <v>3032783.0852745175</v>
      </c>
      <c r="D27" s="52"/>
      <c r="E27" s="48">
        <v>2013</v>
      </c>
      <c r="F27" s="8">
        <v>42548</v>
      </c>
      <c r="G27" s="49" t="s">
        <v>4</v>
      </c>
      <c r="H27" s="53">
        <v>98.33</v>
      </c>
      <c r="I27" s="53"/>
      <c r="J27" s="48">
        <v>51</v>
      </c>
      <c r="K27" s="52">
        <f t="shared" si="0"/>
        <v>90983.49255823552</v>
      </c>
      <c r="L27" s="52"/>
      <c r="M27" s="6">
        <f t="shared" si="4"/>
        <v>1.783990050161481</v>
      </c>
      <c r="N27" s="48">
        <v>2013</v>
      </c>
      <c r="O27" s="8">
        <v>42554</v>
      </c>
      <c r="P27" s="53">
        <v>100.46</v>
      </c>
      <c r="Q27" s="53"/>
      <c r="R27" s="54">
        <f t="shared" si="3"/>
        <v>379989.8806843946</v>
      </c>
      <c r="S27" s="54"/>
      <c r="T27" s="55">
        <f t="shared" si="2"/>
        <v>212.99999999999955</v>
      </c>
      <c r="U27" s="55"/>
    </row>
    <row r="28" spans="2:21" ht="13.5">
      <c r="B28" s="48">
        <v>20</v>
      </c>
      <c r="C28" s="52">
        <f t="shared" si="1"/>
        <v>3412772.965958912</v>
      </c>
      <c r="D28" s="52"/>
      <c r="E28" s="48">
        <v>2013</v>
      </c>
      <c r="F28" s="8">
        <v>42556</v>
      </c>
      <c r="G28" s="48" t="s">
        <v>4</v>
      </c>
      <c r="H28" s="53">
        <v>100.03</v>
      </c>
      <c r="I28" s="53"/>
      <c r="J28" s="48">
        <v>10</v>
      </c>
      <c r="K28" s="52">
        <f t="shared" si="0"/>
        <v>102383.18897876736</v>
      </c>
      <c r="L28" s="52"/>
      <c r="M28" s="6">
        <f t="shared" si="4"/>
        <v>10.238318897876736</v>
      </c>
      <c r="N28" s="48">
        <v>2013</v>
      </c>
      <c r="O28" s="8">
        <v>42556</v>
      </c>
      <c r="P28" s="53">
        <v>100.15</v>
      </c>
      <c r="Q28" s="53"/>
      <c r="R28" s="54">
        <f t="shared" si="3"/>
        <v>122859.8267745255</v>
      </c>
      <c r="S28" s="54"/>
      <c r="T28" s="55">
        <f t="shared" si="2"/>
        <v>12.000000000000455</v>
      </c>
      <c r="U28" s="55"/>
    </row>
    <row r="29" spans="2:21" ht="13.5">
      <c r="B29" s="48">
        <v>21</v>
      </c>
      <c r="C29" s="52">
        <f t="shared" si="1"/>
        <v>3535632.7927334374</v>
      </c>
      <c r="D29" s="52"/>
      <c r="E29" s="48">
        <v>2013</v>
      </c>
      <c r="F29" s="8">
        <v>42569</v>
      </c>
      <c r="G29" s="49" t="s">
        <v>4</v>
      </c>
      <c r="H29" s="53">
        <v>99.72</v>
      </c>
      <c r="I29" s="53"/>
      <c r="J29" s="48">
        <v>26</v>
      </c>
      <c r="K29" s="52">
        <f t="shared" si="0"/>
        <v>106068.98378200312</v>
      </c>
      <c r="L29" s="52"/>
      <c r="M29" s="6">
        <f t="shared" si="4"/>
        <v>4.079576299307813</v>
      </c>
      <c r="N29" s="48">
        <v>2013</v>
      </c>
      <c r="O29" s="8">
        <v>42570</v>
      </c>
      <c r="P29" s="53">
        <v>100.45</v>
      </c>
      <c r="Q29" s="53"/>
      <c r="R29" s="54">
        <f t="shared" si="3"/>
        <v>297809.0698494719</v>
      </c>
      <c r="S29" s="54"/>
      <c r="T29" s="55">
        <f t="shared" si="2"/>
        <v>73.0000000000004</v>
      </c>
      <c r="U29" s="55"/>
    </row>
    <row r="30" spans="2:21" ht="13.5">
      <c r="B30" s="48">
        <v>22</v>
      </c>
      <c r="C30" s="52">
        <f t="shared" si="1"/>
        <v>3833441.8625829094</v>
      </c>
      <c r="D30" s="52"/>
      <c r="E30" s="48">
        <v>2013</v>
      </c>
      <c r="F30" s="8">
        <v>42577</v>
      </c>
      <c r="G30" s="48" t="s">
        <v>3</v>
      </c>
      <c r="H30" s="53">
        <v>99.15</v>
      </c>
      <c r="I30" s="53"/>
      <c r="J30" s="48">
        <v>20</v>
      </c>
      <c r="K30" s="52">
        <f t="shared" si="0"/>
        <v>115003.25587748727</v>
      </c>
      <c r="L30" s="52"/>
      <c r="M30" s="6">
        <f t="shared" si="4"/>
        <v>5.750162793874364</v>
      </c>
      <c r="N30" s="48">
        <v>2013</v>
      </c>
      <c r="O30" s="8">
        <v>42580</v>
      </c>
      <c r="P30" s="53">
        <v>97.91</v>
      </c>
      <c r="Q30" s="53"/>
      <c r="R30" s="54">
        <f t="shared" si="3"/>
        <v>713020.1864404263</v>
      </c>
      <c r="S30" s="54"/>
      <c r="T30" s="55">
        <f t="shared" si="2"/>
        <v>124.00000000000091</v>
      </c>
      <c r="U30" s="55"/>
    </row>
    <row r="31" spans="2:21" ht="13.5">
      <c r="B31" s="48">
        <v>23</v>
      </c>
      <c r="C31" s="52">
        <f t="shared" si="1"/>
        <v>4546462.049023336</v>
      </c>
      <c r="D31" s="52"/>
      <c r="E31" s="48">
        <v>2013</v>
      </c>
      <c r="F31" s="8">
        <v>42581</v>
      </c>
      <c r="G31" s="49" t="s">
        <v>4</v>
      </c>
      <c r="H31" s="53">
        <v>97.94</v>
      </c>
      <c r="I31" s="53"/>
      <c r="J31" s="48">
        <v>12</v>
      </c>
      <c r="K31" s="52">
        <f t="shared" si="0"/>
        <v>136393.86147070007</v>
      </c>
      <c r="L31" s="52"/>
      <c r="M31" s="6">
        <f t="shared" si="4"/>
        <v>11.36615512255834</v>
      </c>
      <c r="N31" s="48">
        <v>2013</v>
      </c>
      <c r="O31" s="8">
        <v>42581</v>
      </c>
      <c r="P31" s="53">
        <v>98.07</v>
      </c>
      <c r="Q31" s="53"/>
      <c r="R31" s="54">
        <f t="shared" si="3"/>
        <v>147760.01659325324</v>
      </c>
      <c r="S31" s="54"/>
      <c r="T31" s="55">
        <f t="shared" si="2"/>
        <v>12.999999999999545</v>
      </c>
      <c r="U31" s="55"/>
    </row>
    <row r="32" spans="2:21" ht="13.5">
      <c r="B32" s="48">
        <v>24</v>
      </c>
      <c r="C32" s="52">
        <f t="shared" si="1"/>
        <v>4694222.065616589</v>
      </c>
      <c r="D32" s="52"/>
      <c r="E32" s="48">
        <v>2013</v>
      </c>
      <c r="F32" s="8">
        <v>42583</v>
      </c>
      <c r="G32" s="49" t="s">
        <v>4</v>
      </c>
      <c r="H32" s="53">
        <v>98.89</v>
      </c>
      <c r="I32" s="53"/>
      <c r="J32" s="48">
        <v>29</v>
      </c>
      <c r="K32" s="52">
        <f t="shared" si="0"/>
        <v>140826.66196849768</v>
      </c>
      <c r="L32" s="52"/>
      <c r="M32" s="6">
        <f t="shared" si="4"/>
        <v>4.856091792017161</v>
      </c>
      <c r="N32" s="48">
        <v>2013</v>
      </c>
      <c r="O32" s="8">
        <v>42584</v>
      </c>
      <c r="P32" s="53">
        <v>99.67</v>
      </c>
      <c r="Q32" s="53"/>
      <c r="R32" s="54">
        <f t="shared" si="3"/>
        <v>378775.15977733914</v>
      </c>
      <c r="S32" s="54"/>
      <c r="T32" s="55">
        <f t="shared" si="2"/>
        <v>78.00000000000011</v>
      </c>
      <c r="U32" s="55"/>
    </row>
    <row r="33" spans="2:21" ht="13.5">
      <c r="B33" s="48">
        <v>25</v>
      </c>
      <c r="C33" s="52">
        <f t="shared" si="1"/>
        <v>5072997.225393929</v>
      </c>
      <c r="D33" s="52"/>
      <c r="E33" s="48">
        <v>2013</v>
      </c>
      <c r="F33" s="8">
        <v>42604</v>
      </c>
      <c r="G33" s="48" t="s">
        <v>4</v>
      </c>
      <c r="H33" s="53">
        <v>97.97</v>
      </c>
      <c r="I33" s="53"/>
      <c r="J33" s="48">
        <v>22</v>
      </c>
      <c r="K33" s="52">
        <f t="shared" si="0"/>
        <v>152189.91676181785</v>
      </c>
      <c r="L33" s="52"/>
      <c r="M33" s="6">
        <f t="shared" si="4"/>
        <v>6.917723489173539</v>
      </c>
      <c r="N33" s="48">
        <v>2013</v>
      </c>
      <c r="O33" s="8">
        <v>42605</v>
      </c>
      <c r="P33" s="53">
        <v>98.73</v>
      </c>
      <c r="Q33" s="53"/>
      <c r="R33" s="54">
        <f t="shared" si="3"/>
        <v>525746.9851771925</v>
      </c>
      <c r="S33" s="54"/>
      <c r="T33" s="55">
        <f t="shared" si="2"/>
        <v>76.00000000000051</v>
      </c>
      <c r="U33" s="55"/>
    </row>
    <row r="34" spans="2:21" ht="13.5">
      <c r="B34" s="48">
        <v>26</v>
      </c>
      <c r="C34" s="52">
        <f t="shared" si="1"/>
        <v>5598744.210571121</v>
      </c>
      <c r="D34" s="52"/>
      <c r="E34" s="48">
        <v>2013</v>
      </c>
      <c r="F34" s="8">
        <v>42609</v>
      </c>
      <c r="G34" s="48" t="s">
        <v>3</v>
      </c>
      <c r="H34" s="53">
        <v>98.23</v>
      </c>
      <c r="I34" s="53"/>
      <c r="J34" s="48">
        <v>15</v>
      </c>
      <c r="K34" s="52">
        <f t="shared" si="0"/>
        <v>167962.32631713364</v>
      </c>
      <c r="L34" s="52"/>
      <c r="M34" s="6">
        <f t="shared" si="4"/>
        <v>11.197488421142243</v>
      </c>
      <c r="N34" s="48">
        <v>2013</v>
      </c>
      <c r="O34" s="8">
        <v>42610</v>
      </c>
      <c r="P34" s="53">
        <v>97.28</v>
      </c>
      <c r="Q34" s="53"/>
      <c r="R34" s="54">
        <f t="shared" si="3"/>
        <v>1063761.4000085164</v>
      </c>
      <c r="S34" s="54"/>
      <c r="T34" s="55">
        <f t="shared" si="2"/>
        <v>95.00000000000028</v>
      </c>
      <c r="U34" s="55"/>
    </row>
    <row r="35" spans="2:21" ht="13.5">
      <c r="B35" s="48">
        <v>27</v>
      </c>
      <c r="C35" s="52">
        <f t="shared" si="1"/>
        <v>6662505.610579638</v>
      </c>
      <c r="D35" s="52"/>
      <c r="E35" s="48">
        <v>2013</v>
      </c>
      <c r="F35" s="8">
        <v>42615</v>
      </c>
      <c r="G35" s="50" t="s">
        <v>4</v>
      </c>
      <c r="H35" s="53">
        <v>98.86</v>
      </c>
      <c r="I35" s="53"/>
      <c r="J35" s="48">
        <v>34</v>
      </c>
      <c r="K35" s="52">
        <f t="shared" si="0"/>
        <v>199875.16831738912</v>
      </c>
      <c r="L35" s="52"/>
      <c r="M35" s="6">
        <f t="shared" si="4"/>
        <v>5.87868142109968</v>
      </c>
      <c r="N35" s="48">
        <v>2013</v>
      </c>
      <c r="O35" s="8">
        <v>42615</v>
      </c>
      <c r="P35" s="53">
        <v>99.17</v>
      </c>
      <c r="Q35" s="53"/>
      <c r="R35" s="54">
        <f t="shared" si="3"/>
        <v>182239.12405409143</v>
      </c>
      <c r="S35" s="54"/>
      <c r="T35" s="55">
        <f t="shared" si="2"/>
        <v>31.000000000000227</v>
      </c>
      <c r="U35" s="55"/>
    </row>
    <row r="36" spans="2:21" ht="13.5">
      <c r="B36" s="48">
        <v>28</v>
      </c>
      <c r="C36" s="52">
        <f t="shared" si="1"/>
        <v>6844744.734633729</v>
      </c>
      <c r="D36" s="52"/>
      <c r="E36" s="48">
        <v>2013</v>
      </c>
      <c r="F36" s="8">
        <v>42616</v>
      </c>
      <c r="G36" s="50" t="s">
        <v>4</v>
      </c>
      <c r="H36" s="53">
        <v>99.37</v>
      </c>
      <c r="I36" s="53"/>
      <c r="J36" s="48">
        <v>26</v>
      </c>
      <c r="K36" s="52">
        <f t="shared" si="0"/>
        <v>205342.34203901186</v>
      </c>
      <c r="L36" s="52"/>
      <c r="M36" s="6">
        <f t="shared" si="4"/>
        <v>7.89778238611584</v>
      </c>
      <c r="N36" s="48">
        <v>2013</v>
      </c>
      <c r="O36" s="8">
        <v>42616</v>
      </c>
      <c r="P36" s="53">
        <v>99.51</v>
      </c>
      <c r="Q36" s="53"/>
      <c r="R36" s="54">
        <f t="shared" si="3"/>
        <v>110568.9534056222</v>
      </c>
      <c r="S36" s="54"/>
      <c r="T36" s="55">
        <f t="shared" si="2"/>
        <v>14.000000000000057</v>
      </c>
      <c r="U36" s="55"/>
    </row>
    <row r="37" spans="2:21" ht="13.5">
      <c r="B37" s="48">
        <v>29</v>
      </c>
      <c r="C37" s="52">
        <f t="shared" si="1"/>
        <v>6955313.688039351</v>
      </c>
      <c r="D37" s="52"/>
      <c r="E37" s="48">
        <v>2013</v>
      </c>
      <c r="F37" s="8">
        <v>42617</v>
      </c>
      <c r="G37" s="50" t="s">
        <v>4</v>
      </c>
      <c r="H37" s="53">
        <v>99.63</v>
      </c>
      <c r="I37" s="53"/>
      <c r="J37" s="48">
        <v>10</v>
      </c>
      <c r="K37" s="52">
        <f t="shared" si="0"/>
        <v>208659.41064118053</v>
      </c>
      <c r="L37" s="52"/>
      <c r="M37" s="6">
        <f t="shared" si="4"/>
        <v>20.86594106411805</v>
      </c>
      <c r="N37" s="48">
        <v>2013</v>
      </c>
      <c r="O37" s="8">
        <v>42617</v>
      </c>
      <c r="P37" s="53">
        <v>99.53</v>
      </c>
      <c r="Q37" s="53"/>
      <c r="R37" s="54">
        <f t="shared" si="3"/>
        <v>-208659.41064116865</v>
      </c>
      <c r="S37" s="54"/>
      <c r="T37" s="55">
        <f t="shared" si="2"/>
        <v>-10</v>
      </c>
      <c r="U37" s="55"/>
    </row>
    <row r="38" spans="2:21" ht="13.5">
      <c r="B38" s="48">
        <v>30</v>
      </c>
      <c r="C38" s="52">
        <f t="shared" si="1"/>
        <v>6746654.277398183</v>
      </c>
      <c r="D38" s="52"/>
      <c r="E38" s="48">
        <v>2013</v>
      </c>
      <c r="F38" s="8">
        <v>42618</v>
      </c>
      <c r="G38" s="48" t="s">
        <v>4</v>
      </c>
      <c r="H38" s="53">
        <v>99.64</v>
      </c>
      <c r="I38" s="53"/>
      <c r="J38" s="48">
        <v>15</v>
      </c>
      <c r="K38" s="52">
        <f t="shared" si="0"/>
        <v>202399.6283219455</v>
      </c>
      <c r="L38" s="52"/>
      <c r="M38" s="6">
        <f t="shared" si="4"/>
        <v>13.493308554796366</v>
      </c>
      <c r="N38" s="48">
        <v>2013</v>
      </c>
      <c r="O38" s="8">
        <v>42619</v>
      </c>
      <c r="P38" s="53">
        <v>99.95</v>
      </c>
      <c r="Q38" s="53"/>
      <c r="R38" s="54">
        <f t="shared" si="3"/>
        <v>418292.56519869046</v>
      </c>
      <c r="S38" s="54"/>
      <c r="T38" s="55">
        <f t="shared" si="2"/>
        <v>31.000000000000227</v>
      </c>
      <c r="U38" s="55"/>
    </row>
    <row r="39" spans="2:21" ht="13.5">
      <c r="B39" s="48">
        <v>31</v>
      </c>
      <c r="C39" s="52">
        <f t="shared" si="1"/>
        <v>7164946.842596874</v>
      </c>
      <c r="D39" s="52"/>
      <c r="E39" s="48">
        <v>2013</v>
      </c>
      <c r="F39" s="8">
        <v>42623</v>
      </c>
      <c r="G39" s="48" t="s">
        <v>4</v>
      </c>
      <c r="H39" s="53">
        <v>99.96</v>
      </c>
      <c r="I39" s="53"/>
      <c r="J39" s="48">
        <v>37</v>
      </c>
      <c r="K39" s="52">
        <f t="shared" si="0"/>
        <v>214948.4052779062</v>
      </c>
      <c r="L39" s="52"/>
      <c r="M39" s="6">
        <f t="shared" si="4"/>
        <v>5.80941635886233</v>
      </c>
      <c r="N39" s="48">
        <v>2013</v>
      </c>
      <c r="O39" s="8">
        <v>42624</v>
      </c>
      <c r="P39" s="53">
        <v>100.33</v>
      </c>
      <c r="Q39" s="53"/>
      <c r="R39" s="54">
        <f t="shared" si="3"/>
        <v>214948.40527790884</v>
      </c>
      <c r="S39" s="54"/>
      <c r="T39" s="55">
        <f t="shared" si="2"/>
        <v>37.000000000000455</v>
      </c>
      <c r="U39" s="55"/>
    </row>
    <row r="40" spans="2:21" ht="13.5">
      <c r="B40" s="48">
        <v>32</v>
      </c>
      <c r="C40" s="52">
        <f t="shared" si="1"/>
        <v>7379895.247874782</v>
      </c>
      <c r="D40" s="52"/>
      <c r="E40" s="48">
        <v>2013</v>
      </c>
      <c r="F40" s="8">
        <v>42625</v>
      </c>
      <c r="G40" s="50" t="s">
        <v>3</v>
      </c>
      <c r="H40" s="53">
        <v>99.87</v>
      </c>
      <c r="I40" s="53"/>
      <c r="J40" s="48">
        <v>11</v>
      </c>
      <c r="K40" s="52">
        <f t="shared" si="0"/>
        <v>221396.85743624347</v>
      </c>
      <c r="L40" s="52"/>
      <c r="M40" s="6">
        <f t="shared" si="4"/>
        <v>20.1269870396585</v>
      </c>
      <c r="N40" s="48">
        <v>2013</v>
      </c>
      <c r="O40" s="8">
        <v>42625</v>
      </c>
      <c r="P40" s="53">
        <v>99.5</v>
      </c>
      <c r="Q40" s="53"/>
      <c r="R40" s="54">
        <f t="shared" si="3"/>
        <v>744698.5204673737</v>
      </c>
      <c r="S40" s="54"/>
      <c r="T40" s="55">
        <f t="shared" si="2"/>
        <v>37.000000000000455</v>
      </c>
      <c r="U40" s="55"/>
    </row>
    <row r="41" spans="2:21" ht="13.5">
      <c r="B41" s="48">
        <v>33</v>
      </c>
      <c r="C41" s="52">
        <f t="shared" si="1"/>
        <v>8124593.768342156</v>
      </c>
      <c r="D41" s="52"/>
      <c r="E41" s="48">
        <v>2013</v>
      </c>
      <c r="F41" s="8">
        <v>42626</v>
      </c>
      <c r="G41" s="50" t="s">
        <v>4</v>
      </c>
      <c r="H41" s="53">
        <v>99.4</v>
      </c>
      <c r="I41" s="53"/>
      <c r="J41" s="48">
        <v>30</v>
      </c>
      <c r="K41" s="52">
        <f t="shared" si="0"/>
        <v>243737.81305026467</v>
      </c>
      <c r="L41" s="52"/>
      <c r="M41" s="6">
        <f t="shared" si="4"/>
        <v>8.124593768342155</v>
      </c>
      <c r="N41" s="48">
        <v>2013</v>
      </c>
      <c r="O41" s="8">
        <v>42626</v>
      </c>
      <c r="P41" s="53">
        <v>99.65</v>
      </c>
      <c r="Q41" s="53"/>
      <c r="R41" s="54">
        <f t="shared" si="3"/>
        <v>203114.84420855387</v>
      </c>
      <c r="S41" s="54"/>
      <c r="T41" s="55">
        <f t="shared" si="2"/>
        <v>25</v>
      </c>
      <c r="U41" s="55"/>
    </row>
    <row r="42" spans="2:21" ht="13.5">
      <c r="B42" s="48">
        <v>34</v>
      </c>
      <c r="C42" s="52">
        <f t="shared" si="1"/>
        <v>8327708.612550709</v>
      </c>
      <c r="D42" s="52"/>
      <c r="E42" s="48">
        <v>2013</v>
      </c>
      <c r="F42" s="8">
        <v>42631</v>
      </c>
      <c r="G42" s="50" t="s">
        <v>3</v>
      </c>
      <c r="H42" s="53">
        <v>99.05</v>
      </c>
      <c r="I42" s="53"/>
      <c r="J42" s="48">
        <v>16</v>
      </c>
      <c r="K42" s="52">
        <f t="shared" si="0"/>
        <v>249831.25837652126</v>
      </c>
      <c r="L42" s="52"/>
      <c r="M42" s="6">
        <f t="shared" si="4"/>
        <v>15.614453648532578</v>
      </c>
      <c r="N42" s="48">
        <v>2013</v>
      </c>
      <c r="O42" s="8">
        <v>42632</v>
      </c>
      <c r="P42" s="53">
        <v>99.05</v>
      </c>
      <c r="Q42" s="53"/>
      <c r="R42" s="54">
        <f t="shared" si="3"/>
        <v>0</v>
      </c>
      <c r="S42" s="54"/>
      <c r="T42" s="55">
        <f t="shared" si="2"/>
        <v>0</v>
      </c>
      <c r="U42" s="55"/>
    </row>
    <row r="43" spans="2:21" ht="13.5">
      <c r="B43" s="48">
        <v>35</v>
      </c>
      <c r="C43" s="52">
        <f t="shared" si="1"/>
        <v>8327708.612550709</v>
      </c>
      <c r="D43" s="52"/>
      <c r="E43" s="48">
        <v>2013</v>
      </c>
      <c r="F43" s="8">
        <v>42636</v>
      </c>
      <c r="G43" s="48" t="s">
        <v>3</v>
      </c>
      <c r="H43" s="53">
        <v>99.31</v>
      </c>
      <c r="I43" s="53"/>
      <c r="J43" s="48">
        <v>9</v>
      </c>
      <c r="K43" s="52">
        <f t="shared" si="0"/>
        <v>249831.25837652126</v>
      </c>
      <c r="L43" s="52"/>
      <c r="M43" s="6">
        <f t="shared" si="4"/>
        <v>27.759028708502363</v>
      </c>
      <c r="N43" s="48">
        <v>2013</v>
      </c>
      <c r="O43" s="8">
        <v>42637</v>
      </c>
      <c r="P43" s="53">
        <v>98.79</v>
      </c>
      <c r="Q43" s="53"/>
      <c r="R43" s="54">
        <f t="shared" si="3"/>
        <v>1443469.4928421117</v>
      </c>
      <c r="S43" s="54"/>
      <c r="T43" s="55">
        <f t="shared" si="2"/>
        <v>51.9999999999996</v>
      </c>
      <c r="U43" s="55"/>
    </row>
    <row r="44" spans="2:21" ht="13.5">
      <c r="B44" s="48">
        <v>36</v>
      </c>
      <c r="C44" s="52">
        <f t="shared" si="1"/>
        <v>9771178.105392821</v>
      </c>
      <c r="D44" s="52"/>
      <c r="E44" s="48">
        <v>2013</v>
      </c>
      <c r="F44" s="8">
        <v>42639</v>
      </c>
      <c r="G44" s="50" t="s">
        <v>3</v>
      </c>
      <c r="H44" s="53">
        <v>98.49</v>
      </c>
      <c r="I44" s="53"/>
      <c r="J44" s="48">
        <v>18</v>
      </c>
      <c r="K44" s="52">
        <f t="shared" si="0"/>
        <v>293135.34316178464</v>
      </c>
      <c r="L44" s="52"/>
      <c r="M44" s="6">
        <f t="shared" si="4"/>
        <v>16.28529684232137</v>
      </c>
      <c r="N44" s="48">
        <v>2013</v>
      </c>
      <c r="O44" s="8">
        <v>42639</v>
      </c>
      <c r="P44" s="53">
        <v>98.49</v>
      </c>
      <c r="Q44" s="53"/>
      <c r="R44" s="54">
        <f t="shared" si="3"/>
        <v>0</v>
      </c>
      <c r="S44" s="54"/>
      <c r="T44" s="55">
        <f t="shared" si="2"/>
        <v>0</v>
      </c>
      <c r="U44" s="55"/>
    </row>
    <row r="45" spans="2:21" ht="13.5">
      <c r="B45" s="48">
        <v>37</v>
      </c>
      <c r="C45" s="52">
        <f t="shared" si="1"/>
        <v>9771178.105392821</v>
      </c>
      <c r="D45" s="52"/>
      <c r="E45" s="48">
        <v>2013</v>
      </c>
      <c r="F45" s="8">
        <v>42640</v>
      </c>
      <c r="G45" s="48" t="s">
        <v>3</v>
      </c>
      <c r="H45" s="53">
        <v>98.66</v>
      </c>
      <c r="I45" s="53"/>
      <c r="J45" s="48">
        <v>29</v>
      </c>
      <c r="K45" s="52">
        <f t="shared" si="0"/>
        <v>293135.34316178464</v>
      </c>
      <c r="L45" s="52"/>
      <c r="M45" s="6">
        <f t="shared" si="4"/>
        <v>10.108115281440849</v>
      </c>
      <c r="N45" s="48">
        <v>2013</v>
      </c>
      <c r="O45" s="8">
        <v>42643</v>
      </c>
      <c r="P45" s="53">
        <v>97.81</v>
      </c>
      <c r="Q45" s="53"/>
      <c r="R45" s="54">
        <f t="shared" si="3"/>
        <v>859189.7989224665</v>
      </c>
      <c r="S45" s="54"/>
      <c r="T45" s="55">
        <f t="shared" si="2"/>
        <v>84.99999999999943</v>
      </c>
      <c r="U45" s="55"/>
    </row>
    <row r="46" spans="2:21" ht="13.5">
      <c r="B46" s="48">
        <v>38</v>
      </c>
      <c r="C46" s="52">
        <f t="shared" si="1"/>
        <v>10630367.904315287</v>
      </c>
      <c r="D46" s="52"/>
      <c r="E46" s="48">
        <v>2013</v>
      </c>
      <c r="F46" s="8">
        <v>42645</v>
      </c>
      <c r="G46" s="50" t="s">
        <v>3</v>
      </c>
      <c r="H46" s="53">
        <v>97.74</v>
      </c>
      <c r="I46" s="53"/>
      <c r="J46" s="48">
        <v>21</v>
      </c>
      <c r="K46" s="52">
        <f t="shared" si="0"/>
        <v>318911.0371294586</v>
      </c>
      <c r="L46" s="52"/>
      <c r="M46" s="6">
        <f t="shared" si="4"/>
        <v>15.186239863307554</v>
      </c>
      <c r="N46" s="48">
        <v>2013</v>
      </c>
      <c r="O46" s="8">
        <v>42646</v>
      </c>
      <c r="P46" s="53">
        <v>97.47</v>
      </c>
      <c r="Q46" s="53"/>
      <c r="R46" s="54">
        <f t="shared" si="3"/>
        <v>410028.47630929796</v>
      </c>
      <c r="S46" s="54"/>
      <c r="T46" s="55">
        <f t="shared" si="2"/>
        <v>26.999999999999602</v>
      </c>
      <c r="U46" s="55"/>
    </row>
    <row r="47" spans="2:21" ht="13.5">
      <c r="B47" s="48">
        <v>39</v>
      </c>
      <c r="C47" s="52">
        <f t="shared" si="1"/>
        <v>11040396.380624585</v>
      </c>
      <c r="D47" s="52"/>
      <c r="E47" s="48">
        <v>2013</v>
      </c>
      <c r="F47" s="8">
        <v>42646</v>
      </c>
      <c r="G47" s="50" t="s">
        <v>3</v>
      </c>
      <c r="H47" s="53">
        <v>97.52</v>
      </c>
      <c r="I47" s="53"/>
      <c r="J47" s="48">
        <v>14</v>
      </c>
      <c r="K47" s="52">
        <f t="shared" si="0"/>
        <v>331211.89141873753</v>
      </c>
      <c r="L47" s="52"/>
      <c r="M47" s="6">
        <f t="shared" si="4"/>
        <v>23.65799224419554</v>
      </c>
      <c r="N47" s="48">
        <v>2013</v>
      </c>
      <c r="O47" s="8">
        <v>42648</v>
      </c>
      <c r="P47" s="53">
        <v>97.27</v>
      </c>
      <c r="Q47" s="53"/>
      <c r="R47" s="54">
        <f t="shared" si="3"/>
        <v>591449.8061048886</v>
      </c>
      <c r="S47" s="54"/>
      <c r="T47" s="55">
        <f t="shared" si="2"/>
        <v>25</v>
      </c>
      <c r="U47" s="55"/>
    </row>
    <row r="48" spans="2:21" ht="13.5">
      <c r="B48" s="48">
        <v>40</v>
      </c>
      <c r="C48" s="52">
        <f t="shared" si="1"/>
        <v>11631846.186729474</v>
      </c>
      <c r="D48" s="52"/>
      <c r="E48" s="48">
        <v>2013</v>
      </c>
      <c r="F48" s="8">
        <v>42650</v>
      </c>
      <c r="G48" s="48" t="s">
        <v>37</v>
      </c>
      <c r="H48" s="53">
        <v>97.17</v>
      </c>
      <c r="I48" s="53"/>
      <c r="J48" s="48">
        <v>10</v>
      </c>
      <c r="K48" s="52">
        <f t="shared" si="0"/>
        <v>348955.3856018842</v>
      </c>
      <c r="L48" s="52"/>
      <c r="M48" s="6">
        <f t="shared" si="4"/>
        <v>34.89553856018842</v>
      </c>
      <c r="N48" s="48">
        <v>2013</v>
      </c>
      <c r="O48" s="8">
        <v>42650</v>
      </c>
      <c r="P48" s="53">
        <v>96.96</v>
      </c>
      <c r="Q48" s="53"/>
      <c r="R48" s="54">
        <f t="shared" si="3"/>
        <v>732806.3097639845</v>
      </c>
      <c r="S48" s="54"/>
      <c r="T48" s="55">
        <f t="shared" si="2"/>
        <v>21.000000000000796</v>
      </c>
      <c r="U48" s="55"/>
    </row>
    <row r="49" spans="2:21" ht="13.5">
      <c r="B49" s="48">
        <v>41</v>
      </c>
      <c r="C49" s="52">
        <f t="shared" si="1"/>
        <v>12364652.496493459</v>
      </c>
      <c r="D49" s="52"/>
      <c r="E49" s="48">
        <v>2013</v>
      </c>
      <c r="F49" s="8">
        <v>42651</v>
      </c>
      <c r="G49" s="50" t="s">
        <v>3</v>
      </c>
      <c r="H49" s="53">
        <v>96.87</v>
      </c>
      <c r="I49" s="53"/>
      <c r="J49" s="48">
        <v>16</v>
      </c>
      <c r="K49" s="52">
        <f t="shared" si="0"/>
        <v>370939.57489480375</v>
      </c>
      <c r="L49" s="52"/>
      <c r="M49" s="6">
        <f t="shared" si="4"/>
        <v>23.183723430925234</v>
      </c>
      <c r="N49" s="48">
        <v>2013</v>
      </c>
      <c r="O49" s="8">
        <v>42651</v>
      </c>
      <c r="P49" s="53">
        <v>96.77</v>
      </c>
      <c r="Q49" s="53"/>
      <c r="R49" s="54">
        <f t="shared" si="3"/>
        <v>231837.2343092721</v>
      </c>
      <c r="S49" s="54"/>
      <c r="T49" s="55">
        <f t="shared" si="2"/>
        <v>10.000000000000853</v>
      </c>
      <c r="U49" s="55"/>
    </row>
    <row r="50" spans="2:21" ht="13.5">
      <c r="B50" s="48">
        <v>42</v>
      </c>
      <c r="C50" s="52">
        <f t="shared" si="1"/>
        <v>12596489.730802732</v>
      </c>
      <c r="D50" s="52"/>
      <c r="E50" s="48">
        <v>2013</v>
      </c>
      <c r="F50" s="8">
        <v>42653</v>
      </c>
      <c r="G50" s="48" t="s">
        <v>4</v>
      </c>
      <c r="H50" s="53">
        <v>97.41</v>
      </c>
      <c r="I50" s="53"/>
      <c r="J50" s="48">
        <v>8</v>
      </c>
      <c r="K50" s="52">
        <f t="shared" si="0"/>
        <v>377894.69192408194</v>
      </c>
      <c r="L50" s="52"/>
      <c r="M50" s="6">
        <f t="shared" si="4"/>
        <v>47.23683649051024</v>
      </c>
      <c r="N50" s="48">
        <v>2013</v>
      </c>
      <c r="O50" s="8">
        <v>42657</v>
      </c>
      <c r="P50" s="53">
        <v>98.17</v>
      </c>
      <c r="Q50" s="53"/>
      <c r="R50" s="54">
        <f t="shared" si="3"/>
        <v>3589999.573278803</v>
      </c>
      <c r="S50" s="54"/>
      <c r="T50" s="55">
        <f t="shared" si="2"/>
        <v>76.00000000000051</v>
      </c>
      <c r="U50" s="55"/>
    </row>
    <row r="51" spans="2:21" ht="13.5">
      <c r="B51" s="48">
        <v>43</v>
      </c>
      <c r="C51" s="52">
        <f t="shared" si="1"/>
        <v>16186489.304081535</v>
      </c>
      <c r="D51" s="52"/>
      <c r="E51" s="48">
        <v>2013</v>
      </c>
      <c r="F51" s="8">
        <v>42661</v>
      </c>
      <c r="G51" s="50" t="s">
        <v>4</v>
      </c>
      <c r="H51" s="53">
        <v>97.93</v>
      </c>
      <c r="I51" s="53"/>
      <c r="J51" s="48">
        <v>11</v>
      </c>
      <c r="K51" s="52">
        <f t="shared" si="0"/>
        <v>485594.67912244605</v>
      </c>
      <c r="L51" s="52"/>
      <c r="M51" s="6">
        <f t="shared" si="4"/>
        <v>44.14497082931328</v>
      </c>
      <c r="N51" s="48">
        <v>2013</v>
      </c>
      <c r="O51" s="8">
        <v>42661</v>
      </c>
      <c r="P51" s="53">
        <v>97.99</v>
      </c>
      <c r="Q51" s="53"/>
      <c r="R51" s="54">
        <f t="shared" si="3"/>
        <v>264869.824975827</v>
      </c>
      <c r="S51" s="54"/>
      <c r="T51" s="55">
        <f t="shared" si="2"/>
        <v>5.999999999998806</v>
      </c>
      <c r="U51" s="55"/>
    </row>
    <row r="52" spans="2:21" ht="13.5">
      <c r="B52" s="48">
        <v>44</v>
      </c>
      <c r="C52" s="52">
        <f t="shared" si="1"/>
        <v>16451359.129057363</v>
      </c>
      <c r="D52" s="52"/>
      <c r="E52" s="48">
        <v>2013</v>
      </c>
      <c r="F52" s="8">
        <v>42665</v>
      </c>
      <c r="G52" s="50" t="s">
        <v>4</v>
      </c>
      <c r="H52" s="53">
        <v>98.23</v>
      </c>
      <c r="I52" s="53"/>
      <c r="J52" s="48">
        <v>9</v>
      </c>
      <c r="K52" s="52">
        <f t="shared" si="0"/>
        <v>493540.7738717209</v>
      </c>
      <c r="L52" s="52"/>
      <c r="M52" s="6">
        <f t="shared" si="4"/>
        <v>54.83786376352454</v>
      </c>
      <c r="N52" s="48">
        <v>2013</v>
      </c>
      <c r="O52" s="8">
        <v>42665</v>
      </c>
      <c r="P52" s="53">
        <v>98.31</v>
      </c>
      <c r="Q52" s="53"/>
      <c r="R52" s="54">
        <f t="shared" si="3"/>
        <v>438702.91010818694</v>
      </c>
      <c r="S52" s="54"/>
      <c r="T52" s="55">
        <f t="shared" si="2"/>
        <v>7.9999999999998295</v>
      </c>
      <c r="U52" s="55"/>
    </row>
    <row r="53" spans="2:21" ht="13.5">
      <c r="B53" s="48">
        <v>45</v>
      </c>
      <c r="C53" s="52">
        <f t="shared" si="1"/>
        <v>16890062.03916555</v>
      </c>
      <c r="D53" s="52"/>
      <c r="E53" s="48">
        <v>2013</v>
      </c>
      <c r="F53" s="8">
        <v>42666</v>
      </c>
      <c r="G53" s="50" t="s">
        <v>3</v>
      </c>
      <c r="H53" s="53">
        <v>97.98</v>
      </c>
      <c r="I53" s="53"/>
      <c r="J53" s="48">
        <v>21</v>
      </c>
      <c r="K53" s="52">
        <f t="shared" si="0"/>
        <v>506701.86117496644</v>
      </c>
      <c r="L53" s="52"/>
      <c r="M53" s="6">
        <f t="shared" si="4"/>
        <v>24.128660055950782</v>
      </c>
      <c r="N53" s="48">
        <v>2013</v>
      </c>
      <c r="O53" s="8">
        <v>42667</v>
      </c>
      <c r="P53" s="53">
        <v>97.41</v>
      </c>
      <c r="Q53" s="53"/>
      <c r="R53" s="54">
        <f t="shared" si="3"/>
        <v>1375333.6231892125</v>
      </c>
      <c r="S53" s="54"/>
      <c r="T53" s="55">
        <f t="shared" si="2"/>
        <v>57.00000000000074</v>
      </c>
      <c r="U53" s="55"/>
    </row>
    <row r="54" spans="2:21" ht="13.5">
      <c r="B54" s="48">
        <v>46</v>
      </c>
      <c r="C54" s="52">
        <f t="shared" si="1"/>
        <v>18265395.66235476</v>
      </c>
      <c r="D54" s="52"/>
      <c r="E54" s="48">
        <v>2013</v>
      </c>
      <c r="F54" s="8">
        <v>42668</v>
      </c>
      <c r="G54" s="50" t="s">
        <v>3</v>
      </c>
      <c r="H54" s="53">
        <v>97.25</v>
      </c>
      <c r="I54" s="53"/>
      <c r="J54" s="48">
        <v>10</v>
      </c>
      <c r="K54" s="52">
        <f t="shared" si="0"/>
        <v>547961.8698706428</v>
      </c>
      <c r="L54" s="52"/>
      <c r="M54" s="6">
        <f t="shared" si="4"/>
        <v>54.796186987064274</v>
      </c>
      <c r="N54" s="48">
        <v>2013</v>
      </c>
      <c r="O54" s="8">
        <v>42668</v>
      </c>
      <c r="P54" s="53">
        <v>97.35</v>
      </c>
      <c r="Q54" s="53"/>
      <c r="R54" s="54">
        <f t="shared" si="3"/>
        <v>-547961.8698706116</v>
      </c>
      <c r="S54" s="54"/>
      <c r="T54" s="55">
        <f t="shared" si="2"/>
        <v>-10</v>
      </c>
      <c r="U54" s="55"/>
    </row>
    <row r="55" spans="2:21" ht="13.5">
      <c r="B55" s="48">
        <v>47</v>
      </c>
      <c r="C55" s="52">
        <f t="shared" si="1"/>
        <v>17717433.79248415</v>
      </c>
      <c r="D55" s="52"/>
      <c r="E55" s="48">
        <v>2013</v>
      </c>
      <c r="F55" s="8">
        <v>42669</v>
      </c>
      <c r="G55" s="50" t="s">
        <v>4</v>
      </c>
      <c r="H55" s="53">
        <v>97.4</v>
      </c>
      <c r="I55" s="53"/>
      <c r="J55" s="48">
        <v>7</v>
      </c>
      <c r="K55" s="52">
        <f t="shared" si="0"/>
        <v>531523.0137745244</v>
      </c>
      <c r="L55" s="52"/>
      <c r="M55" s="6">
        <f t="shared" si="4"/>
        <v>75.93185911064634</v>
      </c>
      <c r="N55" s="48">
        <v>2013</v>
      </c>
      <c r="O55" s="8">
        <v>42672</v>
      </c>
      <c r="P55" s="53">
        <v>97.6</v>
      </c>
      <c r="Q55" s="53"/>
      <c r="R55" s="54">
        <f t="shared" si="3"/>
        <v>1518637.1822128405</v>
      </c>
      <c r="S55" s="54"/>
      <c r="T55" s="55">
        <f t="shared" si="2"/>
        <v>19.999999999998863</v>
      </c>
      <c r="U55" s="55"/>
    </row>
    <row r="56" spans="2:21" ht="13.5">
      <c r="B56" s="48">
        <v>48</v>
      </c>
      <c r="C56" s="52">
        <f t="shared" si="1"/>
        <v>19236070.97469699</v>
      </c>
      <c r="D56" s="52"/>
      <c r="E56" s="48">
        <v>2013</v>
      </c>
      <c r="F56" s="8">
        <v>42672</v>
      </c>
      <c r="G56" s="50" t="s">
        <v>4</v>
      </c>
      <c r="H56" s="53">
        <v>97.68</v>
      </c>
      <c r="I56" s="53"/>
      <c r="J56" s="48">
        <v>8</v>
      </c>
      <c r="K56" s="52">
        <f t="shared" si="0"/>
        <v>577082.1292409097</v>
      </c>
      <c r="L56" s="52"/>
      <c r="M56" s="6">
        <f t="shared" si="4"/>
        <v>72.13526615511371</v>
      </c>
      <c r="N56" s="48">
        <v>2013</v>
      </c>
      <c r="O56" s="8">
        <v>42673</v>
      </c>
      <c r="P56" s="53">
        <v>98.12</v>
      </c>
      <c r="Q56" s="53"/>
      <c r="R56" s="54">
        <f t="shared" si="3"/>
        <v>3173951.710824987</v>
      </c>
      <c r="S56" s="54"/>
      <c r="T56" s="55">
        <f t="shared" si="2"/>
        <v>43.99999999999977</v>
      </c>
      <c r="U56" s="55"/>
    </row>
    <row r="57" spans="2:21" ht="13.5">
      <c r="B57" s="48">
        <v>49</v>
      </c>
      <c r="C57" s="52">
        <f t="shared" si="1"/>
        <v>22410022.685521975</v>
      </c>
      <c r="D57" s="52"/>
      <c r="E57" s="48">
        <v>2013</v>
      </c>
      <c r="F57" s="8">
        <v>42674</v>
      </c>
      <c r="G57" s="48" t="s">
        <v>3</v>
      </c>
      <c r="H57" s="53">
        <v>98.21</v>
      </c>
      <c r="I57" s="53"/>
      <c r="J57" s="48">
        <v>18</v>
      </c>
      <c r="K57" s="52">
        <f t="shared" si="0"/>
        <v>672300.6805656592</v>
      </c>
      <c r="L57" s="52"/>
      <c r="M57" s="6">
        <f t="shared" si="4"/>
        <v>37.35003780920329</v>
      </c>
      <c r="N57" s="48">
        <v>2013</v>
      </c>
      <c r="O57" s="8">
        <v>42674</v>
      </c>
      <c r="P57" s="53">
        <v>98.39</v>
      </c>
      <c r="Q57" s="53"/>
      <c r="R57" s="54">
        <f t="shared" si="3"/>
        <v>-672300.6805656848</v>
      </c>
      <c r="S57" s="54"/>
      <c r="T57" s="55">
        <f t="shared" si="2"/>
        <v>-18</v>
      </c>
      <c r="U57" s="55"/>
    </row>
    <row r="58" spans="2:21" ht="13.5">
      <c r="B58" s="48">
        <v>50</v>
      </c>
      <c r="C58" s="52">
        <f t="shared" si="1"/>
        <v>21737722.00495629</v>
      </c>
      <c r="D58" s="52"/>
      <c r="E58" s="48">
        <v>2013</v>
      </c>
      <c r="F58" s="8">
        <v>42679</v>
      </c>
      <c r="G58" s="48" t="s">
        <v>3</v>
      </c>
      <c r="H58" s="53">
        <v>98.49</v>
      </c>
      <c r="I58" s="53"/>
      <c r="J58" s="48">
        <v>14</v>
      </c>
      <c r="K58" s="52">
        <f t="shared" si="0"/>
        <v>652131.6601486887</v>
      </c>
      <c r="L58" s="52"/>
      <c r="M58" s="6">
        <f t="shared" si="4"/>
        <v>46.580832867763476</v>
      </c>
      <c r="N58" s="48">
        <v>2013</v>
      </c>
      <c r="O58" s="8">
        <v>42679</v>
      </c>
      <c r="P58" s="53">
        <v>98.49</v>
      </c>
      <c r="Q58" s="53"/>
      <c r="R58" s="54">
        <f t="shared" si="3"/>
        <v>0</v>
      </c>
      <c r="S58" s="54"/>
      <c r="T58" s="55">
        <f t="shared" si="2"/>
        <v>0</v>
      </c>
      <c r="U58" s="55"/>
    </row>
    <row r="59" spans="2:21" ht="13.5">
      <c r="B59" s="48">
        <v>51</v>
      </c>
      <c r="C59" s="52">
        <f t="shared" si="1"/>
        <v>21737722.00495629</v>
      </c>
      <c r="D59" s="52"/>
      <c r="E59" s="48">
        <v>2013</v>
      </c>
      <c r="F59" s="8">
        <v>42686</v>
      </c>
      <c r="G59" s="50" t="s">
        <v>4</v>
      </c>
      <c r="H59" s="53">
        <v>99.3</v>
      </c>
      <c r="I59" s="53"/>
      <c r="J59" s="48">
        <v>16</v>
      </c>
      <c r="K59" s="52">
        <f t="shared" si="0"/>
        <v>652131.6601486887</v>
      </c>
      <c r="L59" s="52"/>
      <c r="M59" s="6">
        <f t="shared" si="4"/>
        <v>40.75822875929305</v>
      </c>
      <c r="N59" s="48">
        <v>2013</v>
      </c>
      <c r="O59" s="8">
        <v>42687</v>
      </c>
      <c r="P59" s="53">
        <v>99.53</v>
      </c>
      <c r="Q59" s="53"/>
      <c r="R59" s="54">
        <f t="shared" si="3"/>
        <v>937439.2614637562</v>
      </c>
      <c r="S59" s="54"/>
      <c r="T59" s="55">
        <f t="shared" si="2"/>
        <v>23.000000000000398</v>
      </c>
      <c r="U59" s="55"/>
    </row>
    <row r="60" spans="2:21" ht="13.5">
      <c r="B60" s="48">
        <v>52</v>
      </c>
      <c r="C60" s="52">
        <f t="shared" si="1"/>
        <v>22675161.266420048</v>
      </c>
      <c r="D60" s="52"/>
      <c r="E60" s="48">
        <v>2013</v>
      </c>
      <c r="F60" s="8">
        <v>42689</v>
      </c>
      <c r="G60" s="50" t="s">
        <v>4</v>
      </c>
      <c r="H60" s="53">
        <v>100.12</v>
      </c>
      <c r="I60" s="53"/>
      <c r="J60" s="48">
        <v>12</v>
      </c>
      <c r="K60" s="52">
        <f t="shared" si="0"/>
        <v>680254.8379926014</v>
      </c>
      <c r="L60" s="52"/>
      <c r="M60" s="6">
        <f t="shared" si="4"/>
        <v>56.68790316605012</v>
      </c>
      <c r="N60" s="48">
        <v>2013</v>
      </c>
      <c r="O60" s="8">
        <v>42689</v>
      </c>
      <c r="P60" s="53">
        <v>100</v>
      </c>
      <c r="Q60" s="53"/>
      <c r="R60" s="54">
        <f t="shared" si="3"/>
        <v>-680254.8379926273</v>
      </c>
      <c r="S60" s="54"/>
      <c r="T60" s="55">
        <f t="shared" si="2"/>
        <v>-12</v>
      </c>
      <c r="U60" s="55"/>
    </row>
    <row r="61" spans="2:21" ht="13.5">
      <c r="B61" s="48">
        <v>53</v>
      </c>
      <c r="C61" s="52">
        <f t="shared" si="1"/>
        <v>21994906.42842742</v>
      </c>
      <c r="D61" s="52"/>
      <c r="E61" s="48">
        <v>2013</v>
      </c>
      <c r="F61" s="8">
        <v>42692</v>
      </c>
      <c r="G61" s="48" t="s">
        <v>3</v>
      </c>
      <c r="H61" s="53">
        <v>100.22</v>
      </c>
      <c r="I61" s="53"/>
      <c r="J61" s="48">
        <v>9</v>
      </c>
      <c r="K61" s="52">
        <f t="shared" si="0"/>
        <v>659847.1928528226</v>
      </c>
      <c r="L61" s="52"/>
      <c r="M61" s="6">
        <f t="shared" si="4"/>
        <v>73.31635476142473</v>
      </c>
      <c r="N61" s="48">
        <v>2013</v>
      </c>
      <c r="O61" s="8">
        <v>42693</v>
      </c>
      <c r="P61" s="53">
        <v>99.86</v>
      </c>
      <c r="Q61" s="53"/>
      <c r="R61" s="54">
        <f t="shared" si="3"/>
        <v>2639388.771411286</v>
      </c>
      <c r="S61" s="54"/>
      <c r="T61" s="55">
        <f t="shared" si="2"/>
        <v>35.99999999999994</v>
      </c>
      <c r="U61" s="55"/>
    </row>
    <row r="62" spans="2:21" ht="13.5">
      <c r="B62" s="48">
        <v>54</v>
      </c>
      <c r="C62" s="52">
        <f t="shared" si="1"/>
        <v>24634295.199838705</v>
      </c>
      <c r="D62" s="52"/>
      <c r="E62" s="48">
        <v>2013</v>
      </c>
      <c r="F62" s="8">
        <v>42695</v>
      </c>
      <c r="G62" s="50" t="s">
        <v>4</v>
      </c>
      <c r="H62" s="53">
        <v>100.26</v>
      </c>
      <c r="I62" s="53"/>
      <c r="J62" s="48">
        <v>23</v>
      </c>
      <c r="K62" s="52">
        <f t="shared" si="0"/>
        <v>739028.8559951611</v>
      </c>
      <c r="L62" s="52"/>
      <c r="M62" s="6">
        <f t="shared" si="4"/>
        <v>32.131689391093964</v>
      </c>
      <c r="N62" s="48">
        <v>2013</v>
      </c>
      <c r="O62" s="8">
        <v>42700</v>
      </c>
      <c r="P62" s="53">
        <v>101.66</v>
      </c>
      <c r="Q62" s="53"/>
      <c r="R62" s="54">
        <f t="shared" si="3"/>
        <v>4498436.5147531275</v>
      </c>
      <c r="S62" s="54"/>
      <c r="T62" s="55">
        <f t="shared" si="2"/>
        <v>139.99999999999915</v>
      </c>
      <c r="U62" s="55"/>
    </row>
    <row r="63" spans="2:21" ht="13.5">
      <c r="B63" s="48">
        <v>55</v>
      </c>
      <c r="C63" s="52">
        <f t="shared" si="1"/>
        <v>29132731.71459183</v>
      </c>
      <c r="D63" s="52"/>
      <c r="E63" s="48">
        <v>2013</v>
      </c>
      <c r="F63" s="8">
        <v>42701</v>
      </c>
      <c r="G63" s="48" t="s">
        <v>4</v>
      </c>
      <c r="H63" s="53">
        <v>100.55</v>
      </c>
      <c r="I63" s="53"/>
      <c r="J63" s="48">
        <v>19</v>
      </c>
      <c r="K63" s="52">
        <f t="shared" si="0"/>
        <v>873981.9514377549</v>
      </c>
      <c r="L63" s="52"/>
      <c r="M63" s="6">
        <f t="shared" si="4"/>
        <v>45.999050075671306</v>
      </c>
      <c r="N63" s="48">
        <v>2013</v>
      </c>
      <c r="O63" s="8">
        <v>42703</v>
      </c>
      <c r="P63" s="53">
        <v>102.27</v>
      </c>
      <c r="Q63" s="53"/>
      <c r="R63" s="54">
        <f t="shared" si="3"/>
        <v>7911836.61301546</v>
      </c>
      <c r="S63" s="54"/>
      <c r="T63" s="55">
        <f t="shared" si="2"/>
        <v>171.9999999999999</v>
      </c>
      <c r="U63" s="55"/>
    </row>
    <row r="64" spans="2:21" ht="13.5">
      <c r="B64" s="48">
        <v>56</v>
      </c>
      <c r="C64" s="52">
        <f t="shared" si="1"/>
        <v>37044568.32760729</v>
      </c>
      <c r="D64" s="52"/>
      <c r="E64" s="48">
        <v>2013</v>
      </c>
      <c r="F64" s="8">
        <v>42704</v>
      </c>
      <c r="G64" s="50" t="s">
        <v>4</v>
      </c>
      <c r="H64" s="53">
        <v>102.37</v>
      </c>
      <c r="I64" s="53"/>
      <c r="J64" s="48">
        <v>11</v>
      </c>
      <c r="K64" s="52">
        <f t="shared" si="0"/>
        <v>1111337.0498282185</v>
      </c>
      <c r="L64" s="52"/>
      <c r="M64" s="6">
        <f t="shared" si="4"/>
        <v>101.03064089347441</v>
      </c>
      <c r="N64" s="48">
        <v>2013</v>
      </c>
      <c r="O64" s="8">
        <v>42706</v>
      </c>
      <c r="P64" s="53">
        <v>102.4</v>
      </c>
      <c r="Q64" s="53"/>
      <c r="R64" s="54">
        <f t="shared" si="3"/>
        <v>303091.9226804347</v>
      </c>
      <c r="S64" s="54"/>
      <c r="T64" s="55">
        <f t="shared" si="2"/>
        <v>3.0000000000001137</v>
      </c>
      <c r="U64" s="55"/>
    </row>
    <row r="65" spans="2:21" ht="13.5">
      <c r="B65" s="48">
        <v>57</v>
      </c>
      <c r="C65" s="52">
        <f t="shared" si="1"/>
        <v>37347660.25028773</v>
      </c>
      <c r="D65" s="52"/>
      <c r="E65" s="48">
        <v>2013</v>
      </c>
      <c r="F65" s="8">
        <v>42706</v>
      </c>
      <c r="G65" s="50" t="s">
        <v>4</v>
      </c>
      <c r="H65" s="53">
        <v>102.55</v>
      </c>
      <c r="I65" s="53"/>
      <c r="J65" s="48">
        <v>15</v>
      </c>
      <c r="K65" s="52">
        <f t="shared" si="0"/>
        <v>1120429.8075086318</v>
      </c>
      <c r="L65" s="52"/>
      <c r="M65" s="6">
        <f t="shared" si="4"/>
        <v>74.69532050057546</v>
      </c>
      <c r="N65" s="48">
        <v>2013</v>
      </c>
      <c r="O65" s="8">
        <v>42707</v>
      </c>
      <c r="P65" s="53">
        <v>103.05</v>
      </c>
      <c r="Q65" s="53"/>
      <c r="R65" s="54">
        <f t="shared" si="3"/>
        <v>3734766.025028773</v>
      </c>
      <c r="S65" s="54"/>
      <c r="T65" s="55">
        <f t="shared" si="2"/>
        <v>50</v>
      </c>
      <c r="U65" s="55"/>
    </row>
    <row r="66" spans="2:21" ht="13.5">
      <c r="B66" s="48">
        <v>58</v>
      </c>
      <c r="C66" s="52">
        <f t="shared" si="1"/>
        <v>41082426.2753165</v>
      </c>
      <c r="D66" s="52"/>
      <c r="E66" s="48">
        <v>2013</v>
      </c>
      <c r="F66" s="8">
        <v>42707</v>
      </c>
      <c r="G66" s="48" t="s">
        <v>3</v>
      </c>
      <c r="H66" s="53">
        <v>102.65</v>
      </c>
      <c r="I66" s="53"/>
      <c r="J66" s="48">
        <v>51</v>
      </c>
      <c r="K66" s="52">
        <f t="shared" si="0"/>
        <v>1232472.7882594948</v>
      </c>
      <c r="L66" s="52"/>
      <c r="M66" s="6">
        <f t="shared" si="4"/>
        <v>24.166133103127347</v>
      </c>
      <c r="N66" s="48">
        <v>2013</v>
      </c>
      <c r="O66" s="8">
        <v>42708</v>
      </c>
      <c r="P66" s="53">
        <v>102.56</v>
      </c>
      <c r="Q66" s="53"/>
      <c r="R66" s="54">
        <f t="shared" si="3"/>
        <v>217495.19792815435</v>
      </c>
      <c r="S66" s="54"/>
      <c r="T66" s="55">
        <f t="shared" si="2"/>
        <v>9.000000000000341</v>
      </c>
      <c r="U66" s="55"/>
    </row>
    <row r="67" spans="2:21" ht="13.5">
      <c r="B67" s="48">
        <v>59</v>
      </c>
      <c r="C67" s="52">
        <f t="shared" si="1"/>
        <v>41299921.47324465</v>
      </c>
      <c r="D67" s="52"/>
      <c r="E67" s="48">
        <v>2013</v>
      </c>
      <c r="F67" s="8">
        <v>42709</v>
      </c>
      <c r="G67" s="48" t="s">
        <v>3</v>
      </c>
      <c r="H67" s="53">
        <v>102.18</v>
      </c>
      <c r="I67" s="53"/>
      <c r="J67" s="48">
        <v>18</v>
      </c>
      <c r="K67" s="52">
        <f t="shared" si="0"/>
        <v>1238997.6441973394</v>
      </c>
      <c r="L67" s="52"/>
      <c r="M67" s="6">
        <f t="shared" si="4"/>
        <v>68.83320245540776</v>
      </c>
      <c r="N67" s="48">
        <v>2013</v>
      </c>
      <c r="O67" s="8">
        <v>42709</v>
      </c>
      <c r="P67" s="53">
        <v>102.11</v>
      </c>
      <c r="Q67" s="53"/>
      <c r="R67" s="54">
        <f t="shared" si="3"/>
        <v>481832.4171879052</v>
      </c>
      <c r="S67" s="54"/>
      <c r="T67" s="55">
        <f t="shared" si="2"/>
        <v>7.000000000000739</v>
      </c>
      <c r="U67" s="55"/>
    </row>
    <row r="68" spans="2:21" ht="13.5">
      <c r="B68" s="48">
        <v>60</v>
      </c>
      <c r="C68" s="52">
        <f t="shared" si="1"/>
        <v>41781753.89043256</v>
      </c>
      <c r="D68" s="52"/>
      <c r="E68" s="48">
        <v>2013</v>
      </c>
      <c r="F68" s="8">
        <v>42710</v>
      </c>
      <c r="G68" s="48" t="s">
        <v>4</v>
      </c>
      <c r="H68" s="53">
        <v>102.01</v>
      </c>
      <c r="I68" s="53"/>
      <c r="J68" s="48">
        <v>22</v>
      </c>
      <c r="K68" s="52">
        <f t="shared" si="0"/>
        <v>1253452.6167129767</v>
      </c>
      <c r="L68" s="52"/>
      <c r="M68" s="6">
        <f t="shared" si="4"/>
        <v>56.97511894149894</v>
      </c>
      <c r="N68" s="48">
        <v>2013</v>
      </c>
      <c r="O68" s="8">
        <v>42714</v>
      </c>
      <c r="P68" s="53">
        <v>103.22</v>
      </c>
      <c r="Q68" s="53"/>
      <c r="R68" s="54">
        <f t="shared" si="3"/>
        <v>6893989.391921336</v>
      </c>
      <c r="S68" s="54"/>
      <c r="T68" s="55">
        <f t="shared" si="2"/>
        <v>120.99999999999937</v>
      </c>
      <c r="U68" s="55"/>
    </row>
    <row r="69" spans="2:21" ht="13.5">
      <c r="B69" s="48">
        <v>61</v>
      </c>
      <c r="C69" s="52">
        <f t="shared" si="1"/>
        <v>48675743.28235389</v>
      </c>
      <c r="D69" s="52"/>
      <c r="E69" s="48">
        <v>2013</v>
      </c>
      <c r="F69" s="8">
        <v>42716</v>
      </c>
      <c r="G69" s="48" t="s">
        <v>4</v>
      </c>
      <c r="H69" s="53">
        <v>102.8</v>
      </c>
      <c r="I69" s="53"/>
      <c r="J69" s="48">
        <v>12</v>
      </c>
      <c r="K69" s="52">
        <f t="shared" si="0"/>
        <v>1460272.2984706168</v>
      </c>
      <c r="L69" s="52"/>
      <c r="M69" s="6">
        <f t="shared" si="4"/>
        <v>121.68935820588474</v>
      </c>
      <c r="N69" s="48">
        <v>2013</v>
      </c>
      <c r="O69" s="8">
        <v>42717</v>
      </c>
      <c r="P69" s="53">
        <v>103.43</v>
      </c>
      <c r="Q69" s="53"/>
      <c r="R69" s="54">
        <f t="shared" si="3"/>
        <v>7666429.566970857</v>
      </c>
      <c r="S69" s="54"/>
      <c r="T69" s="55">
        <f t="shared" si="2"/>
        <v>63.000000000000966</v>
      </c>
      <c r="U69" s="55"/>
    </row>
    <row r="70" spans="2:21" ht="13.5">
      <c r="B70" s="48">
        <v>62</v>
      </c>
      <c r="C70" s="52">
        <f t="shared" si="1"/>
        <v>56342172.84932475</v>
      </c>
      <c r="D70" s="52"/>
      <c r="E70" s="48">
        <v>2013</v>
      </c>
      <c r="F70" s="8">
        <v>42720</v>
      </c>
      <c r="G70" s="48" t="s">
        <v>3</v>
      </c>
      <c r="H70" s="53">
        <v>103.11</v>
      </c>
      <c r="I70" s="53"/>
      <c r="J70" s="48">
        <v>15</v>
      </c>
      <c r="K70" s="52">
        <f t="shared" si="0"/>
        <v>1690265.1854797425</v>
      </c>
      <c r="L70" s="52"/>
      <c r="M70" s="6">
        <f t="shared" si="4"/>
        <v>112.6843456986495</v>
      </c>
      <c r="N70" s="48">
        <v>2013</v>
      </c>
      <c r="O70" s="8">
        <v>42720</v>
      </c>
      <c r="P70" s="53">
        <v>103</v>
      </c>
      <c r="Q70" s="53"/>
      <c r="R70" s="54">
        <f t="shared" si="3"/>
        <v>1239527.802685138</v>
      </c>
      <c r="S70" s="54"/>
      <c r="T70" s="55">
        <f t="shared" si="2"/>
        <v>10.999999999999943</v>
      </c>
      <c r="U70" s="55"/>
    </row>
    <row r="71" spans="2:21" ht="13.5">
      <c r="B71" s="48">
        <v>63</v>
      </c>
      <c r="C71" s="52">
        <f t="shared" si="1"/>
        <v>57581700.65200989</v>
      </c>
      <c r="D71" s="52"/>
      <c r="E71" s="48">
        <v>2013</v>
      </c>
      <c r="F71" s="8">
        <v>42721</v>
      </c>
      <c r="G71" s="48" t="s">
        <v>4</v>
      </c>
      <c r="H71" s="53">
        <v>103.04</v>
      </c>
      <c r="I71" s="53"/>
      <c r="J71" s="48">
        <v>6</v>
      </c>
      <c r="K71" s="52">
        <f t="shared" si="0"/>
        <v>1727451.0195602966</v>
      </c>
      <c r="L71" s="52"/>
      <c r="M71" s="6">
        <f t="shared" si="4"/>
        <v>287.90850326004943</v>
      </c>
      <c r="N71" s="48">
        <v>2013</v>
      </c>
      <c r="O71" s="8">
        <v>42721</v>
      </c>
      <c r="P71" s="53">
        <v>103.04</v>
      </c>
      <c r="Q71" s="53"/>
      <c r="R71" s="54">
        <f t="shared" si="3"/>
        <v>0</v>
      </c>
      <c r="S71" s="54"/>
      <c r="T71" s="55">
        <f t="shared" si="2"/>
        <v>0</v>
      </c>
      <c r="U71" s="55"/>
    </row>
    <row r="72" spans="2:21" ht="13.5">
      <c r="B72" s="48">
        <v>64</v>
      </c>
      <c r="C72" s="52">
        <f t="shared" si="1"/>
        <v>57581700.65200989</v>
      </c>
      <c r="D72" s="52"/>
      <c r="E72" s="48">
        <v>2013</v>
      </c>
      <c r="F72" s="8">
        <v>42723</v>
      </c>
      <c r="G72" s="51" t="s">
        <v>4</v>
      </c>
      <c r="H72" s="53">
        <v>103.66</v>
      </c>
      <c r="I72" s="53"/>
      <c r="J72" s="48">
        <v>86</v>
      </c>
      <c r="K72" s="52">
        <f t="shared" si="0"/>
        <v>1727451.0195602966</v>
      </c>
      <c r="L72" s="52"/>
      <c r="M72" s="6">
        <f t="shared" si="4"/>
        <v>20.08663976232903</v>
      </c>
      <c r="N72" s="48">
        <v>2013</v>
      </c>
      <c r="O72" s="8">
        <v>42723</v>
      </c>
      <c r="P72" s="53">
        <v>104.01</v>
      </c>
      <c r="Q72" s="53"/>
      <c r="R72" s="54">
        <f t="shared" si="3"/>
        <v>703032.3916815331</v>
      </c>
      <c r="S72" s="54"/>
      <c r="T72" s="55">
        <f t="shared" si="2"/>
        <v>35.00000000000085</v>
      </c>
      <c r="U72" s="55"/>
    </row>
    <row r="73" spans="2:21" ht="13.5">
      <c r="B73" s="48">
        <v>65</v>
      </c>
      <c r="C73" s="52">
        <f t="shared" si="1"/>
        <v>58284733.04369142</v>
      </c>
      <c r="D73" s="52"/>
      <c r="E73" s="51">
        <v>2013</v>
      </c>
      <c r="F73" s="8">
        <v>42723</v>
      </c>
      <c r="G73" s="48" t="s">
        <v>4</v>
      </c>
      <c r="H73" s="53">
        <v>104.05</v>
      </c>
      <c r="I73" s="53"/>
      <c r="J73" s="48">
        <v>10</v>
      </c>
      <c r="K73" s="52">
        <f aca="true" t="shared" si="5" ref="K73:K108">IF(F73="","",C73*0.03)</f>
        <v>1748541.9913107425</v>
      </c>
      <c r="L73" s="52"/>
      <c r="M73" s="6">
        <f t="shared" si="4"/>
        <v>174.85419913107424</v>
      </c>
      <c r="N73" s="48">
        <v>2013</v>
      </c>
      <c r="O73" s="8">
        <v>42724</v>
      </c>
      <c r="P73" s="53">
        <v>104.35</v>
      </c>
      <c r="Q73" s="53"/>
      <c r="R73" s="54">
        <f t="shared" si="3"/>
        <v>5245625.973932177</v>
      </c>
      <c r="S73" s="54"/>
      <c r="T73" s="55">
        <f t="shared" si="2"/>
        <v>29.999999999999716</v>
      </c>
      <c r="U73" s="55"/>
    </row>
    <row r="74" spans="2:21" ht="13.5">
      <c r="B74" s="48">
        <v>66</v>
      </c>
      <c r="C74" s="52">
        <f aca="true" t="shared" si="6" ref="C74:C108">IF(R73="","",C73+R73)</f>
        <v>63530359.017623596</v>
      </c>
      <c r="D74" s="52"/>
      <c r="E74" s="51">
        <v>2013</v>
      </c>
      <c r="F74" s="8">
        <v>42728</v>
      </c>
      <c r="G74" s="48" t="s">
        <v>4</v>
      </c>
      <c r="H74" s="53">
        <v>104.1</v>
      </c>
      <c r="I74" s="53"/>
      <c r="J74" s="48">
        <v>12</v>
      </c>
      <c r="K74" s="52">
        <f t="shared" si="5"/>
        <v>1905910.770528708</v>
      </c>
      <c r="L74" s="52"/>
      <c r="M74" s="6">
        <f aca="true" t="shared" si="7" ref="M74:M108">IF(J74="","",(K74/J74)/1000)</f>
        <v>158.825897544059</v>
      </c>
      <c r="N74" s="48">
        <v>2013</v>
      </c>
      <c r="O74" s="8">
        <v>42731</v>
      </c>
      <c r="P74" s="53">
        <v>104.72</v>
      </c>
      <c r="Q74" s="53"/>
      <c r="R74" s="54">
        <f aca="true" t="shared" si="8" ref="R74:R108">IF(O74="","",(IF(G74="売",H74-P74,P74-H74))*M74*100000)</f>
        <v>9847205.647731729</v>
      </c>
      <c r="S74" s="54"/>
      <c r="T74" s="55">
        <f aca="true" t="shared" si="9" ref="T74:T108">IF(O74="","",IF(R74&lt;0,J74*(-1),IF(G74="買",(P74-H74)*100,(H74-P74)*100)))</f>
        <v>62.000000000000455</v>
      </c>
      <c r="U74" s="55"/>
    </row>
    <row r="75" spans="2:21" ht="13.5">
      <c r="B75" s="48">
        <v>67</v>
      </c>
      <c r="C75" s="52">
        <f t="shared" si="6"/>
        <v>73377564.66535532</v>
      </c>
      <c r="D75" s="52"/>
      <c r="E75" s="48">
        <v>2013</v>
      </c>
      <c r="F75" s="8">
        <v>42731</v>
      </c>
      <c r="G75" s="51" t="s">
        <v>4</v>
      </c>
      <c r="H75" s="53">
        <v>104.93</v>
      </c>
      <c r="I75" s="53"/>
      <c r="J75" s="48">
        <v>15</v>
      </c>
      <c r="K75" s="52">
        <f t="shared" si="5"/>
        <v>2201326.9399606595</v>
      </c>
      <c r="L75" s="52"/>
      <c r="M75" s="6">
        <f t="shared" si="7"/>
        <v>146.75512933071062</v>
      </c>
      <c r="N75" s="48">
        <v>2013</v>
      </c>
      <c r="O75" s="8">
        <v>42734</v>
      </c>
      <c r="P75" s="53">
        <v>105.25</v>
      </c>
      <c r="Q75" s="53"/>
      <c r="R75" s="54">
        <f t="shared" si="8"/>
        <v>4696164.138582639</v>
      </c>
      <c r="S75" s="54"/>
      <c r="T75" s="55">
        <f t="shared" si="9"/>
        <v>31.999999999999318</v>
      </c>
      <c r="U75" s="55"/>
    </row>
    <row r="76" spans="2:21" ht="13.5">
      <c r="B76" s="48">
        <v>68</v>
      </c>
      <c r="C76" s="52">
        <f t="shared" si="6"/>
        <v>78073728.80393797</v>
      </c>
      <c r="D76" s="52"/>
      <c r="E76" s="48">
        <v>2013</v>
      </c>
      <c r="F76" s="8">
        <v>42735</v>
      </c>
      <c r="G76" s="48" t="s">
        <v>3</v>
      </c>
      <c r="H76" s="53">
        <v>104.97</v>
      </c>
      <c r="I76" s="53"/>
      <c r="J76" s="48">
        <v>18</v>
      </c>
      <c r="K76" s="52">
        <f t="shared" si="5"/>
        <v>2342211.8641181393</v>
      </c>
      <c r="L76" s="52"/>
      <c r="M76" s="6">
        <f t="shared" si="7"/>
        <v>130.12288133989662</v>
      </c>
      <c r="N76" s="48">
        <v>2014</v>
      </c>
      <c r="O76" s="8">
        <v>42370</v>
      </c>
      <c r="P76" s="53">
        <v>104.96</v>
      </c>
      <c r="Q76" s="53"/>
      <c r="R76" s="54">
        <f t="shared" si="8"/>
        <v>130122.88133996319</v>
      </c>
      <c r="S76" s="54"/>
      <c r="T76" s="55">
        <f t="shared" si="9"/>
        <v>1.0000000000005116</v>
      </c>
      <c r="U76" s="55"/>
    </row>
    <row r="77" spans="2:21" ht="13.5">
      <c r="B77" s="48">
        <v>69</v>
      </c>
      <c r="C77" s="52">
        <f t="shared" si="6"/>
        <v>78203851.68527794</v>
      </c>
      <c r="D77" s="52"/>
      <c r="E77" s="48">
        <v>2014</v>
      </c>
      <c r="F77" s="8">
        <v>42371</v>
      </c>
      <c r="G77" s="51" t="s">
        <v>4</v>
      </c>
      <c r="H77" s="53">
        <v>105.34</v>
      </c>
      <c r="I77" s="53"/>
      <c r="J77" s="48">
        <v>7</v>
      </c>
      <c r="K77" s="52">
        <f t="shared" si="5"/>
        <v>2346115.550558338</v>
      </c>
      <c r="L77" s="52"/>
      <c r="M77" s="6">
        <f t="shared" si="7"/>
        <v>335.15936436547685</v>
      </c>
      <c r="N77" s="48">
        <v>2014</v>
      </c>
      <c r="O77" s="8">
        <v>42371</v>
      </c>
      <c r="P77" s="53">
        <v>105.34</v>
      </c>
      <c r="Q77" s="53"/>
      <c r="R77" s="54">
        <f t="shared" si="8"/>
        <v>0</v>
      </c>
      <c r="S77" s="54"/>
      <c r="T77" s="55">
        <f t="shared" si="9"/>
        <v>0</v>
      </c>
      <c r="U77" s="55"/>
    </row>
    <row r="78" spans="2:21" ht="13.5">
      <c r="B78" s="48">
        <v>70</v>
      </c>
      <c r="C78" s="52">
        <f t="shared" si="6"/>
        <v>78203851.68527794</v>
      </c>
      <c r="D78" s="52"/>
      <c r="E78" s="48">
        <v>2014</v>
      </c>
      <c r="F78" s="8">
        <v>42383</v>
      </c>
      <c r="G78" s="48" t="s">
        <v>4</v>
      </c>
      <c r="H78" s="53">
        <v>103.36</v>
      </c>
      <c r="I78" s="53"/>
      <c r="J78" s="48">
        <v>35</v>
      </c>
      <c r="K78" s="52">
        <f t="shared" si="5"/>
        <v>2346115.550558338</v>
      </c>
      <c r="L78" s="52"/>
      <c r="M78" s="6">
        <f t="shared" si="7"/>
        <v>67.03187287309537</v>
      </c>
      <c r="N78" s="48">
        <v>2014</v>
      </c>
      <c r="O78" s="8">
        <v>42385</v>
      </c>
      <c r="P78" s="53">
        <v>104.55</v>
      </c>
      <c r="Q78" s="53"/>
      <c r="R78" s="54">
        <f t="shared" si="8"/>
        <v>7976792.871898333</v>
      </c>
      <c r="S78" s="54"/>
      <c r="T78" s="55">
        <f t="shared" si="9"/>
        <v>118.99999999999977</v>
      </c>
      <c r="U78" s="55"/>
    </row>
    <row r="79" spans="2:21" ht="13.5">
      <c r="B79" s="48">
        <v>71</v>
      </c>
      <c r="C79" s="52">
        <f t="shared" si="6"/>
        <v>86180644.55717628</v>
      </c>
      <c r="D79" s="52"/>
      <c r="E79" s="48">
        <v>2014</v>
      </c>
      <c r="F79" s="8">
        <v>42392</v>
      </c>
      <c r="G79" s="51" t="s">
        <v>4</v>
      </c>
      <c r="H79" s="53">
        <v>104.5</v>
      </c>
      <c r="I79" s="53"/>
      <c r="J79" s="48">
        <v>12</v>
      </c>
      <c r="K79" s="52">
        <f t="shared" si="5"/>
        <v>2585419.336715288</v>
      </c>
      <c r="L79" s="52"/>
      <c r="M79" s="6">
        <f t="shared" si="7"/>
        <v>215.45161139294066</v>
      </c>
      <c r="N79" s="48">
        <v>2014</v>
      </c>
      <c r="O79" s="8">
        <v>42392</v>
      </c>
      <c r="P79" s="53">
        <v>104.5</v>
      </c>
      <c r="Q79" s="53"/>
      <c r="R79" s="54">
        <f t="shared" si="8"/>
        <v>0</v>
      </c>
      <c r="S79" s="54"/>
      <c r="T79" s="55">
        <f t="shared" si="9"/>
        <v>0</v>
      </c>
      <c r="U79" s="55"/>
    </row>
    <row r="80" spans="2:21" ht="13.5">
      <c r="B80" s="48">
        <v>72</v>
      </c>
      <c r="C80" s="52">
        <f t="shared" si="6"/>
        <v>86180644.55717628</v>
      </c>
      <c r="D80" s="52"/>
      <c r="E80" s="48">
        <v>2014</v>
      </c>
      <c r="F80" s="8">
        <v>42393</v>
      </c>
      <c r="G80" s="51" t="s">
        <v>3</v>
      </c>
      <c r="H80" s="53">
        <v>102.94</v>
      </c>
      <c r="I80" s="53"/>
      <c r="J80" s="48">
        <v>43</v>
      </c>
      <c r="K80" s="52">
        <f t="shared" si="5"/>
        <v>2585419.336715288</v>
      </c>
      <c r="L80" s="52"/>
      <c r="M80" s="6">
        <f t="shared" si="7"/>
        <v>60.126031086402044</v>
      </c>
      <c r="N80" s="48">
        <v>2014</v>
      </c>
      <c r="O80" s="8">
        <v>42396</v>
      </c>
      <c r="P80" s="53">
        <v>102.43</v>
      </c>
      <c r="Q80" s="53"/>
      <c r="R80" s="54">
        <f t="shared" si="8"/>
        <v>3066427.5854064496</v>
      </c>
      <c r="S80" s="54"/>
      <c r="T80" s="55">
        <f t="shared" si="9"/>
        <v>50.99999999999909</v>
      </c>
      <c r="U80" s="55"/>
    </row>
    <row r="81" spans="2:21" ht="13.5">
      <c r="B81" s="48">
        <v>73</v>
      </c>
      <c r="C81" s="52">
        <f t="shared" si="6"/>
        <v>89247072.14258273</v>
      </c>
      <c r="D81" s="52"/>
      <c r="E81" s="48">
        <v>2014</v>
      </c>
      <c r="F81" s="8">
        <v>42397</v>
      </c>
      <c r="G81" s="51" t="s">
        <v>4</v>
      </c>
      <c r="H81" s="53">
        <v>102.99</v>
      </c>
      <c r="I81" s="53"/>
      <c r="J81" s="48">
        <v>26</v>
      </c>
      <c r="K81" s="52">
        <f t="shared" si="5"/>
        <v>2677412.164277482</v>
      </c>
      <c r="L81" s="52"/>
      <c r="M81" s="6">
        <f t="shared" si="7"/>
        <v>102.97739093374929</v>
      </c>
      <c r="N81" s="48">
        <v>2014</v>
      </c>
      <c r="O81" s="8">
        <v>42398</v>
      </c>
      <c r="P81" s="53">
        <v>103.07</v>
      </c>
      <c r="Q81" s="53"/>
      <c r="R81" s="54">
        <f t="shared" si="8"/>
        <v>823819.1274699768</v>
      </c>
      <c r="S81" s="54"/>
      <c r="T81" s="55">
        <f t="shared" si="9"/>
        <v>7.9999999999998295</v>
      </c>
      <c r="U81" s="55"/>
    </row>
    <row r="82" spans="2:21" ht="13.5">
      <c r="B82" s="48">
        <v>74</v>
      </c>
      <c r="C82" s="52">
        <f t="shared" si="6"/>
        <v>90070891.2700527</v>
      </c>
      <c r="D82" s="52"/>
      <c r="E82" s="48">
        <v>2014</v>
      </c>
      <c r="F82" s="8">
        <v>42399</v>
      </c>
      <c r="G82" s="51" t="s">
        <v>4</v>
      </c>
      <c r="H82" s="53">
        <v>102.41</v>
      </c>
      <c r="I82" s="53"/>
      <c r="J82" s="48">
        <v>18</v>
      </c>
      <c r="K82" s="52">
        <f t="shared" si="5"/>
        <v>2702126.738101581</v>
      </c>
      <c r="L82" s="52"/>
      <c r="M82" s="6">
        <f t="shared" si="7"/>
        <v>150.1181521167545</v>
      </c>
      <c r="N82" s="48">
        <v>2014</v>
      </c>
      <c r="O82" s="8">
        <v>42400</v>
      </c>
      <c r="P82" s="53">
        <v>102.63</v>
      </c>
      <c r="Q82" s="53"/>
      <c r="R82" s="54">
        <f t="shared" si="8"/>
        <v>3302599.3465685816</v>
      </c>
      <c r="S82" s="54"/>
      <c r="T82" s="55">
        <f t="shared" si="9"/>
        <v>21.999999999999886</v>
      </c>
      <c r="U82" s="55"/>
    </row>
    <row r="83" spans="2:21" ht="13.5">
      <c r="B83" s="48">
        <v>75</v>
      </c>
      <c r="C83" s="52">
        <f t="shared" si="6"/>
        <v>93373490.61662129</v>
      </c>
      <c r="D83" s="52"/>
      <c r="E83" s="48">
        <v>2014</v>
      </c>
      <c r="F83" s="8">
        <v>42403</v>
      </c>
      <c r="G83" s="48" t="s">
        <v>3</v>
      </c>
      <c r="H83" s="53">
        <v>101.81</v>
      </c>
      <c r="I83" s="53"/>
      <c r="J83" s="48">
        <v>32</v>
      </c>
      <c r="K83" s="52">
        <f t="shared" si="5"/>
        <v>2801204.7184986384</v>
      </c>
      <c r="L83" s="52"/>
      <c r="M83" s="6">
        <f t="shared" si="7"/>
        <v>87.53764745308244</v>
      </c>
      <c r="N83" s="48">
        <v>2014</v>
      </c>
      <c r="O83" s="8">
        <v>42404</v>
      </c>
      <c r="P83" s="53">
        <v>101.18</v>
      </c>
      <c r="Q83" s="53"/>
      <c r="R83" s="54">
        <f t="shared" si="8"/>
        <v>5514871.789544154</v>
      </c>
      <c r="S83" s="54"/>
      <c r="T83" s="55">
        <f t="shared" si="9"/>
        <v>62.999999999999545</v>
      </c>
      <c r="U83" s="55"/>
    </row>
    <row r="84" spans="2:21" ht="13.5">
      <c r="B84" s="48">
        <v>76</v>
      </c>
      <c r="C84" s="52">
        <f t="shared" si="6"/>
        <v>98888362.40616544</v>
      </c>
      <c r="D84" s="52"/>
      <c r="E84" s="48">
        <v>2014</v>
      </c>
      <c r="F84" s="8">
        <v>42407</v>
      </c>
      <c r="G84" s="51" t="s">
        <v>4</v>
      </c>
      <c r="H84" s="53">
        <v>101.84</v>
      </c>
      <c r="I84" s="53"/>
      <c r="J84" s="48">
        <v>58</v>
      </c>
      <c r="K84" s="52">
        <f t="shared" si="5"/>
        <v>2966650.872184963</v>
      </c>
      <c r="L84" s="52"/>
      <c r="M84" s="6">
        <f t="shared" si="7"/>
        <v>51.14915296870626</v>
      </c>
      <c r="N84" s="48">
        <v>2014</v>
      </c>
      <c r="O84" s="8">
        <v>42407</v>
      </c>
      <c r="P84" s="53">
        <v>102.01</v>
      </c>
      <c r="Q84" s="53"/>
      <c r="R84" s="54">
        <f t="shared" si="8"/>
        <v>869535.6004680152</v>
      </c>
      <c r="S84" s="54"/>
      <c r="T84" s="55">
        <f t="shared" si="9"/>
        <v>17.00000000000017</v>
      </c>
      <c r="U84" s="55"/>
    </row>
    <row r="85" spans="2:21" ht="13.5">
      <c r="B85" s="48">
        <v>77</v>
      </c>
      <c r="C85" s="52">
        <f t="shared" si="6"/>
        <v>99757898.00663345</v>
      </c>
      <c r="D85" s="52"/>
      <c r="E85" s="48">
        <v>2014</v>
      </c>
      <c r="F85" s="8">
        <v>42411</v>
      </c>
      <c r="G85" s="48" t="s">
        <v>4</v>
      </c>
      <c r="H85" s="53">
        <v>102.19</v>
      </c>
      <c r="I85" s="53"/>
      <c r="J85" s="48">
        <v>5</v>
      </c>
      <c r="K85" s="52">
        <f t="shared" si="5"/>
        <v>2992736.940199003</v>
      </c>
      <c r="L85" s="52"/>
      <c r="M85" s="6">
        <f t="shared" si="7"/>
        <v>598.5473880398006</v>
      </c>
      <c r="N85" s="48">
        <v>2014</v>
      </c>
      <c r="O85" s="8">
        <v>42411</v>
      </c>
      <c r="P85" s="53">
        <v>102.21</v>
      </c>
      <c r="Q85" s="53"/>
      <c r="R85" s="54">
        <f t="shared" si="8"/>
        <v>1197094.776079363</v>
      </c>
      <c r="S85" s="54"/>
      <c r="T85" s="55">
        <f t="shared" si="9"/>
        <v>1.999999999999602</v>
      </c>
      <c r="U85" s="55"/>
    </row>
    <row r="86" spans="2:21" ht="13.5">
      <c r="B86" s="48">
        <v>78</v>
      </c>
      <c r="C86" s="52">
        <f t="shared" si="6"/>
        <v>100954992.7827128</v>
      </c>
      <c r="D86" s="52"/>
      <c r="E86" s="48">
        <v>2014</v>
      </c>
      <c r="F86" s="8">
        <v>42413</v>
      </c>
      <c r="G86" s="48" t="s">
        <v>3</v>
      </c>
      <c r="H86" s="53">
        <v>102.26</v>
      </c>
      <c r="I86" s="53"/>
      <c r="J86" s="48">
        <v>24</v>
      </c>
      <c r="K86" s="52">
        <f t="shared" si="5"/>
        <v>3028649.783481384</v>
      </c>
      <c r="L86" s="52"/>
      <c r="M86" s="6">
        <f t="shared" si="7"/>
        <v>126.193740978391</v>
      </c>
      <c r="N86" s="48">
        <v>2014</v>
      </c>
      <c r="O86" s="8">
        <v>42414</v>
      </c>
      <c r="P86" s="53">
        <v>101.69</v>
      </c>
      <c r="Q86" s="53"/>
      <c r="R86" s="54">
        <f t="shared" si="8"/>
        <v>7193043.23576838</v>
      </c>
      <c r="S86" s="54"/>
      <c r="T86" s="55">
        <f t="shared" si="9"/>
        <v>57.00000000000074</v>
      </c>
      <c r="U86" s="55"/>
    </row>
    <row r="87" spans="2:21" ht="13.5">
      <c r="B87" s="48">
        <v>79</v>
      </c>
      <c r="C87" s="52">
        <f t="shared" si="6"/>
        <v>108148036.01848118</v>
      </c>
      <c r="D87" s="52"/>
      <c r="E87" s="48">
        <v>2014</v>
      </c>
      <c r="F87" s="8">
        <v>42419</v>
      </c>
      <c r="G87" s="51" t="s">
        <v>3</v>
      </c>
      <c r="H87" s="53">
        <v>102.29</v>
      </c>
      <c r="I87" s="53"/>
      <c r="J87" s="48">
        <v>11</v>
      </c>
      <c r="K87" s="52">
        <f t="shared" si="5"/>
        <v>3244441.0805544355</v>
      </c>
      <c r="L87" s="52"/>
      <c r="M87" s="6">
        <f t="shared" si="7"/>
        <v>294.94918914131233</v>
      </c>
      <c r="N87" s="48">
        <v>2014</v>
      </c>
      <c r="O87" s="8">
        <v>42419</v>
      </c>
      <c r="P87" s="53">
        <v>102.13</v>
      </c>
      <c r="Q87" s="53"/>
      <c r="R87" s="54">
        <f t="shared" si="8"/>
        <v>4719187.026261316</v>
      </c>
      <c r="S87" s="54"/>
      <c r="T87" s="55">
        <f t="shared" si="9"/>
        <v>16.00000000000108</v>
      </c>
      <c r="U87" s="55"/>
    </row>
    <row r="88" spans="2:21" ht="13.5">
      <c r="B88" s="48">
        <v>80</v>
      </c>
      <c r="C88" s="52">
        <f t="shared" si="6"/>
        <v>112867223.0447425</v>
      </c>
      <c r="D88" s="52"/>
      <c r="E88" s="48">
        <v>2014</v>
      </c>
      <c r="F88" s="8">
        <v>42434</v>
      </c>
      <c r="G88" s="48" t="s">
        <v>4</v>
      </c>
      <c r="H88" s="53">
        <v>102.27</v>
      </c>
      <c r="I88" s="53"/>
      <c r="J88" s="48">
        <v>9</v>
      </c>
      <c r="K88" s="52">
        <f t="shared" si="5"/>
        <v>3386016.6913422747</v>
      </c>
      <c r="L88" s="52"/>
      <c r="M88" s="6">
        <f t="shared" si="7"/>
        <v>376.2240768158083</v>
      </c>
      <c r="N88" s="48">
        <v>2014</v>
      </c>
      <c r="O88" s="8">
        <v>42436</v>
      </c>
      <c r="P88" s="53">
        <v>102.93</v>
      </c>
      <c r="Q88" s="53"/>
      <c r="R88" s="54">
        <f t="shared" si="8"/>
        <v>24830789.069843754</v>
      </c>
      <c r="S88" s="54"/>
      <c r="T88" s="55">
        <f t="shared" si="9"/>
        <v>66.00000000000108</v>
      </c>
      <c r="U88" s="55"/>
    </row>
    <row r="89" spans="2:21" ht="13.5">
      <c r="B89" s="48">
        <v>81</v>
      </c>
      <c r="C89" s="52">
        <f t="shared" si="6"/>
        <v>137698012.11458623</v>
      </c>
      <c r="D89" s="52"/>
      <c r="E89" s="48">
        <v>2014</v>
      </c>
      <c r="F89" s="8">
        <v>42441</v>
      </c>
      <c r="G89" s="51" t="s">
        <v>3</v>
      </c>
      <c r="H89" s="53">
        <v>103.14</v>
      </c>
      <c r="I89" s="53"/>
      <c r="J89" s="48">
        <v>17</v>
      </c>
      <c r="K89" s="52">
        <f t="shared" si="5"/>
        <v>4130940.363437587</v>
      </c>
      <c r="L89" s="52"/>
      <c r="M89" s="6">
        <f t="shared" si="7"/>
        <v>242.9964919669169</v>
      </c>
      <c r="N89" s="48">
        <v>2014</v>
      </c>
      <c r="O89" s="8">
        <v>42446</v>
      </c>
      <c r="P89" s="53">
        <v>101.64</v>
      </c>
      <c r="Q89" s="53"/>
      <c r="R89" s="54">
        <f t="shared" si="8"/>
        <v>36449473.79503753</v>
      </c>
      <c r="S89" s="54"/>
      <c r="T89" s="55">
        <f t="shared" si="9"/>
        <v>150</v>
      </c>
      <c r="U89" s="55"/>
    </row>
    <row r="90" spans="2:21" ht="13.5">
      <c r="B90" s="48">
        <v>82</v>
      </c>
      <c r="C90" s="52">
        <f t="shared" si="6"/>
        <v>174147485.90962377</v>
      </c>
      <c r="D90" s="52"/>
      <c r="E90" s="48">
        <v>2014</v>
      </c>
      <c r="F90" s="8">
        <v>42448</v>
      </c>
      <c r="G90" s="48" t="s">
        <v>4</v>
      </c>
      <c r="H90" s="53">
        <v>101.58</v>
      </c>
      <c r="I90" s="53"/>
      <c r="J90" s="48">
        <v>24</v>
      </c>
      <c r="K90" s="52">
        <f t="shared" si="5"/>
        <v>5224424.577288713</v>
      </c>
      <c r="L90" s="52"/>
      <c r="M90" s="6">
        <f t="shared" si="7"/>
        <v>217.6843573870297</v>
      </c>
      <c r="N90" s="48">
        <v>2014</v>
      </c>
      <c r="O90" s="8">
        <v>42449</v>
      </c>
      <c r="P90" s="53">
        <v>102.31</v>
      </c>
      <c r="Q90" s="53"/>
      <c r="R90" s="54">
        <f t="shared" si="8"/>
        <v>15890958.089253254</v>
      </c>
      <c r="S90" s="54"/>
      <c r="T90" s="55">
        <f t="shared" si="9"/>
        <v>73.0000000000004</v>
      </c>
      <c r="U90" s="55"/>
    </row>
    <row r="91" spans="2:21" ht="13.5">
      <c r="B91" s="48">
        <v>83</v>
      </c>
      <c r="C91" s="52">
        <f t="shared" si="6"/>
        <v>190038443.99887702</v>
      </c>
      <c r="D91" s="52"/>
      <c r="E91" s="48">
        <v>2014</v>
      </c>
      <c r="F91" s="8">
        <v>42453</v>
      </c>
      <c r="G91" s="48" t="s">
        <v>4</v>
      </c>
      <c r="H91" s="53">
        <v>102.28</v>
      </c>
      <c r="I91" s="53"/>
      <c r="J91" s="48">
        <v>13</v>
      </c>
      <c r="K91" s="52">
        <f t="shared" si="5"/>
        <v>5701153.319966311</v>
      </c>
      <c r="L91" s="52"/>
      <c r="M91" s="6">
        <f t="shared" si="7"/>
        <v>438.55025538202386</v>
      </c>
      <c r="N91" s="48">
        <v>2014</v>
      </c>
      <c r="O91" s="8">
        <v>42453</v>
      </c>
      <c r="P91" s="53">
        <v>102.36</v>
      </c>
      <c r="Q91" s="53"/>
      <c r="R91" s="54">
        <f t="shared" si="8"/>
        <v>3508402.043056116</v>
      </c>
      <c r="S91" s="54"/>
      <c r="T91" s="55">
        <f t="shared" si="9"/>
        <v>7.9999999999998295</v>
      </c>
      <c r="U91" s="55"/>
    </row>
    <row r="92" spans="2:21" ht="13.5">
      <c r="B92" s="48">
        <v>84</v>
      </c>
      <c r="C92" s="52">
        <f t="shared" si="6"/>
        <v>193546846.04193315</v>
      </c>
      <c r="D92" s="52"/>
      <c r="E92" s="48">
        <v>2014</v>
      </c>
      <c r="F92" s="8">
        <v>42457</v>
      </c>
      <c r="G92" s="51" t="s">
        <v>4</v>
      </c>
      <c r="H92" s="53">
        <v>102.34</v>
      </c>
      <c r="I92" s="53"/>
      <c r="J92" s="48">
        <v>20</v>
      </c>
      <c r="K92" s="52">
        <f t="shared" si="5"/>
        <v>5806405.381257994</v>
      </c>
      <c r="L92" s="52"/>
      <c r="M92" s="6">
        <f t="shared" si="7"/>
        <v>290.3202690628997</v>
      </c>
      <c r="N92" s="48">
        <v>2014</v>
      </c>
      <c r="O92" s="8">
        <v>42464</v>
      </c>
      <c r="P92" s="53">
        <v>103.82</v>
      </c>
      <c r="Q92" s="53"/>
      <c r="R92" s="54">
        <f t="shared" si="8"/>
        <v>42967399.82130886</v>
      </c>
      <c r="S92" s="54"/>
      <c r="T92" s="55">
        <f t="shared" si="9"/>
        <v>147.99999999999898</v>
      </c>
      <c r="U92" s="55"/>
    </row>
    <row r="93" spans="2:21" ht="13.5">
      <c r="B93" s="48">
        <v>85</v>
      </c>
      <c r="C93" s="52">
        <f t="shared" si="6"/>
        <v>236514245.863242</v>
      </c>
      <c r="D93" s="52"/>
      <c r="E93" s="48">
        <v>2014</v>
      </c>
      <c r="F93" s="8">
        <v>42468</v>
      </c>
      <c r="G93" s="51" t="s">
        <v>3</v>
      </c>
      <c r="H93" s="53">
        <v>103.04</v>
      </c>
      <c r="I93" s="53"/>
      <c r="J93" s="48">
        <v>7</v>
      </c>
      <c r="K93" s="52">
        <f t="shared" si="5"/>
        <v>7095427.375897259</v>
      </c>
      <c r="L93" s="52"/>
      <c r="M93" s="6">
        <f t="shared" si="7"/>
        <v>1013.632482271037</v>
      </c>
      <c r="N93" s="48">
        <v>2014</v>
      </c>
      <c r="O93" s="8">
        <v>42469</v>
      </c>
      <c r="P93" s="53">
        <v>102.04</v>
      </c>
      <c r="Q93" s="53"/>
      <c r="R93" s="54">
        <f t="shared" si="8"/>
        <v>101363248.2271037</v>
      </c>
      <c r="S93" s="54"/>
      <c r="T93" s="55">
        <f t="shared" si="9"/>
        <v>100</v>
      </c>
      <c r="U93" s="55"/>
    </row>
    <row r="94" spans="2:21" ht="13.5">
      <c r="B94" s="48">
        <v>86</v>
      </c>
      <c r="C94" s="52">
        <f t="shared" si="6"/>
        <v>337877494.0903457</v>
      </c>
      <c r="D94" s="52"/>
      <c r="E94" s="48">
        <v>2014</v>
      </c>
      <c r="F94" s="8">
        <v>42478</v>
      </c>
      <c r="G94" s="51" t="s">
        <v>4</v>
      </c>
      <c r="H94" s="53">
        <v>102.28</v>
      </c>
      <c r="I94" s="53"/>
      <c r="J94" s="48">
        <v>15</v>
      </c>
      <c r="K94" s="52">
        <f t="shared" si="5"/>
        <v>10136324.82271037</v>
      </c>
      <c r="L94" s="52"/>
      <c r="M94" s="6">
        <f t="shared" si="7"/>
        <v>675.7549881806914</v>
      </c>
      <c r="N94" s="48">
        <v>2014</v>
      </c>
      <c r="O94" s="8">
        <v>42483</v>
      </c>
      <c r="P94" s="53">
        <v>102.49</v>
      </c>
      <c r="Q94" s="53"/>
      <c r="R94" s="54">
        <f t="shared" si="8"/>
        <v>14190854.751794098</v>
      </c>
      <c r="S94" s="54"/>
      <c r="T94" s="55">
        <f t="shared" si="9"/>
        <v>20.999999999999375</v>
      </c>
      <c r="U94" s="55"/>
    </row>
    <row r="95" spans="2:21" ht="13.5">
      <c r="B95" s="48">
        <v>87</v>
      </c>
      <c r="C95" s="52">
        <f t="shared" si="6"/>
        <v>352068348.8421398</v>
      </c>
      <c r="D95" s="52"/>
      <c r="E95" s="48">
        <v>2014</v>
      </c>
      <c r="F95" s="8">
        <v>42488</v>
      </c>
      <c r="G95" s="48" t="s">
        <v>4</v>
      </c>
      <c r="H95" s="53">
        <v>102.16</v>
      </c>
      <c r="I95" s="53"/>
      <c r="J95" s="48">
        <v>6</v>
      </c>
      <c r="K95" s="52">
        <f t="shared" si="5"/>
        <v>10562050.465264194</v>
      </c>
      <c r="L95" s="52"/>
      <c r="M95" s="6">
        <f t="shared" si="7"/>
        <v>1760.3417442106988</v>
      </c>
      <c r="N95" s="48">
        <v>2014</v>
      </c>
      <c r="O95" s="8">
        <v>42490</v>
      </c>
      <c r="P95" s="53">
        <v>102.54</v>
      </c>
      <c r="Q95" s="53"/>
      <c r="R95" s="54">
        <f t="shared" si="8"/>
        <v>66892986.28000826</v>
      </c>
      <c r="S95" s="54"/>
      <c r="T95" s="55">
        <f t="shared" si="9"/>
        <v>38.000000000000966</v>
      </c>
      <c r="U95" s="55"/>
    </row>
    <row r="96" spans="2:21" ht="13.5">
      <c r="B96" s="48">
        <v>88</v>
      </c>
      <c r="C96" s="52">
        <f t="shared" si="6"/>
        <v>418961335.12214804</v>
      </c>
      <c r="D96" s="52"/>
      <c r="E96" s="48">
        <v>2014</v>
      </c>
      <c r="F96" s="8">
        <v>42491</v>
      </c>
      <c r="G96" s="51" t="s">
        <v>4</v>
      </c>
      <c r="H96" s="53">
        <v>102.25</v>
      </c>
      <c r="I96" s="53"/>
      <c r="J96" s="48">
        <v>9</v>
      </c>
      <c r="K96" s="52">
        <f t="shared" si="5"/>
        <v>12568840.05366444</v>
      </c>
      <c r="L96" s="52"/>
      <c r="M96" s="6">
        <f t="shared" si="7"/>
        <v>1396.5377837404935</v>
      </c>
      <c r="N96" s="48">
        <v>2014</v>
      </c>
      <c r="O96" s="8">
        <v>42492</v>
      </c>
      <c r="P96" s="53">
        <v>102.65</v>
      </c>
      <c r="Q96" s="53"/>
      <c r="R96" s="54">
        <f t="shared" si="8"/>
        <v>55861511.349620536</v>
      </c>
      <c r="S96" s="54"/>
      <c r="T96" s="55">
        <f t="shared" si="9"/>
        <v>40.00000000000057</v>
      </c>
      <c r="U96" s="55"/>
    </row>
    <row r="97" spans="2:21" ht="13.5">
      <c r="B97" s="48">
        <v>89</v>
      </c>
      <c r="C97" s="52">
        <f t="shared" si="6"/>
        <v>474822846.47176856</v>
      </c>
      <c r="D97" s="52"/>
      <c r="E97" s="48">
        <v>2014</v>
      </c>
      <c r="F97" s="8">
        <v>42496</v>
      </c>
      <c r="G97" s="51" t="s">
        <v>3</v>
      </c>
      <c r="H97" s="53">
        <v>101.96</v>
      </c>
      <c r="I97" s="53"/>
      <c r="J97" s="48">
        <v>10</v>
      </c>
      <c r="K97" s="52">
        <f t="shared" si="5"/>
        <v>14244685.394153057</v>
      </c>
      <c r="L97" s="52"/>
      <c r="M97" s="6">
        <f t="shared" si="7"/>
        <v>1424.4685394153057</v>
      </c>
      <c r="N97" s="48">
        <v>2014</v>
      </c>
      <c r="O97" s="8">
        <v>42497</v>
      </c>
      <c r="P97" s="53">
        <v>101.56</v>
      </c>
      <c r="Q97" s="53"/>
      <c r="R97" s="54">
        <f t="shared" si="8"/>
        <v>56978741.57661101</v>
      </c>
      <c r="S97" s="54"/>
      <c r="T97" s="55">
        <f t="shared" si="9"/>
        <v>39.99999999999915</v>
      </c>
      <c r="U97" s="55"/>
    </row>
    <row r="98" spans="2:21" ht="13.5">
      <c r="B98" s="48">
        <v>90</v>
      </c>
      <c r="C98" s="52">
        <f t="shared" si="6"/>
        <v>531801588.04837954</v>
      </c>
      <c r="D98" s="52"/>
      <c r="E98" s="48">
        <v>2014</v>
      </c>
      <c r="F98" s="8">
        <v>42500</v>
      </c>
      <c r="G98" s="51" t="s">
        <v>4</v>
      </c>
      <c r="H98" s="53">
        <v>101.78</v>
      </c>
      <c r="I98" s="53"/>
      <c r="J98" s="48">
        <v>9</v>
      </c>
      <c r="K98" s="52">
        <f t="shared" si="5"/>
        <v>15954047.641451385</v>
      </c>
      <c r="L98" s="52"/>
      <c r="M98" s="6">
        <f t="shared" si="7"/>
        <v>1772.671960161265</v>
      </c>
      <c r="N98" s="48">
        <v>2014</v>
      </c>
      <c r="O98" s="8">
        <v>42503</v>
      </c>
      <c r="P98" s="53">
        <v>102.17</v>
      </c>
      <c r="Q98" s="53"/>
      <c r="R98" s="54">
        <f t="shared" si="8"/>
        <v>69134206.44628944</v>
      </c>
      <c r="S98" s="54"/>
      <c r="T98" s="55">
        <f t="shared" si="9"/>
        <v>39.00000000000006</v>
      </c>
      <c r="U98" s="55"/>
    </row>
    <row r="99" spans="2:21" ht="13.5">
      <c r="B99" s="48">
        <v>91</v>
      </c>
      <c r="C99" s="52">
        <f t="shared" si="6"/>
        <v>600935794.494669</v>
      </c>
      <c r="D99" s="52"/>
      <c r="E99" s="48">
        <v>2014</v>
      </c>
      <c r="F99" s="8">
        <v>42504</v>
      </c>
      <c r="G99" s="51" t="s">
        <v>3</v>
      </c>
      <c r="H99" s="53">
        <v>102.06</v>
      </c>
      <c r="I99" s="53"/>
      <c r="J99" s="48">
        <v>10</v>
      </c>
      <c r="K99" s="52">
        <f t="shared" si="5"/>
        <v>18028073.834840067</v>
      </c>
      <c r="L99" s="52"/>
      <c r="M99" s="6">
        <f t="shared" si="7"/>
        <v>1802.8073834840066</v>
      </c>
      <c r="N99" s="48">
        <v>2014</v>
      </c>
      <c r="O99" s="8">
        <v>42505</v>
      </c>
      <c r="P99" s="53">
        <v>101.89</v>
      </c>
      <c r="Q99" s="53"/>
      <c r="R99" s="54">
        <f t="shared" si="8"/>
        <v>30647725.519228417</v>
      </c>
      <c r="S99" s="54"/>
      <c r="T99" s="55">
        <f t="shared" si="9"/>
        <v>17.00000000000017</v>
      </c>
      <c r="U99" s="55"/>
    </row>
    <row r="100" spans="2:21" ht="13.5">
      <c r="B100" s="48">
        <v>92</v>
      </c>
      <c r="C100" s="52">
        <f t="shared" si="6"/>
        <v>631583520.0138974</v>
      </c>
      <c r="D100" s="52"/>
      <c r="E100" s="48">
        <v>2014</v>
      </c>
      <c r="F100" s="8">
        <v>42509</v>
      </c>
      <c r="G100" s="51" t="s">
        <v>3</v>
      </c>
      <c r="H100" s="53">
        <v>101.47</v>
      </c>
      <c r="I100" s="53"/>
      <c r="J100" s="48">
        <v>11</v>
      </c>
      <c r="K100" s="52">
        <f t="shared" si="5"/>
        <v>18947505.60041692</v>
      </c>
      <c r="L100" s="52"/>
      <c r="M100" s="6">
        <f t="shared" si="7"/>
        <v>1722.500509128811</v>
      </c>
      <c r="N100" s="48">
        <v>2014</v>
      </c>
      <c r="O100" s="8">
        <v>42510</v>
      </c>
      <c r="P100" s="53">
        <v>101.33</v>
      </c>
      <c r="Q100" s="53"/>
      <c r="R100" s="54">
        <f t="shared" si="8"/>
        <v>24115007.127803452</v>
      </c>
      <c r="S100" s="54"/>
      <c r="T100" s="55">
        <f t="shared" si="9"/>
        <v>14.000000000000057</v>
      </c>
      <c r="U100" s="55"/>
    </row>
    <row r="101" spans="2:21" ht="13.5">
      <c r="B101" s="48">
        <v>93</v>
      </c>
      <c r="C101" s="52">
        <f t="shared" si="6"/>
        <v>655698527.1417009</v>
      </c>
      <c r="D101" s="52"/>
      <c r="E101" s="48"/>
      <c r="F101" s="8"/>
      <c r="G101" s="48" t="s">
        <v>3</v>
      </c>
      <c r="H101" s="53"/>
      <c r="I101" s="53"/>
      <c r="J101" s="48"/>
      <c r="K101" s="52">
        <f t="shared" si="5"/>
      </c>
      <c r="L101" s="52"/>
      <c r="M101" s="6">
        <f t="shared" si="7"/>
      </c>
      <c r="N101" s="48"/>
      <c r="O101" s="8"/>
      <c r="P101" s="53"/>
      <c r="Q101" s="53"/>
      <c r="R101" s="54">
        <f t="shared" si="8"/>
      </c>
      <c r="S101" s="54"/>
      <c r="T101" s="55">
        <f t="shared" si="9"/>
      </c>
      <c r="U101" s="55"/>
    </row>
    <row r="102" spans="2:21" ht="13.5">
      <c r="B102" s="48">
        <v>94</v>
      </c>
      <c r="C102" s="52">
        <f t="shared" si="6"/>
      </c>
      <c r="D102" s="52"/>
      <c r="E102" s="48"/>
      <c r="F102" s="8"/>
      <c r="G102" s="48" t="s">
        <v>3</v>
      </c>
      <c r="H102" s="53"/>
      <c r="I102" s="53"/>
      <c r="J102" s="48"/>
      <c r="K102" s="52">
        <f t="shared" si="5"/>
      </c>
      <c r="L102" s="52"/>
      <c r="M102" s="6">
        <f t="shared" si="7"/>
      </c>
      <c r="N102" s="48"/>
      <c r="O102" s="8"/>
      <c r="P102" s="53"/>
      <c r="Q102" s="53"/>
      <c r="R102" s="54">
        <f t="shared" si="8"/>
      </c>
      <c r="S102" s="54"/>
      <c r="T102" s="55">
        <f t="shared" si="9"/>
      </c>
      <c r="U102" s="55"/>
    </row>
    <row r="103" spans="2:21" ht="13.5">
      <c r="B103" s="48">
        <v>95</v>
      </c>
      <c r="C103" s="52">
        <f t="shared" si="6"/>
      </c>
      <c r="D103" s="52"/>
      <c r="E103" s="48"/>
      <c r="F103" s="8"/>
      <c r="G103" s="48" t="s">
        <v>3</v>
      </c>
      <c r="H103" s="53"/>
      <c r="I103" s="53"/>
      <c r="J103" s="48"/>
      <c r="K103" s="52">
        <f t="shared" si="5"/>
      </c>
      <c r="L103" s="52"/>
      <c r="M103" s="6">
        <f t="shared" si="7"/>
      </c>
      <c r="N103" s="48"/>
      <c r="O103" s="8"/>
      <c r="P103" s="53"/>
      <c r="Q103" s="53"/>
      <c r="R103" s="54">
        <f t="shared" si="8"/>
      </c>
      <c r="S103" s="54"/>
      <c r="T103" s="55">
        <f t="shared" si="9"/>
      </c>
      <c r="U103" s="55"/>
    </row>
    <row r="104" spans="2:21" ht="13.5">
      <c r="B104" s="48">
        <v>96</v>
      </c>
      <c r="C104" s="52">
        <f t="shared" si="6"/>
      </c>
      <c r="D104" s="52"/>
      <c r="E104" s="48"/>
      <c r="F104" s="8"/>
      <c r="G104" s="48" t="s">
        <v>4</v>
      </c>
      <c r="H104" s="53"/>
      <c r="I104" s="53"/>
      <c r="J104" s="48"/>
      <c r="K104" s="52">
        <f t="shared" si="5"/>
      </c>
      <c r="L104" s="52"/>
      <c r="M104" s="6">
        <f t="shared" si="7"/>
      </c>
      <c r="N104" s="48"/>
      <c r="O104" s="8"/>
      <c r="P104" s="53"/>
      <c r="Q104" s="53"/>
      <c r="R104" s="54">
        <f t="shared" si="8"/>
      </c>
      <c r="S104" s="54"/>
      <c r="T104" s="55">
        <f t="shared" si="9"/>
      </c>
      <c r="U104" s="55"/>
    </row>
    <row r="105" spans="2:21" ht="13.5">
      <c r="B105" s="48">
        <v>97</v>
      </c>
      <c r="C105" s="52">
        <f t="shared" si="6"/>
      </c>
      <c r="D105" s="52"/>
      <c r="E105" s="48"/>
      <c r="F105" s="8"/>
      <c r="G105" s="48" t="s">
        <v>3</v>
      </c>
      <c r="H105" s="53"/>
      <c r="I105" s="53"/>
      <c r="J105" s="48"/>
      <c r="K105" s="52">
        <f t="shared" si="5"/>
      </c>
      <c r="L105" s="52"/>
      <c r="M105" s="6">
        <f t="shared" si="7"/>
      </c>
      <c r="N105" s="48"/>
      <c r="O105" s="8"/>
      <c r="P105" s="53"/>
      <c r="Q105" s="53"/>
      <c r="R105" s="54">
        <f t="shared" si="8"/>
      </c>
      <c r="S105" s="54"/>
      <c r="T105" s="55">
        <f t="shared" si="9"/>
      </c>
      <c r="U105" s="55"/>
    </row>
    <row r="106" spans="2:21" ht="13.5">
      <c r="B106" s="48">
        <v>98</v>
      </c>
      <c r="C106" s="52">
        <f t="shared" si="6"/>
      </c>
      <c r="D106" s="52"/>
      <c r="E106" s="48"/>
      <c r="F106" s="8"/>
      <c r="G106" s="48" t="s">
        <v>4</v>
      </c>
      <c r="H106" s="53"/>
      <c r="I106" s="53"/>
      <c r="J106" s="48"/>
      <c r="K106" s="52">
        <f t="shared" si="5"/>
      </c>
      <c r="L106" s="52"/>
      <c r="M106" s="6">
        <f t="shared" si="7"/>
      </c>
      <c r="N106" s="48"/>
      <c r="O106" s="8"/>
      <c r="P106" s="53"/>
      <c r="Q106" s="53"/>
      <c r="R106" s="54">
        <f t="shared" si="8"/>
      </c>
      <c r="S106" s="54"/>
      <c r="T106" s="55">
        <f t="shared" si="9"/>
      </c>
      <c r="U106" s="55"/>
    </row>
    <row r="107" spans="2:21" ht="13.5">
      <c r="B107" s="48">
        <v>99</v>
      </c>
      <c r="C107" s="52">
        <f t="shared" si="6"/>
      </c>
      <c r="D107" s="52"/>
      <c r="E107" s="48"/>
      <c r="F107" s="8"/>
      <c r="G107" s="48" t="s">
        <v>4</v>
      </c>
      <c r="H107" s="53"/>
      <c r="I107" s="53"/>
      <c r="J107" s="48"/>
      <c r="K107" s="52">
        <f t="shared" si="5"/>
      </c>
      <c r="L107" s="52"/>
      <c r="M107" s="6">
        <f t="shared" si="7"/>
      </c>
      <c r="N107" s="48"/>
      <c r="O107" s="8"/>
      <c r="P107" s="53"/>
      <c r="Q107" s="53"/>
      <c r="R107" s="54">
        <f t="shared" si="8"/>
      </c>
      <c r="S107" s="54"/>
      <c r="T107" s="55">
        <f t="shared" si="9"/>
      </c>
      <c r="U107" s="55"/>
    </row>
    <row r="108" spans="2:21" ht="13.5">
      <c r="B108" s="48">
        <v>100</v>
      </c>
      <c r="C108" s="52">
        <f t="shared" si="6"/>
      </c>
      <c r="D108" s="52"/>
      <c r="E108" s="48"/>
      <c r="F108" s="8"/>
      <c r="G108" s="48" t="s">
        <v>3</v>
      </c>
      <c r="H108" s="53"/>
      <c r="I108" s="53"/>
      <c r="J108" s="48"/>
      <c r="K108" s="52">
        <f t="shared" si="5"/>
      </c>
      <c r="L108" s="52"/>
      <c r="M108" s="6">
        <f t="shared" si="7"/>
      </c>
      <c r="N108" s="48"/>
      <c r="O108" s="8"/>
      <c r="P108" s="53"/>
      <c r="Q108" s="53"/>
      <c r="R108" s="54">
        <f t="shared" si="8"/>
      </c>
      <c r="S108" s="54"/>
      <c r="T108" s="55">
        <f t="shared" si="9"/>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7" dxfId="32" operator="equal" stopIfTrue="1">
      <formula>"買"</formula>
    </cfRule>
    <cfRule type="cellIs" priority="8" dxfId="33" operator="equal" stopIfTrue="1">
      <formula>"売"</formula>
    </cfRule>
  </conditionalFormatting>
  <conditionalFormatting sqref="G9:G11 G14:G45 G47:G108">
    <cfRule type="cellIs" priority="5" dxfId="32" operator="equal" stopIfTrue="1">
      <formula>"買"</formula>
    </cfRule>
    <cfRule type="cellIs" priority="6" dxfId="33" operator="equal" stopIfTrue="1">
      <formula>"売"</formula>
    </cfRule>
  </conditionalFormatting>
  <conditionalFormatting sqref="G12">
    <cfRule type="cellIs" priority="3" dxfId="32" operator="equal" stopIfTrue="1">
      <formula>"買"</formula>
    </cfRule>
    <cfRule type="cellIs" priority="4" dxfId="33" operator="equal" stopIfTrue="1">
      <formula>"売"</formula>
    </cfRule>
  </conditionalFormatting>
  <conditionalFormatting sqref="G13">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6" sqref="E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62</v>
      </c>
      <c r="C5" s="29" t="s">
        <v>63</v>
      </c>
      <c r="D5" s="29">
        <v>47</v>
      </c>
      <c r="E5" s="33" t="s">
        <v>64</v>
      </c>
      <c r="F5" s="29"/>
      <c r="G5" s="33"/>
      <c r="H5" s="29"/>
      <c r="I5" s="33"/>
    </row>
    <row r="6" spans="2:9" ht="17.25">
      <c r="B6" s="28"/>
      <c r="C6" s="29"/>
      <c r="D6" s="29"/>
      <c r="E6" s="33"/>
      <c r="F6" s="29"/>
      <c r="G6" s="34"/>
      <c r="H6" s="29"/>
      <c r="I6" s="34"/>
    </row>
    <row r="7" spans="2:9" ht="17.25">
      <c r="B7" s="28"/>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c r="E2" s="83"/>
      <c r="F2" s="80" t="s">
        <v>6</v>
      </c>
      <c r="G2" s="80"/>
      <c r="H2" s="83" t="s">
        <v>36</v>
      </c>
      <c r="I2" s="83"/>
      <c r="J2" s="80" t="s">
        <v>7</v>
      </c>
      <c r="K2" s="80"/>
      <c r="L2" s="77">
        <f>C9</f>
        <v>1000000</v>
      </c>
      <c r="M2" s="83"/>
      <c r="N2" s="80" t="s">
        <v>8</v>
      </c>
      <c r="O2" s="80"/>
      <c r="P2" s="77" t="e">
        <f>C108+R108</f>
        <v>#VALUE!</v>
      </c>
      <c r="Q2" s="83"/>
      <c r="R2" s="1"/>
      <c r="S2" s="1"/>
      <c r="T2" s="1"/>
    </row>
    <row r="3" spans="2:19" ht="57" customHeight="1">
      <c r="B3" s="80" t="s">
        <v>9</v>
      </c>
      <c r="C3" s="80"/>
      <c r="D3" s="85" t="s">
        <v>38</v>
      </c>
      <c r="E3" s="85"/>
      <c r="F3" s="85"/>
      <c r="G3" s="85"/>
      <c r="H3" s="85"/>
      <c r="I3" s="85"/>
      <c r="J3" s="80" t="s">
        <v>10</v>
      </c>
      <c r="K3" s="80"/>
      <c r="L3" s="85" t="s">
        <v>35</v>
      </c>
      <c r="M3" s="86"/>
      <c r="N3" s="86"/>
      <c r="O3" s="86"/>
      <c r="P3" s="86"/>
      <c r="Q3" s="86"/>
      <c r="R3" s="1"/>
      <c r="S3" s="1"/>
    </row>
    <row r="4" spans="2:20" ht="13.5">
      <c r="B4" s="80" t="s">
        <v>11</v>
      </c>
      <c r="C4" s="80"/>
      <c r="D4" s="78">
        <f>SUM($R$9:$S$993)</f>
        <v>153684.21052631587</v>
      </c>
      <c r="E4" s="78"/>
      <c r="F4" s="80" t="s">
        <v>12</v>
      </c>
      <c r="G4" s="80"/>
      <c r="H4" s="84">
        <f>SUM($T$9:$U$108)</f>
        <v>292.00000000000017</v>
      </c>
      <c r="I4" s="83"/>
      <c r="J4" s="76" t="s">
        <v>13</v>
      </c>
      <c r="K4" s="76"/>
      <c r="L4" s="77">
        <f>MAX($C$9:$D$990)-C9</f>
        <v>153684.21052631596</v>
      </c>
      <c r="M4" s="77"/>
      <c r="N4" s="76" t="s">
        <v>14</v>
      </c>
      <c r="O4" s="76"/>
      <c r="P4" s="78">
        <f>MIN($C$9:$D$990)-C9</f>
        <v>0</v>
      </c>
      <c r="Q4" s="78"/>
      <c r="R4" s="1"/>
      <c r="S4" s="1"/>
      <c r="T4" s="1"/>
    </row>
    <row r="5" spans="2:20" ht="13.5">
      <c r="B5" s="22" t="s">
        <v>15</v>
      </c>
      <c r="C5" s="2">
        <f>COUNTIF($R$9:$R$990,"&gt;0")</f>
        <v>1</v>
      </c>
      <c r="D5" s="21" t="s">
        <v>16</v>
      </c>
      <c r="E5" s="16">
        <f>COUNTIF($R$9:$R$990,"&lt;0")</f>
        <v>0</v>
      </c>
      <c r="F5" s="21" t="s">
        <v>17</v>
      </c>
      <c r="G5" s="2">
        <f>COUNTIF($R$9:$R$990,"=0")</f>
        <v>0</v>
      </c>
      <c r="H5" s="21" t="s">
        <v>18</v>
      </c>
      <c r="I5" s="3">
        <f>C5/SUM(C5,E5,G5)</f>
        <v>1</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20">
        <v>1</v>
      </c>
      <c r="C9" s="52">
        <v>1000000</v>
      </c>
      <c r="D9" s="52"/>
      <c r="E9" s="20">
        <v>2001</v>
      </c>
      <c r="F9" s="8">
        <v>42111</v>
      </c>
      <c r="G9" s="20" t="s">
        <v>4</v>
      </c>
      <c r="H9" s="53">
        <v>105.33</v>
      </c>
      <c r="I9" s="53"/>
      <c r="J9" s="20">
        <v>57</v>
      </c>
      <c r="K9" s="52">
        <f aca="true" t="shared" si="0" ref="K9:K72">IF(F9="","",C9*0.03)</f>
        <v>30000</v>
      </c>
      <c r="L9" s="52"/>
      <c r="M9" s="6">
        <f>IF(J9="","",(K9/J9)/1000)</f>
        <v>0.5263157894736842</v>
      </c>
      <c r="N9" s="20">
        <v>2001</v>
      </c>
      <c r="O9" s="8">
        <v>42111</v>
      </c>
      <c r="P9" s="53">
        <v>108.25</v>
      </c>
      <c r="Q9" s="53"/>
      <c r="R9" s="54">
        <f>IF(O9="","",(IF(G9="売",H9-P9,P9-H9))*M9*100000)</f>
        <v>153684.21052631587</v>
      </c>
      <c r="S9" s="54"/>
      <c r="T9" s="55">
        <f>IF(O9="","",IF(R9&lt;0,J9*(-1),IF(G9="買",(P9-H9)*100,(H9-P9)*100)))</f>
        <v>292.00000000000017</v>
      </c>
      <c r="U9" s="55"/>
    </row>
    <row r="10" spans="2:21" ht="13.5">
      <c r="B10" s="20">
        <v>2</v>
      </c>
      <c r="C10" s="52">
        <f aca="true" t="shared" si="1" ref="C10:C73">IF(R9="","",C9+R9)</f>
        <v>1153684.210526316</v>
      </c>
      <c r="D10" s="52"/>
      <c r="E10" s="20"/>
      <c r="F10" s="8"/>
      <c r="G10" s="20" t="s">
        <v>4</v>
      </c>
      <c r="H10" s="53"/>
      <c r="I10" s="53"/>
      <c r="J10" s="20"/>
      <c r="K10" s="52">
        <f t="shared" si="0"/>
      </c>
      <c r="L10" s="52"/>
      <c r="M10" s="6">
        <f aca="true" t="shared" si="2" ref="M10:M73">IF(J10="","",(K10/J10)/1000)</f>
      </c>
      <c r="N10" s="20"/>
      <c r="O10" s="8"/>
      <c r="P10" s="53"/>
      <c r="Q10" s="53"/>
      <c r="R10" s="54">
        <f aca="true" t="shared" si="3" ref="R10:R73">IF(O10="","",(IF(G10="売",H10-P10,P10-H10))*M10*100000)</f>
      </c>
      <c r="S10" s="54"/>
      <c r="T10" s="55">
        <f aca="true" t="shared" si="4" ref="T10:T73">IF(O10="","",IF(R10&lt;0,J10*(-1),IF(G10="買",(P10-H10)*100,(H10-P10)*100)))</f>
      </c>
      <c r="U10" s="55"/>
    </row>
    <row r="11" spans="2:21" ht="13.5">
      <c r="B11" s="20">
        <v>3</v>
      </c>
      <c r="C11" s="52">
        <f t="shared" si="1"/>
      </c>
      <c r="D11" s="52"/>
      <c r="E11" s="20"/>
      <c r="F11" s="8"/>
      <c r="G11" s="20" t="s">
        <v>4</v>
      </c>
      <c r="H11" s="53"/>
      <c r="I11" s="53"/>
      <c r="J11" s="20"/>
      <c r="K11" s="52">
        <f t="shared" si="0"/>
      </c>
      <c r="L11" s="52"/>
      <c r="M11" s="6">
        <f t="shared" si="2"/>
      </c>
      <c r="N11" s="20"/>
      <c r="O11" s="8"/>
      <c r="P11" s="53"/>
      <c r="Q11" s="53"/>
      <c r="R11" s="54">
        <f t="shared" si="3"/>
      </c>
      <c r="S11" s="54"/>
      <c r="T11" s="55">
        <f t="shared" si="4"/>
      </c>
      <c r="U11" s="55"/>
    </row>
    <row r="12" spans="2:21" ht="13.5">
      <c r="B12" s="20">
        <v>4</v>
      </c>
      <c r="C12" s="52">
        <f t="shared" si="1"/>
      </c>
      <c r="D12" s="52"/>
      <c r="E12" s="20"/>
      <c r="F12" s="8"/>
      <c r="G12" s="20" t="s">
        <v>3</v>
      </c>
      <c r="H12" s="53"/>
      <c r="I12" s="53"/>
      <c r="J12" s="20"/>
      <c r="K12" s="52">
        <f t="shared" si="0"/>
      </c>
      <c r="L12" s="52"/>
      <c r="M12" s="6">
        <f t="shared" si="2"/>
      </c>
      <c r="N12" s="20"/>
      <c r="O12" s="8"/>
      <c r="P12" s="53"/>
      <c r="Q12" s="53"/>
      <c r="R12" s="54">
        <f t="shared" si="3"/>
      </c>
      <c r="S12" s="54"/>
      <c r="T12" s="55">
        <f t="shared" si="4"/>
      </c>
      <c r="U12" s="55"/>
    </row>
    <row r="13" spans="2:21" ht="13.5">
      <c r="B13" s="20">
        <v>5</v>
      </c>
      <c r="C13" s="52">
        <f t="shared" si="1"/>
      </c>
      <c r="D13" s="52"/>
      <c r="E13" s="20"/>
      <c r="F13" s="8"/>
      <c r="G13" s="20" t="s">
        <v>3</v>
      </c>
      <c r="H13" s="53"/>
      <c r="I13" s="53"/>
      <c r="J13" s="20"/>
      <c r="K13" s="52">
        <f t="shared" si="0"/>
      </c>
      <c r="L13" s="52"/>
      <c r="M13" s="6">
        <f t="shared" si="2"/>
      </c>
      <c r="N13" s="20"/>
      <c r="O13" s="8"/>
      <c r="P13" s="53"/>
      <c r="Q13" s="53"/>
      <c r="R13" s="54">
        <f t="shared" si="3"/>
      </c>
      <c r="S13" s="54"/>
      <c r="T13" s="55">
        <f t="shared" si="4"/>
      </c>
      <c r="U13" s="55"/>
    </row>
    <row r="14" spans="2:21" ht="13.5">
      <c r="B14" s="20">
        <v>6</v>
      </c>
      <c r="C14" s="52">
        <f t="shared" si="1"/>
      </c>
      <c r="D14" s="52"/>
      <c r="E14" s="20"/>
      <c r="F14" s="8"/>
      <c r="G14" s="20" t="s">
        <v>4</v>
      </c>
      <c r="H14" s="53"/>
      <c r="I14" s="53"/>
      <c r="J14" s="20"/>
      <c r="K14" s="52">
        <f t="shared" si="0"/>
      </c>
      <c r="L14" s="52"/>
      <c r="M14" s="6">
        <f t="shared" si="2"/>
      </c>
      <c r="N14" s="20"/>
      <c r="O14" s="8"/>
      <c r="P14" s="53"/>
      <c r="Q14" s="53"/>
      <c r="R14" s="54">
        <f t="shared" si="3"/>
      </c>
      <c r="S14" s="54"/>
      <c r="T14" s="55">
        <f t="shared" si="4"/>
      </c>
      <c r="U14" s="55"/>
    </row>
    <row r="15" spans="2:21" ht="13.5">
      <c r="B15" s="20">
        <v>7</v>
      </c>
      <c r="C15" s="52">
        <f t="shared" si="1"/>
      </c>
      <c r="D15" s="52"/>
      <c r="E15" s="20"/>
      <c r="F15" s="8"/>
      <c r="G15" s="20" t="s">
        <v>4</v>
      </c>
      <c r="H15" s="53"/>
      <c r="I15" s="53"/>
      <c r="J15" s="20"/>
      <c r="K15" s="52">
        <f t="shared" si="0"/>
      </c>
      <c r="L15" s="52"/>
      <c r="M15" s="6">
        <f t="shared" si="2"/>
      </c>
      <c r="N15" s="20"/>
      <c r="O15" s="8"/>
      <c r="P15" s="53"/>
      <c r="Q15" s="53"/>
      <c r="R15" s="54">
        <f t="shared" si="3"/>
      </c>
      <c r="S15" s="54"/>
      <c r="T15" s="55">
        <f t="shared" si="4"/>
      </c>
      <c r="U15" s="55"/>
    </row>
    <row r="16" spans="2:21" ht="13.5">
      <c r="B16" s="20">
        <v>8</v>
      </c>
      <c r="C16" s="52">
        <f t="shared" si="1"/>
      </c>
      <c r="D16" s="52"/>
      <c r="E16" s="20"/>
      <c r="F16" s="8"/>
      <c r="G16" s="20" t="s">
        <v>4</v>
      </c>
      <c r="H16" s="53"/>
      <c r="I16" s="53"/>
      <c r="J16" s="20"/>
      <c r="K16" s="52">
        <f t="shared" si="0"/>
      </c>
      <c r="L16" s="52"/>
      <c r="M16" s="6">
        <f t="shared" si="2"/>
      </c>
      <c r="N16" s="20"/>
      <c r="O16" s="8"/>
      <c r="P16" s="53"/>
      <c r="Q16" s="53"/>
      <c r="R16" s="54">
        <f t="shared" si="3"/>
      </c>
      <c r="S16" s="54"/>
      <c r="T16" s="55">
        <f t="shared" si="4"/>
      </c>
      <c r="U16" s="55"/>
    </row>
    <row r="17" spans="2:21" ht="13.5">
      <c r="B17" s="20">
        <v>9</v>
      </c>
      <c r="C17" s="52">
        <f t="shared" si="1"/>
      </c>
      <c r="D17" s="52"/>
      <c r="E17" s="20"/>
      <c r="F17" s="8"/>
      <c r="G17" s="20" t="s">
        <v>4</v>
      </c>
      <c r="H17" s="53"/>
      <c r="I17" s="53"/>
      <c r="J17" s="20"/>
      <c r="K17" s="52">
        <f t="shared" si="0"/>
      </c>
      <c r="L17" s="52"/>
      <c r="M17" s="6">
        <f t="shared" si="2"/>
      </c>
      <c r="N17" s="20"/>
      <c r="O17" s="8"/>
      <c r="P17" s="53"/>
      <c r="Q17" s="53"/>
      <c r="R17" s="54">
        <f t="shared" si="3"/>
      </c>
      <c r="S17" s="54"/>
      <c r="T17" s="55">
        <f t="shared" si="4"/>
      </c>
      <c r="U17" s="55"/>
    </row>
    <row r="18" spans="2:21" ht="13.5">
      <c r="B18" s="20">
        <v>10</v>
      </c>
      <c r="C18" s="52">
        <f t="shared" si="1"/>
      </c>
      <c r="D18" s="52"/>
      <c r="E18" s="20"/>
      <c r="F18" s="8"/>
      <c r="G18" s="20" t="s">
        <v>4</v>
      </c>
      <c r="H18" s="53"/>
      <c r="I18" s="53"/>
      <c r="J18" s="20"/>
      <c r="K18" s="52">
        <f t="shared" si="0"/>
      </c>
      <c r="L18" s="52"/>
      <c r="M18" s="6">
        <f t="shared" si="2"/>
      </c>
      <c r="N18" s="20"/>
      <c r="O18" s="8"/>
      <c r="P18" s="53"/>
      <c r="Q18" s="53"/>
      <c r="R18" s="54">
        <f t="shared" si="3"/>
      </c>
      <c r="S18" s="54"/>
      <c r="T18" s="55">
        <f t="shared" si="4"/>
      </c>
      <c r="U18" s="55"/>
    </row>
    <row r="19" spans="2:21" ht="13.5">
      <c r="B19" s="20">
        <v>11</v>
      </c>
      <c r="C19" s="52">
        <f t="shared" si="1"/>
      </c>
      <c r="D19" s="52"/>
      <c r="E19" s="20"/>
      <c r="F19" s="8"/>
      <c r="G19" s="20" t="s">
        <v>4</v>
      </c>
      <c r="H19" s="53"/>
      <c r="I19" s="53"/>
      <c r="J19" s="20"/>
      <c r="K19" s="52">
        <f t="shared" si="0"/>
      </c>
      <c r="L19" s="52"/>
      <c r="M19" s="6">
        <f t="shared" si="2"/>
      </c>
      <c r="N19" s="20"/>
      <c r="O19" s="8"/>
      <c r="P19" s="53"/>
      <c r="Q19" s="53"/>
      <c r="R19" s="54">
        <f t="shared" si="3"/>
      </c>
      <c r="S19" s="54"/>
      <c r="T19" s="55">
        <f t="shared" si="4"/>
      </c>
      <c r="U19" s="55"/>
    </row>
    <row r="20" spans="2:21" ht="13.5">
      <c r="B20" s="20">
        <v>12</v>
      </c>
      <c r="C20" s="52">
        <f t="shared" si="1"/>
      </c>
      <c r="D20" s="52"/>
      <c r="E20" s="20"/>
      <c r="F20" s="8"/>
      <c r="G20" s="20" t="s">
        <v>4</v>
      </c>
      <c r="H20" s="53"/>
      <c r="I20" s="53"/>
      <c r="J20" s="20"/>
      <c r="K20" s="52">
        <f t="shared" si="0"/>
      </c>
      <c r="L20" s="52"/>
      <c r="M20" s="6">
        <f t="shared" si="2"/>
      </c>
      <c r="N20" s="20"/>
      <c r="O20" s="8"/>
      <c r="P20" s="53"/>
      <c r="Q20" s="53"/>
      <c r="R20" s="54">
        <f t="shared" si="3"/>
      </c>
      <c r="S20" s="54"/>
      <c r="T20" s="55">
        <f t="shared" si="4"/>
      </c>
      <c r="U20" s="55"/>
    </row>
    <row r="21" spans="2:21" ht="13.5">
      <c r="B21" s="20">
        <v>13</v>
      </c>
      <c r="C21" s="52">
        <f t="shared" si="1"/>
      </c>
      <c r="D21" s="52"/>
      <c r="E21" s="20"/>
      <c r="F21" s="8"/>
      <c r="G21" s="20" t="s">
        <v>4</v>
      </c>
      <c r="H21" s="53"/>
      <c r="I21" s="53"/>
      <c r="J21" s="20"/>
      <c r="K21" s="52">
        <f t="shared" si="0"/>
      </c>
      <c r="L21" s="52"/>
      <c r="M21" s="6">
        <f t="shared" si="2"/>
      </c>
      <c r="N21" s="20"/>
      <c r="O21" s="8"/>
      <c r="P21" s="53"/>
      <c r="Q21" s="53"/>
      <c r="R21" s="54">
        <f t="shared" si="3"/>
      </c>
      <c r="S21" s="54"/>
      <c r="T21" s="55">
        <f t="shared" si="4"/>
      </c>
      <c r="U21" s="55"/>
    </row>
    <row r="22" spans="2:21" ht="13.5">
      <c r="B22" s="20">
        <v>14</v>
      </c>
      <c r="C22" s="52">
        <f t="shared" si="1"/>
      </c>
      <c r="D22" s="52"/>
      <c r="E22" s="20"/>
      <c r="F22" s="8"/>
      <c r="G22" s="20" t="s">
        <v>3</v>
      </c>
      <c r="H22" s="53"/>
      <c r="I22" s="53"/>
      <c r="J22" s="20"/>
      <c r="K22" s="52">
        <f t="shared" si="0"/>
      </c>
      <c r="L22" s="52"/>
      <c r="M22" s="6">
        <f t="shared" si="2"/>
      </c>
      <c r="N22" s="20"/>
      <c r="O22" s="8"/>
      <c r="P22" s="53"/>
      <c r="Q22" s="53"/>
      <c r="R22" s="54">
        <f t="shared" si="3"/>
      </c>
      <c r="S22" s="54"/>
      <c r="T22" s="55">
        <f t="shared" si="4"/>
      </c>
      <c r="U22" s="55"/>
    </row>
    <row r="23" spans="2:21" ht="13.5">
      <c r="B23" s="20">
        <v>15</v>
      </c>
      <c r="C23" s="52">
        <f t="shared" si="1"/>
      </c>
      <c r="D23" s="52"/>
      <c r="E23" s="20"/>
      <c r="F23" s="8"/>
      <c r="G23" s="20" t="s">
        <v>4</v>
      </c>
      <c r="H23" s="53"/>
      <c r="I23" s="53"/>
      <c r="J23" s="20"/>
      <c r="K23" s="52">
        <f t="shared" si="0"/>
      </c>
      <c r="L23" s="52"/>
      <c r="M23" s="6">
        <f t="shared" si="2"/>
      </c>
      <c r="N23" s="20"/>
      <c r="O23" s="8"/>
      <c r="P23" s="53"/>
      <c r="Q23" s="53"/>
      <c r="R23" s="54">
        <f t="shared" si="3"/>
      </c>
      <c r="S23" s="54"/>
      <c r="T23" s="55">
        <f t="shared" si="4"/>
      </c>
      <c r="U23" s="55"/>
    </row>
    <row r="24" spans="2:21" ht="13.5">
      <c r="B24" s="20">
        <v>16</v>
      </c>
      <c r="C24" s="52">
        <f t="shared" si="1"/>
      </c>
      <c r="D24" s="52"/>
      <c r="E24" s="20"/>
      <c r="F24" s="8"/>
      <c r="G24" s="20" t="s">
        <v>4</v>
      </c>
      <c r="H24" s="53"/>
      <c r="I24" s="53"/>
      <c r="J24" s="20"/>
      <c r="K24" s="52">
        <f t="shared" si="0"/>
      </c>
      <c r="L24" s="52"/>
      <c r="M24" s="6">
        <f t="shared" si="2"/>
      </c>
      <c r="N24" s="20"/>
      <c r="O24" s="8"/>
      <c r="P24" s="53"/>
      <c r="Q24" s="53"/>
      <c r="R24" s="54">
        <f t="shared" si="3"/>
      </c>
      <c r="S24" s="54"/>
      <c r="T24" s="55">
        <f t="shared" si="4"/>
      </c>
      <c r="U24" s="55"/>
    </row>
    <row r="25" spans="2:21" ht="13.5">
      <c r="B25" s="20">
        <v>17</v>
      </c>
      <c r="C25" s="52">
        <f t="shared" si="1"/>
      </c>
      <c r="D25" s="52"/>
      <c r="E25" s="20"/>
      <c r="F25" s="8"/>
      <c r="G25" s="20" t="s">
        <v>4</v>
      </c>
      <c r="H25" s="53"/>
      <c r="I25" s="53"/>
      <c r="J25" s="20"/>
      <c r="K25" s="52">
        <f t="shared" si="0"/>
      </c>
      <c r="L25" s="52"/>
      <c r="M25" s="6">
        <f t="shared" si="2"/>
      </c>
      <c r="N25" s="20"/>
      <c r="O25" s="8"/>
      <c r="P25" s="53"/>
      <c r="Q25" s="53"/>
      <c r="R25" s="54">
        <f t="shared" si="3"/>
      </c>
      <c r="S25" s="54"/>
      <c r="T25" s="55">
        <f t="shared" si="4"/>
      </c>
      <c r="U25" s="55"/>
    </row>
    <row r="26" spans="2:21" ht="13.5">
      <c r="B26" s="20">
        <v>18</v>
      </c>
      <c r="C26" s="52">
        <f t="shared" si="1"/>
      </c>
      <c r="D26" s="52"/>
      <c r="E26" s="20"/>
      <c r="F26" s="8"/>
      <c r="G26" s="20" t="s">
        <v>4</v>
      </c>
      <c r="H26" s="53"/>
      <c r="I26" s="53"/>
      <c r="J26" s="20"/>
      <c r="K26" s="52">
        <f t="shared" si="0"/>
      </c>
      <c r="L26" s="52"/>
      <c r="M26" s="6">
        <f t="shared" si="2"/>
      </c>
      <c r="N26" s="20"/>
      <c r="O26" s="8"/>
      <c r="P26" s="53"/>
      <c r="Q26" s="53"/>
      <c r="R26" s="54">
        <f t="shared" si="3"/>
      </c>
      <c r="S26" s="54"/>
      <c r="T26" s="55">
        <f t="shared" si="4"/>
      </c>
      <c r="U26" s="55"/>
    </row>
    <row r="27" spans="2:21" ht="13.5">
      <c r="B27" s="20">
        <v>19</v>
      </c>
      <c r="C27" s="52">
        <f t="shared" si="1"/>
      </c>
      <c r="D27" s="52"/>
      <c r="E27" s="20"/>
      <c r="F27" s="8"/>
      <c r="G27" s="20" t="s">
        <v>3</v>
      </c>
      <c r="H27" s="53"/>
      <c r="I27" s="53"/>
      <c r="J27" s="20"/>
      <c r="K27" s="52">
        <f t="shared" si="0"/>
      </c>
      <c r="L27" s="52"/>
      <c r="M27" s="6">
        <f t="shared" si="2"/>
      </c>
      <c r="N27" s="20"/>
      <c r="O27" s="8"/>
      <c r="P27" s="53"/>
      <c r="Q27" s="53"/>
      <c r="R27" s="54">
        <f t="shared" si="3"/>
      </c>
      <c r="S27" s="54"/>
      <c r="T27" s="55">
        <f t="shared" si="4"/>
      </c>
      <c r="U27" s="55"/>
    </row>
    <row r="28" spans="2:21" ht="13.5">
      <c r="B28" s="20">
        <v>20</v>
      </c>
      <c r="C28" s="52">
        <f t="shared" si="1"/>
      </c>
      <c r="D28" s="52"/>
      <c r="E28" s="20"/>
      <c r="F28" s="8"/>
      <c r="G28" s="20" t="s">
        <v>4</v>
      </c>
      <c r="H28" s="53"/>
      <c r="I28" s="53"/>
      <c r="J28" s="20"/>
      <c r="K28" s="52">
        <f t="shared" si="0"/>
      </c>
      <c r="L28" s="52"/>
      <c r="M28" s="6">
        <f t="shared" si="2"/>
      </c>
      <c r="N28" s="20"/>
      <c r="O28" s="8"/>
      <c r="P28" s="53"/>
      <c r="Q28" s="53"/>
      <c r="R28" s="54">
        <f t="shared" si="3"/>
      </c>
      <c r="S28" s="54"/>
      <c r="T28" s="55">
        <f t="shared" si="4"/>
      </c>
      <c r="U28" s="55"/>
    </row>
    <row r="29" spans="2:21" ht="13.5">
      <c r="B29" s="20">
        <v>21</v>
      </c>
      <c r="C29" s="52">
        <f t="shared" si="1"/>
      </c>
      <c r="D29" s="52"/>
      <c r="E29" s="20"/>
      <c r="F29" s="8"/>
      <c r="G29" s="20" t="s">
        <v>3</v>
      </c>
      <c r="H29" s="53"/>
      <c r="I29" s="53"/>
      <c r="J29" s="20"/>
      <c r="K29" s="52">
        <f t="shared" si="0"/>
      </c>
      <c r="L29" s="52"/>
      <c r="M29" s="6">
        <f t="shared" si="2"/>
      </c>
      <c r="N29" s="20"/>
      <c r="O29" s="8"/>
      <c r="P29" s="53"/>
      <c r="Q29" s="53"/>
      <c r="R29" s="54">
        <f t="shared" si="3"/>
      </c>
      <c r="S29" s="54"/>
      <c r="T29" s="55">
        <f t="shared" si="4"/>
      </c>
      <c r="U29" s="55"/>
    </row>
    <row r="30" spans="2:21" ht="13.5">
      <c r="B30" s="20">
        <v>22</v>
      </c>
      <c r="C30" s="52">
        <f t="shared" si="1"/>
      </c>
      <c r="D30" s="52"/>
      <c r="E30" s="20"/>
      <c r="F30" s="8"/>
      <c r="G30" s="20" t="s">
        <v>3</v>
      </c>
      <c r="H30" s="53"/>
      <c r="I30" s="53"/>
      <c r="J30" s="20"/>
      <c r="K30" s="52">
        <f t="shared" si="0"/>
      </c>
      <c r="L30" s="52"/>
      <c r="M30" s="6">
        <f t="shared" si="2"/>
      </c>
      <c r="N30" s="20"/>
      <c r="O30" s="8"/>
      <c r="P30" s="53"/>
      <c r="Q30" s="53"/>
      <c r="R30" s="54">
        <f t="shared" si="3"/>
      </c>
      <c r="S30" s="54"/>
      <c r="T30" s="55">
        <f t="shared" si="4"/>
      </c>
      <c r="U30" s="55"/>
    </row>
    <row r="31" spans="2:21" ht="13.5">
      <c r="B31" s="20">
        <v>23</v>
      </c>
      <c r="C31" s="52">
        <f t="shared" si="1"/>
      </c>
      <c r="D31" s="52"/>
      <c r="E31" s="20"/>
      <c r="F31" s="8"/>
      <c r="G31" s="20" t="s">
        <v>3</v>
      </c>
      <c r="H31" s="53"/>
      <c r="I31" s="53"/>
      <c r="J31" s="20"/>
      <c r="K31" s="52">
        <f t="shared" si="0"/>
      </c>
      <c r="L31" s="52"/>
      <c r="M31" s="6">
        <f t="shared" si="2"/>
      </c>
      <c r="N31" s="20"/>
      <c r="O31" s="8"/>
      <c r="P31" s="53"/>
      <c r="Q31" s="53"/>
      <c r="R31" s="54">
        <f t="shared" si="3"/>
      </c>
      <c r="S31" s="54"/>
      <c r="T31" s="55">
        <f t="shared" si="4"/>
      </c>
      <c r="U31" s="55"/>
    </row>
    <row r="32" spans="2:21" ht="13.5">
      <c r="B32" s="20">
        <v>24</v>
      </c>
      <c r="C32" s="52">
        <f t="shared" si="1"/>
      </c>
      <c r="D32" s="52"/>
      <c r="E32" s="20"/>
      <c r="F32" s="8"/>
      <c r="G32" s="20" t="s">
        <v>3</v>
      </c>
      <c r="H32" s="53"/>
      <c r="I32" s="53"/>
      <c r="J32" s="20"/>
      <c r="K32" s="52">
        <f t="shared" si="0"/>
      </c>
      <c r="L32" s="52"/>
      <c r="M32" s="6">
        <f t="shared" si="2"/>
      </c>
      <c r="N32" s="20"/>
      <c r="O32" s="8"/>
      <c r="P32" s="53"/>
      <c r="Q32" s="53"/>
      <c r="R32" s="54">
        <f t="shared" si="3"/>
      </c>
      <c r="S32" s="54"/>
      <c r="T32" s="55">
        <f t="shared" si="4"/>
      </c>
      <c r="U32" s="55"/>
    </row>
    <row r="33" spans="2:21" ht="13.5">
      <c r="B33" s="20">
        <v>25</v>
      </c>
      <c r="C33" s="52">
        <f t="shared" si="1"/>
      </c>
      <c r="D33" s="52"/>
      <c r="E33" s="20"/>
      <c r="F33" s="8"/>
      <c r="G33" s="20" t="s">
        <v>4</v>
      </c>
      <c r="H33" s="53"/>
      <c r="I33" s="53"/>
      <c r="J33" s="20"/>
      <c r="K33" s="52">
        <f t="shared" si="0"/>
      </c>
      <c r="L33" s="52"/>
      <c r="M33" s="6">
        <f t="shared" si="2"/>
      </c>
      <c r="N33" s="20"/>
      <c r="O33" s="8"/>
      <c r="P33" s="53"/>
      <c r="Q33" s="53"/>
      <c r="R33" s="54">
        <f t="shared" si="3"/>
      </c>
      <c r="S33" s="54"/>
      <c r="T33" s="55">
        <f t="shared" si="4"/>
      </c>
      <c r="U33" s="55"/>
    </row>
    <row r="34" spans="2:21" ht="13.5">
      <c r="B34" s="20">
        <v>26</v>
      </c>
      <c r="C34" s="52">
        <f t="shared" si="1"/>
      </c>
      <c r="D34" s="52"/>
      <c r="E34" s="20"/>
      <c r="F34" s="8"/>
      <c r="G34" s="20" t="s">
        <v>3</v>
      </c>
      <c r="H34" s="53"/>
      <c r="I34" s="53"/>
      <c r="J34" s="20"/>
      <c r="K34" s="52">
        <f t="shared" si="0"/>
      </c>
      <c r="L34" s="52"/>
      <c r="M34" s="6">
        <f t="shared" si="2"/>
      </c>
      <c r="N34" s="20"/>
      <c r="O34" s="8"/>
      <c r="P34" s="53"/>
      <c r="Q34" s="53"/>
      <c r="R34" s="54">
        <f t="shared" si="3"/>
      </c>
      <c r="S34" s="54"/>
      <c r="T34" s="55">
        <f t="shared" si="4"/>
      </c>
      <c r="U34" s="55"/>
    </row>
    <row r="35" spans="2:21" ht="13.5">
      <c r="B35" s="20">
        <v>27</v>
      </c>
      <c r="C35" s="52">
        <f t="shared" si="1"/>
      </c>
      <c r="D35" s="52"/>
      <c r="E35" s="20"/>
      <c r="F35" s="8"/>
      <c r="G35" s="20" t="s">
        <v>3</v>
      </c>
      <c r="H35" s="53"/>
      <c r="I35" s="53"/>
      <c r="J35" s="20"/>
      <c r="K35" s="52">
        <f t="shared" si="0"/>
      </c>
      <c r="L35" s="52"/>
      <c r="M35" s="6">
        <f t="shared" si="2"/>
      </c>
      <c r="N35" s="20"/>
      <c r="O35" s="8"/>
      <c r="P35" s="53"/>
      <c r="Q35" s="53"/>
      <c r="R35" s="54">
        <f t="shared" si="3"/>
      </c>
      <c r="S35" s="54"/>
      <c r="T35" s="55">
        <f t="shared" si="4"/>
      </c>
      <c r="U35" s="55"/>
    </row>
    <row r="36" spans="2:21" ht="13.5">
      <c r="B36" s="20">
        <v>28</v>
      </c>
      <c r="C36" s="52">
        <f t="shared" si="1"/>
      </c>
      <c r="D36" s="52"/>
      <c r="E36" s="20"/>
      <c r="F36" s="8"/>
      <c r="G36" s="20" t="s">
        <v>3</v>
      </c>
      <c r="H36" s="53"/>
      <c r="I36" s="53"/>
      <c r="J36" s="20"/>
      <c r="K36" s="52">
        <f t="shared" si="0"/>
      </c>
      <c r="L36" s="52"/>
      <c r="M36" s="6">
        <f t="shared" si="2"/>
      </c>
      <c r="N36" s="20"/>
      <c r="O36" s="8"/>
      <c r="P36" s="53"/>
      <c r="Q36" s="53"/>
      <c r="R36" s="54">
        <f t="shared" si="3"/>
      </c>
      <c r="S36" s="54"/>
      <c r="T36" s="55">
        <f t="shared" si="4"/>
      </c>
      <c r="U36" s="55"/>
    </row>
    <row r="37" spans="2:21" ht="13.5">
      <c r="B37" s="20">
        <v>29</v>
      </c>
      <c r="C37" s="52">
        <f t="shared" si="1"/>
      </c>
      <c r="D37" s="52"/>
      <c r="E37" s="20"/>
      <c r="F37" s="8"/>
      <c r="G37" s="20" t="s">
        <v>3</v>
      </c>
      <c r="H37" s="53"/>
      <c r="I37" s="53"/>
      <c r="J37" s="20"/>
      <c r="K37" s="52">
        <f t="shared" si="0"/>
      </c>
      <c r="L37" s="52"/>
      <c r="M37" s="6">
        <f t="shared" si="2"/>
      </c>
      <c r="N37" s="20"/>
      <c r="O37" s="8"/>
      <c r="P37" s="53"/>
      <c r="Q37" s="53"/>
      <c r="R37" s="54">
        <f t="shared" si="3"/>
      </c>
      <c r="S37" s="54"/>
      <c r="T37" s="55">
        <f t="shared" si="4"/>
      </c>
      <c r="U37" s="55"/>
    </row>
    <row r="38" spans="2:21" ht="13.5">
      <c r="B38" s="20">
        <v>30</v>
      </c>
      <c r="C38" s="52">
        <f t="shared" si="1"/>
      </c>
      <c r="D38" s="52"/>
      <c r="E38" s="20"/>
      <c r="F38" s="8"/>
      <c r="G38" s="20" t="s">
        <v>4</v>
      </c>
      <c r="H38" s="53"/>
      <c r="I38" s="53"/>
      <c r="J38" s="20"/>
      <c r="K38" s="52">
        <f t="shared" si="0"/>
      </c>
      <c r="L38" s="52"/>
      <c r="M38" s="6">
        <f t="shared" si="2"/>
      </c>
      <c r="N38" s="20"/>
      <c r="O38" s="8"/>
      <c r="P38" s="53"/>
      <c r="Q38" s="53"/>
      <c r="R38" s="54">
        <f t="shared" si="3"/>
      </c>
      <c r="S38" s="54"/>
      <c r="T38" s="55">
        <f t="shared" si="4"/>
      </c>
      <c r="U38" s="55"/>
    </row>
    <row r="39" spans="2:21" ht="13.5">
      <c r="B39" s="20">
        <v>31</v>
      </c>
      <c r="C39" s="52">
        <f t="shared" si="1"/>
      </c>
      <c r="D39" s="52"/>
      <c r="E39" s="20"/>
      <c r="F39" s="8"/>
      <c r="G39" s="20" t="s">
        <v>4</v>
      </c>
      <c r="H39" s="53"/>
      <c r="I39" s="53"/>
      <c r="J39" s="20"/>
      <c r="K39" s="52">
        <f t="shared" si="0"/>
      </c>
      <c r="L39" s="52"/>
      <c r="M39" s="6">
        <f t="shared" si="2"/>
      </c>
      <c r="N39" s="20"/>
      <c r="O39" s="8"/>
      <c r="P39" s="53"/>
      <c r="Q39" s="53"/>
      <c r="R39" s="54">
        <f t="shared" si="3"/>
      </c>
      <c r="S39" s="54"/>
      <c r="T39" s="55">
        <f t="shared" si="4"/>
      </c>
      <c r="U39" s="55"/>
    </row>
    <row r="40" spans="2:21" ht="13.5">
      <c r="B40" s="20">
        <v>32</v>
      </c>
      <c r="C40" s="52">
        <f t="shared" si="1"/>
      </c>
      <c r="D40" s="52"/>
      <c r="E40" s="20"/>
      <c r="F40" s="8"/>
      <c r="G40" s="20" t="s">
        <v>4</v>
      </c>
      <c r="H40" s="53"/>
      <c r="I40" s="53"/>
      <c r="J40" s="20"/>
      <c r="K40" s="52">
        <f t="shared" si="0"/>
      </c>
      <c r="L40" s="52"/>
      <c r="M40" s="6">
        <f t="shared" si="2"/>
      </c>
      <c r="N40" s="20"/>
      <c r="O40" s="8"/>
      <c r="P40" s="53"/>
      <c r="Q40" s="53"/>
      <c r="R40" s="54">
        <f t="shared" si="3"/>
      </c>
      <c r="S40" s="54"/>
      <c r="T40" s="55">
        <f t="shared" si="4"/>
      </c>
      <c r="U40" s="55"/>
    </row>
    <row r="41" spans="2:21" ht="13.5">
      <c r="B41" s="20">
        <v>33</v>
      </c>
      <c r="C41" s="52">
        <f t="shared" si="1"/>
      </c>
      <c r="D41" s="52"/>
      <c r="E41" s="20"/>
      <c r="F41" s="8"/>
      <c r="G41" s="20" t="s">
        <v>3</v>
      </c>
      <c r="H41" s="53"/>
      <c r="I41" s="53"/>
      <c r="J41" s="20"/>
      <c r="K41" s="52">
        <f t="shared" si="0"/>
      </c>
      <c r="L41" s="52"/>
      <c r="M41" s="6">
        <f t="shared" si="2"/>
      </c>
      <c r="N41" s="20"/>
      <c r="O41" s="8"/>
      <c r="P41" s="53"/>
      <c r="Q41" s="53"/>
      <c r="R41" s="54">
        <f t="shared" si="3"/>
      </c>
      <c r="S41" s="54"/>
      <c r="T41" s="55">
        <f t="shared" si="4"/>
      </c>
      <c r="U41" s="55"/>
    </row>
    <row r="42" spans="2:21" ht="13.5">
      <c r="B42" s="20">
        <v>34</v>
      </c>
      <c r="C42" s="52">
        <f t="shared" si="1"/>
      </c>
      <c r="D42" s="52"/>
      <c r="E42" s="20"/>
      <c r="F42" s="8"/>
      <c r="G42" s="20" t="s">
        <v>4</v>
      </c>
      <c r="H42" s="53"/>
      <c r="I42" s="53"/>
      <c r="J42" s="20"/>
      <c r="K42" s="52">
        <f t="shared" si="0"/>
      </c>
      <c r="L42" s="52"/>
      <c r="M42" s="6">
        <f t="shared" si="2"/>
      </c>
      <c r="N42" s="20"/>
      <c r="O42" s="8"/>
      <c r="P42" s="53"/>
      <c r="Q42" s="53"/>
      <c r="R42" s="54">
        <f t="shared" si="3"/>
      </c>
      <c r="S42" s="54"/>
      <c r="T42" s="55">
        <f t="shared" si="4"/>
      </c>
      <c r="U42" s="55"/>
    </row>
    <row r="43" spans="2:21" ht="13.5">
      <c r="B43" s="20">
        <v>35</v>
      </c>
      <c r="C43" s="52">
        <f t="shared" si="1"/>
      </c>
      <c r="D43" s="52"/>
      <c r="E43" s="20"/>
      <c r="F43" s="8"/>
      <c r="G43" s="20" t="s">
        <v>3</v>
      </c>
      <c r="H43" s="53"/>
      <c r="I43" s="53"/>
      <c r="J43" s="20"/>
      <c r="K43" s="52">
        <f t="shared" si="0"/>
      </c>
      <c r="L43" s="52"/>
      <c r="M43" s="6">
        <f t="shared" si="2"/>
      </c>
      <c r="N43" s="20"/>
      <c r="O43" s="8"/>
      <c r="P43" s="53"/>
      <c r="Q43" s="53"/>
      <c r="R43" s="54">
        <f t="shared" si="3"/>
      </c>
      <c r="S43" s="54"/>
      <c r="T43" s="55">
        <f t="shared" si="4"/>
      </c>
      <c r="U43" s="55"/>
    </row>
    <row r="44" spans="2:21" ht="13.5">
      <c r="B44" s="20">
        <v>36</v>
      </c>
      <c r="C44" s="52">
        <f t="shared" si="1"/>
      </c>
      <c r="D44" s="52"/>
      <c r="E44" s="20"/>
      <c r="F44" s="8"/>
      <c r="G44" s="20" t="s">
        <v>4</v>
      </c>
      <c r="H44" s="53"/>
      <c r="I44" s="53"/>
      <c r="J44" s="20"/>
      <c r="K44" s="52">
        <f t="shared" si="0"/>
      </c>
      <c r="L44" s="52"/>
      <c r="M44" s="6">
        <f t="shared" si="2"/>
      </c>
      <c r="N44" s="20"/>
      <c r="O44" s="8"/>
      <c r="P44" s="53"/>
      <c r="Q44" s="53"/>
      <c r="R44" s="54">
        <f t="shared" si="3"/>
      </c>
      <c r="S44" s="54"/>
      <c r="T44" s="55">
        <f t="shared" si="4"/>
      </c>
      <c r="U44" s="55"/>
    </row>
    <row r="45" spans="2:21" ht="13.5">
      <c r="B45" s="20">
        <v>37</v>
      </c>
      <c r="C45" s="52">
        <f t="shared" si="1"/>
      </c>
      <c r="D45" s="52"/>
      <c r="E45" s="20"/>
      <c r="F45" s="8"/>
      <c r="G45" s="20" t="s">
        <v>3</v>
      </c>
      <c r="H45" s="53"/>
      <c r="I45" s="53"/>
      <c r="J45" s="20"/>
      <c r="K45" s="52">
        <f t="shared" si="0"/>
      </c>
      <c r="L45" s="52"/>
      <c r="M45" s="6">
        <f t="shared" si="2"/>
      </c>
      <c r="N45" s="20"/>
      <c r="O45" s="8"/>
      <c r="P45" s="53"/>
      <c r="Q45" s="53"/>
      <c r="R45" s="54">
        <f t="shared" si="3"/>
      </c>
      <c r="S45" s="54"/>
      <c r="T45" s="55">
        <f t="shared" si="4"/>
      </c>
      <c r="U45" s="55"/>
    </row>
    <row r="46" spans="2:21" ht="13.5">
      <c r="B46" s="20">
        <v>38</v>
      </c>
      <c r="C46" s="52">
        <f t="shared" si="1"/>
      </c>
      <c r="D46" s="52"/>
      <c r="E46" s="20"/>
      <c r="F46" s="8"/>
      <c r="G46" s="20" t="s">
        <v>4</v>
      </c>
      <c r="H46" s="53"/>
      <c r="I46" s="53"/>
      <c r="J46" s="20"/>
      <c r="K46" s="52">
        <f t="shared" si="0"/>
      </c>
      <c r="L46" s="52"/>
      <c r="M46" s="6">
        <f t="shared" si="2"/>
      </c>
      <c r="N46" s="20"/>
      <c r="O46" s="8"/>
      <c r="P46" s="53"/>
      <c r="Q46" s="53"/>
      <c r="R46" s="54">
        <f t="shared" si="3"/>
      </c>
      <c r="S46" s="54"/>
      <c r="T46" s="55">
        <f t="shared" si="4"/>
      </c>
      <c r="U46" s="55"/>
    </row>
    <row r="47" spans="2:21" ht="13.5">
      <c r="B47" s="20">
        <v>39</v>
      </c>
      <c r="C47" s="52">
        <f t="shared" si="1"/>
      </c>
      <c r="D47" s="52"/>
      <c r="E47" s="20"/>
      <c r="F47" s="8"/>
      <c r="G47" s="20" t="s">
        <v>4</v>
      </c>
      <c r="H47" s="53"/>
      <c r="I47" s="53"/>
      <c r="J47" s="20"/>
      <c r="K47" s="52">
        <f t="shared" si="0"/>
      </c>
      <c r="L47" s="52"/>
      <c r="M47" s="6">
        <f t="shared" si="2"/>
      </c>
      <c r="N47" s="20"/>
      <c r="O47" s="8"/>
      <c r="P47" s="53"/>
      <c r="Q47" s="53"/>
      <c r="R47" s="54">
        <f t="shared" si="3"/>
      </c>
      <c r="S47" s="54"/>
      <c r="T47" s="55">
        <f t="shared" si="4"/>
      </c>
      <c r="U47" s="55"/>
    </row>
    <row r="48" spans="2:21" ht="13.5">
      <c r="B48" s="20">
        <v>40</v>
      </c>
      <c r="C48" s="52">
        <f t="shared" si="1"/>
      </c>
      <c r="D48" s="52"/>
      <c r="E48" s="20"/>
      <c r="F48" s="8"/>
      <c r="G48" s="20" t="s">
        <v>37</v>
      </c>
      <c r="H48" s="53"/>
      <c r="I48" s="53"/>
      <c r="J48" s="20"/>
      <c r="K48" s="52">
        <f t="shared" si="0"/>
      </c>
      <c r="L48" s="52"/>
      <c r="M48" s="6">
        <f t="shared" si="2"/>
      </c>
      <c r="N48" s="20"/>
      <c r="O48" s="8"/>
      <c r="P48" s="53"/>
      <c r="Q48" s="53"/>
      <c r="R48" s="54">
        <f t="shared" si="3"/>
      </c>
      <c r="S48" s="54"/>
      <c r="T48" s="55">
        <f t="shared" si="4"/>
      </c>
      <c r="U48" s="55"/>
    </row>
    <row r="49" spans="2:21" ht="13.5">
      <c r="B49" s="20">
        <v>41</v>
      </c>
      <c r="C49" s="52">
        <f t="shared" si="1"/>
      </c>
      <c r="D49" s="52"/>
      <c r="E49" s="20"/>
      <c r="F49" s="8"/>
      <c r="G49" s="20" t="s">
        <v>4</v>
      </c>
      <c r="H49" s="53"/>
      <c r="I49" s="53"/>
      <c r="J49" s="20"/>
      <c r="K49" s="52">
        <f t="shared" si="0"/>
      </c>
      <c r="L49" s="52"/>
      <c r="M49" s="6">
        <f t="shared" si="2"/>
      </c>
      <c r="N49" s="20"/>
      <c r="O49" s="8"/>
      <c r="P49" s="53"/>
      <c r="Q49" s="53"/>
      <c r="R49" s="54">
        <f t="shared" si="3"/>
      </c>
      <c r="S49" s="54"/>
      <c r="T49" s="55">
        <f t="shared" si="4"/>
      </c>
      <c r="U49" s="55"/>
    </row>
    <row r="50" spans="2:21" ht="13.5">
      <c r="B50" s="20">
        <v>42</v>
      </c>
      <c r="C50" s="52">
        <f t="shared" si="1"/>
      </c>
      <c r="D50" s="52"/>
      <c r="E50" s="20"/>
      <c r="F50" s="8"/>
      <c r="G50" s="20" t="s">
        <v>4</v>
      </c>
      <c r="H50" s="53"/>
      <c r="I50" s="53"/>
      <c r="J50" s="20"/>
      <c r="K50" s="52">
        <f t="shared" si="0"/>
      </c>
      <c r="L50" s="52"/>
      <c r="M50" s="6">
        <f t="shared" si="2"/>
      </c>
      <c r="N50" s="20"/>
      <c r="O50" s="8"/>
      <c r="P50" s="53"/>
      <c r="Q50" s="53"/>
      <c r="R50" s="54">
        <f t="shared" si="3"/>
      </c>
      <c r="S50" s="54"/>
      <c r="T50" s="55">
        <f t="shared" si="4"/>
      </c>
      <c r="U50" s="55"/>
    </row>
    <row r="51" spans="2:21" ht="13.5">
      <c r="B51" s="20">
        <v>43</v>
      </c>
      <c r="C51" s="52">
        <f t="shared" si="1"/>
      </c>
      <c r="D51" s="52"/>
      <c r="E51" s="20"/>
      <c r="F51" s="8"/>
      <c r="G51" s="20" t="s">
        <v>3</v>
      </c>
      <c r="H51" s="53"/>
      <c r="I51" s="53"/>
      <c r="J51" s="20"/>
      <c r="K51" s="52">
        <f t="shared" si="0"/>
      </c>
      <c r="L51" s="52"/>
      <c r="M51" s="6">
        <f t="shared" si="2"/>
      </c>
      <c r="N51" s="20"/>
      <c r="O51" s="8"/>
      <c r="P51" s="53"/>
      <c r="Q51" s="53"/>
      <c r="R51" s="54">
        <f t="shared" si="3"/>
      </c>
      <c r="S51" s="54"/>
      <c r="T51" s="55">
        <f t="shared" si="4"/>
      </c>
      <c r="U51" s="55"/>
    </row>
    <row r="52" spans="2:21" ht="13.5">
      <c r="B52" s="20">
        <v>44</v>
      </c>
      <c r="C52" s="52">
        <f t="shared" si="1"/>
      </c>
      <c r="D52" s="52"/>
      <c r="E52" s="20"/>
      <c r="F52" s="8"/>
      <c r="G52" s="20" t="s">
        <v>3</v>
      </c>
      <c r="H52" s="53"/>
      <c r="I52" s="53"/>
      <c r="J52" s="20"/>
      <c r="K52" s="52">
        <f t="shared" si="0"/>
      </c>
      <c r="L52" s="52"/>
      <c r="M52" s="6">
        <f t="shared" si="2"/>
      </c>
      <c r="N52" s="20"/>
      <c r="O52" s="8"/>
      <c r="P52" s="53"/>
      <c r="Q52" s="53"/>
      <c r="R52" s="54">
        <f t="shared" si="3"/>
      </c>
      <c r="S52" s="54"/>
      <c r="T52" s="55">
        <f t="shared" si="4"/>
      </c>
      <c r="U52" s="55"/>
    </row>
    <row r="53" spans="2:21" ht="13.5">
      <c r="B53" s="20">
        <v>45</v>
      </c>
      <c r="C53" s="52">
        <f t="shared" si="1"/>
      </c>
      <c r="D53" s="52"/>
      <c r="E53" s="20"/>
      <c r="F53" s="8"/>
      <c r="G53" s="20" t="s">
        <v>4</v>
      </c>
      <c r="H53" s="53"/>
      <c r="I53" s="53"/>
      <c r="J53" s="20"/>
      <c r="K53" s="52">
        <f t="shared" si="0"/>
      </c>
      <c r="L53" s="52"/>
      <c r="M53" s="6">
        <f t="shared" si="2"/>
      </c>
      <c r="N53" s="20"/>
      <c r="O53" s="8"/>
      <c r="P53" s="53"/>
      <c r="Q53" s="53"/>
      <c r="R53" s="54">
        <f t="shared" si="3"/>
      </c>
      <c r="S53" s="54"/>
      <c r="T53" s="55">
        <f t="shared" si="4"/>
      </c>
      <c r="U53" s="55"/>
    </row>
    <row r="54" spans="2:21" ht="13.5">
      <c r="B54" s="20">
        <v>46</v>
      </c>
      <c r="C54" s="52">
        <f t="shared" si="1"/>
      </c>
      <c r="D54" s="52"/>
      <c r="E54" s="20"/>
      <c r="F54" s="8"/>
      <c r="G54" s="20" t="s">
        <v>4</v>
      </c>
      <c r="H54" s="53"/>
      <c r="I54" s="53"/>
      <c r="J54" s="20"/>
      <c r="K54" s="52">
        <f t="shared" si="0"/>
      </c>
      <c r="L54" s="52"/>
      <c r="M54" s="6">
        <f t="shared" si="2"/>
      </c>
      <c r="N54" s="20"/>
      <c r="O54" s="8"/>
      <c r="P54" s="53"/>
      <c r="Q54" s="53"/>
      <c r="R54" s="54">
        <f t="shared" si="3"/>
      </c>
      <c r="S54" s="54"/>
      <c r="T54" s="55">
        <f t="shared" si="4"/>
      </c>
      <c r="U54" s="55"/>
    </row>
    <row r="55" spans="2:21" ht="13.5">
      <c r="B55" s="20">
        <v>47</v>
      </c>
      <c r="C55" s="52">
        <f t="shared" si="1"/>
      </c>
      <c r="D55" s="52"/>
      <c r="E55" s="20"/>
      <c r="F55" s="8"/>
      <c r="G55" s="20" t="s">
        <v>3</v>
      </c>
      <c r="H55" s="53"/>
      <c r="I55" s="53"/>
      <c r="J55" s="20"/>
      <c r="K55" s="52">
        <f t="shared" si="0"/>
      </c>
      <c r="L55" s="52"/>
      <c r="M55" s="6">
        <f t="shared" si="2"/>
      </c>
      <c r="N55" s="20"/>
      <c r="O55" s="8"/>
      <c r="P55" s="53"/>
      <c r="Q55" s="53"/>
      <c r="R55" s="54">
        <f t="shared" si="3"/>
      </c>
      <c r="S55" s="54"/>
      <c r="T55" s="55">
        <f t="shared" si="4"/>
      </c>
      <c r="U55" s="55"/>
    </row>
    <row r="56" spans="2:21" ht="13.5">
      <c r="B56" s="20">
        <v>48</v>
      </c>
      <c r="C56" s="52">
        <f t="shared" si="1"/>
      </c>
      <c r="D56" s="52"/>
      <c r="E56" s="20"/>
      <c r="F56" s="8"/>
      <c r="G56" s="20" t="s">
        <v>3</v>
      </c>
      <c r="H56" s="53"/>
      <c r="I56" s="53"/>
      <c r="J56" s="20"/>
      <c r="K56" s="52">
        <f t="shared" si="0"/>
      </c>
      <c r="L56" s="52"/>
      <c r="M56" s="6">
        <f t="shared" si="2"/>
      </c>
      <c r="N56" s="20"/>
      <c r="O56" s="8"/>
      <c r="P56" s="53"/>
      <c r="Q56" s="53"/>
      <c r="R56" s="54">
        <f t="shared" si="3"/>
      </c>
      <c r="S56" s="54"/>
      <c r="T56" s="55">
        <f t="shared" si="4"/>
      </c>
      <c r="U56" s="55"/>
    </row>
    <row r="57" spans="2:21" ht="13.5">
      <c r="B57" s="20">
        <v>49</v>
      </c>
      <c r="C57" s="52">
        <f t="shared" si="1"/>
      </c>
      <c r="D57" s="52"/>
      <c r="E57" s="20"/>
      <c r="F57" s="8"/>
      <c r="G57" s="20" t="s">
        <v>3</v>
      </c>
      <c r="H57" s="53"/>
      <c r="I57" s="53"/>
      <c r="J57" s="20"/>
      <c r="K57" s="52">
        <f t="shared" si="0"/>
      </c>
      <c r="L57" s="52"/>
      <c r="M57" s="6">
        <f t="shared" si="2"/>
      </c>
      <c r="N57" s="20"/>
      <c r="O57" s="8"/>
      <c r="P57" s="53"/>
      <c r="Q57" s="53"/>
      <c r="R57" s="54">
        <f t="shared" si="3"/>
      </c>
      <c r="S57" s="54"/>
      <c r="T57" s="55">
        <f t="shared" si="4"/>
      </c>
      <c r="U57" s="55"/>
    </row>
    <row r="58" spans="2:21" ht="13.5">
      <c r="B58" s="20">
        <v>50</v>
      </c>
      <c r="C58" s="52">
        <f t="shared" si="1"/>
      </c>
      <c r="D58" s="52"/>
      <c r="E58" s="20"/>
      <c r="F58" s="8"/>
      <c r="G58" s="20" t="s">
        <v>3</v>
      </c>
      <c r="H58" s="53"/>
      <c r="I58" s="53"/>
      <c r="J58" s="20"/>
      <c r="K58" s="52">
        <f t="shared" si="0"/>
      </c>
      <c r="L58" s="52"/>
      <c r="M58" s="6">
        <f t="shared" si="2"/>
      </c>
      <c r="N58" s="20"/>
      <c r="O58" s="8"/>
      <c r="P58" s="53"/>
      <c r="Q58" s="53"/>
      <c r="R58" s="54">
        <f t="shared" si="3"/>
      </c>
      <c r="S58" s="54"/>
      <c r="T58" s="55">
        <f t="shared" si="4"/>
      </c>
      <c r="U58" s="55"/>
    </row>
    <row r="59" spans="2:21" ht="13.5">
      <c r="B59" s="20">
        <v>51</v>
      </c>
      <c r="C59" s="52">
        <f t="shared" si="1"/>
      </c>
      <c r="D59" s="52"/>
      <c r="E59" s="20"/>
      <c r="F59" s="8"/>
      <c r="G59" s="20" t="s">
        <v>3</v>
      </c>
      <c r="H59" s="53"/>
      <c r="I59" s="53"/>
      <c r="J59" s="20"/>
      <c r="K59" s="52">
        <f t="shared" si="0"/>
      </c>
      <c r="L59" s="52"/>
      <c r="M59" s="6">
        <f t="shared" si="2"/>
      </c>
      <c r="N59" s="20"/>
      <c r="O59" s="8"/>
      <c r="P59" s="53"/>
      <c r="Q59" s="53"/>
      <c r="R59" s="54">
        <f t="shared" si="3"/>
      </c>
      <c r="S59" s="54"/>
      <c r="T59" s="55">
        <f t="shared" si="4"/>
      </c>
      <c r="U59" s="55"/>
    </row>
    <row r="60" spans="2:21" ht="13.5">
      <c r="B60" s="20">
        <v>52</v>
      </c>
      <c r="C60" s="52">
        <f t="shared" si="1"/>
      </c>
      <c r="D60" s="52"/>
      <c r="E60" s="20"/>
      <c r="F60" s="8"/>
      <c r="G60" s="20" t="s">
        <v>3</v>
      </c>
      <c r="H60" s="53"/>
      <c r="I60" s="53"/>
      <c r="J60" s="20"/>
      <c r="K60" s="52">
        <f t="shared" si="0"/>
      </c>
      <c r="L60" s="52"/>
      <c r="M60" s="6">
        <f t="shared" si="2"/>
      </c>
      <c r="N60" s="20"/>
      <c r="O60" s="8"/>
      <c r="P60" s="53"/>
      <c r="Q60" s="53"/>
      <c r="R60" s="54">
        <f t="shared" si="3"/>
      </c>
      <c r="S60" s="54"/>
      <c r="T60" s="55">
        <f t="shared" si="4"/>
      </c>
      <c r="U60" s="55"/>
    </row>
    <row r="61" spans="2:21" ht="13.5">
      <c r="B61" s="20">
        <v>53</v>
      </c>
      <c r="C61" s="52">
        <f t="shared" si="1"/>
      </c>
      <c r="D61" s="52"/>
      <c r="E61" s="20"/>
      <c r="F61" s="8"/>
      <c r="G61" s="20" t="s">
        <v>3</v>
      </c>
      <c r="H61" s="53"/>
      <c r="I61" s="53"/>
      <c r="J61" s="20"/>
      <c r="K61" s="52">
        <f t="shared" si="0"/>
      </c>
      <c r="L61" s="52"/>
      <c r="M61" s="6">
        <f t="shared" si="2"/>
      </c>
      <c r="N61" s="20"/>
      <c r="O61" s="8"/>
      <c r="P61" s="53"/>
      <c r="Q61" s="53"/>
      <c r="R61" s="54">
        <f t="shared" si="3"/>
      </c>
      <c r="S61" s="54"/>
      <c r="T61" s="55">
        <f t="shared" si="4"/>
      </c>
      <c r="U61" s="55"/>
    </row>
    <row r="62" spans="2:21" ht="13.5">
      <c r="B62" s="20">
        <v>54</v>
      </c>
      <c r="C62" s="52">
        <f t="shared" si="1"/>
      </c>
      <c r="D62" s="52"/>
      <c r="E62" s="20"/>
      <c r="F62" s="8"/>
      <c r="G62" s="20" t="s">
        <v>3</v>
      </c>
      <c r="H62" s="53"/>
      <c r="I62" s="53"/>
      <c r="J62" s="20"/>
      <c r="K62" s="52">
        <f t="shared" si="0"/>
      </c>
      <c r="L62" s="52"/>
      <c r="M62" s="6">
        <f t="shared" si="2"/>
      </c>
      <c r="N62" s="20"/>
      <c r="O62" s="8"/>
      <c r="P62" s="53"/>
      <c r="Q62" s="53"/>
      <c r="R62" s="54">
        <f t="shared" si="3"/>
      </c>
      <c r="S62" s="54"/>
      <c r="T62" s="55">
        <f t="shared" si="4"/>
      </c>
      <c r="U62" s="55"/>
    </row>
    <row r="63" spans="2:21" ht="13.5">
      <c r="B63" s="20">
        <v>55</v>
      </c>
      <c r="C63" s="52">
        <f t="shared" si="1"/>
      </c>
      <c r="D63" s="52"/>
      <c r="E63" s="20"/>
      <c r="F63" s="8"/>
      <c r="G63" s="20" t="s">
        <v>4</v>
      </c>
      <c r="H63" s="53"/>
      <c r="I63" s="53"/>
      <c r="J63" s="20"/>
      <c r="K63" s="52">
        <f t="shared" si="0"/>
      </c>
      <c r="L63" s="52"/>
      <c r="M63" s="6">
        <f t="shared" si="2"/>
      </c>
      <c r="N63" s="20"/>
      <c r="O63" s="8"/>
      <c r="P63" s="53"/>
      <c r="Q63" s="53"/>
      <c r="R63" s="54">
        <f t="shared" si="3"/>
      </c>
      <c r="S63" s="54"/>
      <c r="T63" s="55">
        <f t="shared" si="4"/>
      </c>
      <c r="U63" s="55"/>
    </row>
    <row r="64" spans="2:21" ht="13.5">
      <c r="B64" s="20">
        <v>56</v>
      </c>
      <c r="C64" s="52">
        <f t="shared" si="1"/>
      </c>
      <c r="D64" s="52"/>
      <c r="E64" s="20"/>
      <c r="F64" s="8"/>
      <c r="G64" s="20" t="s">
        <v>3</v>
      </c>
      <c r="H64" s="53"/>
      <c r="I64" s="53"/>
      <c r="J64" s="20"/>
      <c r="K64" s="52">
        <f t="shared" si="0"/>
      </c>
      <c r="L64" s="52"/>
      <c r="M64" s="6">
        <f t="shared" si="2"/>
      </c>
      <c r="N64" s="20"/>
      <c r="O64" s="8"/>
      <c r="P64" s="53"/>
      <c r="Q64" s="53"/>
      <c r="R64" s="54">
        <f t="shared" si="3"/>
      </c>
      <c r="S64" s="54"/>
      <c r="T64" s="55">
        <f t="shared" si="4"/>
      </c>
      <c r="U64" s="55"/>
    </row>
    <row r="65" spans="2:21" ht="13.5">
      <c r="B65" s="20">
        <v>57</v>
      </c>
      <c r="C65" s="52">
        <f t="shared" si="1"/>
      </c>
      <c r="D65" s="52"/>
      <c r="E65" s="20"/>
      <c r="F65" s="8"/>
      <c r="G65" s="20" t="s">
        <v>3</v>
      </c>
      <c r="H65" s="53"/>
      <c r="I65" s="53"/>
      <c r="J65" s="20"/>
      <c r="K65" s="52">
        <f t="shared" si="0"/>
      </c>
      <c r="L65" s="52"/>
      <c r="M65" s="6">
        <f t="shared" si="2"/>
      </c>
      <c r="N65" s="20"/>
      <c r="O65" s="8"/>
      <c r="P65" s="53"/>
      <c r="Q65" s="53"/>
      <c r="R65" s="54">
        <f t="shared" si="3"/>
      </c>
      <c r="S65" s="54"/>
      <c r="T65" s="55">
        <f t="shared" si="4"/>
      </c>
      <c r="U65" s="55"/>
    </row>
    <row r="66" spans="2:21" ht="13.5">
      <c r="B66" s="20">
        <v>58</v>
      </c>
      <c r="C66" s="52">
        <f t="shared" si="1"/>
      </c>
      <c r="D66" s="52"/>
      <c r="E66" s="20"/>
      <c r="F66" s="8"/>
      <c r="G66" s="20" t="s">
        <v>3</v>
      </c>
      <c r="H66" s="53"/>
      <c r="I66" s="53"/>
      <c r="J66" s="20"/>
      <c r="K66" s="52">
        <f t="shared" si="0"/>
      </c>
      <c r="L66" s="52"/>
      <c r="M66" s="6">
        <f t="shared" si="2"/>
      </c>
      <c r="N66" s="20"/>
      <c r="O66" s="8"/>
      <c r="P66" s="53"/>
      <c r="Q66" s="53"/>
      <c r="R66" s="54">
        <f t="shared" si="3"/>
      </c>
      <c r="S66" s="54"/>
      <c r="T66" s="55">
        <f t="shared" si="4"/>
      </c>
      <c r="U66" s="55"/>
    </row>
    <row r="67" spans="2:21" ht="13.5">
      <c r="B67" s="20">
        <v>59</v>
      </c>
      <c r="C67" s="52">
        <f t="shared" si="1"/>
      </c>
      <c r="D67" s="52"/>
      <c r="E67" s="20"/>
      <c r="F67" s="8"/>
      <c r="G67" s="20" t="s">
        <v>3</v>
      </c>
      <c r="H67" s="53"/>
      <c r="I67" s="53"/>
      <c r="J67" s="20"/>
      <c r="K67" s="52">
        <f t="shared" si="0"/>
      </c>
      <c r="L67" s="52"/>
      <c r="M67" s="6">
        <f t="shared" si="2"/>
      </c>
      <c r="N67" s="20"/>
      <c r="O67" s="8"/>
      <c r="P67" s="53"/>
      <c r="Q67" s="53"/>
      <c r="R67" s="54">
        <f t="shared" si="3"/>
      </c>
      <c r="S67" s="54"/>
      <c r="T67" s="55">
        <f t="shared" si="4"/>
      </c>
      <c r="U67" s="55"/>
    </row>
    <row r="68" spans="2:21" ht="13.5">
      <c r="B68" s="20">
        <v>60</v>
      </c>
      <c r="C68" s="52">
        <f t="shared" si="1"/>
      </c>
      <c r="D68" s="52"/>
      <c r="E68" s="20"/>
      <c r="F68" s="8"/>
      <c r="G68" s="20" t="s">
        <v>4</v>
      </c>
      <c r="H68" s="53"/>
      <c r="I68" s="53"/>
      <c r="J68" s="20"/>
      <c r="K68" s="52">
        <f t="shared" si="0"/>
      </c>
      <c r="L68" s="52"/>
      <c r="M68" s="6">
        <f t="shared" si="2"/>
      </c>
      <c r="N68" s="20"/>
      <c r="O68" s="8"/>
      <c r="P68" s="53"/>
      <c r="Q68" s="53"/>
      <c r="R68" s="54">
        <f t="shared" si="3"/>
      </c>
      <c r="S68" s="54"/>
      <c r="T68" s="55">
        <f t="shared" si="4"/>
      </c>
      <c r="U68" s="55"/>
    </row>
    <row r="69" spans="2:21" ht="13.5">
      <c r="B69" s="20">
        <v>61</v>
      </c>
      <c r="C69" s="52">
        <f t="shared" si="1"/>
      </c>
      <c r="D69" s="52"/>
      <c r="E69" s="20"/>
      <c r="F69" s="8"/>
      <c r="G69" s="20" t="s">
        <v>4</v>
      </c>
      <c r="H69" s="53"/>
      <c r="I69" s="53"/>
      <c r="J69" s="20"/>
      <c r="K69" s="52">
        <f t="shared" si="0"/>
      </c>
      <c r="L69" s="52"/>
      <c r="M69" s="6">
        <f t="shared" si="2"/>
      </c>
      <c r="N69" s="20"/>
      <c r="O69" s="8"/>
      <c r="P69" s="53"/>
      <c r="Q69" s="53"/>
      <c r="R69" s="54">
        <f t="shared" si="3"/>
      </c>
      <c r="S69" s="54"/>
      <c r="T69" s="55">
        <f t="shared" si="4"/>
      </c>
      <c r="U69" s="55"/>
    </row>
    <row r="70" spans="2:21" ht="13.5">
      <c r="B70" s="20">
        <v>62</v>
      </c>
      <c r="C70" s="52">
        <f t="shared" si="1"/>
      </c>
      <c r="D70" s="52"/>
      <c r="E70" s="20"/>
      <c r="F70" s="8"/>
      <c r="G70" s="20" t="s">
        <v>3</v>
      </c>
      <c r="H70" s="53"/>
      <c r="I70" s="53"/>
      <c r="J70" s="20"/>
      <c r="K70" s="52">
        <f t="shared" si="0"/>
      </c>
      <c r="L70" s="52"/>
      <c r="M70" s="6">
        <f t="shared" si="2"/>
      </c>
      <c r="N70" s="20"/>
      <c r="O70" s="8"/>
      <c r="P70" s="53"/>
      <c r="Q70" s="53"/>
      <c r="R70" s="54">
        <f t="shared" si="3"/>
      </c>
      <c r="S70" s="54"/>
      <c r="T70" s="55">
        <f t="shared" si="4"/>
      </c>
      <c r="U70" s="55"/>
    </row>
    <row r="71" spans="2:21" ht="13.5">
      <c r="B71" s="20">
        <v>63</v>
      </c>
      <c r="C71" s="52">
        <f t="shared" si="1"/>
      </c>
      <c r="D71" s="52"/>
      <c r="E71" s="20"/>
      <c r="F71" s="8"/>
      <c r="G71" s="20" t="s">
        <v>4</v>
      </c>
      <c r="H71" s="53"/>
      <c r="I71" s="53"/>
      <c r="J71" s="20"/>
      <c r="K71" s="52">
        <f t="shared" si="0"/>
      </c>
      <c r="L71" s="52"/>
      <c r="M71" s="6">
        <f t="shared" si="2"/>
      </c>
      <c r="N71" s="20"/>
      <c r="O71" s="8"/>
      <c r="P71" s="53"/>
      <c r="Q71" s="53"/>
      <c r="R71" s="54">
        <f t="shared" si="3"/>
      </c>
      <c r="S71" s="54"/>
      <c r="T71" s="55">
        <f t="shared" si="4"/>
      </c>
      <c r="U71" s="55"/>
    </row>
    <row r="72" spans="2:21" ht="13.5">
      <c r="B72" s="20">
        <v>64</v>
      </c>
      <c r="C72" s="52">
        <f t="shared" si="1"/>
      </c>
      <c r="D72" s="52"/>
      <c r="E72" s="20"/>
      <c r="F72" s="8"/>
      <c r="G72" s="20" t="s">
        <v>3</v>
      </c>
      <c r="H72" s="53"/>
      <c r="I72" s="53"/>
      <c r="J72" s="20"/>
      <c r="K72" s="52">
        <f t="shared" si="0"/>
      </c>
      <c r="L72" s="52"/>
      <c r="M72" s="6">
        <f t="shared" si="2"/>
      </c>
      <c r="N72" s="20"/>
      <c r="O72" s="8"/>
      <c r="P72" s="53"/>
      <c r="Q72" s="53"/>
      <c r="R72" s="54">
        <f t="shared" si="3"/>
      </c>
      <c r="S72" s="54"/>
      <c r="T72" s="55">
        <f t="shared" si="4"/>
      </c>
      <c r="U72" s="55"/>
    </row>
    <row r="73" spans="2:21" ht="13.5">
      <c r="B73" s="20">
        <v>65</v>
      </c>
      <c r="C73" s="52">
        <f t="shared" si="1"/>
      </c>
      <c r="D73" s="52"/>
      <c r="E73" s="20"/>
      <c r="F73" s="8"/>
      <c r="G73" s="20" t="s">
        <v>4</v>
      </c>
      <c r="H73" s="53"/>
      <c r="I73" s="53"/>
      <c r="J73" s="20"/>
      <c r="K73" s="52">
        <f aca="true" t="shared" si="5" ref="K73:K108">IF(F73="","",C73*0.03)</f>
      </c>
      <c r="L73" s="52"/>
      <c r="M73" s="6">
        <f t="shared" si="2"/>
      </c>
      <c r="N73" s="20"/>
      <c r="O73" s="8"/>
      <c r="P73" s="53"/>
      <c r="Q73" s="53"/>
      <c r="R73" s="54">
        <f t="shared" si="3"/>
      </c>
      <c r="S73" s="54"/>
      <c r="T73" s="55">
        <f t="shared" si="4"/>
      </c>
      <c r="U73" s="55"/>
    </row>
    <row r="74" spans="2:21" ht="13.5">
      <c r="B74" s="20">
        <v>66</v>
      </c>
      <c r="C74" s="52">
        <f aca="true" t="shared" si="6" ref="C74:C108">IF(R73="","",C73+R73)</f>
      </c>
      <c r="D74" s="52"/>
      <c r="E74" s="20"/>
      <c r="F74" s="8"/>
      <c r="G74" s="20" t="s">
        <v>4</v>
      </c>
      <c r="H74" s="53"/>
      <c r="I74" s="53"/>
      <c r="J74" s="20"/>
      <c r="K74" s="52">
        <f t="shared" si="5"/>
      </c>
      <c r="L74" s="52"/>
      <c r="M74" s="6">
        <f aca="true" t="shared" si="7" ref="M74:M108">IF(J74="","",(K74/J74)/1000)</f>
      </c>
      <c r="N74" s="20"/>
      <c r="O74" s="8"/>
      <c r="P74" s="53"/>
      <c r="Q74" s="53"/>
      <c r="R74" s="54">
        <f aca="true" t="shared" si="8" ref="R74:R108">IF(O74="","",(IF(G74="売",H74-P74,P74-H74))*M74*100000)</f>
      </c>
      <c r="S74" s="54"/>
      <c r="T74" s="55">
        <f aca="true" t="shared" si="9" ref="T74:T108">IF(O74="","",IF(R74&lt;0,J74*(-1),IF(G74="買",(P74-H74)*100,(H74-P74)*100)))</f>
      </c>
      <c r="U74" s="55"/>
    </row>
    <row r="75" spans="2:21" ht="13.5">
      <c r="B75" s="20">
        <v>67</v>
      </c>
      <c r="C75" s="52">
        <f t="shared" si="6"/>
      </c>
      <c r="D75" s="52"/>
      <c r="E75" s="20"/>
      <c r="F75" s="8"/>
      <c r="G75" s="20" t="s">
        <v>3</v>
      </c>
      <c r="H75" s="53"/>
      <c r="I75" s="53"/>
      <c r="J75" s="20"/>
      <c r="K75" s="52">
        <f t="shared" si="5"/>
      </c>
      <c r="L75" s="52"/>
      <c r="M75" s="6">
        <f t="shared" si="7"/>
      </c>
      <c r="N75" s="20"/>
      <c r="O75" s="8"/>
      <c r="P75" s="53"/>
      <c r="Q75" s="53"/>
      <c r="R75" s="54">
        <f t="shared" si="8"/>
      </c>
      <c r="S75" s="54"/>
      <c r="T75" s="55">
        <f t="shared" si="9"/>
      </c>
      <c r="U75" s="55"/>
    </row>
    <row r="76" spans="2:21" ht="13.5">
      <c r="B76" s="20">
        <v>68</v>
      </c>
      <c r="C76" s="52">
        <f t="shared" si="6"/>
      </c>
      <c r="D76" s="52"/>
      <c r="E76" s="20"/>
      <c r="F76" s="8"/>
      <c r="G76" s="20" t="s">
        <v>3</v>
      </c>
      <c r="H76" s="53"/>
      <c r="I76" s="53"/>
      <c r="J76" s="20"/>
      <c r="K76" s="52">
        <f t="shared" si="5"/>
      </c>
      <c r="L76" s="52"/>
      <c r="M76" s="6">
        <f t="shared" si="7"/>
      </c>
      <c r="N76" s="20"/>
      <c r="O76" s="8"/>
      <c r="P76" s="53"/>
      <c r="Q76" s="53"/>
      <c r="R76" s="54">
        <f t="shared" si="8"/>
      </c>
      <c r="S76" s="54"/>
      <c r="T76" s="55">
        <f t="shared" si="9"/>
      </c>
      <c r="U76" s="55"/>
    </row>
    <row r="77" spans="2:21" ht="13.5">
      <c r="B77" s="20">
        <v>69</v>
      </c>
      <c r="C77" s="52">
        <f t="shared" si="6"/>
      </c>
      <c r="D77" s="52"/>
      <c r="E77" s="20"/>
      <c r="F77" s="8"/>
      <c r="G77" s="20" t="s">
        <v>3</v>
      </c>
      <c r="H77" s="53"/>
      <c r="I77" s="53"/>
      <c r="J77" s="20"/>
      <c r="K77" s="52">
        <f t="shared" si="5"/>
      </c>
      <c r="L77" s="52"/>
      <c r="M77" s="6">
        <f t="shared" si="7"/>
      </c>
      <c r="N77" s="20"/>
      <c r="O77" s="8"/>
      <c r="P77" s="53"/>
      <c r="Q77" s="53"/>
      <c r="R77" s="54">
        <f t="shared" si="8"/>
      </c>
      <c r="S77" s="54"/>
      <c r="T77" s="55">
        <f t="shared" si="9"/>
      </c>
      <c r="U77" s="55"/>
    </row>
    <row r="78" spans="2:21" ht="13.5">
      <c r="B78" s="20">
        <v>70</v>
      </c>
      <c r="C78" s="52">
        <f t="shared" si="6"/>
      </c>
      <c r="D78" s="52"/>
      <c r="E78" s="20"/>
      <c r="F78" s="8"/>
      <c r="G78" s="20" t="s">
        <v>4</v>
      </c>
      <c r="H78" s="53"/>
      <c r="I78" s="53"/>
      <c r="J78" s="20"/>
      <c r="K78" s="52">
        <f t="shared" si="5"/>
      </c>
      <c r="L78" s="52"/>
      <c r="M78" s="6">
        <f t="shared" si="7"/>
      </c>
      <c r="N78" s="20"/>
      <c r="O78" s="8"/>
      <c r="P78" s="53"/>
      <c r="Q78" s="53"/>
      <c r="R78" s="54">
        <f t="shared" si="8"/>
      </c>
      <c r="S78" s="54"/>
      <c r="T78" s="55">
        <f t="shared" si="9"/>
      </c>
      <c r="U78" s="55"/>
    </row>
    <row r="79" spans="2:21" ht="13.5">
      <c r="B79" s="20">
        <v>71</v>
      </c>
      <c r="C79" s="52">
        <f t="shared" si="6"/>
      </c>
      <c r="D79" s="52"/>
      <c r="E79" s="20"/>
      <c r="F79" s="8"/>
      <c r="G79" s="20" t="s">
        <v>3</v>
      </c>
      <c r="H79" s="53"/>
      <c r="I79" s="53"/>
      <c r="J79" s="20"/>
      <c r="K79" s="52">
        <f t="shared" si="5"/>
      </c>
      <c r="L79" s="52"/>
      <c r="M79" s="6">
        <f t="shared" si="7"/>
      </c>
      <c r="N79" s="20"/>
      <c r="O79" s="8"/>
      <c r="P79" s="53"/>
      <c r="Q79" s="53"/>
      <c r="R79" s="54">
        <f t="shared" si="8"/>
      </c>
      <c r="S79" s="54"/>
      <c r="T79" s="55">
        <f t="shared" si="9"/>
      </c>
      <c r="U79" s="55"/>
    </row>
    <row r="80" spans="2:21" ht="13.5">
      <c r="B80" s="20">
        <v>72</v>
      </c>
      <c r="C80" s="52">
        <f t="shared" si="6"/>
      </c>
      <c r="D80" s="52"/>
      <c r="E80" s="20"/>
      <c r="F80" s="8"/>
      <c r="G80" s="20" t="s">
        <v>4</v>
      </c>
      <c r="H80" s="53"/>
      <c r="I80" s="53"/>
      <c r="J80" s="20"/>
      <c r="K80" s="52">
        <f t="shared" si="5"/>
      </c>
      <c r="L80" s="52"/>
      <c r="M80" s="6">
        <f t="shared" si="7"/>
      </c>
      <c r="N80" s="20"/>
      <c r="O80" s="8"/>
      <c r="P80" s="53"/>
      <c r="Q80" s="53"/>
      <c r="R80" s="54">
        <f t="shared" si="8"/>
      </c>
      <c r="S80" s="54"/>
      <c r="T80" s="55">
        <f t="shared" si="9"/>
      </c>
      <c r="U80" s="55"/>
    </row>
    <row r="81" spans="2:21" ht="13.5">
      <c r="B81" s="20">
        <v>73</v>
      </c>
      <c r="C81" s="52">
        <f t="shared" si="6"/>
      </c>
      <c r="D81" s="52"/>
      <c r="E81" s="20"/>
      <c r="F81" s="8"/>
      <c r="G81" s="20" t="s">
        <v>3</v>
      </c>
      <c r="H81" s="53"/>
      <c r="I81" s="53"/>
      <c r="J81" s="20"/>
      <c r="K81" s="52">
        <f t="shared" si="5"/>
      </c>
      <c r="L81" s="52"/>
      <c r="M81" s="6">
        <f t="shared" si="7"/>
      </c>
      <c r="N81" s="20"/>
      <c r="O81" s="8"/>
      <c r="P81" s="53"/>
      <c r="Q81" s="53"/>
      <c r="R81" s="54">
        <f t="shared" si="8"/>
      </c>
      <c r="S81" s="54"/>
      <c r="T81" s="55">
        <f t="shared" si="9"/>
      </c>
      <c r="U81" s="55"/>
    </row>
    <row r="82" spans="2:21" ht="13.5">
      <c r="B82" s="20">
        <v>74</v>
      </c>
      <c r="C82" s="52">
        <f t="shared" si="6"/>
      </c>
      <c r="D82" s="52"/>
      <c r="E82" s="20"/>
      <c r="F82" s="8"/>
      <c r="G82" s="20" t="s">
        <v>3</v>
      </c>
      <c r="H82" s="53"/>
      <c r="I82" s="53"/>
      <c r="J82" s="20"/>
      <c r="K82" s="52">
        <f t="shared" si="5"/>
      </c>
      <c r="L82" s="52"/>
      <c r="M82" s="6">
        <f t="shared" si="7"/>
      </c>
      <c r="N82" s="20"/>
      <c r="O82" s="8"/>
      <c r="P82" s="53"/>
      <c r="Q82" s="53"/>
      <c r="R82" s="54">
        <f t="shared" si="8"/>
      </c>
      <c r="S82" s="54"/>
      <c r="T82" s="55">
        <f t="shared" si="9"/>
      </c>
      <c r="U82" s="55"/>
    </row>
    <row r="83" spans="2:21" ht="13.5">
      <c r="B83" s="20">
        <v>75</v>
      </c>
      <c r="C83" s="52">
        <f t="shared" si="6"/>
      </c>
      <c r="D83" s="52"/>
      <c r="E83" s="20"/>
      <c r="F83" s="8"/>
      <c r="G83" s="20" t="s">
        <v>3</v>
      </c>
      <c r="H83" s="53"/>
      <c r="I83" s="53"/>
      <c r="J83" s="20"/>
      <c r="K83" s="52">
        <f t="shared" si="5"/>
      </c>
      <c r="L83" s="52"/>
      <c r="M83" s="6">
        <f t="shared" si="7"/>
      </c>
      <c r="N83" s="20"/>
      <c r="O83" s="8"/>
      <c r="P83" s="53"/>
      <c r="Q83" s="53"/>
      <c r="R83" s="54">
        <f t="shared" si="8"/>
      </c>
      <c r="S83" s="54"/>
      <c r="T83" s="55">
        <f t="shared" si="9"/>
      </c>
      <c r="U83" s="55"/>
    </row>
    <row r="84" spans="2:21" ht="13.5">
      <c r="B84" s="20">
        <v>76</v>
      </c>
      <c r="C84" s="52">
        <f t="shared" si="6"/>
      </c>
      <c r="D84" s="52"/>
      <c r="E84" s="20"/>
      <c r="F84" s="8"/>
      <c r="G84" s="20" t="s">
        <v>3</v>
      </c>
      <c r="H84" s="53"/>
      <c r="I84" s="53"/>
      <c r="J84" s="20"/>
      <c r="K84" s="52">
        <f t="shared" si="5"/>
      </c>
      <c r="L84" s="52"/>
      <c r="M84" s="6">
        <f t="shared" si="7"/>
      </c>
      <c r="N84" s="20"/>
      <c r="O84" s="8"/>
      <c r="P84" s="53"/>
      <c r="Q84" s="53"/>
      <c r="R84" s="54">
        <f t="shared" si="8"/>
      </c>
      <c r="S84" s="54"/>
      <c r="T84" s="55">
        <f t="shared" si="9"/>
      </c>
      <c r="U84" s="55"/>
    </row>
    <row r="85" spans="2:21" ht="13.5">
      <c r="B85" s="20">
        <v>77</v>
      </c>
      <c r="C85" s="52">
        <f t="shared" si="6"/>
      </c>
      <c r="D85" s="52"/>
      <c r="E85" s="20"/>
      <c r="F85" s="8"/>
      <c r="G85" s="20" t="s">
        <v>4</v>
      </c>
      <c r="H85" s="53"/>
      <c r="I85" s="53"/>
      <c r="J85" s="20"/>
      <c r="K85" s="52">
        <f t="shared" si="5"/>
      </c>
      <c r="L85" s="52"/>
      <c r="M85" s="6">
        <f t="shared" si="7"/>
      </c>
      <c r="N85" s="20"/>
      <c r="O85" s="8"/>
      <c r="P85" s="53"/>
      <c r="Q85" s="53"/>
      <c r="R85" s="54">
        <f t="shared" si="8"/>
      </c>
      <c r="S85" s="54"/>
      <c r="T85" s="55">
        <f t="shared" si="9"/>
      </c>
      <c r="U85" s="55"/>
    </row>
    <row r="86" spans="2:21" ht="13.5">
      <c r="B86" s="20">
        <v>78</v>
      </c>
      <c r="C86" s="52">
        <f t="shared" si="6"/>
      </c>
      <c r="D86" s="52"/>
      <c r="E86" s="20"/>
      <c r="F86" s="8"/>
      <c r="G86" s="20" t="s">
        <v>3</v>
      </c>
      <c r="H86" s="53"/>
      <c r="I86" s="53"/>
      <c r="J86" s="20"/>
      <c r="K86" s="52">
        <f t="shared" si="5"/>
      </c>
      <c r="L86" s="52"/>
      <c r="M86" s="6">
        <f t="shared" si="7"/>
      </c>
      <c r="N86" s="20"/>
      <c r="O86" s="8"/>
      <c r="P86" s="53"/>
      <c r="Q86" s="53"/>
      <c r="R86" s="54">
        <f t="shared" si="8"/>
      </c>
      <c r="S86" s="54"/>
      <c r="T86" s="55">
        <f t="shared" si="9"/>
      </c>
      <c r="U86" s="55"/>
    </row>
    <row r="87" spans="2:21" ht="13.5">
      <c r="B87" s="20">
        <v>79</v>
      </c>
      <c r="C87" s="52">
        <f t="shared" si="6"/>
      </c>
      <c r="D87" s="52"/>
      <c r="E87" s="20"/>
      <c r="F87" s="8"/>
      <c r="G87" s="20" t="s">
        <v>4</v>
      </c>
      <c r="H87" s="53"/>
      <c r="I87" s="53"/>
      <c r="J87" s="20"/>
      <c r="K87" s="52">
        <f t="shared" si="5"/>
      </c>
      <c r="L87" s="52"/>
      <c r="M87" s="6">
        <f t="shared" si="7"/>
      </c>
      <c r="N87" s="20"/>
      <c r="O87" s="8"/>
      <c r="P87" s="53"/>
      <c r="Q87" s="53"/>
      <c r="R87" s="54">
        <f t="shared" si="8"/>
      </c>
      <c r="S87" s="54"/>
      <c r="T87" s="55">
        <f t="shared" si="9"/>
      </c>
      <c r="U87" s="55"/>
    </row>
    <row r="88" spans="2:21" ht="13.5">
      <c r="B88" s="20">
        <v>80</v>
      </c>
      <c r="C88" s="52">
        <f t="shared" si="6"/>
      </c>
      <c r="D88" s="52"/>
      <c r="E88" s="20"/>
      <c r="F88" s="8"/>
      <c r="G88" s="20" t="s">
        <v>4</v>
      </c>
      <c r="H88" s="53"/>
      <c r="I88" s="53"/>
      <c r="J88" s="20"/>
      <c r="K88" s="52">
        <f t="shared" si="5"/>
      </c>
      <c r="L88" s="52"/>
      <c r="M88" s="6">
        <f t="shared" si="7"/>
      </c>
      <c r="N88" s="20"/>
      <c r="O88" s="8"/>
      <c r="P88" s="53"/>
      <c r="Q88" s="53"/>
      <c r="R88" s="54">
        <f t="shared" si="8"/>
      </c>
      <c r="S88" s="54"/>
      <c r="T88" s="55">
        <f t="shared" si="9"/>
      </c>
      <c r="U88" s="55"/>
    </row>
    <row r="89" spans="2:21" ht="13.5">
      <c r="B89" s="20">
        <v>81</v>
      </c>
      <c r="C89" s="52">
        <f t="shared" si="6"/>
      </c>
      <c r="D89" s="52"/>
      <c r="E89" s="20"/>
      <c r="F89" s="8"/>
      <c r="G89" s="20" t="s">
        <v>4</v>
      </c>
      <c r="H89" s="53"/>
      <c r="I89" s="53"/>
      <c r="J89" s="20"/>
      <c r="K89" s="52">
        <f t="shared" si="5"/>
      </c>
      <c r="L89" s="52"/>
      <c r="M89" s="6">
        <f t="shared" si="7"/>
      </c>
      <c r="N89" s="20"/>
      <c r="O89" s="8"/>
      <c r="P89" s="53"/>
      <c r="Q89" s="53"/>
      <c r="R89" s="54">
        <f t="shared" si="8"/>
      </c>
      <c r="S89" s="54"/>
      <c r="T89" s="55">
        <f t="shared" si="9"/>
      </c>
      <c r="U89" s="55"/>
    </row>
    <row r="90" spans="2:21" ht="13.5">
      <c r="B90" s="20">
        <v>82</v>
      </c>
      <c r="C90" s="52">
        <f t="shared" si="6"/>
      </c>
      <c r="D90" s="52"/>
      <c r="E90" s="20"/>
      <c r="F90" s="8"/>
      <c r="G90" s="20" t="s">
        <v>4</v>
      </c>
      <c r="H90" s="53"/>
      <c r="I90" s="53"/>
      <c r="J90" s="20"/>
      <c r="K90" s="52">
        <f t="shared" si="5"/>
      </c>
      <c r="L90" s="52"/>
      <c r="M90" s="6">
        <f t="shared" si="7"/>
      </c>
      <c r="N90" s="20"/>
      <c r="O90" s="8"/>
      <c r="P90" s="53"/>
      <c r="Q90" s="53"/>
      <c r="R90" s="54">
        <f t="shared" si="8"/>
      </c>
      <c r="S90" s="54"/>
      <c r="T90" s="55">
        <f t="shared" si="9"/>
      </c>
      <c r="U90" s="55"/>
    </row>
    <row r="91" spans="2:21" ht="13.5">
      <c r="B91" s="20">
        <v>83</v>
      </c>
      <c r="C91" s="52">
        <f t="shared" si="6"/>
      </c>
      <c r="D91" s="52"/>
      <c r="E91" s="20"/>
      <c r="F91" s="8"/>
      <c r="G91" s="20" t="s">
        <v>4</v>
      </c>
      <c r="H91" s="53"/>
      <c r="I91" s="53"/>
      <c r="J91" s="20"/>
      <c r="K91" s="52">
        <f t="shared" si="5"/>
      </c>
      <c r="L91" s="52"/>
      <c r="M91" s="6">
        <f t="shared" si="7"/>
      </c>
      <c r="N91" s="20"/>
      <c r="O91" s="8"/>
      <c r="P91" s="53"/>
      <c r="Q91" s="53"/>
      <c r="R91" s="54">
        <f t="shared" si="8"/>
      </c>
      <c r="S91" s="54"/>
      <c r="T91" s="55">
        <f t="shared" si="9"/>
      </c>
      <c r="U91" s="55"/>
    </row>
    <row r="92" spans="2:21" ht="13.5">
      <c r="B92" s="20">
        <v>84</v>
      </c>
      <c r="C92" s="52">
        <f t="shared" si="6"/>
      </c>
      <c r="D92" s="52"/>
      <c r="E92" s="20"/>
      <c r="F92" s="8"/>
      <c r="G92" s="20" t="s">
        <v>3</v>
      </c>
      <c r="H92" s="53"/>
      <c r="I92" s="53"/>
      <c r="J92" s="20"/>
      <c r="K92" s="52">
        <f t="shared" si="5"/>
      </c>
      <c r="L92" s="52"/>
      <c r="M92" s="6">
        <f t="shared" si="7"/>
      </c>
      <c r="N92" s="20"/>
      <c r="O92" s="8"/>
      <c r="P92" s="53"/>
      <c r="Q92" s="53"/>
      <c r="R92" s="54">
        <f t="shared" si="8"/>
      </c>
      <c r="S92" s="54"/>
      <c r="T92" s="55">
        <f t="shared" si="9"/>
      </c>
      <c r="U92" s="55"/>
    </row>
    <row r="93" spans="2:21" ht="13.5">
      <c r="B93" s="20">
        <v>85</v>
      </c>
      <c r="C93" s="52">
        <f t="shared" si="6"/>
      </c>
      <c r="D93" s="52"/>
      <c r="E93" s="20"/>
      <c r="F93" s="8"/>
      <c r="G93" s="20" t="s">
        <v>4</v>
      </c>
      <c r="H93" s="53"/>
      <c r="I93" s="53"/>
      <c r="J93" s="20"/>
      <c r="K93" s="52">
        <f t="shared" si="5"/>
      </c>
      <c r="L93" s="52"/>
      <c r="M93" s="6">
        <f t="shared" si="7"/>
      </c>
      <c r="N93" s="20"/>
      <c r="O93" s="8"/>
      <c r="P93" s="53"/>
      <c r="Q93" s="53"/>
      <c r="R93" s="54">
        <f t="shared" si="8"/>
      </c>
      <c r="S93" s="54"/>
      <c r="T93" s="55">
        <f t="shared" si="9"/>
      </c>
      <c r="U93" s="55"/>
    </row>
    <row r="94" spans="2:21" ht="13.5">
      <c r="B94" s="20">
        <v>86</v>
      </c>
      <c r="C94" s="52">
        <f t="shared" si="6"/>
      </c>
      <c r="D94" s="52"/>
      <c r="E94" s="20"/>
      <c r="F94" s="8"/>
      <c r="G94" s="20" t="s">
        <v>3</v>
      </c>
      <c r="H94" s="53"/>
      <c r="I94" s="53"/>
      <c r="J94" s="20"/>
      <c r="K94" s="52">
        <f t="shared" si="5"/>
      </c>
      <c r="L94" s="52"/>
      <c r="M94" s="6">
        <f t="shared" si="7"/>
      </c>
      <c r="N94" s="20"/>
      <c r="O94" s="8"/>
      <c r="P94" s="53"/>
      <c r="Q94" s="53"/>
      <c r="R94" s="54">
        <f t="shared" si="8"/>
      </c>
      <c r="S94" s="54"/>
      <c r="T94" s="55">
        <f t="shared" si="9"/>
      </c>
      <c r="U94" s="55"/>
    </row>
    <row r="95" spans="2:21" ht="13.5">
      <c r="B95" s="20">
        <v>87</v>
      </c>
      <c r="C95" s="52">
        <f t="shared" si="6"/>
      </c>
      <c r="D95" s="52"/>
      <c r="E95" s="20"/>
      <c r="F95" s="8"/>
      <c r="G95" s="20" t="s">
        <v>4</v>
      </c>
      <c r="H95" s="53"/>
      <c r="I95" s="53"/>
      <c r="J95" s="20"/>
      <c r="K95" s="52">
        <f t="shared" si="5"/>
      </c>
      <c r="L95" s="52"/>
      <c r="M95" s="6">
        <f t="shared" si="7"/>
      </c>
      <c r="N95" s="20"/>
      <c r="O95" s="8"/>
      <c r="P95" s="53"/>
      <c r="Q95" s="53"/>
      <c r="R95" s="54">
        <f t="shared" si="8"/>
      </c>
      <c r="S95" s="54"/>
      <c r="T95" s="55">
        <f t="shared" si="9"/>
      </c>
      <c r="U95" s="55"/>
    </row>
    <row r="96" spans="2:21" ht="13.5">
      <c r="B96" s="20">
        <v>88</v>
      </c>
      <c r="C96" s="52">
        <f t="shared" si="6"/>
      </c>
      <c r="D96" s="52"/>
      <c r="E96" s="20"/>
      <c r="F96" s="8"/>
      <c r="G96" s="20" t="s">
        <v>3</v>
      </c>
      <c r="H96" s="53"/>
      <c r="I96" s="53"/>
      <c r="J96" s="20"/>
      <c r="K96" s="52">
        <f t="shared" si="5"/>
      </c>
      <c r="L96" s="52"/>
      <c r="M96" s="6">
        <f t="shared" si="7"/>
      </c>
      <c r="N96" s="20"/>
      <c r="O96" s="8"/>
      <c r="P96" s="53"/>
      <c r="Q96" s="53"/>
      <c r="R96" s="54">
        <f t="shared" si="8"/>
      </c>
      <c r="S96" s="54"/>
      <c r="T96" s="55">
        <f t="shared" si="9"/>
      </c>
      <c r="U96" s="55"/>
    </row>
    <row r="97" spans="2:21" ht="13.5">
      <c r="B97" s="20">
        <v>89</v>
      </c>
      <c r="C97" s="52">
        <f t="shared" si="6"/>
      </c>
      <c r="D97" s="52"/>
      <c r="E97" s="20"/>
      <c r="F97" s="8"/>
      <c r="G97" s="20" t="s">
        <v>4</v>
      </c>
      <c r="H97" s="53"/>
      <c r="I97" s="53"/>
      <c r="J97" s="20"/>
      <c r="K97" s="52">
        <f t="shared" si="5"/>
      </c>
      <c r="L97" s="52"/>
      <c r="M97" s="6">
        <f t="shared" si="7"/>
      </c>
      <c r="N97" s="20"/>
      <c r="O97" s="8"/>
      <c r="P97" s="53"/>
      <c r="Q97" s="53"/>
      <c r="R97" s="54">
        <f t="shared" si="8"/>
      </c>
      <c r="S97" s="54"/>
      <c r="T97" s="55">
        <f t="shared" si="9"/>
      </c>
      <c r="U97" s="55"/>
    </row>
    <row r="98" spans="2:21" ht="13.5">
      <c r="B98" s="20">
        <v>90</v>
      </c>
      <c r="C98" s="52">
        <f t="shared" si="6"/>
      </c>
      <c r="D98" s="52"/>
      <c r="E98" s="20"/>
      <c r="F98" s="8"/>
      <c r="G98" s="20" t="s">
        <v>3</v>
      </c>
      <c r="H98" s="53"/>
      <c r="I98" s="53"/>
      <c r="J98" s="20"/>
      <c r="K98" s="52">
        <f t="shared" si="5"/>
      </c>
      <c r="L98" s="52"/>
      <c r="M98" s="6">
        <f t="shared" si="7"/>
      </c>
      <c r="N98" s="20"/>
      <c r="O98" s="8"/>
      <c r="P98" s="53"/>
      <c r="Q98" s="53"/>
      <c r="R98" s="54">
        <f t="shared" si="8"/>
      </c>
      <c r="S98" s="54"/>
      <c r="T98" s="55">
        <f t="shared" si="9"/>
      </c>
      <c r="U98" s="55"/>
    </row>
    <row r="99" spans="2:21" ht="13.5">
      <c r="B99" s="20">
        <v>91</v>
      </c>
      <c r="C99" s="52">
        <f t="shared" si="6"/>
      </c>
      <c r="D99" s="52"/>
      <c r="E99" s="20"/>
      <c r="F99" s="8"/>
      <c r="G99" s="20" t="s">
        <v>4</v>
      </c>
      <c r="H99" s="53"/>
      <c r="I99" s="53"/>
      <c r="J99" s="20"/>
      <c r="K99" s="52">
        <f t="shared" si="5"/>
      </c>
      <c r="L99" s="52"/>
      <c r="M99" s="6">
        <f t="shared" si="7"/>
      </c>
      <c r="N99" s="20"/>
      <c r="O99" s="8"/>
      <c r="P99" s="53"/>
      <c r="Q99" s="53"/>
      <c r="R99" s="54">
        <f t="shared" si="8"/>
      </c>
      <c r="S99" s="54"/>
      <c r="T99" s="55">
        <f t="shared" si="9"/>
      </c>
      <c r="U99" s="55"/>
    </row>
    <row r="100" spans="2:21" ht="13.5">
      <c r="B100" s="20">
        <v>92</v>
      </c>
      <c r="C100" s="52">
        <f t="shared" si="6"/>
      </c>
      <c r="D100" s="52"/>
      <c r="E100" s="20"/>
      <c r="F100" s="8"/>
      <c r="G100" s="20" t="s">
        <v>4</v>
      </c>
      <c r="H100" s="53"/>
      <c r="I100" s="53"/>
      <c r="J100" s="20"/>
      <c r="K100" s="52">
        <f t="shared" si="5"/>
      </c>
      <c r="L100" s="52"/>
      <c r="M100" s="6">
        <f t="shared" si="7"/>
      </c>
      <c r="N100" s="20"/>
      <c r="O100" s="8"/>
      <c r="P100" s="53"/>
      <c r="Q100" s="53"/>
      <c r="R100" s="54">
        <f t="shared" si="8"/>
      </c>
      <c r="S100" s="54"/>
      <c r="T100" s="55">
        <f t="shared" si="9"/>
      </c>
      <c r="U100" s="55"/>
    </row>
    <row r="101" spans="2:21" ht="13.5">
      <c r="B101" s="20">
        <v>93</v>
      </c>
      <c r="C101" s="52">
        <f t="shared" si="6"/>
      </c>
      <c r="D101" s="52"/>
      <c r="E101" s="20"/>
      <c r="F101" s="8"/>
      <c r="G101" s="20" t="s">
        <v>3</v>
      </c>
      <c r="H101" s="53"/>
      <c r="I101" s="53"/>
      <c r="J101" s="20"/>
      <c r="K101" s="52">
        <f t="shared" si="5"/>
      </c>
      <c r="L101" s="52"/>
      <c r="M101" s="6">
        <f t="shared" si="7"/>
      </c>
      <c r="N101" s="20"/>
      <c r="O101" s="8"/>
      <c r="P101" s="53"/>
      <c r="Q101" s="53"/>
      <c r="R101" s="54">
        <f t="shared" si="8"/>
      </c>
      <c r="S101" s="54"/>
      <c r="T101" s="55">
        <f t="shared" si="9"/>
      </c>
      <c r="U101" s="55"/>
    </row>
    <row r="102" spans="2:21" ht="13.5">
      <c r="B102" s="20">
        <v>94</v>
      </c>
      <c r="C102" s="52">
        <f t="shared" si="6"/>
      </c>
      <c r="D102" s="52"/>
      <c r="E102" s="20"/>
      <c r="F102" s="8"/>
      <c r="G102" s="20" t="s">
        <v>3</v>
      </c>
      <c r="H102" s="53"/>
      <c r="I102" s="53"/>
      <c r="J102" s="20"/>
      <c r="K102" s="52">
        <f t="shared" si="5"/>
      </c>
      <c r="L102" s="52"/>
      <c r="M102" s="6">
        <f t="shared" si="7"/>
      </c>
      <c r="N102" s="20"/>
      <c r="O102" s="8"/>
      <c r="P102" s="53"/>
      <c r="Q102" s="53"/>
      <c r="R102" s="54">
        <f t="shared" si="8"/>
      </c>
      <c r="S102" s="54"/>
      <c r="T102" s="55">
        <f t="shared" si="9"/>
      </c>
      <c r="U102" s="55"/>
    </row>
    <row r="103" spans="2:21" ht="13.5">
      <c r="B103" s="20">
        <v>95</v>
      </c>
      <c r="C103" s="52">
        <f t="shared" si="6"/>
      </c>
      <c r="D103" s="52"/>
      <c r="E103" s="20"/>
      <c r="F103" s="8"/>
      <c r="G103" s="20" t="s">
        <v>3</v>
      </c>
      <c r="H103" s="53"/>
      <c r="I103" s="53"/>
      <c r="J103" s="20"/>
      <c r="K103" s="52">
        <f t="shared" si="5"/>
      </c>
      <c r="L103" s="52"/>
      <c r="M103" s="6">
        <f t="shared" si="7"/>
      </c>
      <c r="N103" s="20"/>
      <c r="O103" s="8"/>
      <c r="P103" s="53"/>
      <c r="Q103" s="53"/>
      <c r="R103" s="54">
        <f t="shared" si="8"/>
      </c>
      <c r="S103" s="54"/>
      <c r="T103" s="55">
        <f t="shared" si="9"/>
      </c>
      <c r="U103" s="55"/>
    </row>
    <row r="104" spans="2:21" ht="13.5">
      <c r="B104" s="20">
        <v>96</v>
      </c>
      <c r="C104" s="52">
        <f t="shared" si="6"/>
      </c>
      <c r="D104" s="52"/>
      <c r="E104" s="20"/>
      <c r="F104" s="8"/>
      <c r="G104" s="20" t="s">
        <v>4</v>
      </c>
      <c r="H104" s="53"/>
      <c r="I104" s="53"/>
      <c r="J104" s="20"/>
      <c r="K104" s="52">
        <f t="shared" si="5"/>
      </c>
      <c r="L104" s="52"/>
      <c r="M104" s="6">
        <f t="shared" si="7"/>
      </c>
      <c r="N104" s="20"/>
      <c r="O104" s="8"/>
      <c r="P104" s="53"/>
      <c r="Q104" s="53"/>
      <c r="R104" s="54">
        <f t="shared" si="8"/>
      </c>
      <c r="S104" s="54"/>
      <c r="T104" s="55">
        <f t="shared" si="9"/>
      </c>
      <c r="U104" s="55"/>
    </row>
    <row r="105" spans="2:21" ht="13.5">
      <c r="B105" s="20">
        <v>97</v>
      </c>
      <c r="C105" s="52">
        <f t="shared" si="6"/>
      </c>
      <c r="D105" s="52"/>
      <c r="E105" s="20"/>
      <c r="F105" s="8"/>
      <c r="G105" s="20" t="s">
        <v>3</v>
      </c>
      <c r="H105" s="53"/>
      <c r="I105" s="53"/>
      <c r="J105" s="20"/>
      <c r="K105" s="52">
        <f t="shared" si="5"/>
      </c>
      <c r="L105" s="52"/>
      <c r="M105" s="6">
        <f t="shared" si="7"/>
      </c>
      <c r="N105" s="20"/>
      <c r="O105" s="8"/>
      <c r="P105" s="53"/>
      <c r="Q105" s="53"/>
      <c r="R105" s="54">
        <f t="shared" si="8"/>
      </c>
      <c r="S105" s="54"/>
      <c r="T105" s="55">
        <f t="shared" si="9"/>
      </c>
      <c r="U105" s="55"/>
    </row>
    <row r="106" spans="2:21" ht="13.5">
      <c r="B106" s="20">
        <v>98</v>
      </c>
      <c r="C106" s="52">
        <f t="shared" si="6"/>
      </c>
      <c r="D106" s="52"/>
      <c r="E106" s="20"/>
      <c r="F106" s="8"/>
      <c r="G106" s="20" t="s">
        <v>4</v>
      </c>
      <c r="H106" s="53"/>
      <c r="I106" s="53"/>
      <c r="J106" s="20"/>
      <c r="K106" s="52">
        <f t="shared" si="5"/>
      </c>
      <c r="L106" s="52"/>
      <c r="M106" s="6">
        <f t="shared" si="7"/>
      </c>
      <c r="N106" s="20"/>
      <c r="O106" s="8"/>
      <c r="P106" s="53"/>
      <c r="Q106" s="53"/>
      <c r="R106" s="54">
        <f t="shared" si="8"/>
      </c>
      <c r="S106" s="54"/>
      <c r="T106" s="55">
        <f t="shared" si="9"/>
      </c>
      <c r="U106" s="55"/>
    </row>
    <row r="107" spans="2:21" ht="13.5">
      <c r="B107" s="20">
        <v>99</v>
      </c>
      <c r="C107" s="52">
        <f t="shared" si="6"/>
      </c>
      <c r="D107" s="52"/>
      <c r="E107" s="20"/>
      <c r="F107" s="8"/>
      <c r="G107" s="20" t="s">
        <v>4</v>
      </c>
      <c r="H107" s="53"/>
      <c r="I107" s="53"/>
      <c r="J107" s="20"/>
      <c r="K107" s="52">
        <f t="shared" si="5"/>
      </c>
      <c r="L107" s="52"/>
      <c r="M107" s="6">
        <f t="shared" si="7"/>
      </c>
      <c r="N107" s="20"/>
      <c r="O107" s="8"/>
      <c r="P107" s="53"/>
      <c r="Q107" s="53"/>
      <c r="R107" s="54">
        <f t="shared" si="8"/>
      </c>
      <c r="S107" s="54"/>
      <c r="T107" s="55">
        <f t="shared" si="9"/>
      </c>
      <c r="U107" s="55"/>
    </row>
    <row r="108" spans="2:21" ht="13.5">
      <c r="B108" s="20">
        <v>100</v>
      </c>
      <c r="C108" s="52">
        <f t="shared" si="6"/>
      </c>
      <c r="D108" s="52"/>
      <c r="E108" s="20"/>
      <c r="F108" s="8"/>
      <c r="G108" s="20" t="s">
        <v>3</v>
      </c>
      <c r="H108" s="53"/>
      <c r="I108" s="53"/>
      <c r="J108" s="20"/>
      <c r="K108" s="52">
        <f t="shared" si="5"/>
      </c>
      <c r="L108" s="52"/>
      <c r="M108" s="6">
        <f t="shared" si="7"/>
      </c>
      <c r="N108" s="20"/>
      <c r="O108" s="8"/>
      <c r="P108" s="53"/>
      <c r="Q108" s="53"/>
      <c r="R108" s="54">
        <f t="shared" si="8"/>
      </c>
      <c r="S108" s="54"/>
      <c r="T108" s="55">
        <f t="shared" si="9"/>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154"/>
  <sheetViews>
    <sheetView zoomScalePageLayoutView="0" workbookViewId="0" topLeftCell="A160">
      <selection activeCell="E116" sqref="E116"/>
    </sheetView>
  </sheetViews>
  <sheetFormatPr defaultColWidth="9.00390625" defaultRowHeight="13.5"/>
  <cols>
    <col min="1" max="1" width="7.50390625" style="35" customWidth="1"/>
    <col min="2" max="2" width="8.125" style="0" customWidth="1"/>
  </cols>
  <sheetData>
    <row r="2" spans="3:10" ht="14.25">
      <c r="C2" t="s">
        <v>86</v>
      </c>
      <c r="J2" t="s">
        <v>87</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40" spans="2:9" ht="14.25">
      <c r="B40" t="s">
        <v>88</v>
      </c>
      <c r="F40" t="s">
        <v>89</v>
      </c>
      <c r="I40" t="s">
        <v>90</v>
      </c>
    </row>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8" spans="3:11" ht="14.25">
      <c r="C78" t="s">
        <v>91</v>
      </c>
      <c r="K78" t="s">
        <v>92</v>
      </c>
    </row>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6" ht="14.25">
      <c r="E116" t="s">
        <v>95</v>
      </c>
    </row>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4" spans="3:12" ht="14.25">
      <c r="C154" t="s">
        <v>93</v>
      </c>
      <c r="L154" t="s">
        <v>94</v>
      </c>
    </row>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87" t="s">
        <v>96</v>
      </c>
      <c r="B2" s="88"/>
      <c r="C2" s="88"/>
      <c r="D2" s="88"/>
      <c r="E2" s="88"/>
      <c r="F2" s="88"/>
      <c r="G2" s="88"/>
      <c r="H2" s="88"/>
      <c r="I2" s="88"/>
      <c r="J2" s="88"/>
    </row>
    <row r="3" spans="1:10" ht="13.5">
      <c r="A3" s="88"/>
      <c r="B3" s="88"/>
      <c r="C3" s="88"/>
      <c r="D3" s="88"/>
      <c r="E3" s="88"/>
      <c r="F3" s="88"/>
      <c r="G3" s="88"/>
      <c r="H3" s="88"/>
      <c r="I3" s="88"/>
      <c r="J3" s="88"/>
    </row>
    <row r="4" spans="1:10" ht="13.5">
      <c r="A4" s="88"/>
      <c r="B4" s="88"/>
      <c r="C4" s="88"/>
      <c r="D4" s="88"/>
      <c r="E4" s="88"/>
      <c r="F4" s="88"/>
      <c r="G4" s="88"/>
      <c r="H4" s="88"/>
      <c r="I4" s="88"/>
      <c r="J4" s="88"/>
    </row>
    <row r="5" spans="1:10" ht="13.5">
      <c r="A5" s="88"/>
      <c r="B5" s="88"/>
      <c r="C5" s="88"/>
      <c r="D5" s="88"/>
      <c r="E5" s="88"/>
      <c r="F5" s="88"/>
      <c r="G5" s="88"/>
      <c r="H5" s="88"/>
      <c r="I5" s="88"/>
      <c r="J5" s="88"/>
    </row>
    <row r="6" spans="1:10" ht="13.5">
      <c r="A6" s="88"/>
      <c r="B6" s="88"/>
      <c r="C6" s="88"/>
      <c r="D6" s="88"/>
      <c r="E6" s="88"/>
      <c r="F6" s="88"/>
      <c r="G6" s="88"/>
      <c r="H6" s="88"/>
      <c r="I6" s="88"/>
      <c r="J6" s="88"/>
    </row>
    <row r="7" spans="1:10" ht="13.5">
      <c r="A7" s="88"/>
      <c r="B7" s="88"/>
      <c r="C7" s="88"/>
      <c r="D7" s="88"/>
      <c r="E7" s="88"/>
      <c r="F7" s="88"/>
      <c r="G7" s="88"/>
      <c r="H7" s="88"/>
      <c r="I7" s="88"/>
      <c r="J7" s="88"/>
    </row>
    <row r="8" spans="1:10" ht="13.5">
      <c r="A8" s="88"/>
      <c r="B8" s="88"/>
      <c r="C8" s="88"/>
      <c r="D8" s="88"/>
      <c r="E8" s="88"/>
      <c r="F8" s="88"/>
      <c r="G8" s="88"/>
      <c r="H8" s="88"/>
      <c r="I8" s="88"/>
      <c r="J8" s="88"/>
    </row>
    <row r="9" spans="1:10" ht="13.5">
      <c r="A9" s="88"/>
      <c r="B9" s="88"/>
      <c r="C9" s="88"/>
      <c r="D9" s="88"/>
      <c r="E9" s="88"/>
      <c r="F9" s="88"/>
      <c r="G9" s="88"/>
      <c r="H9" s="88"/>
      <c r="I9" s="88"/>
      <c r="J9" s="88"/>
    </row>
    <row r="11" ht="13.5">
      <c r="A11" t="s">
        <v>1</v>
      </c>
    </row>
    <row r="12" spans="1:10" ht="13.5">
      <c r="A12" s="89" t="s">
        <v>98</v>
      </c>
      <c r="B12" s="90"/>
      <c r="C12" s="90"/>
      <c r="D12" s="90"/>
      <c r="E12" s="90"/>
      <c r="F12" s="90"/>
      <c r="G12" s="90"/>
      <c r="H12" s="90"/>
      <c r="I12" s="90"/>
      <c r="J12" s="90"/>
    </row>
    <row r="13" spans="1:10" ht="13.5">
      <c r="A13" s="90"/>
      <c r="B13" s="90"/>
      <c r="C13" s="90"/>
      <c r="D13" s="90"/>
      <c r="E13" s="90"/>
      <c r="F13" s="90"/>
      <c r="G13" s="90"/>
      <c r="H13" s="90"/>
      <c r="I13" s="90"/>
      <c r="J13" s="90"/>
    </row>
    <row r="14" spans="1:10" ht="13.5">
      <c r="A14" s="90"/>
      <c r="B14" s="90"/>
      <c r="C14" s="90"/>
      <c r="D14" s="90"/>
      <c r="E14" s="90"/>
      <c r="F14" s="90"/>
      <c r="G14" s="90"/>
      <c r="H14" s="90"/>
      <c r="I14" s="90"/>
      <c r="J14" s="90"/>
    </row>
    <row r="15" spans="1:10" ht="13.5">
      <c r="A15" s="90"/>
      <c r="B15" s="90"/>
      <c r="C15" s="90"/>
      <c r="D15" s="90"/>
      <c r="E15" s="90"/>
      <c r="F15" s="90"/>
      <c r="G15" s="90"/>
      <c r="H15" s="90"/>
      <c r="I15" s="90"/>
      <c r="J15" s="90"/>
    </row>
    <row r="16" spans="1:10" ht="13.5">
      <c r="A16" s="90"/>
      <c r="B16" s="90"/>
      <c r="C16" s="90"/>
      <c r="D16" s="90"/>
      <c r="E16" s="90"/>
      <c r="F16" s="90"/>
      <c r="G16" s="90"/>
      <c r="H16" s="90"/>
      <c r="I16" s="90"/>
      <c r="J16" s="90"/>
    </row>
    <row r="17" spans="1:10" ht="13.5">
      <c r="A17" s="90"/>
      <c r="B17" s="90"/>
      <c r="C17" s="90"/>
      <c r="D17" s="90"/>
      <c r="E17" s="90"/>
      <c r="F17" s="90"/>
      <c r="G17" s="90"/>
      <c r="H17" s="90"/>
      <c r="I17" s="90"/>
      <c r="J17" s="90"/>
    </row>
    <row r="18" spans="1:10" ht="13.5">
      <c r="A18" s="90"/>
      <c r="B18" s="90"/>
      <c r="C18" s="90"/>
      <c r="D18" s="90"/>
      <c r="E18" s="90"/>
      <c r="F18" s="90"/>
      <c r="G18" s="90"/>
      <c r="H18" s="90"/>
      <c r="I18" s="90"/>
      <c r="J18" s="90"/>
    </row>
    <row r="19" spans="1:10" ht="13.5">
      <c r="A19" s="90"/>
      <c r="B19" s="90"/>
      <c r="C19" s="90"/>
      <c r="D19" s="90"/>
      <c r="E19" s="90"/>
      <c r="F19" s="90"/>
      <c r="G19" s="90"/>
      <c r="H19" s="90"/>
      <c r="I19" s="90"/>
      <c r="J19" s="90"/>
    </row>
    <row r="21" ht="13.5">
      <c r="A21" t="s">
        <v>2</v>
      </c>
    </row>
    <row r="22" spans="1:10" ht="13.5">
      <c r="A22" s="89" t="s">
        <v>97</v>
      </c>
      <c r="B22" s="89"/>
      <c r="C22" s="89"/>
      <c r="D22" s="89"/>
      <c r="E22" s="89"/>
      <c r="F22" s="89"/>
      <c r="G22" s="89"/>
      <c r="H22" s="89"/>
      <c r="I22" s="89"/>
      <c r="J22" s="89"/>
    </row>
    <row r="23" spans="1:10" ht="13.5">
      <c r="A23" s="89"/>
      <c r="B23" s="89"/>
      <c r="C23" s="89"/>
      <c r="D23" s="89"/>
      <c r="E23" s="89"/>
      <c r="F23" s="89"/>
      <c r="G23" s="89"/>
      <c r="H23" s="89"/>
      <c r="I23" s="89"/>
      <c r="J23" s="89"/>
    </row>
    <row r="24" spans="1:10" ht="13.5">
      <c r="A24" s="89"/>
      <c r="B24" s="89"/>
      <c r="C24" s="89"/>
      <c r="D24" s="89"/>
      <c r="E24" s="89"/>
      <c r="F24" s="89"/>
      <c r="G24" s="89"/>
      <c r="H24" s="89"/>
      <c r="I24" s="89"/>
      <c r="J24" s="89"/>
    </row>
    <row r="25" spans="1:10" ht="13.5">
      <c r="A25" s="89"/>
      <c r="B25" s="89"/>
      <c r="C25" s="89"/>
      <c r="D25" s="89"/>
      <c r="E25" s="89"/>
      <c r="F25" s="89"/>
      <c r="G25" s="89"/>
      <c r="H25" s="89"/>
      <c r="I25" s="89"/>
      <c r="J25" s="89"/>
    </row>
    <row r="26" spans="1:10" ht="13.5">
      <c r="A26" s="89"/>
      <c r="B26" s="89"/>
      <c r="C26" s="89"/>
      <c r="D26" s="89"/>
      <c r="E26" s="89"/>
      <c r="F26" s="89"/>
      <c r="G26" s="89"/>
      <c r="H26" s="89"/>
      <c r="I26" s="89"/>
      <c r="J26" s="89"/>
    </row>
    <row r="27" spans="1:10" ht="13.5">
      <c r="A27" s="89"/>
      <c r="B27" s="89"/>
      <c r="C27" s="89"/>
      <c r="D27" s="89"/>
      <c r="E27" s="89"/>
      <c r="F27" s="89"/>
      <c r="G27" s="89"/>
      <c r="H27" s="89"/>
      <c r="I27" s="89"/>
      <c r="J27" s="89"/>
    </row>
    <row r="28" spans="1:10" ht="13.5">
      <c r="A28" s="89"/>
      <c r="B28" s="89"/>
      <c r="C28" s="89"/>
      <c r="D28" s="89"/>
      <c r="E28" s="89"/>
      <c r="F28" s="89"/>
      <c r="G28" s="89"/>
      <c r="H28" s="89"/>
      <c r="I28" s="89"/>
      <c r="J28" s="89"/>
    </row>
    <row r="29" spans="1:10" ht="13.5">
      <c r="A29" s="89"/>
      <c r="B29" s="89"/>
      <c r="C29" s="89"/>
      <c r="D29" s="89"/>
      <c r="E29" s="89"/>
      <c r="F29" s="89"/>
      <c r="G29" s="89"/>
      <c r="H29" s="89"/>
      <c r="I29" s="89"/>
      <c r="J29" s="8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48" activePane="bottomLeft" state="frozen"/>
      <selection pane="topLeft" activeCell="A1" sqref="A1"/>
      <selection pane="bottomLeft" activeCell="K113" sqref="K112:K113"/>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t="s">
        <v>67</v>
      </c>
      <c r="E2" s="83"/>
      <c r="F2" s="80" t="s">
        <v>6</v>
      </c>
      <c r="G2" s="80"/>
      <c r="H2" s="83" t="s">
        <v>66</v>
      </c>
      <c r="I2" s="83"/>
      <c r="J2" s="80" t="s">
        <v>7</v>
      </c>
      <c r="K2" s="80"/>
      <c r="L2" s="77">
        <f>C9</f>
        <v>1000000</v>
      </c>
      <c r="M2" s="83"/>
      <c r="N2" s="80" t="s">
        <v>8</v>
      </c>
      <c r="O2" s="80"/>
      <c r="P2" s="77">
        <f>C108+R108</f>
        <v>676599841.8489015</v>
      </c>
      <c r="Q2" s="83"/>
      <c r="R2" s="1"/>
      <c r="S2" s="1"/>
      <c r="T2" s="1"/>
    </row>
    <row r="3" spans="2:19" ht="57" customHeight="1">
      <c r="B3" s="80" t="s">
        <v>9</v>
      </c>
      <c r="C3" s="80"/>
      <c r="D3" s="85" t="s">
        <v>65</v>
      </c>
      <c r="E3" s="85"/>
      <c r="F3" s="85"/>
      <c r="G3" s="85"/>
      <c r="H3" s="85"/>
      <c r="I3" s="85"/>
      <c r="J3" s="80" t="s">
        <v>10</v>
      </c>
      <c r="K3" s="80"/>
      <c r="L3" s="85" t="s">
        <v>68</v>
      </c>
      <c r="M3" s="86"/>
      <c r="N3" s="86"/>
      <c r="O3" s="86"/>
      <c r="P3" s="86"/>
      <c r="Q3" s="86"/>
      <c r="R3" s="1"/>
      <c r="S3" s="1"/>
    </row>
    <row r="4" spans="2:20" ht="13.5">
      <c r="B4" s="80" t="s">
        <v>11</v>
      </c>
      <c r="C4" s="80"/>
      <c r="D4" s="78">
        <f>SUM($R$9:$S$993)</f>
        <v>675599841.8489015</v>
      </c>
      <c r="E4" s="78"/>
      <c r="F4" s="80" t="s">
        <v>12</v>
      </c>
      <c r="G4" s="80"/>
      <c r="H4" s="84">
        <f>SUM($T$9:$U$108)</f>
        <v>7932.999999999996</v>
      </c>
      <c r="I4" s="83"/>
      <c r="J4" s="76" t="s">
        <v>13</v>
      </c>
      <c r="K4" s="76"/>
      <c r="L4" s="77">
        <f>MAX($C$9:$D$990)-C9</f>
        <v>623917477.493993</v>
      </c>
      <c r="M4" s="77"/>
      <c r="N4" s="76" t="s">
        <v>14</v>
      </c>
      <c r="O4" s="76"/>
      <c r="P4" s="78">
        <f>MIN($C$9:$D$990)-C9</f>
        <v>0</v>
      </c>
      <c r="Q4" s="78"/>
      <c r="R4" s="1"/>
      <c r="S4" s="1"/>
      <c r="T4" s="1"/>
    </row>
    <row r="5" spans="2:20" ht="13.5">
      <c r="B5" s="42" t="s">
        <v>15</v>
      </c>
      <c r="C5" s="2">
        <f>COUNTIF($R$9:$R$990,"&gt;0")</f>
        <v>84</v>
      </c>
      <c r="D5" s="41" t="s">
        <v>16</v>
      </c>
      <c r="E5" s="16">
        <f>COUNTIF($R$9:$R$990,"&lt;0")</f>
        <v>1</v>
      </c>
      <c r="F5" s="41" t="s">
        <v>17</v>
      </c>
      <c r="G5" s="2">
        <f>COUNTIF($R$9:$R$990,"=0")</f>
        <v>15</v>
      </c>
      <c r="H5" s="41" t="s">
        <v>18</v>
      </c>
      <c r="I5" s="3">
        <f>C5/SUM(C5,E5,G5)</f>
        <v>0.84</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43">
        <v>1</v>
      </c>
      <c r="C9" s="52">
        <v>1000000</v>
      </c>
      <c r="D9" s="52"/>
      <c r="E9" s="43">
        <v>2009</v>
      </c>
      <c r="F9" s="8">
        <v>42708</v>
      </c>
      <c r="G9" s="43" t="s">
        <v>4</v>
      </c>
      <c r="H9" s="53">
        <v>88.44</v>
      </c>
      <c r="I9" s="53"/>
      <c r="J9" s="43">
        <v>40</v>
      </c>
      <c r="K9" s="52">
        <f aca="true" t="shared" si="0" ref="K9:K72">IF(F9="","",C9*0.03)</f>
        <v>30000</v>
      </c>
      <c r="L9" s="52"/>
      <c r="M9" s="6">
        <f>IF(J9="","",(K9/J9)/1000)</f>
        <v>0.75</v>
      </c>
      <c r="N9" s="43">
        <v>2009</v>
      </c>
      <c r="O9" s="8">
        <v>42711</v>
      </c>
      <c r="P9" s="53">
        <v>89.69</v>
      </c>
      <c r="Q9" s="53"/>
      <c r="R9" s="54">
        <f>IF(O9="","",(IF(G9="売",H9-P9,P9-H9))*M9*100000)</f>
        <v>93750</v>
      </c>
      <c r="S9" s="54"/>
      <c r="T9" s="55">
        <f>IF(O9="","",IF(R9&lt;0,J9*(-1),IF(G9="買",(P9-H9)*100,(H9-P9)*100)))</f>
        <v>125</v>
      </c>
      <c r="U9" s="55"/>
    </row>
    <row r="10" spans="2:21" ht="13.5">
      <c r="B10" s="43">
        <v>2</v>
      </c>
      <c r="C10" s="52">
        <f aca="true" t="shared" si="1" ref="C10:C73">IF(R9="","",C9+R9)</f>
        <v>1093750</v>
      </c>
      <c r="D10" s="52"/>
      <c r="E10" s="43">
        <v>2009</v>
      </c>
      <c r="F10" s="8">
        <v>42713</v>
      </c>
      <c r="G10" s="43" t="s">
        <v>4</v>
      </c>
      <c r="H10" s="53">
        <v>87.77</v>
      </c>
      <c r="I10" s="53"/>
      <c r="J10" s="43">
        <v>67</v>
      </c>
      <c r="K10" s="52">
        <f t="shared" si="0"/>
        <v>32812.5</v>
      </c>
      <c r="L10" s="52"/>
      <c r="M10" s="6">
        <f aca="true" t="shared" si="2" ref="M10:M73">IF(J10="","",(K10/J10)/1000)</f>
        <v>0.48973880597014924</v>
      </c>
      <c r="N10" s="43">
        <v>2009</v>
      </c>
      <c r="O10" s="8">
        <v>42713</v>
      </c>
      <c r="P10" s="53">
        <v>87.77</v>
      </c>
      <c r="Q10" s="53"/>
      <c r="R10" s="54">
        <f aca="true" t="shared" si="3" ref="R10:R73">IF(O10="","",(IF(G10="売",H10-P10,P10-H10))*M10*100000)</f>
        <v>0</v>
      </c>
      <c r="S10" s="54"/>
      <c r="T10" s="55">
        <f aca="true" t="shared" si="4" ref="T10:T73">IF(O10="","",IF(R10&lt;0,J10*(-1),IF(G10="買",(P10-H10)*100,(H10-P10)*100)))</f>
        <v>0</v>
      </c>
      <c r="U10" s="55"/>
    </row>
    <row r="11" spans="2:21" ht="13.5">
      <c r="B11" s="43">
        <v>3</v>
      </c>
      <c r="C11" s="52">
        <f t="shared" si="1"/>
        <v>1093750</v>
      </c>
      <c r="D11" s="52"/>
      <c r="E11" s="43">
        <v>2009</v>
      </c>
      <c r="F11" s="8">
        <v>42721</v>
      </c>
      <c r="G11" s="43" t="s">
        <v>4</v>
      </c>
      <c r="H11" s="53">
        <v>89.98</v>
      </c>
      <c r="I11" s="53"/>
      <c r="J11" s="43">
        <v>51</v>
      </c>
      <c r="K11" s="52">
        <f t="shared" si="0"/>
        <v>32812.5</v>
      </c>
      <c r="L11" s="52"/>
      <c r="M11" s="6">
        <f t="shared" si="2"/>
        <v>0.6433823529411765</v>
      </c>
      <c r="N11" s="43">
        <v>2009</v>
      </c>
      <c r="O11" s="8">
        <v>42721</v>
      </c>
      <c r="P11" s="53">
        <v>89.98</v>
      </c>
      <c r="Q11" s="53"/>
      <c r="R11" s="54">
        <f t="shared" si="3"/>
        <v>0</v>
      </c>
      <c r="S11" s="54"/>
      <c r="T11" s="55">
        <f t="shared" si="4"/>
        <v>0</v>
      </c>
      <c r="U11" s="55"/>
    </row>
    <row r="12" spans="2:21" ht="13.5">
      <c r="B12" s="43">
        <v>4</v>
      </c>
      <c r="C12" s="52">
        <f t="shared" si="1"/>
        <v>1093750</v>
      </c>
      <c r="D12" s="52"/>
      <c r="E12" s="43">
        <v>2009</v>
      </c>
      <c r="F12" s="8">
        <v>42733</v>
      </c>
      <c r="G12" s="43" t="s">
        <v>4</v>
      </c>
      <c r="H12" s="53">
        <v>91.89</v>
      </c>
      <c r="I12" s="53"/>
      <c r="J12" s="43">
        <v>24</v>
      </c>
      <c r="K12" s="52">
        <f t="shared" si="0"/>
        <v>32812.5</v>
      </c>
      <c r="L12" s="52"/>
      <c r="M12" s="6">
        <f t="shared" si="2"/>
        <v>1.3671875</v>
      </c>
      <c r="N12" s="43">
        <v>2010</v>
      </c>
      <c r="O12" s="8">
        <v>42373</v>
      </c>
      <c r="P12" s="53">
        <v>92.71</v>
      </c>
      <c r="Q12" s="53"/>
      <c r="R12" s="54">
        <f t="shared" si="3"/>
        <v>112109.37499999907</v>
      </c>
      <c r="S12" s="54"/>
      <c r="T12" s="55">
        <f t="shared" si="4"/>
        <v>81.99999999999932</v>
      </c>
      <c r="U12" s="55"/>
    </row>
    <row r="13" spans="2:21" ht="13.5">
      <c r="B13" s="43">
        <v>5</v>
      </c>
      <c r="C13" s="52">
        <f t="shared" si="1"/>
        <v>1205859.374999999</v>
      </c>
      <c r="D13" s="52"/>
      <c r="E13" s="43">
        <v>2010</v>
      </c>
      <c r="F13" s="8">
        <v>42380</v>
      </c>
      <c r="G13" s="43" t="s">
        <v>3</v>
      </c>
      <c r="H13" s="53">
        <v>91.79</v>
      </c>
      <c r="I13" s="53"/>
      <c r="J13" s="43">
        <v>82</v>
      </c>
      <c r="K13" s="52">
        <f t="shared" si="0"/>
        <v>36175.78124999997</v>
      </c>
      <c r="L13" s="52"/>
      <c r="M13" s="6">
        <f t="shared" si="2"/>
        <v>0.4411680640243899</v>
      </c>
      <c r="N13" s="43">
        <v>2010</v>
      </c>
      <c r="O13" s="8">
        <v>42383</v>
      </c>
      <c r="P13" s="53">
        <v>91.48</v>
      </c>
      <c r="Q13" s="53"/>
      <c r="R13" s="54">
        <f t="shared" si="3"/>
        <v>13676.209984756188</v>
      </c>
      <c r="S13" s="54"/>
      <c r="T13" s="55">
        <f t="shared" si="4"/>
        <v>31.000000000000227</v>
      </c>
      <c r="U13" s="55"/>
    </row>
    <row r="14" spans="2:21" ht="13.5">
      <c r="B14" s="43">
        <v>6</v>
      </c>
      <c r="C14" s="52">
        <f t="shared" si="1"/>
        <v>1219535.5849847551</v>
      </c>
      <c r="D14" s="52"/>
      <c r="E14" s="43">
        <v>2010</v>
      </c>
      <c r="F14" s="8">
        <v>42396</v>
      </c>
      <c r="G14" s="43" t="s">
        <v>4</v>
      </c>
      <c r="H14" s="53">
        <v>90.04</v>
      </c>
      <c r="I14" s="53"/>
      <c r="J14" s="43">
        <v>71</v>
      </c>
      <c r="K14" s="52">
        <f t="shared" si="0"/>
        <v>36586.067549542655</v>
      </c>
      <c r="L14" s="52"/>
      <c r="M14" s="6">
        <f t="shared" si="2"/>
        <v>0.5152967260498965</v>
      </c>
      <c r="N14" s="43">
        <v>2010</v>
      </c>
      <c r="O14" s="8">
        <v>42397</v>
      </c>
      <c r="P14" s="53">
        <v>90.04</v>
      </c>
      <c r="Q14" s="53"/>
      <c r="R14" s="54">
        <f t="shared" si="3"/>
        <v>0</v>
      </c>
      <c r="S14" s="54"/>
      <c r="T14" s="55">
        <f t="shared" si="4"/>
        <v>0</v>
      </c>
      <c r="U14" s="55"/>
    </row>
    <row r="15" spans="2:21" ht="13.5">
      <c r="B15" s="43">
        <v>7</v>
      </c>
      <c r="C15" s="52">
        <f t="shared" si="1"/>
        <v>1219535.5849847551</v>
      </c>
      <c r="D15" s="52"/>
      <c r="E15" s="43">
        <v>2010</v>
      </c>
      <c r="F15" s="8">
        <v>42404</v>
      </c>
      <c r="G15" s="43" t="s">
        <v>3</v>
      </c>
      <c r="H15" s="53">
        <v>90.58</v>
      </c>
      <c r="I15" s="53"/>
      <c r="J15" s="43">
        <v>49</v>
      </c>
      <c r="K15" s="52">
        <f t="shared" si="0"/>
        <v>36586.067549542655</v>
      </c>
      <c r="L15" s="52"/>
      <c r="M15" s="6">
        <f t="shared" si="2"/>
        <v>0.7466544397865849</v>
      </c>
      <c r="N15" s="43">
        <v>2010</v>
      </c>
      <c r="O15" s="8">
        <v>42405</v>
      </c>
      <c r="P15" s="53">
        <v>89.43</v>
      </c>
      <c r="Q15" s="53"/>
      <c r="R15" s="54">
        <f t="shared" si="3"/>
        <v>85865.26057545663</v>
      </c>
      <c r="S15" s="54"/>
      <c r="T15" s="55">
        <f t="shared" si="4"/>
        <v>114.99999999999915</v>
      </c>
      <c r="U15" s="55"/>
    </row>
    <row r="16" spans="2:21" ht="13.5">
      <c r="B16" s="43">
        <v>8</v>
      </c>
      <c r="C16" s="52">
        <f t="shared" si="1"/>
        <v>1305400.8455602117</v>
      </c>
      <c r="D16" s="52"/>
      <c r="E16" s="43">
        <v>2010</v>
      </c>
      <c r="F16" s="8">
        <v>42409</v>
      </c>
      <c r="G16" s="43" t="s">
        <v>4</v>
      </c>
      <c r="H16" s="53">
        <v>89.49</v>
      </c>
      <c r="I16" s="53"/>
      <c r="J16" s="43">
        <v>28</v>
      </c>
      <c r="K16" s="52">
        <f t="shared" si="0"/>
        <v>39162.02536680635</v>
      </c>
      <c r="L16" s="52"/>
      <c r="M16" s="6">
        <f t="shared" si="2"/>
        <v>1.3986437631002269</v>
      </c>
      <c r="N16" s="43">
        <v>2010</v>
      </c>
      <c r="O16" s="8">
        <v>42410</v>
      </c>
      <c r="P16" s="53">
        <v>89.52</v>
      </c>
      <c r="Q16" s="53"/>
      <c r="R16" s="54">
        <f t="shared" si="3"/>
        <v>4195.931289300839</v>
      </c>
      <c r="S16" s="54"/>
      <c r="T16" s="55">
        <f t="shared" si="4"/>
        <v>3.0000000000001137</v>
      </c>
      <c r="U16" s="55"/>
    </row>
    <row r="17" spans="2:21" ht="13.5">
      <c r="B17" s="43">
        <v>9</v>
      </c>
      <c r="C17" s="52">
        <f t="shared" si="1"/>
        <v>1309596.7768495125</v>
      </c>
      <c r="D17" s="52"/>
      <c r="E17" s="43">
        <v>2010</v>
      </c>
      <c r="F17" s="8">
        <v>42412</v>
      </c>
      <c r="G17" s="43" t="s">
        <v>4</v>
      </c>
      <c r="H17" s="53">
        <v>90.14</v>
      </c>
      <c r="I17" s="53"/>
      <c r="J17" s="43">
        <v>56</v>
      </c>
      <c r="K17" s="52">
        <f t="shared" si="0"/>
        <v>39287.90330548537</v>
      </c>
      <c r="L17" s="52"/>
      <c r="M17" s="6">
        <f t="shared" si="2"/>
        <v>0.7015697018836673</v>
      </c>
      <c r="N17" s="43">
        <v>2010</v>
      </c>
      <c r="O17" s="8">
        <v>42421</v>
      </c>
      <c r="P17" s="53">
        <v>91.69</v>
      </c>
      <c r="Q17" s="53"/>
      <c r="R17" s="54">
        <f t="shared" si="3"/>
        <v>108743.30379196824</v>
      </c>
      <c r="S17" s="54"/>
      <c r="T17" s="55">
        <f t="shared" si="4"/>
        <v>154.99999999999972</v>
      </c>
      <c r="U17" s="55"/>
    </row>
    <row r="18" spans="2:21" ht="13.5">
      <c r="B18" s="43">
        <v>10</v>
      </c>
      <c r="C18" s="52">
        <f t="shared" si="1"/>
        <v>1418340.0806414806</v>
      </c>
      <c r="D18" s="52"/>
      <c r="E18" s="43">
        <v>2010</v>
      </c>
      <c r="F18" s="8">
        <v>42425</v>
      </c>
      <c r="G18" s="43" t="s">
        <v>3</v>
      </c>
      <c r="H18" s="53">
        <v>89.45</v>
      </c>
      <c r="I18" s="53"/>
      <c r="J18" s="43">
        <v>84</v>
      </c>
      <c r="K18" s="52">
        <f t="shared" si="0"/>
        <v>42550.202419244415</v>
      </c>
      <c r="L18" s="52"/>
      <c r="M18" s="6">
        <f t="shared" si="2"/>
        <v>0.5065500288005288</v>
      </c>
      <c r="N18" s="43">
        <v>2010</v>
      </c>
      <c r="O18" s="8">
        <v>42430</v>
      </c>
      <c r="P18" s="53">
        <v>89.01</v>
      </c>
      <c r="Q18" s="53"/>
      <c r="R18" s="54">
        <f t="shared" si="3"/>
        <v>22288.20126722315</v>
      </c>
      <c r="S18" s="54"/>
      <c r="T18" s="55">
        <f t="shared" si="4"/>
        <v>43.99999999999977</v>
      </c>
      <c r="U18" s="55"/>
    </row>
    <row r="19" spans="2:21" ht="13.5">
      <c r="B19" s="43">
        <v>11</v>
      </c>
      <c r="C19" s="52">
        <f t="shared" si="1"/>
        <v>1440628.2819087037</v>
      </c>
      <c r="D19" s="52"/>
      <c r="E19" s="43">
        <v>2010</v>
      </c>
      <c r="F19" s="8">
        <v>42459</v>
      </c>
      <c r="G19" s="43" t="s">
        <v>4</v>
      </c>
      <c r="H19" s="53">
        <v>92.72</v>
      </c>
      <c r="I19" s="53"/>
      <c r="J19" s="43">
        <v>54</v>
      </c>
      <c r="K19" s="52">
        <f t="shared" si="0"/>
        <v>43218.84845726111</v>
      </c>
      <c r="L19" s="52"/>
      <c r="M19" s="6">
        <f t="shared" si="2"/>
        <v>0.8003490455048354</v>
      </c>
      <c r="N19" s="43">
        <v>2010</v>
      </c>
      <c r="O19" s="8">
        <v>42468</v>
      </c>
      <c r="P19" s="53">
        <v>92.72</v>
      </c>
      <c r="Q19" s="53"/>
      <c r="R19" s="54">
        <f t="shared" si="3"/>
        <v>0</v>
      </c>
      <c r="S19" s="54"/>
      <c r="T19" s="55">
        <f t="shared" si="4"/>
        <v>0</v>
      </c>
      <c r="U19" s="55"/>
    </row>
    <row r="20" spans="2:21" ht="13.5">
      <c r="B20" s="43">
        <v>12</v>
      </c>
      <c r="C20" s="52">
        <f t="shared" si="1"/>
        <v>1440628.2819087037</v>
      </c>
      <c r="D20" s="52"/>
      <c r="E20" s="43">
        <v>2010</v>
      </c>
      <c r="F20" s="8">
        <v>42487</v>
      </c>
      <c r="G20" s="43" t="s">
        <v>3</v>
      </c>
      <c r="H20" s="53">
        <v>93.6</v>
      </c>
      <c r="I20" s="53"/>
      <c r="J20" s="43">
        <v>32</v>
      </c>
      <c r="K20" s="52">
        <f t="shared" si="0"/>
        <v>43218.84845726111</v>
      </c>
      <c r="L20" s="52"/>
      <c r="M20" s="6">
        <f t="shared" si="2"/>
        <v>1.3505890142894097</v>
      </c>
      <c r="N20" s="43">
        <v>2010</v>
      </c>
      <c r="O20" s="8">
        <v>42488</v>
      </c>
      <c r="P20" s="53">
        <v>93.34</v>
      </c>
      <c r="Q20" s="53"/>
      <c r="R20" s="54">
        <f t="shared" si="3"/>
        <v>35115.314371523426</v>
      </c>
      <c r="S20" s="54"/>
      <c r="T20" s="55">
        <f t="shared" si="4"/>
        <v>25.99999999999909</v>
      </c>
      <c r="U20" s="55"/>
    </row>
    <row r="21" spans="2:21" ht="13.5">
      <c r="B21" s="43">
        <v>13</v>
      </c>
      <c r="C21" s="52">
        <f t="shared" si="1"/>
        <v>1475743.5962802272</v>
      </c>
      <c r="D21" s="52"/>
      <c r="E21" s="43">
        <v>2010</v>
      </c>
      <c r="F21" s="8">
        <v>42495</v>
      </c>
      <c r="G21" s="43" t="s">
        <v>4</v>
      </c>
      <c r="H21" s="53">
        <v>94.75</v>
      </c>
      <c r="I21" s="53"/>
      <c r="J21" s="43">
        <v>43</v>
      </c>
      <c r="K21" s="52">
        <f t="shared" si="0"/>
        <v>44272.307888406816</v>
      </c>
      <c r="L21" s="52"/>
      <c r="M21" s="6">
        <f t="shared" si="2"/>
        <v>1.0295885555443447</v>
      </c>
      <c r="N21" s="43">
        <v>2010</v>
      </c>
      <c r="O21" s="8">
        <v>42495</v>
      </c>
      <c r="P21" s="53">
        <v>94.75</v>
      </c>
      <c r="Q21" s="53"/>
      <c r="R21" s="54">
        <f t="shared" si="3"/>
        <v>0</v>
      </c>
      <c r="S21" s="54"/>
      <c r="T21" s="55">
        <f t="shared" si="4"/>
        <v>0</v>
      </c>
      <c r="U21" s="55"/>
    </row>
    <row r="22" spans="2:21" ht="13.5">
      <c r="B22" s="43">
        <v>14</v>
      </c>
      <c r="C22" s="52">
        <f t="shared" si="1"/>
        <v>1475743.5962802272</v>
      </c>
      <c r="D22" s="52"/>
      <c r="E22" s="43">
        <v>2010</v>
      </c>
      <c r="F22" s="8">
        <v>42510</v>
      </c>
      <c r="G22" s="43" t="s">
        <v>3</v>
      </c>
      <c r="H22" s="53">
        <v>90.83</v>
      </c>
      <c r="I22" s="53"/>
      <c r="J22" s="43">
        <v>95</v>
      </c>
      <c r="K22" s="52">
        <f t="shared" si="0"/>
        <v>44272.307888406816</v>
      </c>
      <c r="L22" s="52"/>
      <c r="M22" s="6">
        <f t="shared" si="2"/>
        <v>0.46602429356217706</v>
      </c>
      <c r="N22" s="43">
        <v>2010</v>
      </c>
      <c r="O22" s="8">
        <v>42512</v>
      </c>
      <c r="P22" s="53">
        <v>90.05</v>
      </c>
      <c r="Q22" s="53"/>
      <c r="R22" s="54">
        <f t="shared" si="3"/>
        <v>36349.89489784987</v>
      </c>
      <c r="S22" s="54"/>
      <c r="T22" s="55">
        <f t="shared" si="4"/>
        <v>78.00000000000011</v>
      </c>
      <c r="U22" s="55"/>
    </row>
    <row r="23" spans="2:21" ht="13.5">
      <c r="B23" s="43">
        <v>15</v>
      </c>
      <c r="C23" s="52">
        <f t="shared" si="1"/>
        <v>1512093.491178077</v>
      </c>
      <c r="D23" s="52"/>
      <c r="E23" s="43">
        <v>2010</v>
      </c>
      <c r="F23" s="8">
        <v>42517</v>
      </c>
      <c r="G23" s="43" t="s">
        <v>4</v>
      </c>
      <c r="H23" s="53">
        <v>90.4</v>
      </c>
      <c r="I23" s="53"/>
      <c r="J23" s="43">
        <v>44</v>
      </c>
      <c r="K23" s="52">
        <f t="shared" si="0"/>
        <v>45362.80473534231</v>
      </c>
      <c r="L23" s="52"/>
      <c r="M23" s="6">
        <f t="shared" si="2"/>
        <v>1.0309728348941436</v>
      </c>
      <c r="N23" s="43">
        <v>2010</v>
      </c>
      <c r="O23" s="8">
        <v>42522</v>
      </c>
      <c r="P23" s="53">
        <v>90.97</v>
      </c>
      <c r="Q23" s="53"/>
      <c r="R23" s="54">
        <f t="shared" si="3"/>
        <v>58765.45158896548</v>
      </c>
      <c r="S23" s="54"/>
      <c r="T23" s="55">
        <f t="shared" si="4"/>
        <v>56.99999999999932</v>
      </c>
      <c r="U23" s="55"/>
    </row>
    <row r="24" spans="2:21" ht="13.5">
      <c r="B24" s="43">
        <v>16</v>
      </c>
      <c r="C24" s="52">
        <f t="shared" si="1"/>
        <v>1570858.9427670424</v>
      </c>
      <c r="D24" s="52"/>
      <c r="E24" s="43">
        <v>2010</v>
      </c>
      <c r="F24" s="8">
        <v>42523</v>
      </c>
      <c r="G24" s="43" t="s">
        <v>4</v>
      </c>
      <c r="H24" s="53">
        <v>91.46</v>
      </c>
      <c r="I24" s="53"/>
      <c r="J24" s="43">
        <v>65</v>
      </c>
      <c r="K24" s="52">
        <f t="shared" si="0"/>
        <v>47125.76828301127</v>
      </c>
      <c r="L24" s="52"/>
      <c r="M24" s="6">
        <f t="shared" si="2"/>
        <v>0.7250118197386349</v>
      </c>
      <c r="N24" s="43">
        <v>2010</v>
      </c>
      <c r="O24" s="8">
        <v>42525</v>
      </c>
      <c r="P24" s="53">
        <v>92.22</v>
      </c>
      <c r="Q24" s="53"/>
      <c r="R24" s="54">
        <f t="shared" si="3"/>
        <v>55100.89830013662</v>
      </c>
      <c r="S24" s="54"/>
      <c r="T24" s="55">
        <f t="shared" si="4"/>
        <v>76.00000000000051</v>
      </c>
      <c r="U24" s="55"/>
    </row>
    <row r="25" spans="2:21" ht="13.5">
      <c r="B25" s="43">
        <v>17</v>
      </c>
      <c r="C25" s="52">
        <f t="shared" si="1"/>
        <v>1625959.841067179</v>
      </c>
      <c r="D25" s="52"/>
      <c r="E25" s="43">
        <v>2010</v>
      </c>
      <c r="F25" s="8">
        <v>42549</v>
      </c>
      <c r="G25" s="43" t="s">
        <v>3</v>
      </c>
      <c r="H25" s="53">
        <v>89.21</v>
      </c>
      <c r="I25" s="53"/>
      <c r="J25" s="43">
        <v>51</v>
      </c>
      <c r="K25" s="52">
        <f t="shared" si="0"/>
        <v>48778.79523201537</v>
      </c>
      <c r="L25" s="52"/>
      <c r="M25" s="6">
        <f t="shared" si="2"/>
        <v>0.9564469653336347</v>
      </c>
      <c r="N25" s="43">
        <v>2010</v>
      </c>
      <c r="O25" s="8">
        <v>42559</v>
      </c>
      <c r="P25" s="53">
        <v>87.67</v>
      </c>
      <c r="Q25" s="53"/>
      <c r="R25" s="54">
        <f t="shared" si="3"/>
        <v>147292.83266137898</v>
      </c>
      <c r="S25" s="54"/>
      <c r="T25" s="55">
        <f t="shared" si="4"/>
        <v>153.9999999999992</v>
      </c>
      <c r="U25" s="55"/>
    </row>
    <row r="26" spans="2:21" ht="13.5">
      <c r="B26" s="43">
        <v>18</v>
      </c>
      <c r="C26" s="52">
        <f t="shared" si="1"/>
        <v>1773252.673728558</v>
      </c>
      <c r="D26" s="52"/>
      <c r="E26" s="43">
        <v>2010</v>
      </c>
      <c r="F26" s="8">
        <v>42580</v>
      </c>
      <c r="G26" s="43" t="s">
        <v>3</v>
      </c>
      <c r="H26" s="53">
        <v>87.14</v>
      </c>
      <c r="I26" s="53"/>
      <c r="J26" s="43">
        <v>36</v>
      </c>
      <c r="K26" s="52">
        <f t="shared" si="0"/>
        <v>53197.58021185674</v>
      </c>
      <c r="L26" s="52"/>
      <c r="M26" s="6">
        <f t="shared" si="2"/>
        <v>1.4777105614404649</v>
      </c>
      <c r="N26" s="43">
        <v>2010</v>
      </c>
      <c r="O26" s="8">
        <v>42584</v>
      </c>
      <c r="P26" s="53">
        <v>86.54</v>
      </c>
      <c r="Q26" s="53"/>
      <c r="R26" s="54">
        <f t="shared" si="3"/>
        <v>88662.63368642706</v>
      </c>
      <c r="S26" s="54"/>
      <c r="T26" s="55">
        <f t="shared" si="4"/>
        <v>59.99999999999943</v>
      </c>
      <c r="U26" s="55"/>
    </row>
    <row r="27" spans="2:21" ht="13.5">
      <c r="B27" s="43">
        <v>19</v>
      </c>
      <c r="C27" s="52">
        <f t="shared" si="1"/>
        <v>1861915.307414985</v>
      </c>
      <c r="D27" s="52"/>
      <c r="E27" s="43">
        <v>2010</v>
      </c>
      <c r="F27" s="8">
        <v>42586</v>
      </c>
      <c r="G27" s="43" t="s">
        <v>3</v>
      </c>
      <c r="H27" s="53">
        <v>85.76</v>
      </c>
      <c r="I27" s="53"/>
      <c r="J27" s="43">
        <v>61</v>
      </c>
      <c r="K27" s="52">
        <f t="shared" si="0"/>
        <v>55857.45922244955</v>
      </c>
      <c r="L27" s="52"/>
      <c r="M27" s="6">
        <f t="shared" si="2"/>
        <v>0.9156960528270418</v>
      </c>
      <c r="N27" s="43">
        <v>2010</v>
      </c>
      <c r="O27" s="8">
        <v>42585</v>
      </c>
      <c r="P27" s="53">
        <v>85.76</v>
      </c>
      <c r="Q27" s="53"/>
      <c r="R27" s="54">
        <f t="shared" si="3"/>
        <v>0</v>
      </c>
      <c r="S27" s="54"/>
      <c r="T27" s="55">
        <f t="shared" si="4"/>
        <v>0</v>
      </c>
      <c r="U27" s="55"/>
    </row>
    <row r="28" spans="2:21" ht="13.5">
      <c r="B28" s="43">
        <v>20</v>
      </c>
      <c r="C28" s="52">
        <f t="shared" si="1"/>
        <v>1861915.307414985</v>
      </c>
      <c r="D28" s="52"/>
      <c r="E28" s="43">
        <v>2010</v>
      </c>
      <c r="F28" s="8">
        <v>42620</v>
      </c>
      <c r="G28" s="43" t="s">
        <v>3</v>
      </c>
      <c r="H28" s="53">
        <v>83.84</v>
      </c>
      <c r="I28" s="53"/>
      <c r="J28" s="43">
        <v>40</v>
      </c>
      <c r="K28" s="52">
        <f t="shared" si="0"/>
        <v>55857.45922244955</v>
      </c>
      <c r="L28" s="52"/>
      <c r="M28" s="6">
        <f t="shared" si="2"/>
        <v>1.3964364805612388</v>
      </c>
      <c r="N28" s="43">
        <v>2010</v>
      </c>
      <c r="O28" s="8">
        <v>42621</v>
      </c>
      <c r="P28" s="53">
        <v>83.62</v>
      </c>
      <c r="Q28" s="53"/>
      <c r="R28" s="54">
        <f t="shared" si="3"/>
        <v>30721.602572347096</v>
      </c>
      <c r="S28" s="54"/>
      <c r="T28" s="55">
        <f t="shared" si="4"/>
        <v>21.999999999999886</v>
      </c>
      <c r="U28" s="55"/>
    </row>
    <row r="29" spans="2:21" ht="13.5">
      <c r="B29" s="43">
        <v>21</v>
      </c>
      <c r="C29" s="52">
        <f t="shared" si="1"/>
        <v>1892636.909987332</v>
      </c>
      <c r="D29" s="52"/>
      <c r="E29" s="43">
        <v>2010</v>
      </c>
      <c r="F29" s="8">
        <v>42627</v>
      </c>
      <c r="G29" s="43" t="s">
        <v>3</v>
      </c>
      <c r="H29" s="53">
        <v>83.76</v>
      </c>
      <c r="I29" s="53"/>
      <c r="J29" s="43">
        <v>28</v>
      </c>
      <c r="K29" s="52">
        <f t="shared" si="0"/>
        <v>56779.10729961996</v>
      </c>
      <c r="L29" s="52"/>
      <c r="M29" s="6">
        <f t="shared" si="2"/>
        <v>2.0278252607007126</v>
      </c>
      <c r="N29" s="43">
        <v>2010</v>
      </c>
      <c r="O29" s="8">
        <v>42628</v>
      </c>
      <c r="P29" s="53">
        <v>83.46</v>
      </c>
      <c r="Q29" s="53"/>
      <c r="R29" s="54">
        <f t="shared" si="3"/>
        <v>60834.757821023675</v>
      </c>
      <c r="S29" s="54"/>
      <c r="T29" s="55">
        <f t="shared" si="4"/>
        <v>30.000000000001137</v>
      </c>
      <c r="U29" s="55"/>
    </row>
    <row r="30" spans="2:21" ht="13.5">
      <c r="B30" s="43">
        <v>22</v>
      </c>
      <c r="C30" s="52">
        <f t="shared" si="1"/>
        <v>1953471.6678083558</v>
      </c>
      <c r="D30" s="52"/>
      <c r="E30" s="43">
        <v>2010</v>
      </c>
      <c r="F30" s="8">
        <v>42634</v>
      </c>
      <c r="G30" s="43" t="s">
        <v>3</v>
      </c>
      <c r="H30" s="53">
        <v>85.52</v>
      </c>
      <c r="I30" s="53"/>
      <c r="J30" s="43">
        <v>25</v>
      </c>
      <c r="K30" s="52">
        <f t="shared" si="0"/>
        <v>58604.15003425067</v>
      </c>
      <c r="L30" s="52"/>
      <c r="M30" s="6">
        <f t="shared" si="2"/>
        <v>2.3441660013700267</v>
      </c>
      <c r="N30" s="43">
        <v>2010</v>
      </c>
      <c r="O30" s="8">
        <v>42637</v>
      </c>
      <c r="P30" s="53">
        <v>84.57</v>
      </c>
      <c r="Q30" s="53"/>
      <c r="R30" s="54">
        <f t="shared" si="3"/>
        <v>222695.7701301532</v>
      </c>
      <c r="S30" s="54"/>
      <c r="T30" s="55">
        <f t="shared" si="4"/>
        <v>95.00000000000028</v>
      </c>
      <c r="U30" s="55"/>
    </row>
    <row r="31" spans="2:21" ht="13.5">
      <c r="B31" s="43">
        <v>23</v>
      </c>
      <c r="C31" s="52">
        <f t="shared" si="1"/>
        <v>2176167.437938509</v>
      </c>
      <c r="D31" s="52"/>
      <c r="E31" s="43">
        <v>2010</v>
      </c>
      <c r="F31" s="8">
        <v>42641</v>
      </c>
      <c r="G31" s="43" t="s">
        <v>3</v>
      </c>
      <c r="H31" s="53">
        <v>84.04</v>
      </c>
      <c r="I31" s="53"/>
      <c r="J31" s="43">
        <v>23</v>
      </c>
      <c r="K31" s="52">
        <f t="shared" si="0"/>
        <v>65285.023138155266</v>
      </c>
      <c r="L31" s="52"/>
      <c r="M31" s="6">
        <f t="shared" si="2"/>
        <v>2.8384792668763157</v>
      </c>
      <c r="N31" s="43">
        <v>2010</v>
      </c>
      <c r="O31" s="8">
        <v>42645</v>
      </c>
      <c r="P31" s="53">
        <v>83.41</v>
      </c>
      <c r="Q31" s="53"/>
      <c r="R31" s="54">
        <f t="shared" si="3"/>
        <v>178824.19381321064</v>
      </c>
      <c r="S31" s="54"/>
      <c r="T31" s="55">
        <f t="shared" si="4"/>
        <v>63.000000000000966</v>
      </c>
      <c r="U31" s="55"/>
    </row>
    <row r="32" spans="2:21" ht="13.5">
      <c r="B32" s="43">
        <v>24</v>
      </c>
      <c r="C32" s="52">
        <f t="shared" si="1"/>
        <v>2354991.63175172</v>
      </c>
      <c r="D32" s="52"/>
      <c r="E32" s="43">
        <v>2010</v>
      </c>
      <c r="F32" s="8">
        <v>42648</v>
      </c>
      <c r="G32" s="43" t="s">
        <v>3</v>
      </c>
      <c r="H32" s="53">
        <v>83.22</v>
      </c>
      <c r="I32" s="53"/>
      <c r="J32" s="43">
        <v>60</v>
      </c>
      <c r="K32" s="52">
        <f t="shared" si="0"/>
        <v>70649.7489525516</v>
      </c>
      <c r="L32" s="52"/>
      <c r="M32" s="6">
        <f t="shared" si="2"/>
        <v>1.17749581587586</v>
      </c>
      <c r="N32" s="43">
        <v>2010</v>
      </c>
      <c r="O32" s="8">
        <v>42669</v>
      </c>
      <c r="P32" s="53">
        <v>80.88</v>
      </c>
      <c r="Q32" s="53"/>
      <c r="R32" s="54">
        <f t="shared" si="3"/>
        <v>275534.02091495163</v>
      </c>
      <c r="S32" s="54"/>
      <c r="T32" s="55">
        <f t="shared" si="4"/>
        <v>234.00000000000034</v>
      </c>
      <c r="U32" s="55"/>
    </row>
    <row r="33" spans="2:21" ht="13.5">
      <c r="B33" s="43">
        <v>25</v>
      </c>
      <c r="C33" s="52">
        <f t="shared" si="1"/>
        <v>2630525.6526666717</v>
      </c>
      <c r="D33" s="52"/>
      <c r="E33" s="43">
        <v>2010</v>
      </c>
      <c r="F33" s="8">
        <v>42687</v>
      </c>
      <c r="G33" s="43" t="s">
        <v>4</v>
      </c>
      <c r="H33" s="53">
        <v>82.39</v>
      </c>
      <c r="I33" s="53"/>
      <c r="J33" s="43">
        <v>41</v>
      </c>
      <c r="K33" s="52">
        <f t="shared" si="0"/>
        <v>78915.76958000015</v>
      </c>
      <c r="L33" s="52"/>
      <c r="M33" s="6">
        <f t="shared" si="2"/>
        <v>1.9247748678048817</v>
      </c>
      <c r="N33" s="43">
        <v>2010</v>
      </c>
      <c r="O33" s="8">
        <v>42697</v>
      </c>
      <c r="P33" s="53">
        <v>83.24</v>
      </c>
      <c r="Q33" s="53"/>
      <c r="R33" s="54">
        <f t="shared" si="3"/>
        <v>163605.86376341386</v>
      </c>
      <c r="S33" s="54"/>
      <c r="T33" s="55">
        <f t="shared" si="4"/>
        <v>84.99999999999943</v>
      </c>
      <c r="U33" s="55"/>
    </row>
    <row r="34" spans="2:21" ht="13.5">
      <c r="B34" s="43">
        <v>26</v>
      </c>
      <c r="C34" s="52">
        <f t="shared" si="1"/>
        <v>2794131.5164300855</v>
      </c>
      <c r="D34" s="52"/>
      <c r="E34" s="43">
        <v>2010</v>
      </c>
      <c r="F34" s="8">
        <v>42699</v>
      </c>
      <c r="G34" s="43" t="s">
        <v>4</v>
      </c>
      <c r="H34" s="53">
        <v>83.52</v>
      </c>
      <c r="I34" s="53"/>
      <c r="J34" s="43">
        <v>33</v>
      </c>
      <c r="K34" s="52">
        <f t="shared" si="0"/>
        <v>83823.94549290257</v>
      </c>
      <c r="L34" s="52"/>
      <c r="M34" s="6">
        <f t="shared" si="2"/>
        <v>2.5401195603909867</v>
      </c>
      <c r="N34" s="43">
        <v>2010</v>
      </c>
      <c r="O34" s="8">
        <v>42704</v>
      </c>
      <c r="P34" s="53">
        <v>83.89</v>
      </c>
      <c r="Q34" s="53"/>
      <c r="R34" s="54">
        <f t="shared" si="3"/>
        <v>93984.42373446767</v>
      </c>
      <c r="S34" s="54"/>
      <c r="T34" s="55">
        <f t="shared" si="4"/>
        <v>37.000000000000455</v>
      </c>
      <c r="U34" s="55"/>
    </row>
    <row r="35" spans="2:21" ht="13.5">
      <c r="B35" s="43">
        <v>27</v>
      </c>
      <c r="C35" s="52">
        <f t="shared" si="1"/>
        <v>2888115.940164553</v>
      </c>
      <c r="D35" s="52"/>
      <c r="E35" s="43">
        <v>2010</v>
      </c>
      <c r="F35" s="8">
        <v>42707</v>
      </c>
      <c r="G35" s="43" t="s">
        <v>3</v>
      </c>
      <c r="H35" s="53">
        <v>83.47</v>
      </c>
      <c r="I35" s="53"/>
      <c r="J35" s="43">
        <v>75</v>
      </c>
      <c r="K35" s="52">
        <f t="shared" si="0"/>
        <v>86643.47820493659</v>
      </c>
      <c r="L35" s="52"/>
      <c r="M35" s="6">
        <f t="shared" si="2"/>
        <v>1.1552463760658211</v>
      </c>
      <c r="N35" s="43">
        <v>2010</v>
      </c>
      <c r="O35" s="8">
        <v>42711</v>
      </c>
      <c r="P35" s="53">
        <v>82.81</v>
      </c>
      <c r="Q35" s="53"/>
      <c r="R35" s="54">
        <f t="shared" si="3"/>
        <v>76246.2608203438</v>
      </c>
      <c r="S35" s="54"/>
      <c r="T35" s="55">
        <f t="shared" si="4"/>
        <v>65.99999999999966</v>
      </c>
      <c r="U35" s="55"/>
    </row>
    <row r="36" spans="2:21" ht="13.5">
      <c r="B36" s="43">
        <v>28</v>
      </c>
      <c r="C36" s="52">
        <f t="shared" si="1"/>
        <v>2964362.2009848966</v>
      </c>
      <c r="D36" s="52"/>
      <c r="E36" s="43">
        <v>2010</v>
      </c>
      <c r="F36" s="8">
        <v>42732</v>
      </c>
      <c r="G36" s="43" t="s">
        <v>3</v>
      </c>
      <c r="H36" s="53">
        <v>82.75</v>
      </c>
      <c r="I36" s="53"/>
      <c r="J36" s="43">
        <v>12</v>
      </c>
      <c r="K36" s="52">
        <f t="shared" si="0"/>
        <v>88930.8660295469</v>
      </c>
      <c r="L36" s="52"/>
      <c r="M36" s="6">
        <f t="shared" si="2"/>
        <v>7.410905502462242</v>
      </c>
      <c r="N36" s="43">
        <v>2011</v>
      </c>
      <c r="O36" s="8">
        <v>42372</v>
      </c>
      <c r="P36" s="53">
        <v>81.44</v>
      </c>
      <c r="Q36" s="53"/>
      <c r="R36" s="54">
        <f t="shared" si="3"/>
        <v>970828.6208225554</v>
      </c>
      <c r="S36" s="54"/>
      <c r="T36" s="55">
        <f t="shared" si="4"/>
        <v>131.00000000000023</v>
      </c>
      <c r="U36" s="55"/>
    </row>
    <row r="37" spans="2:21" ht="13.5">
      <c r="B37" s="43">
        <v>29</v>
      </c>
      <c r="C37" s="52">
        <f t="shared" si="1"/>
        <v>3935190.821807452</v>
      </c>
      <c r="D37" s="52"/>
      <c r="E37" s="43">
        <v>2011</v>
      </c>
      <c r="F37" s="8">
        <v>42374</v>
      </c>
      <c r="G37" s="43" t="s">
        <v>4</v>
      </c>
      <c r="H37" s="53">
        <v>82.14</v>
      </c>
      <c r="I37" s="53"/>
      <c r="J37" s="43">
        <v>21</v>
      </c>
      <c r="K37" s="52">
        <f t="shared" si="0"/>
        <v>118055.72465422355</v>
      </c>
      <c r="L37" s="52"/>
      <c r="M37" s="6">
        <f t="shared" si="2"/>
        <v>5.621701174010646</v>
      </c>
      <c r="N37" s="43">
        <v>2011</v>
      </c>
      <c r="O37" s="8">
        <v>42376</v>
      </c>
      <c r="P37" s="53">
        <v>83.23</v>
      </c>
      <c r="Q37" s="53"/>
      <c r="R37" s="54">
        <f t="shared" si="3"/>
        <v>612765.4279671623</v>
      </c>
      <c r="S37" s="54"/>
      <c r="T37" s="55">
        <f t="shared" si="4"/>
        <v>109.00000000000034</v>
      </c>
      <c r="U37" s="55"/>
    </row>
    <row r="38" spans="2:21" ht="13.5">
      <c r="B38" s="43">
        <v>30</v>
      </c>
      <c r="C38" s="52">
        <f t="shared" si="1"/>
        <v>4547956.249774614</v>
      </c>
      <c r="D38" s="52"/>
      <c r="E38" s="43">
        <v>2011</v>
      </c>
      <c r="F38" s="8">
        <v>42388</v>
      </c>
      <c r="G38" s="43" t="s">
        <v>3</v>
      </c>
      <c r="H38" s="53">
        <v>82.11</v>
      </c>
      <c r="I38" s="53"/>
      <c r="J38" s="43">
        <v>57</v>
      </c>
      <c r="K38" s="52">
        <f t="shared" si="0"/>
        <v>136438.68749323842</v>
      </c>
      <c r="L38" s="52"/>
      <c r="M38" s="6">
        <f t="shared" si="2"/>
        <v>2.3936611840919024</v>
      </c>
      <c r="N38" s="43">
        <v>2011</v>
      </c>
      <c r="O38" s="8">
        <v>42389</v>
      </c>
      <c r="P38" s="53">
        <v>82.11</v>
      </c>
      <c r="Q38" s="53"/>
      <c r="R38" s="54">
        <f t="shared" si="3"/>
        <v>0</v>
      </c>
      <c r="S38" s="54"/>
      <c r="T38" s="55">
        <f t="shared" si="4"/>
        <v>0</v>
      </c>
      <c r="U38" s="55"/>
    </row>
    <row r="39" spans="2:21" ht="13.5">
      <c r="B39" s="43">
        <v>31</v>
      </c>
      <c r="C39" s="52">
        <f t="shared" si="1"/>
        <v>4547956.249774614</v>
      </c>
      <c r="D39" s="52"/>
      <c r="E39" s="43">
        <v>2011</v>
      </c>
      <c r="F39" s="8">
        <v>42401</v>
      </c>
      <c r="G39" s="43" t="s">
        <v>3</v>
      </c>
      <c r="H39" s="53">
        <v>81.92</v>
      </c>
      <c r="I39" s="53"/>
      <c r="J39" s="43">
        <v>22</v>
      </c>
      <c r="K39" s="52">
        <f t="shared" si="0"/>
        <v>136438.68749323842</v>
      </c>
      <c r="L39" s="52"/>
      <c r="M39" s="6">
        <f t="shared" si="2"/>
        <v>6.2017585224199285</v>
      </c>
      <c r="N39" s="43">
        <v>2011</v>
      </c>
      <c r="O39" s="8">
        <v>42403</v>
      </c>
      <c r="P39" s="53">
        <v>81.53</v>
      </c>
      <c r="Q39" s="53"/>
      <c r="R39" s="54">
        <f t="shared" si="3"/>
        <v>241868.58237437758</v>
      </c>
      <c r="S39" s="54"/>
      <c r="T39" s="55">
        <f t="shared" si="4"/>
        <v>39.00000000000006</v>
      </c>
      <c r="U39" s="55"/>
    </row>
    <row r="40" spans="2:21" ht="13.5">
      <c r="B40" s="43">
        <v>32</v>
      </c>
      <c r="C40" s="52">
        <f t="shared" si="1"/>
        <v>4789824.8321489915</v>
      </c>
      <c r="D40" s="52"/>
      <c r="E40" s="43">
        <v>2011</v>
      </c>
      <c r="F40" s="8">
        <v>42410</v>
      </c>
      <c r="G40" s="43" t="s">
        <v>4</v>
      </c>
      <c r="H40" s="53">
        <v>82.6</v>
      </c>
      <c r="I40" s="53"/>
      <c r="J40" s="43">
        <v>27</v>
      </c>
      <c r="K40" s="52">
        <f t="shared" si="0"/>
        <v>143694.74496446975</v>
      </c>
      <c r="L40" s="52"/>
      <c r="M40" s="6">
        <f t="shared" si="2"/>
        <v>5.322027591276657</v>
      </c>
      <c r="N40" s="43">
        <v>2011</v>
      </c>
      <c r="O40" s="8">
        <v>17</v>
      </c>
      <c r="P40" s="53">
        <v>83.48</v>
      </c>
      <c r="Q40" s="53"/>
      <c r="R40" s="54">
        <f t="shared" si="3"/>
        <v>468338.42803235096</v>
      </c>
      <c r="S40" s="54"/>
      <c r="T40" s="55">
        <f t="shared" si="4"/>
        <v>88.00000000000097</v>
      </c>
      <c r="U40" s="55"/>
    </row>
    <row r="41" spans="2:21" ht="13.5">
      <c r="B41" s="43">
        <v>33</v>
      </c>
      <c r="C41" s="52">
        <f t="shared" si="1"/>
        <v>5258163.260181342</v>
      </c>
      <c r="D41" s="52"/>
      <c r="E41" s="43">
        <v>2011</v>
      </c>
      <c r="F41" s="8">
        <v>42424</v>
      </c>
      <c r="G41" s="43" t="s">
        <v>3</v>
      </c>
      <c r="H41" s="53">
        <v>82.6</v>
      </c>
      <c r="I41" s="53"/>
      <c r="J41" s="43">
        <v>25</v>
      </c>
      <c r="K41" s="52">
        <f t="shared" si="0"/>
        <v>157744.89780544027</v>
      </c>
      <c r="L41" s="52"/>
      <c r="M41" s="6">
        <f t="shared" si="2"/>
        <v>6.309795912217611</v>
      </c>
      <c r="N41" s="43">
        <v>2011</v>
      </c>
      <c r="O41" s="8">
        <v>42430</v>
      </c>
      <c r="P41" s="53">
        <v>81.99</v>
      </c>
      <c r="Q41" s="53"/>
      <c r="R41" s="54">
        <f t="shared" si="3"/>
        <v>384897.55064527394</v>
      </c>
      <c r="S41" s="54"/>
      <c r="T41" s="55">
        <f t="shared" si="4"/>
        <v>60.99999999999994</v>
      </c>
      <c r="U41" s="55"/>
    </row>
    <row r="42" spans="2:21" ht="13.5">
      <c r="B42" s="43">
        <v>34</v>
      </c>
      <c r="C42" s="52">
        <f t="shared" si="1"/>
        <v>5643060.810826616</v>
      </c>
      <c r="D42" s="52"/>
      <c r="E42" s="43">
        <v>2011</v>
      </c>
      <c r="F42" s="8">
        <v>42437</v>
      </c>
      <c r="G42" s="43" t="s">
        <v>4</v>
      </c>
      <c r="H42" s="53">
        <v>82.39</v>
      </c>
      <c r="I42" s="53"/>
      <c r="J42" s="43">
        <v>19</v>
      </c>
      <c r="K42" s="52">
        <f t="shared" si="0"/>
        <v>169291.82432479848</v>
      </c>
      <c r="L42" s="52"/>
      <c r="M42" s="6">
        <f t="shared" si="2"/>
        <v>8.910096017094656</v>
      </c>
      <c r="N42" s="43">
        <v>2011</v>
      </c>
      <c r="O42" s="8">
        <v>42440</v>
      </c>
      <c r="P42" s="53">
        <v>82.88</v>
      </c>
      <c r="Q42" s="53"/>
      <c r="R42" s="54">
        <f t="shared" si="3"/>
        <v>436594.7048376336</v>
      </c>
      <c r="S42" s="54"/>
      <c r="T42" s="55">
        <f t="shared" si="4"/>
        <v>48.99999999999949</v>
      </c>
      <c r="U42" s="55"/>
    </row>
    <row r="43" spans="2:21" ht="13.5">
      <c r="B43" s="43">
        <v>35</v>
      </c>
      <c r="C43" s="52">
        <f t="shared" si="1"/>
        <v>6079655.51566425</v>
      </c>
      <c r="D43" s="52"/>
      <c r="E43" s="43">
        <v>2011</v>
      </c>
      <c r="F43" s="8">
        <v>42444</v>
      </c>
      <c r="G43" s="43" t="s">
        <v>3</v>
      </c>
      <c r="H43" s="53">
        <v>81.31</v>
      </c>
      <c r="I43" s="53"/>
      <c r="J43" s="43">
        <v>42</v>
      </c>
      <c r="K43" s="52">
        <f t="shared" si="0"/>
        <v>182389.66546992748</v>
      </c>
      <c r="L43" s="52"/>
      <c r="M43" s="6">
        <f t="shared" si="2"/>
        <v>4.342611082617321</v>
      </c>
      <c r="N43" s="43">
        <v>2011</v>
      </c>
      <c r="O43" s="8">
        <v>42447</v>
      </c>
      <c r="P43" s="53">
        <v>79.24</v>
      </c>
      <c r="Q43" s="53"/>
      <c r="R43" s="54">
        <f t="shared" si="3"/>
        <v>898920.4941017886</v>
      </c>
      <c r="S43" s="54"/>
      <c r="T43" s="55">
        <f t="shared" si="4"/>
        <v>207.00000000000074</v>
      </c>
      <c r="U43" s="55"/>
    </row>
    <row r="44" spans="2:21" ht="13.5">
      <c r="B44" s="43">
        <v>36</v>
      </c>
      <c r="C44" s="52">
        <f t="shared" si="1"/>
        <v>6978576.0097660385</v>
      </c>
      <c r="D44" s="52"/>
      <c r="E44" s="43">
        <v>2011</v>
      </c>
      <c r="F44" s="8">
        <v>42457</v>
      </c>
      <c r="G44" s="43" t="s">
        <v>4</v>
      </c>
      <c r="H44" s="53">
        <v>81.5</v>
      </c>
      <c r="I44" s="53"/>
      <c r="J44" s="43">
        <v>40</v>
      </c>
      <c r="K44" s="52">
        <f t="shared" si="0"/>
        <v>209357.28029298116</v>
      </c>
      <c r="L44" s="52"/>
      <c r="M44" s="6">
        <f t="shared" si="2"/>
        <v>5.233932007324529</v>
      </c>
      <c r="N44" s="43">
        <v>2011</v>
      </c>
      <c r="O44" s="8">
        <v>42467</v>
      </c>
      <c r="P44" s="53">
        <v>85.16</v>
      </c>
      <c r="Q44" s="53"/>
      <c r="R44" s="54">
        <f t="shared" si="3"/>
        <v>1915619.1146807757</v>
      </c>
      <c r="S44" s="54"/>
      <c r="T44" s="55">
        <f t="shared" si="4"/>
        <v>365.99999999999966</v>
      </c>
      <c r="U44" s="55"/>
    </row>
    <row r="45" spans="2:21" ht="13.5">
      <c r="B45" s="43">
        <v>37</v>
      </c>
      <c r="C45" s="52">
        <f t="shared" si="1"/>
        <v>8894195.124446815</v>
      </c>
      <c r="D45" s="52"/>
      <c r="E45" s="43">
        <v>2011</v>
      </c>
      <c r="F45" s="8">
        <v>42472</v>
      </c>
      <c r="G45" s="43" t="s">
        <v>3</v>
      </c>
      <c r="H45" s="53">
        <v>84.62</v>
      </c>
      <c r="I45" s="53"/>
      <c r="J45" s="43">
        <v>33</v>
      </c>
      <c r="K45" s="52">
        <f>IF(F45="","",C45*0.03)</f>
        <v>266825.8537334044</v>
      </c>
      <c r="L45" s="52"/>
      <c r="M45" s="6">
        <f t="shared" si="2"/>
        <v>8.085631931315286</v>
      </c>
      <c r="N45" s="43">
        <v>2011</v>
      </c>
      <c r="O45" s="8">
        <v>42487</v>
      </c>
      <c r="P45" s="53">
        <v>81.96</v>
      </c>
      <c r="Q45" s="53"/>
      <c r="R45" s="54">
        <f t="shared" si="3"/>
        <v>2150778.0937298746</v>
      </c>
      <c r="S45" s="54"/>
      <c r="T45" s="55">
        <f t="shared" si="4"/>
        <v>266.0000000000011</v>
      </c>
      <c r="U45" s="55"/>
    </row>
    <row r="46" spans="2:21" ht="13.5">
      <c r="B46" s="43">
        <v>38</v>
      </c>
      <c r="C46" s="52">
        <f t="shared" si="1"/>
        <v>11044973.218176689</v>
      </c>
      <c r="D46" s="52"/>
      <c r="E46" s="43">
        <v>2011</v>
      </c>
      <c r="F46" s="8">
        <v>42495</v>
      </c>
      <c r="G46" s="44" t="s">
        <v>3</v>
      </c>
      <c r="H46" s="53">
        <v>80.49</v>
      </c>
      <c r="I46" s="53"/>
      <c r="J46" s="43">
        <v>67</v>
      </c>
      <c r="K46" s="52">
        <f t="shared" si="0"/>
        <v>331349.19654530066</v>
      </c>
      <c r="L46" s="52"/>
      <c r="M46" s="6">
        <f t="shared" si="2"/>
        <v>4.945510396198517</v>
      </c>
      <c r="N46" s="43">
        <v>2011</v>
      </c>
      <c r="O46" s="8">
        <v>42496</v>
      </c>
      <c r="P46" s="53">
        <v>80.49</v>
      </c>
      <c r="Q46" s="53"/>
      <c r="R46" s="54">
        <f t="shared" si="3"/>
        <v>0</v>
      </c>
      <c r="S46" s="54"/>
      <c r="T46" s="55">
        <f t="shared" si="4"/>
        <v>0</v>
      </c>
      <c r="U46" s="55"/>
    </row>
    <row r="47" spans="2:21" ht="13.5">
      <c r="B47" s="43">
        <v>39</v>
      </c>
      <c r="C47" s="52">
        <f t="shared" si="1"/>
        <v>11044973.218176689</v>
      </c>
      <c r="D47" s="52"/>
      <c r="E47" s="43">
        <v>2011</v>
      </c>
      <c r="F47" s="8">
        <v>42509</v>
      </c>
      <c r="G47" s="43" t="s">
        <v>4</v>
      </c>
      <c r="H47" s="53">
        <v>81.5</v>
      </c>
      <c r="I47" s="53"/>
      <c r="J47" s="43">
        <v>49</v>
      </c>
      <c r="K47" s="52">
        <f t="shared" si="0"/>
        <v>331349.19654530066</v>
      </c>
      <c r="L47" s="52"/>
      <c r="M47" s="6">
        <f t="shared" si="2"/>
        <v>6.762228500924503</v>
      </c>
      <c r="N47" s="43">
        <v>2011</v>
      </c>
      <c r="O47" s="8">
        <v>42510</v>
      </c>
      <c r="P47" s="53">
        <v>81.5</v>
      </c>
      <c r="Q47" s="53"/>
      <c r="R47" s="54">
        <f t="shared" si="3"/>
        <v>0</v>
      </c>
      <c r="S47" s="54"/>
      <c r="T47" s="55">
        <f t="shared" si="4"/>
        <v>0</v>
      </c>
      <c r="U47" s="55"/>
    </row>
    <row r="48" spans="2:21" ht="13.5">
      <c r="B48" s="43">
        <v>40</v>
      </c>
      <c r="C48" s="52">
        <f t="shared" si="1"/>
        <v>11044973.218176689</v>
      </c>
      <c r="D48" s="52"/>
      <c r="E48" s="43">
        <v>2011</v>
      </c>
      <c r="F48" s="8">
        <v>42516</v>
      </c>
      <c r="G48" s="43" t="s">
        <v>37</v>
      </c>
      <c r="H48" s="53">
        <v>81.67</v>
      </c>
      <c r="I48" s="53"/>
      <c r="J48" s="43">
        <v>34</v>
      </c>
      <c r="K48" s="52">
        <f t="shared" si="0"/>
        <v>331349.19654530066</v>
      </c>
      <c r="L48" s="52"/>
      <c r="M48" s="6">
        <f t="shared" si="2"/>
        <v>9.745564604273548</v>
      </c>
      <c r="N48" s="43">
        <v>2011</v>
      </c>
      <c r="O48" s="8">
        <v>42521</v>
      </c>
      <c r="P48" s="53">
        <v>80.89</v>
      </c>
      <c r="Q48" s="53"/>
      <c r="R48" s="54">
        <f t="shared" si="3"/>
        <v>760154.0391333379</v>
      </c>
      <c r="S48" s="54"/>
      <c r="T48" s="55">
        <f t="shared" si="4"/>
        <v>78.00000000000011</v>
      </c>
      <c r="U48" s="55"/>
    </row>
    <row r="49" spans="2:21" ht="13.5">
      <c r="B49" s="43">
        <v>41</v>
      </c>
      <c r="C49" s="52">
        <f t="shared" si="1"/>
        <v>11805127.257310027</v>
      </c>
      <c r="D49" s="52"/>
      <c r="E49" s="43">
        <v>2011</v>
      </c>
      <c r="F49" s="8">
        <v>42524</v>
      </c>
      <c r="G49" s="44" t="s">
        <v>3</v>
      </c>
      <c r="H49" s="53">
        <v>80.66</v>
      </c>
      <c r="I49" s="53"/>
      <c r="J49" s="43">
        <v>32</v>
      </c>
      <c r="K49" s="52">
        <f t="shared" si="0"/>
        <v>354153.8177193008</v>
      </c>
      <c r="L49" s="52"/>
      <c r="M49" s="6">
        <f t="shared" si="2"/>
        <v>11.06730680372815</v>
      </c>
      <c r="N49" s="43">
        <v>2011</v>
      </c>
      <c r="O49" s="8">
        <v>42530</v>
      </c>
      <c r="P49" s="53">
        <v>80.16</v>
      </c>
      <c r="Q49" s="53"/>
      <c r="R49" s="54">
        <f t="shared" si="3"/>
        <v>553365.3401864074</v>
      </c>
      <c r="S49" s="54"/>
      <c r="T49" s="55">
        <f t="shared" si="4"/>
        <v>50</v>
      </c>
      <c r="U49" s="55"/>
    </row>
    <row r="50" spans="2:21" ht="13.5">
      <c r="B50" s="43">
        <v>42</v>
      </c>
      <c r="C50" s="52">
        <f t="shared" si="1"/>
        <v>12358492.597496435</v>
      </c>
      <c r="D50" s="52"/>
      <c r="E50" s="43">
        <v>2011</v>
      </c>
      <c r="F50" s="8">
        <v>42544</v>
      </c>
      <c r="G50" s="43" t="s">
        <v>4</v>
      </c>
      <c r="H50" s="53">
        <v>80.36</v>
      </c>
      <c r="I50" s="53"/>
      <c r="J50" s="43">
        <v>34</v>
      </c>
      <c r="K50" s="52">
        <f t="shared" si="0"/>
        <v>370754.777924893</v>
      </c>
      <c r="L50" s="52"/>
      <c r="M50" s="6">
        <f t="shared" si="2"/>
        <v>10.904552291908617</v>
      </c>
      <c r="N50" s="43">
        <v>2011</v>
      </c>
      <c r="O50" s="8">
        <v>42549</v>
      </c>
      <c r="P50" s="53">
        <v>80.72</v>
      </c>
      <c r="Q50" s="53"/>
      <c r="R50" s="54">
        <f t="shared" si="3"/>
        <v>392563.8825087096</v>
      </c>
      <c r="S50" s="54"/>
      <c r="T50" s="55">
        <f t="shared" si="4"/>
        <v>35.99999999999994</v>
      </c>
      <c r="U50" s="55"/>
    </row>
    <row r="51" spans="2:21" ht="13.5">
      <c r="B51" s="43">
        <v>43</v>
      </c>
      <c r="C51" s="52">
        <f t="shared" si="1"/>
        <v>12751056.480005145</v>
      </c>
      <c r="D51" s="52"/>
      <c r="E51" s="43">
        <v>2011</v>
      </c>
      <c r="F51" s="8">
        <v>42556</v>
      </c>
      <c r="G51" s="44" t="s">
        <v>4</v>
      </c>
      <c r="H51" s="53">
        <v>81.1</v>
      </c>
      <c r="I51" s="53"/>
      <c r="J51" s="43">
        <v>36</v>
      </c>
      <c r="K51" s="52">
        <f t="shared" si="0"/>
        <v>382531.69440015435</v>
      </c>
      <c r="L51" s="52"/>
      <c r="M51" s="6">
        <f t="shared" si="2"/>
        <v>10.625880400004288</v>
      </c>
      <c r="N51" s="43">
        <v>2011</v>
      </c>
      <c r="O51" s="8">
        <v>42559</v>
      </c>
      <c r="P51" s="53">
        <v>81.19</v>
      </c>
      <c r="Q51" s="53"/>
      <c r="R51" s="54">
        <f t="shared" si="3"/>
        <v>95632.92360004222</v>
      </c>
      <c r="S51" s="54"/>
      <c r="T51" s="55">
        <f t="shared" si="4"/>
        <v>9.000000000000341</v>
      </c>
      <c r="U51" s="55"/>
    </row>
    <row r="52" spans="2:21" ht="13.5">
      <c r="B52" s="43">
        <v>44</v>
      </c>
      <c r="C52" s="52">
        <f t="shared" si="1"/>
        <v>12846689.403605187</v>
      </c>
      <c r="D52" s="52"/>
      <c r="E52" s="43">
        <v>2011</v>
      </c>
      <c r="F52" s="8">
        <v>42573</v>
      </c>
      <c r="G52" s="43" t="s">
        <v>3</v>
      </c>
      <c r="H52" s="53">
        <v>78.47</v>
      </c>
      <c r="I52" s="53"/>
      <c r="J52" s="43">
        <v>40</v>
      </c>
      <c r="K52" s="52">
        <f t="shared" si="0"/>
        <v>385400.6821081556</v>
      </c>
      <c r="L52" s="52"/>
      <c r="M52" s="6">
        <f t="shared" si="2"/>
        <v>9.63501705270389</v>
      </c>
      <c r="N52" s="43">
        <v>2011</v>
      </c>
      <c r="O52" s="8">
        <v>42586</v>
      </c>
      <c r="P52" s="53">
        <v>77.63</v>
      </c>
      <c r="Q52" s="53"/>
      <c r="R52" s="54">
        <f t="shared" si="3"/>
        <v>809341.43242713</v>
      </c>
      <c r="S52" s="54"/>
      <c r="T52" s="55">
        <f t="shared" si="4"/>
        <v>84.00000000000034</v>
      </c>
      <c r="U52" s="55"/>
    </row>
    <row r="53" spans="2:21" ht="13.5">
      <c r="B53" s="43">
        <v>45</v>
      </c>
      <c r="C53" s="52">
        <f t="shared" si="1"/>
        <v>13656030.836032318</v>
      </c>
      <c r="D53" s="52"/>
      <c r="E53" s="43">
        <v>2011</v>
      </c>
      <c r="F53" s="8">
        <v>42587</v>
      </c>
      <c r="G53" s="44" t="s">
        <v>3</v>
      </c>
      <c r="H53" s="53">
        <v>78.83</v>
      </c>
      <c r="I53" s="53"/>
      <c r="J53" s="43">
        <v>72</v>
      </c>
      <c r="K53" s="52">
        <f t="shared" si="0"/>
        <v>409680.9250809695</v>
      </c>
      <c r="L53" s="52"/>
      <c r="M53" s="6">
        <f t="shared" si="2"/>
        <v>5.690012848346798</v>
      </c>
      <c r="N53" s="43">
        <v>2011</v>
      </c>
      <c r="O53" s="8">
        <v>42601</v>
      </c>
      <c r="P53" s="53">
        <v>76.83</v>
      </c>
      <c r="Q53" s="53"/>
      <c r="R53" s="54">
        <f t="shared" si="3"/>
        <v>1138002.5696693596</v>
      </c>
      <c r="S53" s="54"/>
      <c r="T53" s="55">
        <f t="shared" si="4"/>
        <v>200</v>
      </c>
      <c r="U53" s="55"/>
    </row>
    <row r="54" spans="2:21" ht="13.5">
      <c r="B54" s="43">
        <v>46</v>
      </c>
      <c r="C54" s="52">
        <f t="shared" si="1"/>
        <v>14794033.405701678</v>
      </c>
      <c r="D54" s="52"/>
      <c r="E54" s="43">
        <v>2011</v>
      </c>
      <c r="F54" s="8">
        <v>42622</v>
      </c>
      <c r="G54" s="43" t="s">
        <v>4</v>
      </c>
      <c r="H54" s="53">
        <v>77.4</v>
      </c>
      <c r="I54" s="53"/>
      <c r="J54" s="43">
        <v>20</v>
      </c>
      <c r="K54" s="52">
        <f t="shared" si="0"/>
        <v>443821.00217105035</v>
      </c>
      <c r="L54" s="52"/>
      <c r="M54" s="6">
        <f t="shared" si="2"/>
        <v>22.191050108552517</v>
      </c>
      <c r="N54" s="43">
        <v>2011</v>
      </c>
      <c r="O54" s="8">
        <v>42623</v>
      </c>
      <c r="P54" s="53">
        <v>77.4</v>
      </c>
      <c r="Q54" s="53"/>
      <c r="R54" s="54">
        <f t="shared" si="3"/>
        <v>0</v>
      </c>
      <c r="S54" s="54"/>
      <c r="T54" s="55">
        <f t="shared" si="4"/>
        <v>0</v>
      </c>
      <c r="U54" s="55"/>
    </row>
    <row r="55" spans="2:21" ht="13.5">
      <c r="B55" s="43">
        <v>47</v>
      </c>
      <c r="C55" s="52">
        <f t="shared" si="1"/>
        <v>14794033.405701678</v>
      </c>
      <c r="D55" s="52"/>
      <c r="E55" s="43">
        <v>2012</v>
      </c>
      <c r="F55" s="8">
        <v>42388</v>
      </c>
      <c r="G55" s="44" t="s">
        <v>4</v>
      </c>
      <c r="H55" s="53">
        <v>76.87</v>
      </c>
      <c r="I55" s="53"/>
      <c r="J55" s="43">
        <v>18</v>
      </c>
      <c r="K55" s="52">
        <f t="shared" si="0"/>
        <v>443821.00217105035</v>
      </c>
      <c r="L55" s="52"/>
      <c r="M55" s="6">
        <f t="shared" si="2"/>
        <v>24.656722342836133</v>
      </c>
      <c r="N55" s="43">
        <v>2012</v>
      </c>
      <c r="O55" s="8">
        <v>42390</v>
      </c>
      <c r="P55" s="53">
        <v>77.06</v>
      </c>
      <c r="Q55" s="53"/>
      <c r="R55" s="54">
        <f t="shared" si="3"/>
        <v>468477.7245138809</v>
      </c>
      <c r="S55" s="54"/>
      <c r="T55" s="55">
        <f t="shared" si="4"/>
        <v>18.999999999999773</v>
      </c>
      <c r="U55" s="55"/>
    </row>
    <row r="56" spans="2:21" ht="13.5">
      <c r="B56" s="43">
        <v>48</v>
      </c>
      <c r="C56" s="52">
        <f t="shared" si="1"/>
        <v>15262511.13021556</v>
      </c>
      <c r="D56" s="52"/>
      <c r="E56" s="43">
        <v>2012</v>
      </c>
      <c r="F56" s="8">
        <v>42407</v>
      </c>
      <c r="G56" s="44" t="s">
        <v>4</v>
      </c>
      <c r="H56" s="53">
        <v>76.69</v>
      </c>
      <c r="I56" s="53"/>
      <c r="J56" s="43">
        <v>18</v>
      </c>
      <c r="K56" s="52">
        <f t="shared" si="0"/>
        <v>457875.3339064668</v>
      </c>
      <c r="L56" s="52"/>
      <c r="M56" s="6">
        <f t="shared" si="2"/>
        <v>25.437518550359265</v>
      </c>
      <c r="N56" s="43">
        <v>2012</v>
      </c>
      <c r="O56" s="8">
        <v>42435</v>
      </c>
      <c r="P56" s="53">
        <v>81.03</v>
      </c>
      <c r="Q56" s="53"/>
      <c r="R56" s="54">
        <f t="shared" si="3"/>
        <v>11039883.05085593</v>
      </c>
      <c r="S56" s="54"/>
      <c r="T56" s="55">
        <f t="shared" si="4"/>
        <v>434.00000000000034</v>
      </c>
      <c r="U56" s="55"/>
    </row>
    <row r="57" spans="2:21" ht="13.5">
      <c r="B57" s="43">
        <v>49</v>
      </c>
      <c r="C57" s="52">
        <f t="shared" si="1"/>
        <v>26302394.18107149</v>
      </c>
      <c r="D57" s="52"/>
      <c r="E57" s="43">
        <v>2012</v>
      </c>
      <c r="F57" s="8">
        <v>42442</v>
      </c>
      <c r="G57" s="44" t="s">
        <v>4</v>
      </c>
      <c r="H57" s="53">
        <v>82.79</v>
      </c>
      <c r="I57" s="53"/>
      <c r="J57" s="43">
        <v>83</v>
      </c>
      <c r="K57" s="52">
        <f t="shared" si="0"/>
        <v>789071.8254321447</v>
      </c>
      <c r="L57" s="52"/>
      <c r="M57" s="6">
        <f t="shared" si="2"/>
        <v>9.506889463037886</v>
      </c>
      <c r="N57" s="43">
        <v>2012</v>
      </c>
      <c r="O57" s="8">
        <v>42448</v>
      </c>
      <c r="P57" s="53">
        <v>83.18</v>
      </c>
      <c r="Q57" s="53"/>
      <c r="R57" s="54">
        <f t="shared" si="3"/>
        <v>370768.6890584781</v>
      </c>
      <c r="S57" s="54"/>
      <c r="T57" s="55">
        <f t="shared" si="4"/>
        <v>39.00000000000006</v>
      </c>
      <c r="U57" s="55"/>
    </row>
    <row r="58" spans="2:21" ht="13.5">
      <c r="B58" s="43">
        <v>50</v>
      </c>
      <c r="C58" s="52">
        <f t="shared" si="1"/>
        <v>26673162.87012997</v>
      </c>
      <c r="D58" s="52"/>
      <c r="E58" s="43">
        <v>2012</v>
      </c>
      <c r="F58" s="8">
        <v>42469</v>
      </c>
      <c r="G58" s="43" t="s">
        <v>3</v>
      </c>
      <c r="H58" s="53">
        <v>81.3</v>
      </c>
      <c r="I58" s="53"/>
      <c r="J58" s="43">
        <v>224</v>
      </c>
      <c r="K58" s="52">
        <f t="shared" si="0"/>
        <v>800194.886103899</v>
      </c>
      <c r="L58" s="52"/>
      <c r="M58" s="6">
        <f t="shared" si="2"/>
        <v>3.5722985986781204</v>
      </c>
      <c r="N58" s="43">
        <v>2012</v>
      </c>
      <c r="O58" s="8">
        <v>42478</v>
      </c>
      <c r="P58" s="53">
        <v>81.12</v>
      </c>
      <c r="Q58" s="53"/>
      <c r="R58" s="54">
        <f t="shared" si="3"/>
        <v>64301.37477620353</v>
      </c>
      <c r="S58" s="54"/>
      <c r="T58" s="55">
        <f t="shared" si="4"/>
        <v>17.99999999999926</v>
      </c>
      <c r="U58" s="55"/>
    </row>
    <row r="59" spans="2:21" ht="13.5">
      <c r="B59" s="43">
        <v>51</v>
      </c>
      <c r="C59" s="52">
        <f t="shared" si="1"/>
        <v>26737464.244906172</v>
      </c>
      <c r="D59" s="52"/>
      <c r="E59" s="43">
        <v>2012</v>
      </c>
      <c r="F59" s="8">
        <v>42480</v>
      </c>
      <c r="G59" s="44" t="s">
        <v>4</v>
      </c>
      <c r="H59" s="53">
        <v>81.71</v>
      </c>
      <c r="I59" s="53"/>
      <c r="J59" s="43">
        <v>27</v>
      </c>
      <c r="K59" s="52">
        <f t="shared" si="0"/>
        <v>802123.9273471851</v>
      </c>
      <c r="L59" s="52"/>
      <c r="M59" s="6">
        <f t="shared" si="2"/>
        <v>29.708293605451303</v>
      </c>
      <c r="N59" s="43">
        <v>2012</v>
      </c>
      <c r="O59" s="8">
        <v>42483</v>
      </c>
      <c r="P59" s="53">
        <v>81.44</v>
      </c>
      <c r="Q59" s="53"/>
      <c r="R59" s="54">
        <f t="shared" si="3"/>
        <v>-802123.9273471733</v>
      </c>
      <c r="S59" s="54"/>
      <c r="T59" s="55">
        <f t="shared" si="4"/>
        <v>-27</v>
      </c>
      <c r="U59" s="55"/>
    </row>
    <row r="60" spans="2:21" ht="13.5">
      <c r="B60" s="43">
        <v>52</v>
      </c>
      <c r="C60" s="52">
        <f t="shared" si="1"/>
        <v>25935340.317559</v>
      </c>
      <c r="D60" s="52"/>
      <c r="E60" s="43">
        <v>2012</v>
      </c>
      <c r="F60" s="8">
        <v>42487</v>
      </c>
      <c r="G60" s="43" t="s">
        <v>3</v>
      </c>
      <c r="H60" s="53">
        <v>80.48</v>
      </c>
      <c r="I60" s="53"/>
      <c r="J60" s="43">
        <v>96</v>
      </c>
      <c r="K60" s="52">
        <f t="shared" si="0"/>
        <v>778060.2095267699</v>
      </c>
      <c r="L60" s="52"/>
      <c r="M60" s="6">
        <f t="shared" si="2"/>
        <v>8.104793849237186</v>
      </c>
      <c r="N60" s="43">
        <v>2012</v>
      </c>
      <c r="O60" s="8">
        <v>42500</v>
      </c>
      <c r="P60" s="53">
        <v>79.93</v>
      </c>
      <c r="Q60" s="53"/>
      <c r="R60" s="54">
        <f t="shared" si="3"/>
        <v>445763.66170804296</v>
      </c>
      <c r="S60" s="54"/>
      <c r="T60" s="55">
        <f t="shared" si="4"/>
        <v>54.999999999999716</v>
      </c>
      <c r="U60" s="55"/>
    </row>
    <row r="61" spans="2:21" ht="13.5">
      <c r="B61" s="43">
        <v>53</v>
      </c>
      <c r="C61" s="52">
        <f t="shared" si="1"/>
        <v>26381103.979267042</v>
      </c>
      <c r="D61" s="52"/>
      <c r="E61" s="43">
        <v>2012</v>
      </c>
      <c r="F61" s="8">
        <v>42521</v>
      </c>
      <c r="G61" s="43" t="s">
        <v>3</v>
      </c>
      <c r="H61" s="53">
        <v>78.8</v>
      </c>
      <c r="I61" s="53"/>
      <c r="J61" s="43">
        <v>32</v>
      </c>
      <c r="K61" s="52">
        <f t="shared" si="0"/>
        <v>791433.1193780112</v>
      </c>
      <c r="L61" s="52"/>
      <c r="M61" s="6">
        <f t="shared" si="2"/>
        <v>24.73228498056285</v>
      </c>
      <c r="N61" s="43">
        <v>2012</v>
      </c>
      <c r="O61" s="8">
        <v>42525</v>
      </c>
      <c r="P61" s="53">
        <v>78.25</v>
      </c>
      <c r="Q61" s="53"/>
      <c r="R61" s="54">
        <f t="shared" si="3"/>
        <v>1360275.6739309498</v>
      </c>
      <c r="S61" s="54"/>
      <c r="T61" s="55">
        <f t="shared" si="4"/>
        <v>54.999999999999716</v>
      </c>
      <c r="U61" s="55"/>
    </row>
    <row r="62" spans="2:21" ht="13.5">
      <c r="B62" s="43">
        <v>54</v>
      </c>
      <c r="C62" s="52">
        <f t="shared" si="1"/>
        <v>27741379.653197993</v>
      </c>
      <c r="D62" s="52"/>
      <c r="E62" s="43">
        <v>2012</v>
      </c>
      <c r="F62" s="8">
        <v>42526</v>
      </c>
      <c r="G62" s="44" t="s">
        <v>4</v>
      </c>
      <c r="H62" s="53">
        <v>78.6</v>
      </c>
      <c r="I62" s="53"/>
      <c r="J62" s="43">
        <v>46</v>
      </c>
      <c r="K62" s="52">
        <f t="shared" si="0"/>
        <v>832241.3895959398</v>
      </c>
      <c r="L62" s="52"/>
      <c r="M62" s="6">
        <f t="shared" si="2"/>
        <v>18.092204121650866</v>
      </c>
      <c r="N62" s="43">
        <v>2012</v>
      </c>
      <c r="O62" s="8">
        <v>42533</v>
      </c>
      <c r="P62" s="53">
        <v>79.29</v>
      </c>
      <c r="Q62" s="53"/>
      <c r="R62" s="54">
        <f t="shared" si="3"/>
        <v>1248362.0843939313</v>
      </c>
      <c r="S62" s="54"/>
      <c r="T62" s="55">
        <f t="shared" si="4"/>
        <v>69.0000000000012</v>
      </c>
      <c r="U62" s="55"/>
    </row>
    <row r="63" spans="2:21" ht="13.5">
      <c r="B63" s="43">
        <v>55</v>
      </c>
      <c r="C63" s="52">
        <f t="shared" si="1"/>
        <v>28989741.737591922</v>
      </c>
      <c r="D63" s="52"/>
      <c r="E63" s="43">
        <v>2012</v>
      </c>
      <c r="F63" s="8">
        <v>42567</v>
      </c>
      <c r="G63" s="44" t="s">
        <v>3</v>
      </c>
      <c r="H63" s="53">
        <v>79.12</v>
      </c>
      <c r="I63" s="53"/>
      <c r="J63" s="43">
        <v>15</v>
      </c>
      <c r="K63" s="52">
        <f t="shared" si="0"/>
        <v>869692.2521277576</v>
      </c>
      <c r="L63" s="52"/>
      <c r="M63" s="6">
        <f t="shared" si="2"/>
        <v>57.97948347518384</v>
      </c>
      <c r="N63" s="43">
        <v>2012</v>
      </c>
      <c r="O63" s="8">
        <v>42568</v>
      </c>
      <c r="P63" s="53">
        <v>78.9</v>
      </c>
      <c r="Q63" s="53"/>
      <c r="R63" s="54">
        <f t="shared" si="3"/>
        <v>1275548.6364540379</v>
      </c>
      <c r="S63" s="54"/>
      <c r="T63" s="55">
        <f t="shared" si="4"/>
        <v>21.999999999999886</v>
      </c>
      <c r="U63" s="55"/>
    </row>
    <row r="64" spans="2:21" ht="13.5">
      <c r="B64" s="43">
        <v>56</v>
      </c>
      <c r="C64" s="52">
        <f t="shared" si="1"/>
        <v>30265290.37404596</v>
      </c>
      <c r="D64" s="52"/>
      <c r="E64" s="43">
        <v>2012</v>
      </c>
      <c r="F64" s="8">
        <v>42575</v>
      </c>
      <c r="G64" s="43" t="s">
        <v>3</v>
      </c>
      <c r="H64" s="53">
        <v>78.26</v>
      </c>
      <c r="I64" s="53"/>
      <c r="J64" s="43">
        <v>17</v>
      </c>
      <c r="K64" s="52">
        <f t="shared" si="0"/>
        <v>907958.7112213788</v>
      </c>
      <c r="L64" s="52"/>
      <c r="M64" s="6">
        <f t="shared" si="2"/>
        <v>53.40933595419875</v>
      </c>
      <c r="N64" s="43">
        <v>2012</v>
      </c>
      <c r="O64" s="8">
        <v>42577</v>
      </c>
      <c r="P64" s="53">
        <v>78.17</v>
      </c>
      <c r="Q64" s="53"/>
      <c r="R64" s="54">
        <f t="shared" si="3"/>
        <v>480684.023587807</v>
      </c>
      <c r="S64" s="54"/>
      <c r="T64" s="55">
        <f t="shared" si="4"/>
        <v>9.000000000000341</v>
      </c>
      <c r="U64" s="55"/>
    </row>
    <row r="65" spans="2:21" ht="13.5">
      <c r="B65" s="43">
        <v>57</v>
      </c>
      <c r="C65" s="52">
        <f t="shared" si="1"/>
        <v>30745974.39763377</v>
      </c>
      <c r="D65" s="52"/>
      <c r="E65" s="43">
        <v>2012</v>
      </c>
      <c r="F65" s="8">
        <v>42604</v>
      </c>
      <c r="G65" s="43" t="s">
        <v>3</v>
      </c>
      <c r="H65" s="53">
        <v>79.31</v>
      </c>
      <c r="I65" s="53"/>
      <c r="J65" s="43">
        <v>15</v>
      </c>
      <c r="K65" s="52">
        <f t="shared" si="0"/>
        <v>922379.231929013</v>
      </c>
      <c r="L65" s="52"/>
      <c r="M65" s="6">
        <f t="shared" si="2"/>
        <v>61.49194879526753</v>
      </c>
      <c r="N65" s="43">
        <v>2012</v>
      </c>
      <c r="O65" s="8">
        <v>42606</v>
      </c>
      <c r="P65" s="53">
        <v>78.57</v>
      </c>
      <c r="Q65" s="53"/>
      <c r="R65" s="54">
        <f t="shared" si="3"/>
        <v>4550404.210849853</v>
      </c>
      <c r="S65" s="54"/>
      <c r="T65" s="55">
        <f t="shared" si="4"/>
        <v>74.00000000000091</v>
      </c>
      <c r="U65" s="55"/>
    </row>
    <row r="66" spans="2:21" ht="13.5">
      <c r="B66" s="43">
        <v>58</v>
      </c>
      <c r="C66" s="52">
        <f t="shared" si="1"/>
        <v>35296378.60848362</v>
      </c>
      <c r="D66" s="52"/>
      <c r="E66" s="43">
        <v>2012</v>
      </c>
      <c r="F66" s="8">
        <v>42624</v>
      </c>
      <c r="G66" s="43" t="s">
        <v>3</v>
      </c>
      <c r="H66" s="53">
        <v>78.21</v>
      </c>
      <c r="I66" s="53"/>
      <c r="J66" s="43">
        <v>9</v>
      </c>
      <c r="K66" s="52">
        <f t="shared" si="0"/>
        <v>1058891.3582545086</v>
      </c>
      <c r="L66" s="52"/>
      <c r="M66" s="6">
        <f t="shared" si="2"/>
        <v>117.65459536161207</v>
      </c>
      <c r="N66" s="43">
        <v>2012</v>
      </c>
      <c r="O66" s="8">
        <v>42627</v>
      </c>
      <c r="P66" s="53">
        <v>77.72</v>
      </c>
      <c r="Q66" s="53"/>
      <c r="R66" s="54">
        <f t="shared" si="3"/>
        <v>5765075.172718931</v>
      </c>
      <c r="S66" s="54"/>
      <c r="T66" s="55">
        <f t="shared" si="4"/>
        <v>48.99999999999949</v>
      </c>
      <c r="U66" s="55"/>
    </row>
    <row r="67" spans="2:21" ht="13.5">
      <c r="B67" s="43">
        <v>59</v>
      </c>
      <c r="C67" s="52">
        <f t="shared" si="1"/>
        <v>41061453.781202555</v>
      </c>
      <c r="D67" s="52"/>
      <c r="E67" s="43">
        <v>2012</v>
      </c>
      <c r="F67" s="8">
        <v>42646</v>
      </c>
      <c r="G67" s="45" t="s">
        <v>4</v>
      </c>
      <c r="H67" s="53">
        <v>78.13</v>
      </c>
      <c r="I67" s="53"/>
      <c r="J67" s="43">
        <v>16</v>
      </c>
      <c r="K67" s="52">
        <f t="shared" si="0"/>
        <v>1231843.6134360766</v>
      </c>
      <c r="L67" s="52"/>
      <c r="M67" s="6">
        <f t="shared" si="2"/>
        <v>76.99022583975479</v>
      </c>
      <c r="N67" s="43">
        <v>2012</v>
      </c>
      <c r="O67" s="8">
        <v>42651</v>
      </c>
      <c r="P67" s="53">
        <v>78.6</v>
      </c>
      <c r="Q67" s="53"/>
      <c r="R67" s="54">
        <f t="shared" si="3"/>
        <v>3618540.6144684665</v>
      </c>
      <c r="S67" s="54"/>
      <c r="T67" s="55">
        <f t="shared" si="4"/>
        <v>46.999999999999886</v>
      </c>
      <c r="U67" s="55"/>
    </row>
    <row r="68" spans="2:21" ht="13.5">
      <c r="B68" s="43">
        <v>60</v>
      </c>
      <c r="C68" s="52">
        <f t="shared" si="1"/>
        <v>44679994.395671025</v>
      </c>
      <c r="D68" s="52"/>
      <c r="E68" s="43">
        <v>2012</v>
      </c>
      <c r="F68" s="8">
        <v>42661</v>
      </c>
      <c r="G68" s="43" t="s">
        <v>4</v>
      </c>
      <c r="H68" s="53">
        <v>78.8</v>
      </c>
      <c r="I68" s="53"/>
      <c r="J68" s="43">
        <v>17</v>
      </c>
      <c r="K68" s="52">
        <f t="shared" si="0"/>
        <v>1340399.8318701307</v>
      </c>
      <c r="L68" s="52"/>
      <c r="M68" s="6">
        <f t="shared" si="2"/>
        <v>78.8470489335371</v>
      </c>
      <c r="N68" s="43">
        <v>2012</v>
      </c>
      <c r="O68" s="8">
        <v>42669</v>
      </c>
      <c r="P68" s="53">
        <v>79.95</v>
      </c>
      <c r="Q68" s="53"/>
      <c r="R68" s="54">
        <f t="shared" si="3"/>
        <v>9067410.62735681</v>
      </c>
      <c r="S68" s="54"/>
      <c r="T68" s="55">
        <f t="shared" si="4"/>
        <v>115.00000000000057</v>
      </c>
      <c r="U68" s="55"/>
    </row>
    <row r="69" spans="2:21" ht="13.5">
      <c r="B69" s="43">
        <v>61</v>
      </c>
      <c r="C69" s="52">
        <f t="shared" si="1"/>
        <v>53747405.02302784</v>
      </c>
      <c r="D69" s="52"/>
      <c r="E69" s="43">
        <v>2012</v>
      </c>
      <c r="F69" s="8">
        <v>42674</v>
      </c>
      <c r="G69" s="43" t="s">
        <v>4</v>
      </c>
      <c r="H69" s="53">
        <v>79.8</v>
      </c>
      <c r="I69" s="53"/>
      <c r="J69" s="43">
        <v>24</v>
      </c>
      <c r="K69" s="52">
        <f t="shared" si="0"/>
        <v>1612422.150690835</v>
      </c>
      <c r="L69" s="52"/>
      <c r="M69" s="6">
        <f t="shared" si="2"/>
        <v>67.18425627878479</v>
      </c>
      <c r="N69" s="43">
        <v>2012</v>
      </c>
      <c r="O69" s="8">
        <v>42679</v>
      </c>
      <c r="P69" s="53">
        <v>80.19</v>
      </c>
      <c r="Q69" s="53"/>
      <c r="R69" s="54">
        <f t="shared" si="3"/>
        <v>2620185.9948726106</v>
      </c>
      <c r="S69" s="54"/>
      <c r="T69" s="55">
        <f t="shared" si="4"/>
        <v>39.00000000000006</v>
      </c>
      <c r="U69" s="55"/>
    </row>
    <row r="70" spans="2:21" ht="13.5">
      <c r="B70" s="43">
        <v>62</v>
      </c>
      <c r="C70" s="52">
        <f t="shared" si="1"/>
        <v>56367591.017900445</v>
      </c>
      <c r="D70" s="52"/>
      <c r="E70" s="43">
        <v>2012</v>
      </c>
      <c r="F70" s="8">
        <v>42681</v>
      </c>
      <c r="G70" s="43" t="s">
        <v>3</v>
      </c>
      <c r="H70" s="53">
        <v>79.9</v>
      </c>
      <c r="I70" s="53"/>
      <c r="J70" s="43">
        <v>49</v>
      </c>
      <c r="K70" s="52">
        <f t="shared" si="0"/>
        <v>1691027.7305370134</v>
      </c>
      <c r="L70" s="52"/>
      <c r="M70" s="6">
        <f t="shared" si="2"/>
        <v>34.51077001095946</v>
      </c>
      <c r="N70" s="43">
        <v>2012</v>
      </c>
      <c r="O70" s="8">
        <v>42687</v>
      </c>
      <c r="P70" s="53">
        <v>79.56</v>
      </c>
      <c r="Q70" s="53"/>
      <c r="R70" s="54">
        <f t="shared" si="3"/>
        <v>1173366.1803726335</v>
      </c>
      <c r="S70" s="54"/>
      <c r="T70" s="55">
        <f t="shared" si="4"/>
        <v>34.00000000000034</v>
      </c>
      <c r="U70" s="55"/>
    </row>
    <row r="71" spans="2:21" ht="13.5">
      <c r="B71" s="43">
        <v>63</v>
      </c>
      <c r="C71" s="52">
        <f t="shared" si="1"/>
        <v>57540957.19827308</v>
      </c>
      <c r="D71" s="52"/>
      <c r="E71" s="43">
        <v>2012</v>
      </c>
      <c r="F71" s="8">
        <v>42694</v>
      </c>
      <c r="G71" s="43" t="s">
        <v>4</v>
      </c>
      <c r="H71" s="53">
        <v>81.67</v>
      </c>
      <c r="I71" s="53"/>
      <c r="J71" s="43">
        <v>42</v>
      </c>
      <c r="K71" s="52">
        <f t="shared" si="0"/>
        <v>1726228.7159481922</v>
      </c>
      <c r="L71" s="52"/>
      <c r="M71" s="6">
        <f t="shared" si="2"/>
        <v>41.1006837130522</v>
      </c>
      <c r="N71" s="43">
        <v>2012</v>
      </c>
      <c r="O71" s="8">
        <v>42700</v>
      </c>
      <c r="P71" s="53">
        <v>82.15</v>
      </c>
      <c r="Q71" s="53"/>
      <c r="R71" s="54">
        <f t="shared" si="3"/>
        <v>1972832.8182265218</v>
      </c>
      <c r="S71" s="54"/>
      <c r="T71" s="55">
        <f t="shared" si="4"/>
        <v>48.0000000000004</v>
      </c>
      <c r="U71" s="55"/>
    </row>
    <row r="72" spans="2:21" ht="13.5">
      <c r="B72" s="43">
        <v>64</v>
      </c>
      <c r="C72" s="52">
        <f t="shared" si="1"/>
        <v>59513790.0164996</v>
      </c>
      <c r="D72" s="52"/>
      <c r="E72" s="43">
        <v>2012</v>
      </c>
      <c r="F72" s="8">
        <v>42704</v>
      </c>
      <c r="G72" s="45" t="s">
        <v>4</v>
      </c>
      <c r="H72" s="53">
        <v>82.16</v>
      </c>
      <c r="I72" s="53"/>
      <c r="J72" s="43">
        <v>22</v>
      </c>
      <c r="K72" s="52">
        <f t="shared" si="0"/>
        <v>1785413.700494988</v>
      </c>
      <c r="L72" s="52"/>
      <c r="M72" s="6">
        <f t="shared" si="2"/>
        <v>81.15516820431763</v>
      </c>
      <c r="N72" s="43">
        <v>2012</v>
      </c>
      <c r="O72" s="8">
        <v>42707</v>
      </c>
      <c r="P72" s="53">
        <v>82.33</v>
      </c>
      <c r="Q72" s="53"/>
      <c r="R72" s="54">
        <f t="shared" si="3"/>
        <v>1379637.8594734136</v>
      </c>
      <c r="S72" s="54"/>
      <c r="T72" s="55">
        <f t="shared" si="4"/>
        <v>17.00000000000017</v>
      </c>
      <c r="U72" s="55"/>
    </row>
    <row r="73" spans="2:21" ht="13.5">
      <c r="B73" s="43">
        <v>65</v>
      </c>
      <c r="C73" s="52">
        <f t="shared" si="1"/>
        <v>60893427.875973016</v>
      </c>
      <c r="D73" s="52"/>
      <c r="E73" s="43">
        <v>2012</v>
      </c>
      <c r="F73" s="8">
        <v>42716</v>
      </c>
      <c r="G73" s="43" t="s">
        <v>4</v>
      </c>
      <c r="H73" s="53">
        <v>82.53</v>
      </c>
      <c r="I73" s="53"/>
      <c r="J73" s="43">
        <v>21</v>
      </c>
      <c r="K73" s="52">
        <f aca="true" t="shared" si="5" ref="K73:K108">IF(F73="","",C73*0.03)</f>
        <v>1826802.8362791904</v>
      </c>
      <c r="L73" s="52"/>
      <c r="M73" s="6">
        <f t="shared" si="2"/>
        <v>86.99061125139002</v>
      </c>
      <c r="N73" s="43">
        <v>2012</v>
      </c>
      <c r="O73" s="8">
        <v>42724</v>
      </c>
      <c r="P73" s="53">
        <v>84.26</v>
      </c>
      <c r="Q73" s="53"/>
      <c r="R73" s="54">
        <f t="shared" si="3"/>
        <v>15049375.746490508</v>
      </c>
      <c r="S73" s="54"/>
      <c r="T73" s="55">
        <f t="shared" si="4"/>
        <v>173.0000000000004</v>
      </c>
      <c r="U73" s="55"/>
    </row>
    <row r="74" spans="2:21" ht="13.5">
      <c r="B74" s="43">
        <v>66</v>
      </c>
      <c r="C74" s="52">
        <f aca="true" t="shared" si="6" ref="C74:C108">IF(R73="","",C73+R73)</f>
        <v>75942803.62246352</v>
      </c>
      <c r="D74" s="52"/>
      <c r="E74" s="43">
        <v>2013</v>
      </c>
      <c r="F74" s="8">
        <v>42370</v>
      </c>
      <c r="G74" s="43" t="s">
        <v>4</v>
      </c>
      <c r="H74" s="53">
        <v>86.47</v>
      </c>
      <c r="I74" s="53"/>
      <c r="J74" s="43">
        <v>44</v>
      </c>
      <c r="K74" s="52">
        <f t="shared" si="5"/>
        <v>2278284.1086739055</v>
      </c>
      <c r="L74" s="52"/>
      <c r="M74" s="6">
        <f aca="true" t="shared" si="7" ref="M74:M108">IF(J74="","",(K74/J74)/1000)</f>
        <v>51.779184288043304</v>
      </c>
      <c r="N74" s="43">
        <v>2013</v>
      </c>
      <c r="O74" s="8">
        <v>42377</v>
      </c>
      <c r="P74" s="53">
        <v>87.59</v>
      </c>
      <c r="Q74" s="53"/>
      <c r="R74" s="54">
        <f aca="true" t="shared" si="8" ref="R74:R108">IF(O74="","",(IF(G74="売",H74-P74,P74-H74))*M74*100000)</f>
        <v>5799268.640260873</v>
      </c>
      <c r="S74" s="54"/>
      <c r="T74" s="55">
        <f aca="true" t="shared" si="9" ref="T74:T108">IF(O74="","",IF(R74&lt;0,J74*(-1),IF(G74="買",(P74-H74)*100,(H74-P74)*100)))</f>
        <v>112.00000000000045</v>
      </c>
      <c r="U74" s="55"/>
    </row>
    <row r="75" spans="2:21" ht="13.5">
      <c r="B75" s="43">
        <v>67</v>
      </c>
      <c r="C75" s="52">
        <f t="shared" si="6"/>
        <v>81742072.2627244</v>
      </c>
      <c r="D75" s="52"/>
      <c r="E75" s="43">
        <v>2013</v>
      </c>
      <c r="F75" s="8">
        <v>42380</v>
      </c>
      <c r="G75" s="45" t="s">
        <v>4</v>
      </c>
      <c r="H75" s="53">
        <v>89.34</v>
      </c>
      <c r="I75" s="53"/>
      <c r="J75" s="43">
        <v>124</v>
      </c>
      <c r="K75" s="52">
        <f t="shared" si="5"/>
        <v>2452262.167881732</v>
      </c>
      <c r="L75" s="52"/>
      <c r="M75" s="6">
        <f t="shared" si="7"/>
        <v>19.776307805497837</v>
      </c>
      <c r="N75" s="43">
        <v>2013</v>
      </c>
      <c r="O75" s="8">
        <v>42383</v>
      </c>
      <c r="P75" s="53">
        <v>89.34</v>
      </c>
      <c r="Q75" s="53"/>
      <c r="R75" s="54">
        <f t="shared" si="8"/>
        <v>0</v>
      </c>
      <c r="S75" s="54"/>
      <c r="T75" s="55">
        <f t="shared" si="9"/>
        <v>0</v>
      </c>
      <c r="U75" s="55"/>
    </row>
    <row r="76" spans="2:21" ht="13.5">
      <c r="B76" s="43">
        <v>68</v>
      </c>
      <c r="C76" s="52">
        <f t="shared" si="6"/>
        <v>81742072.2627244</v>
      </c>
      <c r="D76" s="52"/>
      <c r="E76" s="43">
        <v>2013</v>
      </c>
      <c r="F76" s="8">
        <v>42393</v>
      </c>
      <c r="G76" s="45" t="s">
        <v>4</v>
      </c>
      <c r="H76" s="53">
        <v>89.46</v>
      </c>
      <c r="I76" s="53"/>
      <c r="J76" s="43">
        <v>96</v>
      </c>
      <c r="K76" s="52">
        <f t="shared" si="5"/>
        <v>2452262.167881732</v>
      </c>
      <c r="L76" s="52"/>
      <c r="M76" s="6">
        <f t="shared" si="7"/>
        <v>25.544397582101375</v>
      </c>
      <c r="N76" s="43">
        <v>2013</v>
      </c>
      <c r="O76" s="8">
        <v>42395</v>
      </c>
      <c r="P76" s="53">
        <v>90.56</v>
      </c>
      <c r="Q76" s="53"/>
      <c r="R76" s="54">
        <f t="shared" si="8"/>
        <v>2809883.7340311734</v>
      </c>
      <c r="S76" s="54"/>
      <c r="T76" s="55">
        <f t="shared" si="9"/>
        <v>110.00000000000085</v>
      </c>
      <c r="U76" s="55"/>
    </row>
    <row r="77" spans="2:21" ht="13.5">
      <c r="B77" s="43">
        <v>69</v>
      </c>
      <c r="C77" s="52">
        <f t="shared" si="6"/>
        <v>84551955.99675557</v>
      </c>
      <c r="D77" s="52"/>
      <c r="E77" s="43">
        <v>2013</v>
      </c>
      <c r="F77" s="8">
        <v>42405</v>
      </c>
      <c r="G77" s="45" t="s">
        <v>4</v>
      </c>
      <c r="H77" s="53">
        <v>93.05</v>
      </c>
      <c r="I77" s="53"/>
      <c r="J77" s="43">
        <v>93</v>
      </c>
      <c r="K77" s="52">
        <f t="shared" si="5"/>
        <v>2536558.679902667</v>
      </c>
      <c r="L77" s="52"/>
      <c r="M77" s="6">
        <f t="shared" si="7"/>
        <v>27.274824515082443</v>
      </c>
      <c r="N77" s="43">
        <v>2013</v>
      </c>
      <c r="O77" s="8">
        <v>42408</v>
      </c>
      <c r="P77" s="53">
        <v>93.28</v>
      </c>
      <c r="Q77" s="53"/>
      <c r="R77" s="54">
        <f t="shared" si="8"/>
        <v>627320.963846907</v>
      </c>
      <c r="S77" s="54"/>
      <c r="T77" s="55">
        <f t="shared" si="9"/>
        <v>23.000000000000398</v>
      </c>
      <c r="U77" s="55"/>
    </row>
    <row r="78" spans="2:21" ht="13.5">
      <c r="B78" s="43">
        <v>70</v>
      </c>
      <c r="C78" s="52">
        <f t="shared" si="6"/>
        <v>85179276.96060248</v>
      </c>
      <c r="D78" s="52"/>
      <c r="E78" s="43">
        <v>2013</v>
      </c>
      <c r="F78" s="8">
        <v>42415</v>
      </c>
      <c r="G78" s="45" t="s">
        <v>3</v>
      </c>
      <c r="H78" s="53">
        <v>93.08</v>
      </c>
      <c r="I78" s="53"/>
      <c r="J78" s="43">
        <v>51</v>
      </c>
      <c r="K78" s="52">
        <f t="shared" si="5"/>
        <v>2555378.3088180744</v>
      </c>
      <c r="L78" s="52"/>
      <c r="M78" s="6">
        <f t="shared" si="7"/>
        <v>50.10545703564852</v>
      </c>
      <c r="N78" s="43">
        <v>2013</v>
      </c>
      <c r="O78" s="8">
        <v>42415</v>
      </c>
      <c r="P78" s="53">
        <v>93.08</v>
      </c>
      <c r="Q78" s="53"/>
      <c r="R78" s="54">
        <f t="shared" si="8"/>
        <v>0</v>
      </c>
      <c r="S78" s="54"/>
      <c r="T78" s="55">
        <f t="shared" si="9"/>
        <v>0</v>
      </c>
      <c r="U78" s="55"/>
    </row>
    <row r="79" spans="2:21" ht="13.5">
      <c r="B79" s="43">
        <v>71</v>
      </c>
      <c r="C79" s="52">
        <f t="shared" si="6"/>
        <v>85179276.96060248</v>
      </c>
      <c r="D79" s="52"/>
      <c r="E79" s="43">
        <v>2013</v>
      </c>
      <c r="F79" s="8">
        <v>42461</v>
      </c>
      <c r="G79" s="43" t="s">
        <v>3</v>
      </c>
      <c r="H79" s="53">
        <v>93.88</v>
      </c>
      <c r="I79" s="53"/>
      <c r="J79" s="43">
        <v>49</v>
      </c>
      <c r="K79" s="52">
        <f t="shared" si="5"/>
        <v>2555378.3088180744</v>
      </c>
      <c r="L79" s="52"/>
      <c r="M79" s="6">
        <f t="shared" si="7"/>
        <v>52.15057773098111</v>
      </c>
      <c r="N79" s="43">
        <v>2013</v>
      </c>
      <c r="O79" s="8">
        <v>42464</v>
      </c>
      <c r="P79" s="53">
        <v>93.17</v>
      </c>
      <c r="Q79" s="53"/>
      <c r="R79" s="54">
        <f t="shared" si="8"/>
        <v>3702691.018899626</v>
      </c>
      <c r="S79" s="54"/>
      <c r="T79" s="55">
        <f t="shared" si="9"/>
        <v>70.99999999999937</v>
      </c>
      <c r="U79" s="55"/>
    </row>
    <row r="80" spans="2:21" ht="13.5">
      <c r="B80" s="43">
        <v>72</v>
      </c>
      <c r="C80" s="52">
        <f t="shared" si="6"/>
        <v>88881967.9795021</v>
      </c>
      <c r="D80" s="52"/>
      <c r="E80" s="43">
        <v>2013</v>
      </c>
      <c r="F80" s="8">
        <v>42466</v>
      </c>
      <c r="G80" s="43" t="s">
        <v>4</v>
      </c>
      <c r="H80" s="53">
        <v>97.26</v>
      </c>
      <c r="I80" s="53"/>
      <c r="J80" s="43">
        <v>104</v>
      </c>
      <c r="K80" s="52">
        <f t="shared" si="5"/>
        <v>2666459.0393850626</v>
      </c>
      <c r="L80" s="52"/>
      <c r="M80" s="6">
        <f t="shared" si="7"/>
        <v>25.639029224856372</v>
      </c>
      <c r="N80" s="43">
        <v>2013</v>
      </c>
      <c r="O80" s="8">
        <v>42472</v>
      </c>
      <c r="P80" s="53">
        <v>99.11</v>
      </c>
      <c r="Q80" s="53"/>
      <c r="R80" s="54">
        <f t="shared" si="8"/>
        <v>4743220.406598414</v>
      </c>
      <c r="S80" s="54"/>
      <c r="T80" s="55">
        <f t="shared" si="9"/>
        <v>184.99999999999943</v>
      </c>
      <c r="U80" s="55"/>
    </row>
    <row r="81" spans="2:21" ht="13.5">
      <c r="B81" s="43">
        <v>73</v>
      </c>
      <c r="C81" s="52">
        <f t="shared" si="6"/>
        <v>93625188.38610052</v>
      </c>
      <c r="D81" s="52"/>
      <c r="E81" s="43">
        <v>2013</v>
      </c>
      <c r="F81" s="8">
        <v>42478</v>
      </c>
      <c r="G81" s="45" t="s">
        <v>4</v>
      </c>
      <c r="H81" s="53">
        <v>98.37</v>
      </c>
      <c r="I81" s="53"/>
      <c r="J81" s="43">
        <v>75</v>
      </c>
      <c r="K81" s="52">
        <f t="shared" si="5"/>
        <v>2808755.6515830155</v>
      </c>
      <c r="L81" s="52"/>
      <c r="M81" s="6">
        <f t="shared" si="7"/>
        <v>37.4500753544402</v>
      </c>
      <c r="N81" s="43">
        <v>2013</v>
      </c>
      <c r="O81" s="8">
        <v>42483</v>
      </c>
      <c r="P81" s="53">
        <v>98.98</v>
      </c>
      <c r="Q81" s="53"/>
      <c r="R81" s="54">
        <f t="shared" si="8"/>
        <v>2284454.59662085</v>
      </c>
      <c r="S81" s="54"/>
      <c r="T81" s="55">
        <f t="shared" si="9"/>
        <v>60.99999999999994</v>
      </c>
      <c r="U81" s="55"/>
    </row>
    <row r="82" spans="2:21" ht="13.5">
      <c r="B82" s="43">
        <v>74</v>
      </c>
      <c r="C82" s="52">
        <f t="shared" si="6"/>
        <v>95909642.98272136</v>
      </c>
      <c r="D82" s="52"/>
      <c r="E82" s="43">
        <v>2013</v>
      </c>
      <c r="F82" s="8">
        <v>42504</v>
      </c>
      <c r="G82" s="45" t="s">
        <v>4</v>
      </c>
      <c r="H82" s="53">
        <v>101.9</v>
      </c>
      <c r="I82" s="53"/>
      <c r="J82" s="43">
        <v>57</v>
      </c>
      <c r="K82" s="52">
        <f t="shared" si="5"/>
        <v>2877289.289481641</v>
      </c>
      <c r="L82" s="52"/>
      <c r="M82" s="6">
        <f t="shared" si="7"/>
        <v>50.47875946459019</v>
      </c>
      <c r="N82" s="43">
        <v>2013</v>
      </c>
      <c r="O82" s="8">
        <v>42506</v>
      </c>
      <c r="P82" s="53">
        <v>102.35</v>
      </c>
      <c r="Q82" s="53"/>
      <c r="R82" s="54">
        <f t="shared" si="8"/>
        <v>2271544.1759065012</v>
      </c>
      <c r="S82" s="54"/>
      <c r="T82" s="55">
        <f t="shared" si="9"/>
        <v>44.99999999999886</v>
      </c>
      <c r="U82" s="55"/>
    </row>
    <row r="83" spans="2:21" ht="13.5">
      <c r="B83" s="43">
        <v>75</v>
      </c>
      <c r="C83" s="52">
        <f t="shared" si="6"/>
        <v>98181187.15862785</v>
      </c>
      <c r="D83" s="52"/>
      <c r="E83" s="43">
        <v>2013</v>
      </c>
      <c r="F83" s="8">
        <v>42512</v>
      </c>
      <c r="G83" s="45" t="s">
        <v>4</v>
      </c>
      <c r="H83" s="53">
        <v>103</v>
      </c>
      <c r="I83" s="53"/>
      <c r="J83" s="43">
        <v>48</v>
      </c>
      <c r="K83" s="52">
        <f t="shared" si="5"/>
        <v>2945435.6147588356</v>
      </c>
      <c r="L83" s="52"/>
      <c r="M83" s="6">
        <f t="shared" si="7"/>
        <v>61.36324197414241</v>
      </c>
      <c r="N83" s="43">
        <v>2013</v>
      </c>
      <c r="O83" s="8">
        <v>42513</v>
      </c>
      <c r="P83" s="53">
        <v>103</v>
      </c>
      <c r="Q83" s="53"/>
      <c r="R83" s="54">
        <f t="shared" si="8"/>
        <v>0</v>
      </c>
      <c r="S83" s="54"/>
      <c r="T83" s="55">
        <f t="shared" si="9"/>
        <v>0</v>
      </c>
      <c r="U83" s="55"/>
    </row>
    <row r="84" spans="2:21" ht="13.5">
      <c r="B84" s="43">
        <v>76</v>
      </c>
      <c r="C84" s="52">
        <f t="shared" si="6"/>
        <v>98181187.15862785</v>
      </c>
      <c r="D84" s="52"/>
      <c r="E84" s="43">
        <v>2013</v>
      </c>
      <c r="F84" s="8">
        <v>42524</v>
      </c>
      <c r="G84" s="43" t="s">
        <v>3</v>
      </c>
      <c r="H84" s="53">
        <v>100.29</v>
      </c>
      <c r="I84" s="53"/>
      <c r="J84" s="43">
        <v>42</v>
      </c>
      <c r="K84" s="52">
        <f t="shared" si="5"/>
        <v>2945435.6147588356</v>
      </c>
      <c r="L84" s="52"/>
      <c r="M84" s="6">
        <f t="shared" si="7"/>
        <v>70.1294193990199</v>
      </c>
      <c r="N84" s="43">
        <v>2013</v>
      </c>
      <c r="O84" s="8">
        <v>42525</v>
      </c>
      <c r="P84" s="53">
        <v>99.62</v>
      </c>
      <c r="Q84" s="53"/>
      <c r="R84" s="54">
        <f t="shared" si="8"/>
        <v>4698671.099734345</v>
      </c>
      <c r="S84" s="54"/>
      <c r="T84" s="55">
        <f t="shared" si="9"/>
        <v>67.00000000000017</v>
      </c>
      <c r="U84" s="55"/>
    </row>
    <row r="85" spans="2:21" ht="13.5">
      <c r="B85" s="43">
        <v>77</v>
      </c>
      <c r="C85" s="52">
        <f t="shared" si="6"/>
        <v>102879858.2583622</v>
      </c>
      <c r="D85" s="52"/>
      <c r="E85" s="43">
        <v>2013</v>
      </c>
      <c r="F85" s="8">
        <v>42526</v>
      </c>
      <c r="G85" s="45" t="s">
        <v>3</v>
      </c>
      <c r="H85" s="53">
        <v>99.6</v>
      </c>
      <c r="I85" s="53"/>
      <c r="J85" s="43">
        <v>85</v>
      </c>
      <c r="K85" s="52">
        <f t="shared" si="5"/>
        <v>3086395.747750866</v>
      </c>
      <c r="L85" s="52"/>
      <c r="M85" s="6">
        <f t="shared" si="7"/>
        <v>36.31053820883372</v>
      </c>
      <c r="N85" s="43">
        <v>2013</v>
      </c>
      <c r="O85" s="8">
        <v>42528</v>
      </c>
      <c r="P85" s="53">
        <v>96.68</v>
      </c>
      <c r="Q85" s="53"/>
      <c r="R85" s="54">
        <f t="shared" si="8"/>
        <v>10602677.1569794</v>
      </c>
      <c r="S85" s="54"/>
      <c r="T85" s="55">
        <f t="shared" si="9"/>
        <v>291.99999999999875</v>
      </c>
      <c r="U85" s="55"/>
    </row>
    <row r="86" spans="2:21" ht="13.5">
      <c r="B86" s="43">
        <v>78</v>
      </c>
      <c r="C86" s="52">
        <f t="shared" si="6"/>
        <v>113482535.4153416</v>
      </c>
      <c r="D86" s="52"/>
      <c r="E86" s="43">
        <v>2013</v>
      </c>
      <c r="F86" s="8">
        <v>42539</v>
      </c>
      <c r="G86" s="45" t="s">
        <v>4</v>
      </c>
      <c r="H86" s="53">
        <v>95.3</v>
      </c>
      <c r="I86" s="53"/>
      <c r="J86" s="43">
        <v>57</v>
      </c>
      <c r="K86" s="52">
        <f t="shared" si="5"/>
        <v>3404476.062460248</v>
      </c>
      <c r="L86" s="52"/>
      <c r="M86" s="6">
        <f t="shared" si="7"/>
        <v>59.72765021860084</v>
      </c>
      <c r="N86" s="43">
        <v>2013</v>
      </c>
      <c r="O86" s="8">
        <v>42542</v>
      </c>
      <c r="P86" s="53">
        <v>97.54</v>
      </c>
      <c r="Q86" s="53"/>
      <c r="R86" s="54">
        <f t="shared" si="8"/>
        <v>13378993.648966644</v>
      </c>
      <c r="S86" s="54"/>
      <c r="T86" s="55">
        <f t="shared" si="9"/>
        <v>224.0000000000009</v>
      </c>
      <c r="U86" s="55"/>
    </row>
    <row r="87" spans="2:21" ht="13.5">
      <c r="B87" s="43">
        <v>79</v>
      </c>
      <c r="C87" s="52">
        <f t="shared" si="6"/>
        <v>126861529.06430824</v>
      </c>
      <c r="D87" s="52"/>
      <c r="E87" s="43">
        <v>2013</v>
      </c>
      <c r="F87" s="8">
        <v>42548</v>
      </c>
      <c r="G87" s="43" t="s">
        <v>4</v>
      </c>
      <c r="H87" s="53">
        <v>98.37</v>
      </c>
      <c r="I87" s="53"/>
      <c r="J87" s="43">
        <v>70</v>
      </c>
      <c r="K87" s="52">
        <f t="shared" si="5"/>
        <v>3805845.871929247</v>
      </c>
      <c r="L87" s="52"/>
      <c r="M87" s="6">
        <f t="shared" si="7"/>
        <v>54.36922674184638</v>
      </c>
      <c r="N87" s="43">
        <v>2013</v>
      </c>
      <c r="O87" s="8">
        <v>42561</v>
      </c>
      <c r="P87" s="53">
        <v>100.82</v>
      </c>
      <c r="Q87" s="53"/>
      <c r="R87" s="54">
        <f t="shared" si="8"/>
        <v>13320460.551752303</v>
      </c>
      <c r="S87" s="54"/>
      <c r="T87" s="55">
        <f t="shared" si="9"/>
        <v>244.99999999999886</v>
      </c>
      <c r="U87" s="55"/>
    </row>
    <row r="88" spans="2:21" ht="13.5">
      <c r="B88" s="43">
        <v>80</v>
      </c>
      <c r="C88" s="52">
        <f t="shared" si="6"/>
        <v>140181989.61606055</v>
      </c>
      <c r="D88" s="52"/>
      <c r="E88" s="43">
        <v>2013</v>
      </c>
      <c r="F88" s="8">
        <v>42588</v>
      </c>
      <c r="G88" s="45" t="s">
        <v>3</v>
      </c>
      <c r="H88" s="53">
        <v>98</v>
      </c>
      <c r="I88" s="53"/>
      <c r="J88" s="43">
        <v>41</v>
      </c>
      <c r="K88" s="52">
        <f t="shared" si="5"/>
        <v>4205459.688481816</v>
      </c>
      <c r="L88" s="52"/>
      <c r="M88" s="6">
        <f t="shared" si="7"/>
        <v>102.57218752394674</v>
      </c>
      <c r="N88" s="43">
        <v>2013</v>
      </c>
      <c r="O88" s="8">
        <v>42594</v>
      </c>
      <c r="P88" s="53">
        <v>96.46</v>
      </c>
      <c r="Q88" s="53"/>
      <c r="R88" s="54">
        <f t="shared" si="8"/>
        <v>15796116.878687862</v>
      </c>
      <c r="S88" s="54"/>
      <c r="T88" s="55">
        <f t="shared" si="9"/>
        <v>154.00000000000063</v>
      </c>
      <c r="U88" s="55"/>
    </row>
    <row r="89" spans="2:21" ht="13.5">
      <c r="B89" s="43">
        <v>81</v>
      </c>
      <c r="C89" s="52">
        <f t="shared" si="6"/>
        <v>155978106.4947484</v>
      </c>
      <c r="D89" s="52"/>
      <c r="E89" s="43">
        <v>2013</v>
      </c>
      <c r="F89" s="8">
        <v>42595</v>
      </c>
      <c r="G89" s="43" t="s">
        <v>4</v>
      </c>
      <c r="H89" s="53">
        <v>96.69</v>
      </c>
      <c r="I89" s="53"/>
      <c r="J89" s="43">
        <v>30</v>
      </c>
      <c r="K89" s="52">
        <f t="shared" si="5"/>
        <v>4679343.194842452</v>
      </c>
      <c r="L89" s="52"/>
      <c r="M89" s="6">
        <f t="shared" si="7"/>
        <v>155.9781064947484</v>
      </c>
      <c r="N89" s="43">
        <v>2013</v>
      </c>
      <c r="O89" s="8">
        <v>42596</v>
      </c>
      <c r="P89" s="53">
        <v>98.06</v>
      </c>
      <c r="Q89" s="53"/>
      <c r="R89" s="54">
        <f t="shared" si="8"/>
        <v>21369000.589780603</v>
      </c>
      <c r="S89" s="54"/>
      <c r="T89" s="55">
        <f t="shared" si="9"/>
        <v>137.00000000000045</v>
      </c>
      <c r="U89" s="55"/>
    </row>
    <row r="90" spans="2:21" ht="13.5">
      <c r="B90" s="43">
        <v>82</v>
      </c>
      <c r="C90" s="52">
        <f t="shared" si="6"/>
        <v>177347107.084529</v>
      </c>
      <c r="D90" s="52"/>
      <c r="E90" s="43">
        <v>2013</v>
      </c>
      <c r="F90" s="8">
        <v>42604</v>
      </c>
      <c r="G90" s="43" t="s">
        <v>4</v>
      </c>
      <c r="H90" s="53">
        <v>97.76</v>
      </c>
      <c r="I90" s="53"/>
      <c r="J90" s="43">
        <v>29</v>
      </c>
      <c r="K90" s="52">
        <f t="shared" si="5"/>
        <v>5320413.21253587</v>
      </c>
      <c r="L90" s="52"/>
      <c r="M90" s="6">
        <f t="shared" si="7"/>
        <v>183.46252457020242</v>
      </c>
      <c r="N90" s="43">
        <v>2013</v>
      </c>
      <c r="O90" s="8">
        <v>42608</v>
      </c>
      <c r="P90" s="53">
        <v>98.58</v>
      </c>
      <c r="Q90" s="53"/>
      <c r="R90" s="54">
        <f t="shared" si="8"/>
        <v>15043927.014756475</v>
      </c>
      <c r="S90" s="54"/>
      <c r="T90" s="55">
        <f t="shared" si="9"/>
        <v>81.99999999999932</v>
      </c>
      <c r="U90" s="55"/>
    </row>
    <row r="91" spans="2:21" ht="13.5">
      <c r="B91" s="43">
        <v>83</v>
      </c>
      <c r="C91" s="52">
        <f t="shared" si="6"/>
        <v>192391034.09928548</v>
      </c>
      <c r="D91" s="52"/>
      <c r="E91" s="43">
        <v>2013</v>
      </c>
      <c r="F91" s="8">
        <v>42609</v>
      </c>
      <c r="G91" s="45" t="s">
        <v>3</v>
      </c>
      <c r="H91" s="53">
        <v>98.02</v>
      </c>
      <c r="I91" s="53"/>
      <c r="J91" s="43">
        <v>64</v>
      </c>
      <c r="K91" s="52">
        <f t="shared" si="5"/>
        <v>5771731.022978565</v>
      </c>
      <c r="L91" s="52"/>
      <c r="M91" s="6">
        <f t="shared" si="7"/>
        <v>90.18329723404007</v>
      </c>
      <c r="N91" s="43">
        <v>2013</v>
      </c>
      <c r="O91" s="8">
        <v>42611</v>
      </c>
      <c r="P91" s="53">
        <v>97.77</v>
      </c>
      <c r="Q91" s="53"/>
      <c r="R91" s="54">
        <f t="shared" si="8"/>
        <v>2254582.4308510018</v>
      </c>
      <c r="S91" s="54"/>
      <c r="T91" s="55">
        <f t="shared" si="9"/>
        <v>25</v>
      </c>
      <c r="U91" s="55"/>
    </row>
    <row r="92" spans="2:21" ht="13.5">
      <c r="B92" s="43">
        <v>84</v>
      </c>
      <c r="C92" s="52">
        <f t="shared" si="6"/>
        <v>194645616.5301365</v>
      </c>
      <c r="D92" s="52"/>
      <c r="E92" s="43">
        <v>2013</v>
      </c>
      <c r="F92" s="8">
        <v>42616</v>
      </c>
      <c r="G92" s="45" t="s">
        <v>4</v>
      </c>
      <c r="H92" s="53">
        <v>99.62</v>
      </c>
      <c r="I92" s="53"/>
      <c r="J92" s="43">
        <v>46</v>
      </c>
      <c r="K92" s="52">
        <f t="shared" si="5"/>
        <v>5839368.495904095</v>
      </c>
      <c r="L92" s="52"/>
      <c r="M92" s="6">
        <f t="shared" si="7"/>
        <v>126.94279338921945</v>
      </c>
      <c r="N92" s="43">
        <v>2013</v>
      </c>
      <c r="O92" s="8">
        <v>42619</v>
      </c>
      <c r="P92" s="53">
        <v>99.73</v>
      </c>
      <c r="Q92" s="53"/>
      <c r="R92" s="54">
        <f t="shared" si="8"/>
        <v>1396370.7272814068</v>
      </c>
      <c r="S92" s="54"/>
      <c r="T92" s="55">
        <f t="shared" si="9"/>
        <v>10.999999999999943</v>
      </c>
      <c r="U92" s="55"/>
    </row>
    <row r="93" spans="2:21" ht="13.5">
      <c r="B93" s="43">
        <v>85</v>
      </c>
      <c r="C93" s="52">
        <f t="shared" si="6"/>
        <v>196041987.25741792</v>
      </c>
      <c r="D93" s="52"/>
      <c r="E93" s="43">
        <v>2013</v>
      </c>
      <c r="F93" s="8">
        <v>42640</v>
      </c>
      <c r="G93" s="45" t="s">
        <v>3</v>
      </c>
      <c r="H93" s="53">
        <v>98.34</v>
      </c>
      <c r="I93" s="53"/>
      <c r="J93" s="43">
        <v>35</v>
      </c>
      <c r="K93" s="52">
        <f t="shared" si="5"/>
        <v>5881259.617722537</v>
      </c>
      <c r="L93" s="52"/>
      <c r="M93" s="6">
        <f t="shared" si="7"/>
        <v>168.03598907778678</v>
      </c>
      <c r="N93" s="43">
        <v>2013</v>
      </c>
      <c r="O93" s="8">
        <v>42643</v>
      </c>
      <c r="P93" s="53">
        <v>97.92</v>
      </c>
      <c r="Q93" s="53"/>
      <c r="R93" s="54">
        <f t="shared" si="8"/>
        <v>7057511.541267074</v>
      </c>
      <c r="S93" s="54"/>
      <c r="T93" s="55">
        <f t="shared" si="9"/>
        <v>42.00000000000017</v>
      </c>
      <c r="U93" s="55"/>
    </row>
    <row r="94" spans="2:21" ht="13.5">
      <c r="B94" s="43">
        <v>86</v>
      </c>
      <c r="C94" s="52">
        <f t="shared" si="6"/>
        <v>203099498.79868498</v>
      </c>
      <c r="D94" s="52"/>
      <c r="E94" s="43">
        <v>2013</v>
      </c>
      <c r="F94" s="8">
        <v>42645</v>
      </c>
      <c r="G94" s="43" t="s">
        <v>3</v>
      </c>
      <c r="H94" s="53">
        <v>97.66</v>
      </c>
      <c r="I94" s="53"/>
      <c r="J94" s="43">
        <v>37</v>
      </c>
      <c r="K94" s="52">
        <f t="shared" si="5"/>
        <v>6092984.963960549</v>
      </c>
      <c r="L94" s="52"/>
      <c r="M94" s="6">
        <f t="shared" si="7"/>
        <v>164.67526929623105</v>
      </c>
      <c r="N94" s="43">
        <v>2013</v>
      </c>
      <c r="O94" s="8">
        <v>42652</v>
      </c>
      <c r="P94" s="53">
        <v>97.35</v>
      </c>
      <c r="Q94" s="53"/>
      <c r="R94" s="54">
        <f t="shared" si="8"/>
        <v>5104933.3481832</v>
      </c>
      <c r="S94" s="54"/>
      <c r="T94" s="55">
        <f t="shared" si="9"/>
        <v>31.000000000000227</v>
      </c>
      <c r="U94" s="55"/>
    </row>
    <row r="95" spans="2:21" ht="13.5">
      <c r="B95" s="43">
        <v>87</v>
      </c>
      <c r="C95" s="52">
        <f t="shared" si="6"/>
        <v>208204432.14686817</v>
      </c>
      <c r="D95" s="52"/>
      <c r="E95" s="43">
        <v>2013</v>
      </c>
      <c r="F95" s="8">
        <v>42653</v>
      </c>
      <c r="G95" s="43" t="s">
        <v>4</v>
      </c>
      <c r="H95" s="53">
        <v>97.65</v>
      </c>
      <c r="I95" s="53"/>
      <c r="J95" s="43">
        <v>54</v>
      </c>
      <c r="K95" s="52">
        <f t="shared" si="5"/>
        <v>6246132.964406045</v>
      </c>
      <c r="L95" s="52"/>
      <c r="M95" s="6">
        <f t="shared" si="7"/>
        <v>115.66912897048232</v>
      </c>
      <c r="N95" s="43">
        <v>2013</v>
      </c>
      <c r="O95" s="8">
        <v>42657</v>
      </c>
      <c r="P95" s="53">
        <v>98.19</v>
      </c>
      <c r="Q95" s="53"/>
      <c r="R95" s="54">
        <f t="shared" si="8"/>
        <v>6246132.964405953</v>
      </c>
      <c r="S95" s="54"/>
      <c r="T95" s="55">
        <f t="shared" si="9"/>
        <v>53.999999999999204</v>
      </c>
      <c r="U95" s="55"/>
    </row>
    <row r="96" spans="2:21" ht="13.5">
      <c r="B96" s="43">
        <v>88</v>
      </c>
      <c r="C96" s="52">
        <f t="shared" si="6"/>
        <v>214450565.11127412</v>
      </c>
      <c r="D96" s="52"/>
      <c r="E96" s="43">
        <v>2013</v>
      </c>
      <c r="F96" s="8">
        <v>42688</v>
      </c>
      <c r="G96" s="45" t="s">
        <v>4</v>
      </c>
      <c r="H96" s="53">
        <v>99.73</v>
      </c>
      <c r="I96" s="53"/>
      <c r="J96" s="43">
        <v>37</v>
      </c>
      <c r="K96" s="52">
        <f t="shared" si="5"/>
        <v>6433516.9533382235</v>
      </c>
      <c r="L96" s="52"/>
      <c r="M96" s="6">
        <f t="shared" si="7"/>
        <v>173.87883657670875</v>
      </c>
      <c r="N96" s="43">
        <v>2013</v>
      </c>
      <c r="O96" s="8">
        <v>42661</v>
      </c>
      <c r="P96" s="53">
        <v>100.09</v>
      </c>
      <c r="Q96" s="53"/>
      <c r="R96" s="54">
        <f t="shared" si="8"/>
        <v>6259638.116761505</v>
      </c>
      <c r="S96" s="54"/>
      <c r="T96" s="55">
        <f t="shared" si="9"/>
        <v>35.99999999999994</v>
      </c>
      <c r="U96" s="55"/>
    </row>
    <row r="97" spans="2:21" ht="13.5">
      <c r="B97" s="43">
        <v>89</v>
      </c>
      <c r="C97" s="52">
        <f t="shared" si="6"/>
        <v>220710203.22803563</v>
      </c>
      <c r="D97" s="52"/>
      <c r="E97" s="43">
        <v>2013</v>
      </c>
      <c r="F97" s="8">
        <v>42695</v>
      </c>
      <c r="G97" s="43" t="s">
        <v>4</v>
      </c>
      <c r="H97" s="53">
        <v>100.18</v>
      </c>
      <c r="I97" s="53"/>
      <c r="J97" s="43">
        <v>35</v>
      </c>
      <c r="K97" s="52">
        <f t="shared" si="5"/>
        <v>6621306.096841069</v>
      </c>
      <c r="L97" s="52"/>
      <c r="M97" s="6">
        <f t="shared" si="7"/>
        <v>189.1801741954591</v>
      </c>
      <c r="N97" s="43">
        <v>2013</v>
      </c>
      <c r="O97" s="8">
        <v>42701</v>
      </c>
      <c r="P97" s="53">
        <v>101.42</v>
      </c>
      <c r="Q97" s="53"/>
      <c r="R97" s="54">
        <f t="shared" si="8"/>
        <v>23458341.600236833</v>
      </c>
      <c r="S97" s="54"/>
      <c r="T97" s="55">
        <f t="shared" si="9"/>
        <v>123.99999999999949</v>
      </c>
      <c r="U97" s="55"/>
    </row>
    <row r="98" spans="2:21" ht="13.5">
      <c r="B98" s="43">
        <v>90</v>
      </c>
      <c r="C98" s="52">
        <f t="shared" si="6"/>
        <v>244168544.82827246</v>
      </c>
      <c r="D98" s="52"/>
      <c r="E98" s="43">
        <v>2013</v>
      </c>
      <c r="F98" s="8">
        <v>42717</v>
      </c>
      <c r="G98" s="45" t="s">
        <v>4</v>
      </c>
      <c r="H98" s="53">
        <v>103.32</v>
      </c>
      <c r="I98" s="53"/>
      <c r="J98" s="43">
        <v>46</v>
      </c>
      <c r="K98" s="52">
        <f t="shared" si="5"/>
        <v>7325056.344848174</v>
      </c>
      <c r="L98" s="52"/>
      <c r="M98" s="6">
        <f t="shared" si="7"/>
        <v>159.24035532278637</v>
      </c>
      <c r="N98" s="43">
        <v>2013</v>
      </c>
      <c r="O98" s="8">
        <v>42717</v>
      </c>
      <c r="P98" s="53">
        <v>103.32</v>
      </c>
      <c r="Q98" s="53"/>
      <c r="R98" s="54">
        <f t="shared" si="8"/>
        <v>0</v>
      </c>
      <c r="S98" s="54"/>
      <c r="T98" s="55">
        <f t="shared" si="9"/>
        <v>0</v>
      </c>
      <c r="U98" s="55"/>
    </row>
    <row r="99" spans="2:21" ht="13.5">
      <c r="B99" s="43">
        <v>91</v>
      </c>
      <c r="C99" s="52">
        <f t="shared" si="6"/>
        <v>244168544.82827246</v>
      </c>
      <c r="D99" s="52"/>
      <c r="E99" s="43">
        <v>2013</v>
      </c>
      <c r="F99" s="8">
        <v>42723</v>
      </c>
      <c r="G99" s="43" t="s">
        <v>4</v>
      </c>
      <c r="H99" s="53">
        <v>103.2</v>
      </c>
      <c r="I99" s="53"/>
      <c r="J99" s="43">
        <v>33</v>
      </c>
      <c r="K99" s="52">
        <f t="shared" si="5"/>
        <v>7325056.344848174</v>
      </c>
      <c r="L99" s="52"/>
      <c r="M99" s="6">
        <f t="shared" si="7"/>
        <v>221.9714043893386</v>
      </c>
      <c r="N99" s="43">
        <v>2013</v>
      </c>
      <c r="O99" s="8">
        <v>42725</v>
      </c>
      <c r="P99" s="53">
        <v>104.33</v>
      </c>
      <c r="Q99" s="53"/>
      <c r="R99" s="54">
        <f t="shared" si="8"/>
        <v>25082768.695995163</v>
      </c>
      <c r="S99" s="54"/>
      <c r="T99" s="55">
        <f t="shared" si="9"/>
        <v>112.99999999999955</v>
      </c>
      <c r="U99" s="55"/>
    </row>
    <row r="100" spans="2:21" ht="13.5">
      <c r="B100" s="43">
        <v>92</v>
      </c>
      <c r="C100" s="52">
        <f t="shared" si="6"/>
        <v>269251313.5242676</v>
      </c>
      <c r="D100" s="52"/>
      <c r="E100" s="43">
        <v>2013</v>
      </c>
      <c r="F100" s="8">
        <v>42729</v>
      </c>
      <c r="G100" s="43" t="s">
        <v>4</v>
      </c>
      <c r="H100" s="53">
        <v>104.37</v>
      </c>
      <c r="I100" s="53"/>
      <c r="J100" s="43">
        <v>17</v>
      </c>
      <c r="K100" s="52">
        <f t="shared" si="5"/>
        <v>8077539.405728028</v>
      </c>
      <c r="L100" s="52"/>
      <c r="M100" s="6">
        <f t="shared" si="7"/>
        <v>475.14937680753104</v>
      </c>
      <c r="N100" s="43">
        <v>2014</v>
      </c>
      <c r="O100" s="8">
        <v>42371</v>
      </c>
      <c r="P100" s="53">
        <v>105.23</v>
      </c>
      <c r="Q100" s="53"/>
      <c r="R100" s="54">
        <f t="shared" si="8"/>
        <v>40862846.40544764</v>
      </c>
      <c r="S100" s="54"/>
      <c r="T100" s="55">
        <f t="shared" si="9"/>
        <v>85.99999999999994</v>
      </c>
      <c r="U100" s="55"/>
    </row>
    <row r="101" spans="2:21" ht="13.5">
      <c r="B101" s="43">
        <v>93</v>
      </c>
      <c r="C101" s="52">
        <f t="shared" si="6"/>
        <v>310114159.9297153</v>
      </c>
      <c r="D101" s="52"/>
      <c r="E101" s="43">
        <v>2014</v>
      </c>
      <c r="F101" s="8">
        <v>42377</v>
      </c>
      <c r="G101" s="45" t="s">
        <v>4</v>
      </c>
      <c r="H101" s="53">
        <v>104.89</v>
      </c>
      <c r="I101" s="53"/>
      <c r="J101" s="43">
        <v>45</v>
      </c>
      <c r="K101" s="52">
        <f t="shared" si="5"/>
        <v>9303424.797891458</v>
      </c>
      <c r="L101" s="52"/>
      <c r="M101" s="6">
        <f t="shared" si="7"/>
        <v>206.74277328647685</v>
      </c>
      <c r="N101" s="43">
        <v>2014</v>
      </c>
      <c r="O101" s="8">
        <v>42378</v>
      </c>
      <c r="P101" s="53">
        <v>104.89</v>
      </c>
      <c r="Q101" s="53"/>
      <c r="R101" s="54">
        <f t="shared" si="8"/>
        <v>0</v>
      </c>
      <c r="S101" s="54"/>
      <c r="T101" s="55">
        <f t="shared" si="9"/>
        <v>0</v>
      </c>
      <c r="U101" s="55"/>
    </row>
    <row r="102" spans="2:21" ht="13.5">
      <c r="B102" s="43">
        <v>94</v>
      </c>
      <c r="C102" s="52">
        <f t="shared" si="6"/>
        <v>310114159.9297153</v>
      </c>
      <c r="D102" s="52"/>
      <c r="E102" s="43">
        <v>2014</v>
      </c>
      <c r="F102" s="8">
        <v>42383</v>
      </c>
      <c r="G102" s="45" t="s">
        <v>4</v>
      </c>
      <c r="H102" s="53">
        <v>103.46</v>
      </c>
      <c r="I102" s="53"/>
      <c r="J102" s="43">
        <v>61</v>
      </c>
      <c r="K102" s="52">
        <f t="shared" si="5"/>
        <v>9303424.797891458</v>
      </c>
      <c r="L102" s="52"/>
      <c r="M102" s="6">
        <f t="shared" si="7"/>
        <v>152.51516062117145</v>
      </c>
      <c r="N102" s="43">
        <v>2014</v>
      </c>
      <c r="O102" s="8">
        <v>42385</v>
      </c>
      <c r="P102" s="53">
        <v>104.33</v>
      </c>
      <c r="Q102" s="53"/>
      <c r="R102" s="54">
        <f t="shared" si="8"/>
        <v>13268818.974041985</v>
      </c>
      <c r="S102" s="54"/>
      <c r="T102" s="55">
        <f t="shared" si="9"/>
        <v>87.00000000000045</v>
      </c>
      <c r="U102" s="55"/>
    </row>
    <row r="103" spans="2:21" ht="13.5">
      <c r="B103" s="43">
        <v>95</v>
      </c>
      <c r="C103" s="52">
        <f t="shared" si="6"/>
        <v>323382978.9037573</v>
      </c>
      <c r="D103" s="52"/>
      <c r="E103" s="43">
        <v>2014</v>
      </c>
      <c r="F103" s="8">
        <v>42392</v>
      </c>
      <c r="G103" s="43" t="s">
        <v>3</v>
      </c>
      <c r="H103" s="53">
        <v>104.26</v>
      </c>
      <c r="I103" s="53"/>
      <c r="J103" s="43">
        <v>36</v>
      </c>
      <c r="K103" s="52">
        <f t="shared" si="5"/>
        <v>9701489.367112719</v>
      </c>
      <c r="L103" s="52"/>
      <c r="M103" s="6">
        <f t="shared" si="7"/>
        <v>269.4858157531311</v>
      </c>
      <c r="N103" s="43">
        <v>2014</v>
      </c>
      <c r="O103" s="8">
        <v>42406</v>
      </c>
      <c r="P103" s="53">
        <v>101.53</v>
      </c>
      <c r="Q103" s="53"/>
      <c r="R103" s="54">
        <f t="shared" si="8"/>
        <v>73569627.7006049</v>
      </c>
      <c r="S103" s="54"/>
      <c r="T103" s="55">
        <f t="shared" si="9"/>
        <v>273.0000000000004</v>
      </c>
      <c r="U103" s="55"/>
    </row>
    <row r="104" spans="2:21" ht="13.5">
      <c r="B104" s="43">
        <v>96</v>
      </c>
      <c r="C104" s="52">
        <f t="shared" si="6"/>
        <v>396952606.6043622</v>
      </c>
      <c r="D104" s="52"/>
      <c r="E104" s="43">
        <v>2014</v>
      </c>
      <c r="F104" s="8">
        <v>42420</v>
      </c>
      <c r="G104" s="43" t="s">
        <v>4</v>
      </c>
      <c r="H104" s="53">
        <v>102.05</v>
      </c>
      <c r="I104" s="53"/>
      <c r="J104" s="43">
        <v>33</v>
      </c>
      <c r="K104" s="52">
        <f t="shared" si="5"/>
        <v>11908578.198130865</v>
      </c>
      <c r="L104" s="52"/>
      <c r="M104" s="6">
        <f t="shared" si="7"/>
        <v>360.86600600396565</v>
      </c>
      <c r="N104" s="43">
        <v>2014</v>
      </c>
      <c r="O104" s="8">
        <v>42424</v>
      </c>
      <c r="P104" s="53">
        <v>102.38</v>
      </c>
      <c r="Q104" s="53"/>
      <c r="R104" s="54">
        <f t="shared" si="8"/>
        <v>11908578.198130805</v>
      </c>
      <c r="S104" s="54"/>
      <c r="T104" s="55">
        <f t="shared" si="9"/>
        <v>32.99999999999983</v>
      </c>
      <c r="U104" s="55"/>
    </row>
    <row r="105" spans="2:21" ht="13.5">
      <c r="B105" s="43">
        <v>97</v>
      </c>
      <c r="C105" s="52">
        <f t="shared" si="6"/>
        <v>408861184.802493</v>
      </c>
      <c r="D105" s="52"/>
      <c r="E105" s="43">
        <v>2014</v>
      </c>
      <c r="F105" s="8">
        <v>42433</v>
      </c>
      <c r="G105" s="45" t="s">
        <v>4</v>
      </c>
      <c r="H105" s="53">
        <v>101.56</v>
      </c>
      <c r="I105" s="53"/>
      <c r="J105" s="43">
        <v>20</v>
      </c>
      <c r="K105" s="52">
        <f t="shared" si="5"/>
        <v>12265835.544074789</v>
      </c>
      <c r="L105" s="52"/>
      <c r="M105" s="6">
        <f t="shared" si="7"/>
        <v>613.2917772037393</v>
      </c>
      <c r="N105" s="43">
        <v>2014</v>
      </c>
      <c r="O105" s="8">
        <v>42439</v>
      </c>
      <c r="P105" s="53">
        <v>103.21</v>
      </c>
      <c r="Q105" s="53"/>
      <c r="R105" s="54">
        <f t="shared" si="8"/>
        <v>101193143.23861647</v>
      </c>
      <c r="S105" s="54"/>
      <c r="T105" s="55">
        <f t="shared" si="9"/>
        <v>164.99999999999915</v>
      </c>
      <c r="U105" s="55"/>
    </row>
    <row r="106" spans="2:21" ht="13.5">
      <c r="B106" s="43">
        <v>98</v>
      </c>
      <c r="C106" s="52">
        <f t="shared" si="6"/>
        <v>510054328.04110944</v>
      </c>
      <c r="D106" s="52"/>
      <c r="E106" s="43">
        <v>2014</v>
      </c>
      <c r="F106" s="8">
        <v>42441</v>
      </c>
      <c r="G106" s="45" t="s">
        <v>3</v>
      </c>
      <c r="H106" s="53">
        <v>102.84</v>
      </c>
      <c r="I106" s="53"/>
      <c r="J106" s="43">
        <v>47</v>
      </c>
      <c r="K106" s="52">
        <f t="shared" si="5"/>
        <v>15301629.841233283</v>
      </c>
      <c r="L106" s="52"/>
      <c r="M106" s="6">
        <f t="shared" si="7"/>
        <v>325.5665923666656</v>
      </c>
      <c r="N106" s="43">
        <v>2014</v>
      </c>
      <c r="O106" s="8">
        <v>42446</v>
      </c>
      <c r="P106" s="53">
        <v>101.8</v>
      </c>
      <c r="Q106" s="53"/>
      <c r="R106" s="54">
        <f t="shared" si="8"/>
        <v>33858925.606133424</v>
      </c>
      <c r="S106" s="54"/>
      <c r="T106" s="55">
        <f t="shared" si="9"/>
        <v>104.00000000000063</v>
      </c>
      <c r="U106" s="55"/>
    </row>
    <row r="107" spans="2:21" ht="13.5">
      <c r="B107" s="43">
        <v>99</v>
      </c>
      <c r="C107" s="52">
        <f t="shared" si="6"/>
        <v>543913253.6472429</v>
      </c>
      <c r="D107" s="52"/>
      <c r="E107" s="43">
        <v>2014</v>
      </c>
      <c r="F107" s="8">
        <v>42457</v>
      </c>
      <c r="G107" s="43" t="s">
        <v>4</v>
      </c>
      <c r="H107" s="53">
        <v>102.42</v>
      </c>
      <c r="I107" s="53"/>
      <c r="J107" s="43">
        <v>28</v>
      </c>
      <c r="K107" s="52">
        <f t="shared" si="5"/>
        <v>16317397.609417286</v>
      </c>
      <c r="L107" s="52"/>
      <c r="M107" s="6">
        <f t="shared" si="7"/>
        <v>582.7642003363317</v>
      </c>
      <c r="N107" s="43">
        <v>2014</v>
      </c>
      <c r="O107" s="8">
        <v>42464</v>
      </c>
      <c r="P107" s="53">
        <v>103.81</v>
      </c>
      <c r="Q107" s="53"/>
      <c r="R107" s="54">
        <f t="shared" si="8"/>
        <v>81004223.84675013</v>
      </c>
      <c r="S107" s="54"/>
      <c r="T107" s="55">
        <f t="shared" si="9"/>
        <v>139.00000000000006</v>
      </c>
      <c r="U107" s="55"/>
    </row>
    <row r="108" spans="2:21" ht="13.5">
      <c r="B108" s="43">
        <v>100</v>
      </c>
      <c r="C108" s="52">
        <f t="shared" si="6"/>
        <v>624917477.493993</v>
      </c>
      <c r="D108" s="52"/>
      <c r="E108" s="43">
        <v>2014</v>
      </c>
      <c r="F108" s="8">
        <v>42468</v>
      </c>
      <c r="G108" s="43" t="s">
        <v>3</v>
      </c>
      <c r="H108" s="53">
        <v>102.81</v>
      </c>
      <c r="I108" s="53"/>
      <c r="J108" s="43">
        <v>37</v>
      </c>
      <c r="K108" s="52">
        <f t="shared" si="5"/>
        <v>18747524.324819792</v>
      </c>
      <c r="L108" s="52"/>
      <c r="M108" s="6">
        <f t="shared" si="7"/>
        <v>506.68984661675114</v>
      </c>
      <c r="N108" s="43">
        <v>2014</v>
      </c>
      <c r="O108" s="8">
        <v>42471</v>
      </c>
      <c r="P108" s="53">
        <v>101.79</v>
      </c>
      <c r="Q108" s="53"/>
      <c r="R108" s="54">
        <f t="shared" si="8"/>
        <v>51682364.35490842</v>
      </c>
      <c r="S108" s="54"/>
      <c r="T108" s="55">
        <f t="shared" si="9"/>
        <v>101.9999999999996</v>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7" dxfId="32" operator="equal" stopIfTrue="1">
      <formula>"買"</formula>
    </cfRule>
    <cfRule type="cellIs" priority="8" dxfId="33" operator="equal" stopIfTrue="1">
      <formula>"売"</formula>
    </cfRule>
  </conditionalFormatting>
  <conditionalFormatting sqref="G9:G11 G14:G45 G47:G108">
    <cfRule type="cellIs" priority="5" dxfId="32" operator="equal" stopIfTrue="1">
      <formula>"買"</formula>
    </cfRule>
    <cfRule type="cellIs" priority="6" dxfId="33" operator="equal" stopIfTrue="1">
      <formula>"売"</formula>
    </cfRule>
  </conditionalFormatting>
  <conditionalFormatting sqref="G12">
    <cfRule type="cellIs" priority="3" dxfId="32" operator="equal" stopIfTrue="1">
      <formula>"買"</formula>
    </cfRule>
    <cfRule type="cellIs" priority="4" dxfId="33" operator="equal" stopIfTrue="1">
      <formula>"売"</formula>
    </cfRule>
  </conditionalFormatting>
  <conditionalFormatting sqref="G13">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N114"/>
  <sheetViews>
    <sheetView zoomScalePageLayoutView="0" workbookViewId="0" topLeftCell="A109">
      <selection activeCell="N113" sqref="N113"/>
    </sheetView>
  </sheetViews>
  <sheetFormatPr defaultColWidth="9.00390625" defaultRowHeight="13.5"/>
  <cols>
    <col min="1" max="1" width="7.50390625" style="35" customWidth="1"/>
    <col min="2" max="2" width="8.125" style="0" customWidth="1"/>
  </cols>
  <sheetData>
    <row r="3" spans="2:14" ht="14.25">
      <c r="B3" t="s">
        <v>69</v>
      </c>
      <c r="H3" t="s">
        <v>70</v>
      </c>
      <c r="N3" t="s">
        <v>71</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40" spans="2:13" ht="14.25">
      <c r="B40" t="s">
        <v>72</v>
      </c>
      <c r="J40" t="s">
        <v>73</v>
      </c>
      <c r="M40" t="s">
        <v>74</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7" ht="14.25">
      <c r="B77" t="s">
        <v>75</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13" ht="14.25">
      <c r="B114" t="s">
        <v>76</v>
      </c>
      <c r="E114" t="s">
        <v>77</v>
      </c>
      <c r="I114" t="s">
        <v>78</v>
      </c>
      <c r="M114" t="s">
        <v>79</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87" t="s">
        <v>82</v>
      </c>
      <c r="B2" s="88"/>
      <c r="C2" s="88"/>
      <c r="D2" s="88"/>
      <c r="E2" s="88"/>
      <c r="F2" s="88"/>
      <c r="G2" s="88"/>
      <c r="H2" s="88"/>
      <c r="I2" s="88"/>
      <c r="J2" s="88"/>
    </row>
    <row r="3" spans="1:10" ht="13.5">
      <c r="A3" s="88"/>
      <c r="B3" s="88"/>
      <c r="C3" s="88"/>
      <c r="D3" s="88"/>
      <c r="E3" s="88"/>
      <c r="F3" s="88"/>
      <c r="G3" s="88"/>
      <c r="H3" s="88"/>
      <c r="I3" s="88"/>
      <c r="J3" s="88"/>
    </row>
    <row r="4" spans="1:10" ht="13.5">
      <c r="A4" s="88"/>
      <c r="B4" s="88"/>
      <c r="C4" s="88"/>
      <c r="D4" s="88"/>
      <c r="E4" s="88"/>
      <c r="F4" s="88"/>
      <c r="G4" s="88"/>
      <c r="H4" s="88"/>
      <c r="I4" s="88"/>
      <c r="J4" s="88"/>
    </row>
    <row r="5" spans="1:10" ht="13.5">
      <c r="A5" s="88"/>
      <c r="B5" s="88"/>
      <c r="C5" s="88"/>
      <c r="D5" s="88"/>
      <c r="E5" s="88"/>
      <c r="F5" s="88"/>
      <c r="G5" s="88"/>
      <c r="H5" s="88"/>
      <c r="I5" s="88"/>
      <c r="J5" s="88"/>
    </row>
    <row r="6" spans="1:10" ht="13.5">
      <c r="A6" s="88"/>
      <c r="B6" s="88"/>
      <c r="C6" s="88"/>
      <c r="D6" s="88"/>
      <c r="E6" s="88"/>
      <c r="F6" s="88"/>
      <c r="G6" s="88"/>
      <c r="H6" s="88"/>
      <c r="I6" s="88"/>
      <c r="J6" s="88"/>
    </row>
    <row r="7" spans="1:10" ht="13.5">
      <c r="A7" s="88"/>
      <c r="B7" s="88"/>
      <c r="C7" s="88"/>
      <c r="D7" s="88"/>
      <c r="E7" s="88"/>
      <c r="F7" s="88"/>
      <c r="G7" s="88"/>
      <c r="H7" s="88"/>
      <c r="I7" s="88"/>
      <c r="J7" s="88"/>
    </row>
    <row r="8" spans="1:10" ht="13.5">
      <c r="A8" s="88"/>
      <c r="B8" s="88"/>
      <c r="C8" s="88"/>
      <c r="D8" s="88"/>
      <c r="E8" s="88"/>
      <c r="F8" s="88"/>
      <c r="G8" s="88"/>
      <c r="H8" s="88"/>
      <c r="I8" s="88"/>
      <c r="J8" s="88"/>
    </row>
    <row r="9" spans="1:10" ht="13.5">
      <c r="A9" s="88"/>
      <c r="B9" s="88"/>
      <c r="C9" s="88"/>
      <c r="D9" s="88"/>
      <c r="E9" s="88"/>
      <c r="F9" s="88"/>
      <c r="G9" s="88"/>
      <c r="H9" s="88"/>
      <c r="I9" s="88"/>
      <c r="J9" s="88"/>
    </row>
    <row r="11" ht="13.5">
      <c r="A11" t="s">
        <v>1</v>
      </c>
    </row>
    <row r="12" spans="1:10" ht="13.5">
      <c r="A12" s="89" t="s">
        <v>80</v>
      </c>
      <c r="B12" s="90"/>
      <c r="C12" s="90"/>
      <c r="D12" s="90"/>
      <c r="E12" s="90"/>
      <c r="F12" s="90"/>
      <c r="G12" s="90"/>
      <c r="H12" s="90"/>
      <c r="I12" s="90"/>
      <c r="J12" s="90"/>
    </row>
    <row r="13" spans="1:10" ht="13.5">
      <c r="A13" s="90"/>
      <c r="B13" s="90"/>
      <c r="C13" s="90"/>
      <c r="D13" s="90"/>
      <c r="E13" s="90"/>
      <c r="F13" s="90"/>
      <c r="G13" s="90"/>
      <c r="H13" s="90"/>
      <c r="I13" s="90"/>
      <c r="J13" s="90"/>
    </row>
    <row r="14" spans="1:10" ht="13.5">
      <c r="A14" s="90"/>
      <c r="B14" s="90"/>
      <c r="C14" s="90"/>
      <c r="D14" s="90"/>
      <c r="E14" s="90"/>
      <c r="F14" s="90"/>
      <c r="G14" s="90"/>
      <c r="H14" s="90"/>
      <c r="I14" s="90"/>
      <c r="J14" s="90"/>
    </row>
    <row r="15" spans="1:10" ht="13.5">
      <c r="A15" s="90"/>
      <c r="B15" s="90"/>
      <c r="C15" s="90"/>
      <c r="D15" s="90"/>
      <c r="E15" s="90"/>
      <c r="F15" s="90"/>
      <c r="G15" s="90"/>
      <c r="H15" s="90"/>
      <c r="I15" s="90"/>
      <c r="J15" s="90"/>
    </row>
    <row r="16" spans="1:10" ht="13.5">
      <c r="A16" s="90"/>
      <c r="B16" s="90"/>
      <c r="C16" s="90"/>
      <c r="D16" s="90"/>
      <c r="E16" s="90"/>
      <c r="F16" s="90"/>
      <c r="G16" s="90"/>
      <c r="H16" s="90"/>
      <c r="I16" s="90"/>
      <c r="J16" s="90"/>
    </row>
    <row r="17" spans="1:10" ht="13.5">
      <c r="A17" s="90"/>
      <c r="B17" s="90"/>
      <c r="C17" s="90"/>
      <c r="D17" s="90"/>
      <c r="E17" s="90"/>
      <c r="F17" s="90"/>
      <c r="G17" s="90"/>
      <c r="H17" s="90"/>
      <c r="I17" s="90"/>
      <c r="J17" s="90"/>
    </row>
    <row r="18" spans="1:10" ht="13.5">
      <c r="A18" s="90"/>
      <c r="B18" s="90"/>
      <c r="C18" s="90"/>
      <c r="D18" s="90"/>
      <c r="E18" s="90"/>
      <c r="F18" s="90"/>
      <c r="G18" s="90"/>
      <c r="H18" s="90"/>
      <c r="I18" s="90"/>
      <c r="J18" s="90"/>
    </row>
    <row r="19" spans="1:10" ht="13.5">
      <c r="A19" s="90"/>
      <c r="B19" s="90"/>
      <c r="C19" s="90"/>
      <c r="D19" s="90"/>
      <c r="E19" s="90"/>
      <c r="F19" s="90"/>
      <c r="G19" s="90"/>
      <c r="H19" s="90"/>
      <c r="I19" s="90"/>
      <c r="J19" s="90"/>
    </row>
    <row r="21" ht="13.5">
      <c r="A21" t="s">
        <v>2</v>
      </c>
    </row>
    <row r="22" spans="1:10" ht="13.5">
      <c r="A22" s="89" t="s">
        <v>81</v>
      </c>
      <c r="B22" s="89"/>
      <c r="C22" s="89"/>
      <c r="D22" s="89"/>
      <c r="E22" s="89"/>
      <c r="F22" s="89"/>
      <c r="G22" s="89"/>
      <c r="H22" s="89"/>
      <c r="I22" s="89"/>
      <c r="J22" s="89"/>
    </row>
    <row r="23" spans="1:10" ht="13.5">
      <c r="A23" s="89"/>
      <c r="B23" s="89"/>
      <c r="C23" s="89"/>
      <c r="D23" s="89"/>
      <c r="E23" s="89"/>
      <c r="F23" s="89"/>
      <c r="G23" s="89"/>
      <c r="H23" s="89"/>
      <c r="I23" s="89"/>
      <c r="J23" s="89"/>
    </row>
    <row r="24" spans="1:10" ht="13.5">
      <c r="A24" s="89"/>
      <c r="B24" s="89"/>
      <c r="C24" s="89"/>
      <c r="D24" s="89"/>
      <c r="E24" s="89"/>
      <c r="F24" s="89"/>
      <c r="G24" s="89"/>
      <c r="H24" s="89"/>
      <c r="I24" s="89"/>
      <c r="J24" s="89"/>
    </row>
    <row r="25" spans="1:10" ht="13.5">
      <c r="A25" s="89"/>
      <c r="B25" s="89"/>
      <c r="C25" s="89"/>
      <c r="D25" s="89"/>
      <c r="E25" s="89"/>
      <c r="F25" s="89"/>
      <c r="G25" s="89"/>
      <c r="H25" s="89"/>
      <c r="I25" s="89"/>
      <c r="J25" s="89"/>
    </row>
    <row r="26" spans="1:10" ht="13.5">
      <c r="A26" s="89"/>
      <c r="B26" s="89"/>
      <c r="C26" s="89"/>
      <c r="D26" s="89"/>
      <c r="E26" s="89"/>
      <c r="F26" s="89"/>
      <c r="G26" s="89"/>
      <c r="H26" s="89"/>
      <c r="I26" s="89"/>
      <c r="J26" s="89"/>
    </row>
    <row r="27" spans="1:10" ht="13.5">
      <c r="A27" s="89"/>
      <c r="B27" s="89"/>
      <c r="C27" s="89"/>
      <c r="D27" s="89"/>
      <c r="E27" s="89"/>
      <c r="F27" s="89"/>
      <c r="G27" s="89"/>
      <c r="H27" s="89"/>
      <c r="I27" s="89"/>
      <c r="J27" s="89"/>
    </row>
    <row r="28" spans="1:10" ht="13.5">
      <c r="A28" s="89"/>
      <c r="B28" s="89"/>
      <c r="C28" s="89"/>
      <c r="D28" s="89"/>
      <c r="E28" s="89"/>
      <c r="F28" s="89"/>
      <c r="G28" s="89"/>
      <c r="H28" s="89"/>
      <c r="I28" s="89"/>
      <c r="J28" s="89"/>
    </row>
    <row r="29" spans="1:10" ht="13.5">
      <c r="A29" s="89"/>
      <c r="B29" s="89"/>
      <c r="C29" s="89"/>
      <c r="D29" s="89"/>
      <c r="E29" s="89"/>
      <c r="F29" s="89"/>
      <c r="G29" s="89"/>
      <c r="H29" s="89"/>
      <c r="I29" s="89"/>
      <c r="J29" s="8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90" zoomScaleNormal="90" zoomScalePageLayoutView="0" workbookViewId="0" topLeftCell="A1">
      <pane ySplit="8" topLeftCell="A51" activePane="bottomLeft" state="frozen"/>
      <selection pane="topLeft" activeCell="A1" sqref="A1"/>
      <selection pane="bottomLeft" activeCell="P56" sqref="P56:Q56"/>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t="s">
        <v>46</v>
      </c>
      <c r="E2" s="83"/>
      <c r="F2" s="80" t="s">
        <v>6</v>
      </c>
      <c r="G2" s="80"/>
      <c r="H2" s="83" t="s">
        <v>36</v>
      </c>
      <c r="I2" s="83"/>
      <c r="J2" s="80" t="s">
        <v>7</v>
      </c>
      <c r="K2" s="80"/>
      <c r="L2" s="77">
        <f>C9</f>
        <v>1000000</v>
      </c>
      <c r="M2" s="83"/>
      <c r="N2" s="80" t="s">
        <v>8</v>
      </c>
      <c r="O2" s="80"/>
      <c r="P2" s="77" t="e">
        <f>C108+R108</f>
        <v>#VALUE!</v>
      </c>
      <c r="Q2" s="83"/>
      <c r="R2" s="1"/>
      <c r="S2" s="1"/>
      <c r="T2" s="1"/>
    </row>
    <row r="3" spans="2:19" ht="57" customHeight="1">
      <c r="B3" s="80" t="s">
        <v>9</v>
      </c>
      <c r="C3" s="80"/>
      <c r="D3" s="85" t="s">
        <v>48</v>
      </c>
      <c r="E3" s="85"/>
      <c r="F3" s="85"/>
      <c r="G3" s="85"/>
      <c r="H3" s="85"/>
      <c r="I3" s="85"/>
      <c r="J3" s="80" t="s">
        <v>10</v>
      </c>
      <c r="K3" s="80"/>
      <c r="L3" s="85" t="s">
        <v>47</v>
      </c>
      <c r="M3" s="86"/>
      <c r="N3" s="86"/>
      <c r="O3" s="86"/>
      <c r="P3" s="86"/>
      <c r="Q3" s="86"/>
      <c r="R3" s="1"/>
      <c r="S3" s="1"/>
    </row>
    <row r="4" spans="2:20" ht="13.5">
      <c r="B4" s="80" t="s">
        <v>11</v>
      </c>
      <c r="C4" s="80"/>
      <c r="D4" s="78">
        <f>SUM($R$9:$S$993)</f>
        <v>51185416.62952849</v>
      </c>
      <c r="E4" s="78"/>
      <c r="F4" s="80" t="s">
        <v>12</v>
      </c>
      <c r="G4" s="80"/>
      <c r="H4" s="84">
        <f>SUM($T$9:$U$108)</f>
        <v>12046.999999999996</v>
      </c>
      <c r="I4" s="83"/>
      <c r="J4" s="76" t="s">
        <v>13</v>
      </c>
      <c r="K4" s="76"/>
      <c r="L4" s="77">
        <f>MAX($C$9:$D$990)-C9</f>
        <v>51185416.62952849</v>
      </c>
      <c r="M4" s="77"/>
      <c r="N4" s="76" t="s">
        <v>14</v>
      </c>
      <c r="O4" s="76"/>
      <c r="P4" s="78">
        <f>MIN($C$9:$D$990)-C9</f>
        <v>0</v>
      </c>
      <c r="Q4" s="78"/>
      <c r="R4" s="1"/>
      <c r="S4" s="1"/>
      <c r="T4" s="1"/>
    </row>
    <row r="5" spans="2:20" ht="13.5">
      <c r="B5" s="37" t="s">
        <v>15</v>
      </c>
      <c r="C5" s="2">
        <f>COUNTIF($R$9:$R$990,"&gt;0")</f>
        <v>39</v>
      </c>
      <c r="D5" s="38" t="s">
        <v>16</v>
      </c>
      <c r="E5" s="16">
        <f>COUNTIF($R$9:$R$990,"&lt;0")</f>
        <v>2</v>
      </c>
      <c r="F5" s="38" t="s">
        <v>17</v>
      </c>
      <c r="G5" s="2">
        <f>COUNTIF($R$9:$R$990,"=0")</f>
        <v>6</v>
      </c>
      <c r="H5" s="38" t="s">
        <v>18</v>
      </c>
      <c r="I5" s="3">
        <f>C5/SUM(C5,E5,G5)</f>
        <v>0.8297872340425532</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36">
        <v>1</v>
      </c>
      <c r="C9" s="52">
        <v>1000000</v>
      </c>
      <c r="D9" s="52"/>
      <c r="E9" s="36">
        <v>2006</v>
      </c>
      <c r="F9" s="8">
        <v>42423</v>
      </c>
      <c r="G9" s="39" t="s">
        <v>3</v>
      </c>
      <c r="H9" s="53">
        <v>118.25</v>
      </c>
      <c r="I9" s="53"/>
      <c r="J9" s="36">
        <v>62</v>
      </c>
      <c r="K9" s="52">
        <f aca="true" t="shared" si="0" ref="K9:K72">IF(F9="","",C9*0.03)</f>
        <v>30000</v>
      </c>
      <c r="L9" s="52"/>
      <c r="M9" s="6">
        <f>IF(J9="","",(K9/J9)/1000)</f>
        <v>0.4838709677419355</v>
      </c>
      <c r="N9" s="36">
        <v>2006</v>
      </c>
      <c r="O9" s="8">
        <v>42435</v>
      </c>
      <c r="P9" s="53">
        <v>117.12</v>
      </c>
      <c r="Q9" s="53"/>
      <c r="R9" s="54">
        <f>IF(O9="","",(IF(G9="売",H9-P9,P9-H9))*M9*100000)</f>
        <v>54677.419354838494</v>
      </c>
      <c r="S9" s="54"/>
      <c r="T9" s="55">
        <f>IF(O9="","",IF(R9&lt;0,J9*(-1),IF(G9="買",(P9-H9)*100,(H9-P9)*100)))</f>
        <v>112.99999999999955</v>
      </c>
      <c r="U9" s="55"/>
    </row>
    <row r="10" spans="2:21" ht="13.5">
      <c r="B10" s="36">
        <v>2</v>
      </c>
      <c r="C10" s="52">
        <f aca="true" t="shared" si="1" ref="C10:C73">IF(R9="","",C9+R9)</f>
        <v>1054677.4193548386</v>
      </c>
      <c r="D10" s="52"/>
      <c r="E10" s="36">
        <v>2006</v>
      </c>
      <c r="F10" s="8">
        <v>42446</v>
      </c>
      <c r="G10" s="39" t="s">
        <v>3</v>
      </c>
      <c r="H10" s="53">
        <v>116.54</v>
      </c>
      <c r="I10" s="53"/>
      <c r="J10" s="36">
        <v>134</v>
      </c>
      <c r="K10" s="52">
        <f t="shared" si="0"/>
        <v>31640.322580645156</v>
      </c>
      <c r="L10" s="52"/>
      <c r="M10" s="6">
        <f aca="true" t="shared" si="2" ref="M10:M73">IF(J10="","",(K10/J10)/1000)</f>
        <v>0.23612181030332208</v>
      </c>
      <c r="N10" s="36">
        <v>2006</v>
      </c>
      <c r="O10" s="8">
        <v>42450</v>
      </c>
      <c r="P10" s="53">
        <v>116.54</v>
      </c>
      <c r="Q10" s="53"/>
      <c r="R10" s="54">
        <f aca="true" t="shared" si="3" ref="R10:R73">IF(O10="","",(IF(G10="売",H10-P10,P10-H10))*M10*100000)</f>
        <v>0</v>
      </c>
      <c r="S10" s="54"/>
      <c r="T10" s="55">
        <f aca="true" t="shared" si="4" ref="T10:T73">IF(O10="","",IF(R10&lt;0,J10*(-1),IF(G10="買",(P10-H10)*100,(H10-P10)*100)))</f>
        <v>0</v>
      </c>
      <c r="U10" s="55"/>
    </row>
    <row r="11" spans="2:21" ht="13.5">
      <c r="B11" s="36">
        <v>3</v>
      </c>
      <c r="C11" s="52">
        <f t="shared" si="1"/>
        <v>1054677.4193548386</v>
      </c>
      <c r="D11" s="52"/>
      <c r="E11" s="36">
        <v>2006</v>
      </c>
      <c r="F11" s="8">
        <v>42483</v>
      </c>
      <c r="G11" s="39" t="s">
        <v>3</v>
      </c>
      <c r="H11" s="53">
        <v>116.54</v>
      </c>
      <c r="I11" s="53"/>
      <c r="J11" s="36">
        <v>123</v>
      </c>
      <c r="K11" s="52">
        <f t="shared" si="0"/>
        <v>31640.322580645156</v>
      </c>
      <c r="L11" s="52"/>
      <c r="M11" s="6">
        <f t="shared" si="2"/>
        <v>0.2572383949645948</v>
      </c>
      <c r="N11" s="36">
        <v>2006</v>
      </c>
      <c r="O11" s="8">
        <v>42507</v>
      </c>
      <c r="P11" s="53">
        <v>110.62</v>
      </c>
      <c r="Q11" s="53"/>
      <c r="R11" s="54">
        <f t="shared" si="3"/>
        <v>152285.12981904016</v>
      </c>
      <c r="S11" s="54"/>
      <c r="T11" s="55">
        <f t="shared" si="4"/>
        <v>592.0000000000002</v>
      </c>
      <c r="U11" s="55"/>
    </row>
    <row r="12" spans="2:21" ht="13.5">
      <c r="B12" s="36">
        <v>4</v>
      </c>
      <c r="C12" s="52">
        <f t="shared" si="1"/>
        <v>1206962.5491738787</v>
      </c>
      <c r="D12" s="52"/>
      <c r="E12" s="36">
        <v>2006</v>
      </c>
      <c r="F12" s="8">
        <v>42512</v>
      </c>
      <c r="G12" s="39" t="s">
        <v>4</v>
      </c>
      <c r="H12" s="53">
        <v>112.25</v>
      </c>
      <c r="I12" s="53"/>
      <c r="J12" s="36">
        <v>183</v>
      </c>
      <c r="K12" s="52">
        <f t="shared" si="0"/>
        <v>36208.87647521636</v>
      </c>
      <c r="L12" s="52"/>
      <c r="M12" s="6">
        <f t="shared" si="2"/>
        <v>0.1978627129793244</v>
      </c>
      <c r="N12" s="36">
        <v>2006</v>
      </c>
      <c r="O12" s="8">
        <v>42542</v>
      </c>
      <c r="P12" s="53">
        <v>114.54</v>
      </c>
      <c r="Q12" s="53"/>
      <c r="R12" s="54">
        <f t="shared" si="3"/>
        <v>45310.56127226541</v>
      </c>
      <c r="S12" s="54"/>
      <c r="T12" s="55">
        <f t="shared" si="4"/>
        <v>229.00000000000063</v>
      </c>
      <c r="U12" s="55"/>
    </row>
    <row r="13" spans="2:21" ht="13.5">
      <c r="B13" s="36">
        <v>5</v>
      </c>
      <c r="C13" s="52">
        <f t="shared" si="1"/>
        <v>1252273.1104461441</v>
      </c>
      <c r="D13" s="52"/>
      <c r="E13" s="36">
        <v>2006</v>
      </c>
      <c r="F13" s="8">
        <v>42578</v>
      </c>
      <c r="G13" s="36" t="s">
        <v>3</v>
      </c>
      <c r="H13" s="53">
        <v>116.16</v>
      </c>
      <c r="I13" s="53"/>
      <c r="J13" s="36">
        <v>101</v>
      </c>
      <c r="K13" s="52">
        <f t="shared" si="0"/>
        <v>37568.19331338432</v>
      </c>
      <c r="L13" s="52"/>
      <c r="M13" s="6">
        <f t="shared" si="2"/>
        <v>0.3719623100335081</v>
      </c>
      <c r="N13" s="36">
        <v>2006</v>
      </c>
      <c r="O13" s="8">
        <v>42589</v>
      </c>
      <c r="P13" s="53">
        <v>114.88</v>
      </c>
      <c r="Q13" s="53"/>
      <c r="R13" s="54">
        <f t="shared" si="3"/>
        <v>47611.17568428908</v>
      </c>
      <c r="S13" s="54"/>
      <c r="T13" s="55">
        <f t="shared" si="4"/>
        <v>128.0000000000001</v>
      </c>
      <c r="U13" s="55"/>
    </row>
    <row r="14" spans="2:21" ht="13.5">
      <c r="B14" s="36">
        <v>6</v>
      </c>
      <c r="C14" s="52">
        <f t="shared" si="1"/>
        <v>1299884.2861304332</v>
      </c>
      <c r="D14" s="52"/>
      <c r="E14" s="36">
        <v>2006</v>
      </c>
      <c r="F14" s="8">
        <v>42623</v>
      </c>
      <c r="G14" s="36" t="s">
        <v>4</v>
      </c>
      <c r="H14" s="53">
        <v>117.01</v>
      </c>
      <c r="I14" s="53"/>
      <c r="J14" s="36">
        <v>91</v>
      </c>
      <c r="K14" s="52">
        <f t="shared" si="0"/>
        <v>38996.528583912994</v>
      </c>
      <c r="L14" s="52"/>
      <c r="M14" s="6">
        <f t="shared" si="2"/>
        <v>0.42853328114190103</v>
      </c>
      <c r="N14" s="36">
        <v>2006</v>
      </c>
      <c r="O14" s="8">
        <v>42630</v>
      </c>
      <c r="P14" s="53">
        <v>117.39</v>
      </c>
      <c r="Q14" s="53"/>
      <c r="R14" s="54">
        <f t="shared" si="3"/>
        <v>16284.264683392044</v>
      </c>
      <c r="S14" s="54"/>
      <c r="T14" s="55">
        <f t="shared" si="4"/>
        <v>37.999999999999545</v>
      </c>
      <c r="U14" s="55"/>
    </row>
    <row r="15" spans="2:21" ht="13.5">
      <c r="B15" s="36">
        <v>7</v>
      </c>
      <c r="C15" s="52">
        <f t="shared" si="1"/>
        <v>1316168.5508138253</v>
      </c>
      <c r="D15" s="52"/>
      <c r="E15" s="36">
        <v>2006</v>
      </c>
      <c r="F15" s="8">
        <v>42647</v>
      </c>
      <c r="G15" s="36" t="s">
        <v>4</v>
      </c>
      <c r="H15" s="53">
        <v>118.2</v>
      </c>
      <c r="I15" s="53"/>
      <c r="J15" s="36">
        <v>82</v>
      </c>
      <c r="K15" s="52">
        <f t="shared" si="0"/>
        <v>39485.05652441476</v>
      </c>
      <c r="L15" s="52"/>
      <c r="M15" s="6">
        <f t="shared" si="2"/>
        <v>0.48152507956603363</v>
      </c>
      <c r="N15" s="36">
        <v>2006</v>
      </c>
      <c r="O15" s="8">
        <v>42659</v>
      </c>
      <c r="P15" s="53">
        <v>119.34</v>
      </c>
      <c r="Q15" s="53"/>
      <c r="R15" s="54">
        <f t="shared" si="3"/>
        <v>54893.85907052786</v>
      </c>
      <c r="S15" s="54"/>
      <c r="T15" s="55">
        <f t="shared" si="4"/>
        <v>114.00000000000006</v>
      </c>
      <c r="U15" s="55"/>
    </row>
    <row r="16" spans="2:21" ht="13.5">
      <c r="B16" s="36">
        <v>8</v>
      </c>
      <c r="C16" s="52">
        <f t="shared" si="1"/>
        <v>1371062.4098843532</v>
      </c>
      <c r="D16" s="52"/>
      <c r="E16" s="36">
        <v>2006</v>
      </c>
      <c r="F16" s="8">
        <v>42715</v>
      </c>
      <c r="G16" s="39" t="s">
        <v>4</v>
      </c>
      <c r="H16" s="53">
        <v>116.48</v>
      </c>
      <c r="I16" s="53"/>
      <c r="J16" s="36">
        <v>158</v>
      </c>
      <c r="K16" s="52">
        <f t="shared" si="0"/>
        <v>41131.87229653059</v>
      </c>
      <c r="L16" s="52"/>
      <c r="M16" s="6">
        <f t="shared" si="2"/>
        <v>0.26032830567424425</v>
      </c>
      <c r="N16" s="36">
        <v>2007</v>
      </c>
      <c r="O16" s="8">
        <v>42400</v>
      </c>
      <c r="P16" s="53">
        <v>121.25</v>
      </c>
      <c r="Q16" s="53"/>
      <c r="R16" s="54">
        <f t="shared" si="3"/>
        <v>124176.6018066144</v>
      </c>
      <c r="S16" s="54"/>
      <c r="T16" s="55">
        <f t="shared" si="4"/>
        <v>476.9999999999996</v>
      </c>
      <c r="U16" s="55"/>
    </row>
    <row r="17" spans="2:21" ht="13.5">
      <c r="B17" s="36">
        <v>9</v>
      </c>
      <c r="C17" s="52">
        <f t="shared" si="1"/>
        <v>1495239.0116909675</v>
      </c>
      <c r="D17" s="52"/>
      <c r="E17" s="36">
        <v>2007</v>
      </c>
      <c r="F17" s="8">
        <v>42449</v>
      </c>
      <c r="G17" s="36" t="s">
        <v>4</v>
      </c>
      <c r="H17" s="53">
        <v>117.75</v>
      </c>
      <c r="I17" s="53"/>
      <c r="J17" s="36">
        <v>135</v>
      </c>
      <c r="K17" s="52">
        <f t="shared" si="0"/>
        <v>44857.17035072902</v>
      </c>
      <c r="L17" s="52"/>
      <c r="M17" s="6">
        <f t="shared" si="2"/>
        <v>0.3322753359313261</v>
      </c>
      <c r="N17" s="36">
        <v>2007</v>
      </c>
      <c r="O17" s="8">
        <v>42547</v>
      </c>
      <c r="P17" s="53">
        <v>123.09</v>
      </c>
      <c r="Q17" s="53"/>
      <c r="R17" s="54">
        <f t="shared" si="3"/>
        <v>177435.02938732825</v>
      </c>
      <c r="S17" s="54"/>
      <c r="T17" s="55">
        <f t="shared" si="4"/>
        <v>534.0000000000003</v>
      </c>
      <c r="U17" s="55"/>
    </row>
    <row r="18" spans="2:21" ht="13.5">
      <c r="B18" s="36">
        <v>10</v>
      </c>
      <c r="C18" s="52">
        <f t="shared" si="1"/>
        <v>1672674.0410782958</v>
      </c>
      <c r="D18" s="52"/>
      <c r="E18" s="36">
        <v>2007</v>
      </c>
      <c r="F18" s="8">
        <v>42561</v>
      </c>
      <c r="G18" s="39" t="s">
        <v>3</v>
      </c>
      <c r="H18" s="53">
        <v>123.18</v>
      </c>
      <c r="I18" s="53"/>
      <c r="J18" s="36">
        <v>47</v>
      </c>
      <c r="K18" s="52">
        <f t="shared" si="0"/>
        <v>50180.22123234887</v>
      </c>
      <c r="L18" s="52"/>
      <c r="M18" s="6">
        <f t="shared" si="2"/>
        <v>1.0676642815393378</v>
      </c>
      <c r="N18" s="36">
        <v>2007</v>
      </c>
      <c r="O18" s="8">
        <v>42590</v>
      </c>
      <c r="P18" s="53">
        <v>119.35</v>
      </c>
      <c r="Q18" s="53"/>
      <c r="R18" s="54">
        <f t="shared" si="3"/>
        <v>408915.4198295677</v>
      </c>
      <c r="S18" s="54"/>
      <c r="T18" s="55">
        <f t="shared" si="4"/>
        <v>383.00000000000125</v>
      </c>
      <c r="U18" s="55"/>
    </row>
    <row r="19" spans="2:21" ht="13.5">
      <c r="B19" s="36">
        <v>11</v>
      </c>
      <c r="C19" s="52">
        <f t="shared" si="1"/>
        <v>2081589.4609078635</v>
      </c>
      <c r="D19" s="52"/>
      <c r="E19" s="36">
        <v>2007</v>
      </c>
      <c r="F19" s="8">
        <v>42683</v>
      </c>
      <c r="G19" s="39" t="s">
        <v>3</v>
      </c>
      <c r="H19" s="53">
        <v>112.07</v>
      </c>
      <c r="I19" s="53"/>
      <c r="J19" s="36">
        <v>270</v>
      </c>
      <c r="K19" s="52">
        <f t="shared" si="0"/>
        <v>62447.6838272359</v>
      </c>
      <c r="L19" s="52"/>
      <c r="M19" s="6">
        <f t="shared" si="2"/>
        <v>0.2312877178786515</v>
      </c>
      <c r="N19" s="36">
        <v>2007</v>
      </c>
      <c r="O19" s="8">
        <v>42701</v>
      </c>
      <c r="P19" s="53">
        <v>109.16</v>
      </c>
      <c r="Q19" s="53"/>
      <c r="R19" s="54">
        <f t="shared" si="3"/>
        <v>67304.7259026875</v>
      </c>
      <c r="S19" s="54"/>
      <c r="T19" s="55">
        <f t="shared" si="4"/>
        <v>290.99999999999966</v>
      </c>
      <c r="U19" s="55"/>
    </row>
    <row r="20" spans="2:21" ht="13.5">
      <c r="B20" s="36">
        <v>12</v>
      </c>
      <c r="C20" s="52">
        <f t="shared" si="1"/>
        <v>2148894.1868105507</v>
      </c>
      <c r="D20" s="52"/>
      <c r="E20" s="36">
        <v>2007</v>
      </c>
      <c r="F20" s="8">
        <v>42718</v>
      </c>
      <c r="G20" s="36" t="s">
        <v>4</v>
      </c>
      <c r="H20" s="53">
        <v>112.47</v>
      </c>
      <c r="I20" s="53"/>
      <c r="J20" s="36">
        <v>167</v>
      </c>
      <c r="K20" s="52">
        <f t="shared" si="0"/>
        <v>64466.82560431652</v>
      </c>
      <c r="L20" s="52"/>
      <c r="M20" s="6">
        <f t="shared" si="2"/>
        <v>0.3860288958342306</v>
      </c>
      <c r="N20" s="36">
        <v>2007</v>
      </c>
      <c r="O20" s="8">
        <v>42731</v>
      </c>
      <c r="P20" s="53">
        <v>113.93</v>
      </c>
      <c r="Q20" s="53"/>
      <c r="R20" s="54">
        <f t="shared" si="3"/>
        <v>56360.218791797975</v>
      </c>
      <c r="S20" s="54"/>
      <c r="T20" s="55">
        <f t="shared" si="4"/>
        <v>146.0000000000008</v>
      </c>
      <c r="U20" s="55"/>
    </row>
    <row r="21" spans="2:21" ht="13.5">
      <c r="B21" s="36">
        <v>13</v>
      </c>
      <c r="C21" s="52">
        <f t="shared" si="1"/>
        <v>2205254.4056023485</v>
      </c>
      <c r="D21" s="52"/>
      <c r="E21" s="36">
        <v>2008</v>
      </c>
      <c r="F21" s="8">
        <v>42384</v>
      </c>
      <c r="G21" s="39" t="s">
        <v>3</v>
      </c>
      <c r="H21" s="53">
        <v>107.35</v>
      </c>
      <c r="I21" s="53"/>
      <c r="J21" s="36">
        <v>159</v>
      </c>
      <c r="K21" s="52">
        <f t="shared" si="0"/>
        <v>66157.63216807046</v>
      </c>
      <c r="L21" s="52"/>
      <c r="M21" s="6">
        <f t="shared" si="2"/>
        <v>0.41608573690610345</v>
      </c>
      <c r="N21" s="36">
        <v>2008</v>
      </c>
      <c r="O21" s="8">
        <v>42697</v>
      </c>
      <c r="P21" s="53">
        <v>107.35</v>
      </c>
      <c r="Q21" s="53"/>
      <c r="R21" s="54">
        <f t="shared" si="3"/>
        <v>0</v>
      </c>
      <c r="S21" s="54"/>
      <c r="T21" s="55">
        <f t="shared" si="4"/>
        <v>0</v>
      </c>
      <c r="U21" s="55"/>
    </row>
    <row r="22" spans="2:21" ht="13.5">
      <c r="B22" s="36">
        <v>14</v>
      </c>
      <c r="C22" s="52">
        <f t="shared" si="1"/>
        <v>2205254.4056023485</v>
      </c>
      <c r="D22" s="52"/>
      <c r="E22" s="36">
        <v>2008</v>
      </c>
      <c r="F22" s="8">
        <v>42427</v>
      </c>
      <c r="G22" s="36" t="s">
        <v>3</v>
      </c>
      <c r="H22" s="53">
        <v>107.13</v>
      </c>
      <c r="I22" s="53"/>
      <c r="J22" s="36">
        <v>100</v>
      </c>
      <c r="K22" s="52">
        <f t="shared" si="0"/>
        <v>66157.63216807046</v>
      </c>
      <c r="L22" s="52"/>
      <c r="M22" s="6">
        <f t="shared" si="2"/>
        <v>0.6615763216807046</v>
      </c>
      <c r="N22" s="36">
        <v>2008</v>
      </c>
      <c r="O22" s="8">
        <v>42461</v>
      </c>
      <c r="P22" s="53">
        <v>100.2</v>
      </c>
      <c r="Q22" s="53"/>
      <c r="R22" s="54">
        <f t="shared" si="3"/>
        <v>458472.3909247278</v>
      </c>
      <c r="S22" s="54"/>
      <c r="T22" s="55">
        <f t="shared" si="4"/>
        <v>692.9999999999993</v>
      </c>
      <c r="U22" s="55"/>
    </row>
    <row r="23" spans="2:21" ht="13.5">
      <c r="B23" s="36">
        <v>15</v>
      </c>
      <c r="C23" s="52">
        <f t="shared" si="1"/>
        <v>2663726.7965270765</v>
      </c>
      <c r="D23" s="52"/>
      <c r="E23" s="36">
        <v>2008</v>
      </c>
      <c r="F23" s="8">
        <v>42517</v>
      </c>
      <c r="G23" s="36" t="s">
        <v>4</v>
      </c>
      <c r="H23" s="53">
        <v>103.49</v>
      </c>
      <c r="I23" s="53"/>
      <c r="J23" s="36">
        <v>37</v>
      </c>
      <c r="K23" s="52">
        <f t="shared" si="0"/>
        <v>79911.80389581229</v>
      </c>
      <c r="L23" s="52"/>
      <c r="M23" s="6">
        <f t="shared" si="2"/>
        <v>2.1597784836706024</v>
      </c>
      <c r="N23" s="36">
        <v>2008</v>
      </c>
      <c r="O23" s="8">
        <v>42547</v>
      </c>
      <c r="P23" s="53">
        <v>107.91</v>
      </c>
      <c r="Q23" s="53"/>
      <c r="R23" s="54">
        <f t="shared" si="3"/>
        <v>954622.0897824066</v>
      </c>
      <c r="S23" s="54"/>
      <c r="T23" s="55">
        <f t="shared" si="4"/>
        <v>442.00000000000017</v>
      </c>
      <c r="U23" s="55"/>
    </row>
    <row r="24" spans="2:21" ht="13.5">
      <c r="B24" s="36">
        <v>16</v>
      </c>
      <c r="C24" s="52">
        <f t="shared" si="1"/>
        <v>3618348.886309483</v>
      </c>
      <c r="D24" s="52"/>
      <c r="E24" s="36">
        <v>2008</v>
      </c>
      <c r="F24" s="8">
        <v>42574</v>
      </c>
      <c r="G24" s="36" t="s">
        <v>4</v>
      </c>
      <c r="H24" s="53">
        <v>107.43</v>
      </c>
      <c r="I24" s="53"/>
      <c r="J24" s="36">
        <v>139</v>
      </c>
      <c r="K24" s="52">
        <f t="shared" si="0"/>
        <v>108550.4665892845</v>
      </c>
      <c r="L24" s="52"/>
      <c r="M24" s="6">
        <f t="shared" si="2"/>
        <v>0.7809386085560036</v>
      </c>
      <c r="N24" s="36">
        <v>2008</v>
      </c>
      <c r="O24" s="8">
        <v>42603</v>
      </c>
      <c r="P24" s="53">
        <v>108.37</v>
      </c>
      <c r="Q24" s="53"/>
      <c r="R24" s="54">
        <f t="shared" si="3"/>
        <v>73408.22920426416</v>
      </c>
      <c r="S24" s="54"/>
      <c r="T24" s="55">
        <f t="shared" si="4"/>
        <v>93.99999999999977</v>
      </c>
      <c r="U24" s="55"/>
    </row>
    <row r="25" spans="2:21" ht="13.5">
      <c r="B25" s="36">
        <v>17</v>
      </c>
      <c r="C25" s="52">
        <f t="shared" si="1"/>
        <v>3691757.115513747</v>
      </c>
      <c r="D25" s="52"/>
      <c r="E25" s="36">
        <v>2008</v>
      </c>
      <c r="F25" s="8">
        <v>42649</v>
      </c>
      <c r="G25" s="39" t="s">
        <v>3</v>
      </c>
      <c r="H25" s="53">
        <v>104.42</v>
      </c>
      <c r="I25" s="53"/>
      <c r="J25" s="36">
        <v>92</v>
      </c>
      <c r="K25" s="52">
        <f t="shared" si="0"/>
        <v>110752.71346541241</v>
      </c>
      <c r="L25" s="52"/>
      <c r="M25" s="6">
        <f t="shared" si="2"/>
        <v>1.2038338420153523</v>
      </c>
      <c r="N25" s="36">
        <v>2009</v>
      </c>
      <c r="O25" s="8">
        <v>42371</v>
      </c>
      <c r="P25" s="53">
        <v>91.34</v>
      </c>
      <c r="Q25" s="53"/>
      <c r="R25" s="54">
        <f t="shared" si="3"/>
        <v>1574614.6653560805</v>
      </c>
      <c r="S25" s="54"/>
      <c r="T25" s="55">
        <f t="shared" si="4"/>
        <v>1307.9999999999998</v>
      </c>
      <c r="U25" s="55"/>
    </row>
    <row r="26" spans="2:21" ht="13.5">
      <c r="B26" s="36">
        <v>18</v>
      </c>
      <c r="C26" s="52">
        <f t="shared" si="1"/>
        <v>5266371.780869828</v>
      </c>
      <c r="D26" s="52"/>
      <c r="E26" s="36">
        <v>2009</v>
      </c>
      <c r="F26" s="8">
        <v>42413</v>
      </c>
      <c r="G26" s="36" t="s">
        <v>4</v>
      </c>
      <c r="H26" s="53">
        <v>91.11</v>
      </c>
      <c r="I26" s="53"/>
      <c r="J26" s="36">
        <v>131</v>
      </c>
      <c r="K26" s="52">
        <f t="shared" si="0"/>
        <v>157991.15342609482</v>
      </c>
      <c r="L26" s="52"/>
      <c r="M26" s="6">
        <f t="shared" si="2"/>
        <v>1.2060393391304949</v>
      </c>
      <c r="N26" s="36">
        <v>2009</v>
      </c>
      <c r="O26" s="8">
        <v>42441</v>
      </c>
      <c r="P26" s="53">
        <v>96.58</v>
      </c>
      <c r="Q26" s="53"/>
      <c r="R26" s="54">
        <f t="shared" si="3"/>
        <v>659703.5185043806</v>
      </c>
      <c r="S26" s="54"/>
      <c r="T26" s="55">
        <f t="shared" si="4"/>
        <v>546.9999999999999</v>
      </c>
      <c r="U26" s="55"/>
    </row>
    <row r="27" spans="2:21" ht="13.5">
      <c r="B27" s="36">
        <v>19</v>
      </c>
      <c r="C27" s="52">
        <f t="shared" si="1"/>
        <v>5926075.299374208</v>
      </c>
      <c r="D27" s="52"/>
      <c r="E27" s="36">
        <v>2009</v>
      </c>
      <c r="F27" s="8">
        <v>42462</v>
      </c>
      <c r="G27" s="39" t="s">
        <v>4</v>
      </c>
      <c r="H27" s="53">
        <v>99.48</v>
      </c>
      <c r="I27" s="53"/>
      <c r="J27" s="36">
        <v>210</v>
      </c>
      <c r="K27" s="52">
        <f t="shared" si="0"/>
        <v>177782.25898122622</v>
      </c>
      <c r="L27" s="52"/>
      <c r="M27" s="6">
        <f t="shared" si="2"/>
        <v>0.8465821856248867</v>
      </c>
      <c r="N27" s="36">
        <v>2009</v>
      </c>
      <c r="O27" s="8">
        <v>42474</v>
      </c>
      <c r="P27" s="53">
        <v>99.86</v>
      </c>
      <c r="Q27" s="53"/>
      <c r="R27" s="54">
        <f t="shared" si="3"/>
        <v>32170.12305374531</v>
      </c>
      <c r="S27" s="54"/>
      <c r="T27" s="55">
        <f t="shared" si="4"/>
        <v>37.999999999999545</v>
      </c>
      <c r="U27" s="55"/>
    </row>
    <row r="28" spans="2:21" ht="13.5">
      <c r="B28" s="36">
        <v>20</v>
      </c>
      <c r="C28" s="52">
        <f t="shared" si="1"/>
        <v>5958245.422427953</v>
      </c>
      <c r="D28" s="52"/>
      <c r="E28" s="36">
        <v>2009</v>
      </c>
      <c r="F28" s="8">
        <v>42502</v>
      </c>
      <c r="G28" s="39" t="s">
        <v>3</v>
      </c>
      <c r="H28" s="53">
        <v>97.25</v>
      </c>
      <c r="I28" s="53"/>
      <c r="J28" s="36">
        <v>155</v>
      </c>
      <c r="K28" s="52">
        <f t="shared" si="0"/>
        <v>178747.3626728386</v>
      </c>
      <c r="L28" s="52"/>
      <c r="M28" s="6">
        <f t="shared" si="2"/>
        <v>1.1532087914376683</v>
      </c>
      <c r="N28" s="36">
        <v>2009</v>
      </c>
      <c r="O28" s="8">
        <v>42518</v>
      </c>
      <c r="P28" s="53">
        <v>96.7</v>
      </c>
      <c r="Q28" s="53"/>
      <c r="R28" s="54">
        <f t="shared" si="3"/>
        <v>63426.48352907143</v>
      </c>
      <c r="S28" s="54"/>
      <c r="T28" s="55">
        <f t="shared" si="4"/>
        <v>54.999999999999716</v>
      </c>
      <c r="U28" s="55"/>
    </row>
    <row r="29" spans="2:21" ht="13.5">
      <c r="B29" s="36">
        <v>21</v>
      </c>
      <c r="C29" s="52">
        <f t="shared" si="1"/>
        <v>6021671.905957025</v>
      </c>
      <c r="D29" s="52"/>
      <c r="E29" s="36">
        <v>2009</v>
      </c>
      <c r="F29" s="8">
        <v>42537</v>
      </c>
      <c r="G29" s="36" t="s">
        <v>3</v>
      </c>
      <c r="H29" s="53">
        <v>97.56</v>
      </c>
      <c r="I29" s="53"/>
      <c r="J29" s="36">
        <v>101</v>
      </c>
      <c r="K29" s="52">
        <f t="shared" si="0"/>
        <v>180650.15717871074</v>
      </c>
      <c r="L29" s="52"/>
      <c r="M29" s="6">
        <f t="shared" si="2"/>
        <v>1.7886154176109974</v>
      </c>
      <c r="N29" s="36">
        <v>2009</v>
      </c>
      <c r="O29" s="8">
        <v>42565</v>
      </c>
      <c r="P29" s="53">
        <v>93.6</v>
      </c>
      <c r="Q29" s="53"/>
      <c r="R29" s="54">
        <f t="shared" si="3"/>
        <v>708291.7053739564</v>
      </c>
      <c r="S29" s="54"/>
      <c r="T29" s="55">
        <f t="shared" si="4"/>
        <v>396.0000000000008</v>
      </c>
      <c r="U29" s="55"/>
    </row>
    <row r="30" spans="2:21" ht="13.5">
      <c r="B30" s="36">
        <v>22</v>
      </c>
      <c r="C30" s="52">
        <f t="shared" si="1"/>
        <v>6729963.61133098</v>
      </c>
      <c r="D30" s="52"/>
      <c r="E30" s="36">
        <v>2009</v>
      </c>
      <c r="F30" s="8">
        <v>42613</v>
      </c>
      <c r="G30" s="36" t="s">
        <v>3</v>
      </c>
      <c r="H30" s="53">
        <v>93.21</v>
      </c>
      <c r="I30" s="53"/>
      <c r="J30" s="36">
        <v>94</v>
      </c>
      <c r="K30" s="52">
        <f t="shared" si="0"/>
        <v>201898.90833992942</v>
      </c>
      <c r="L30" s="52"/>
      <c r="M30" s="6">
        <f t="shared" si="2"/>
        <v>2.1478607270205257</v>
      </c>
      <c r="N30" s="36">
        <v>2009</v>
      </c>
      <c r="O30" s="8">
        <v>42655</v>
      </c>
      <c r="P30" s="53">
        <v>89.98</v>
      </c>
      <c r="Q30" s="53"/>
      <c r="R30" s="54">
        <f t="shared" si="3"/>
        <v>693759.0148276276</v>
      </c>
      <c r="S30" s="54"/>
      <c r="T30" s="55">
        <f t="shared" si="4"/>
        <v>322.999999999999</v>
      </c>
      <c r="U30" s="55"/>
    </row>
    <row r="31" spans="2:21" ht="13.5">
      <c r="B31" s="36">
        <v>23</v>
      </c>
      <c r="C31" s="52">
        <f t="shared" si="1"/>
        <v>7423722.626158608</v>
      </c>
      <c r="D31" s="52"/>
      <c r="E31" s="36">
        <v>2009</v>
      </c>
      <c r="F31" s="8">
        <v>42685</v>
      </c>
      <c r="G31" s="36" t="s">
        <v>3</v>
      </c>
      <c r="H31" s="53">
        <v>89.59</v>
      </c>
      <c r="I31" s="53"/>
      <c r="J31" s="36">
        <v>121</v>
      </c>
      <c r="K31" s="52">
        <f t="shared" si="0"/>
        <v>222711.67878475823</v>
      </c>
      <c r="L31" s="52"/>
      <c r="M31" s="6">
        <f t="shared" si="2"/>
        <v>1.8405923866508944</v>
      </c>
      <c r="N31" s="36">
        <v>2009</v>
      </c>
      <c r="O31" s="8">
        <v>42705</v>
      </c>
      <c r="P31" s="53">
        <v>87.02</v>
      </c>
      <c r="Q31" s="53"/>
      <c r="R31" s="54">
        <f t="shared" si="3"/>
        <v>473032.24336928123</v>
      </c>
      <c r="S31" s="54"/>
      <c r="T31" s="55">
        <f t="shared" si="4"/>
        <v>257.00000000000074</v>
      </c>
      <c r="U31" s="55"/>
    </row>
    <row r="32" spans="2:21" ht="13.5">
      <c r="B32" s="36">
        <v>24</v>
      </c>
      <c r="C32" s="52">
        <f t="shared" si="1"/>
        <v>7896754.869527889</v>
      </c>
      <c r="D32" s="52"/>
      <c r="E32" s="36">
        <v>2009</v>
      </c>
      <c r="F32" s="8">
        <v>42720</v>
      </c>
      <c r="G32" s="39" t="s">
        <v>4</v>
      </c>
      <c r="H32" s="53">
        <v>89.95</v>
      </c>
      <c r="I32" s="53"/>
      <c r="J32" s="36">
        <v>136</v>
      </c>
      <c r="K32" s="52">
        <f t="shared" si="0"/>
        <v>236902.64608583666</v>
      </c>
      <c r="L32" s="52"/>
      <c r="M32" s="6">
        <f t="shared" si="2"/>
        <v>1.7419312212193871</v>
      </c>
      <c r="N32" s="36">
        <v>2010</v>
      </c>
      <c r="O32" s="8">
        <v>42381</v>
      </c>
      <c r="P32" s="53">
        <v>91.39</v>
      </c>
      <c r="Q32" s="53"/>
      <c r="R32" s="54">
        <f t="shared" si="3"/>
        <v>250838.09585559135</v>
      </c>
      <c r="S32" s="54"/>
      <c r="T32" s="55">
        <f t="shared" si="4"/>
        <v>143.99999999999977</v>
      </c>
      <c r="U32" s="55"/>
    </row>
    <row r="33" spans="2:21" ht="13.5">
      <c r="B33" s="36">
        <v>25</v>
      </c>
      <c r="C33" s="52">
        <f t="shared" si="1"/>
        <v>8147592.965383481</v>
      </c>
      <c r="D33" s="52"/>
      <c r="E33" s="36">
        <v>2010</v>
      </c>
      <c r="F33" s="8">
        <v>42567</v>
      </c>
      <c r="G33" s="39" t="s">
        <v>3</v>
      </c>
      <c r="H33" s="53">
        <v>87.21</v>
      </c>
      <c r="I33" s="53"/>
      <c r="J33" s="36">
        <v>144</v>
      </c>
      <c r="K33" s="52">
        <f t="shared" si="0"/>
        <v>244427.78896150444</v>
      </c>
      <c r="L33" s="52"/>
      <c r="M33" s="6">
        <f t="shared" si="2"/>
        <v>1.6974152011215586</v>
      </c>
      <c r="N33" s="36">
        <v>2010</v>
      </c>
      <c r="O33" s="8">
        <v>42627</v>
      </c>
      <c r="P33" s="53">
        <v>85.22</v>
      </c>
      <c r="Q33" s="53"/>
      <c r="R33" s="54">
        <f t="shared" si="3"/>
        <v>337785.6250231893</v>
      </c>
      <c r="S33" s="54"/>
      <c r="T33" s="55">
        <f t="shared" si="4"/>
        <v>198.9999999999995</v>
      </c>
      <c r="U33" s="55"/>
    </row>
    <row r="34" spans="2:21" ht="13.5">
      <c r="B34" s="36">
        <v>26</v>
      </c>
      <c r="C34" s="52">
        <f t="shared" si="1"/>
        <v>8485378.590406671</v>
      </c>
      <c r="D34" s="52"/>
      <c r="E34" s="36">
        <v>2010</v>
      </c>
      <c r="F34" s="8">
        <v>42649</v>
      </c>
      <c r="G34" s="36" t="s">
        <v>3</v>
      </c>
      <c r="H34" s="53">
        <v>82.94</v>
      </c>
      <c r="I34" s="53"/>
      <c r="J34" s="36">
        <v>103</v>
      </c>
      <c r="K34" s="52">
        <f t="shared" si="0"/>
        <v>254561.35771220012</v>
      </c>
      <c r="L34" s="52"/>
      <c r="M34" s="6">
        <f t="shared" si="2"/>
        <v>2.4714694923514577</v>
      </c>
      <c r="N34" s="36">
        <v>2010</v>
      </c>
      <c r="O34" s="8">
        <v>42684</v>
      </c>
      <c r="P34" s="53">
        <v>81.42</v>
      </c>
      <c r="Q34" s="53"/>
      <c r="R34" s="54">
        <f t="shared" si="3"/>
        <v>375663.3628374206</v>
      </c>
      <c r="S34" s="54"/>
      <c r="T34" s="55">
        <f t="shared" si="4"/>
        <v>151.9999999999996</v>
      </c>
      <c r="U34" s="55"/>
    </row>
    <row r="35" spans="2:21" ht="13.5">
      <c r="B35" s="36">
        <v>27</v>
      </c>
      <c r="C35" s="52">
        <f t="shared" si="1"/>
        <v>8861041.953244092</v>
      </c>
      <c r="D35" s="52"/>
      <c r="E35" s="36">
        <v>2011</v>
      </c>
      <c r="F35" s="8">
        <v>42476</v>
      </c>
      <c r="G35" s="36" t="s">
        <v>3</v>
      </c>
      <c r="H35" s="53">
        <v>82.94</v>
      </c>
      <c r="I35" s="53"/>
      <c r="J35" s="36">
        <v>100</v>
      </c>
      <c r="K35" s="52">
        <f t="shared" si="0"/>
        <v>265831.25859732274</v>
      </c>
      <c r="L35" s="52"/>
      <c r="M35" s="6">
        <f t="shared" si="2"/>
        <v>2.6583125859732273</v>
      </c>
      <c r="N35" s="36">
        <v>2011</v>
      </c>
      <c r="O35" s="8">
        <v>42501</v>
      </c>
      <c r="P35" s="53">
        <v>81.18</v>
      </c>
      <c r="Q35" s="53"/>
      <c r="R35" s="54">
        <f t="shared" si="3"/>
        <v>467863.0151312856</v>
      </c>
      <c r="S35" s="54"/>
      <c r="T35" s="55">
        <f t="shared" si="4"/>
        <v>175.9999999999991</v>
      </c>
      <c r="U35" s="55"/>
    </row>
    <row r="36" spans="2:21" ht="13.5">
      <c r="B36" s="36">
        <v>28</v>
      </c>
      <c r="C36" s="52">
        <f t="shared" si="1"/>
        <v>9328904.968375377</v>
      </c>
      <c r="D36" s="52"/>
      <c r="E36" s="36">
        <v>2011</v>
      </c>
      <c r="F36" s="8">
        <v>42523</v>
      </c>
      <c r="G36" s="36" t="s">
        <v>3</v>
      </c>
      <c r="H36" s="53">
        <v>80.66</v>
      </c>
      <c r="I36" s="53"/>
      <c r="J36" s="36">
        <v>89</v>
      </c>
      <c r="K36" s="52">
        <f t="shared" si="0"/>
        <v>279867.1490512613</v>
      </c>
      <c r="L36" s="52"/>
      <c r="M36" s="6">
        <f t="shared" si="2"/>
        <v>3.144574708441138</v>
      </c>
      <c r="N36" s="36">
        <v>2011</v>
      </c>
      <c r="O36" s="8">
        <v>42534</v>
      </c>
      <c r="P36" s="53">
        <v>80.66</v>
      </c>
      <c r="Q36" s="53"/>
      <c r="R36" s="54">
        <f t="shared" si="3"/>
        <v>0</v>
      </c>
      <c r="S36" s="54"/>
      <c r="T36" s="55">
        <f t="shared" si="4"/>
        <v>0</v>
      </c>
      <c r="U36" s="55"/>
    </row>
    <row r="37" spans="2:21" ht="13.5">
      <c r="B37" s="36">
        <v>29</v>
      </c>
      <c r="C37" s="52">
        <f t="shared" si="1"/>
        <v>9328904.968375377</v>
      </c>
      <c r="D37" s="52"/>
      <c r="E37" s="36">
        <v>2011</v>
      </c>
      <c r="F37" s="8">
        <v>42562</v>
      </c>
      <c r="G37" s="36" t="s">
        <v>3</v>
      </c>
      <c r="H37" s="53">
        <v>80.49</v>
      </c>
      <c r="I37" s="53"/>
      <c r="J37" s="36">
        <v>98</v>
      </c>
      <c r="K37" s="52">
        <f t="shared" si="0"/>
        <v>279867.1490512613</v>
      </c>
      <c r="L37" s="52"/>
      <c r="M37" s="6">
        <f t="shared" si="2"/>
        <v>2.855787235216952</v>
      </c>
      <c r="N37" s="36">
        <v>2011</v>
      </c>
      <c r="O37" s="8">
        <v>42586</v>
      </c>
      <c r="P37" s="53">
        <v>78.16</v>
      </c>
      <c r="Q37" s="53"/>
      <c r="R37" s="54">
        <f t="shared" si="3"/>
        <v>665398.4258055493</v>
      </c>
      <c r="S37" s="54"/>
      <c r="T37" s="55">
        <f t="shared" si="4"/>
        <v>232.99999999999983</v>
      </c>
      <c r="U37" s="55"/>
    </row>
    <row r="38" spans="2:21" ht="13.5">
      <c r="B38" s="36">
        <v>30</v>
      </c>
      <c r="C38" s="52">
        <f t="shared" si="1"/>
        <v>9994303.394180927</v>
      </c>
      <c r="D38" s="52"/>
      <c r="E38" s="36">
        <v>2012</v>
      </c>
      <c r="F38" s="8">
        <v>42438</v>
      </c>
      <c r="G38" s="36" t="s">
        <v>4</v>
      </c>
      <c r="H38" s="53">
        <v>81.73</v>
      </c>
      <c r="I38" s="53"/>
      <c r="J38" s="36">
        <v>93</v>
      </c>
      <c r="K38" s="52">
        <f t="shared" si="0"/>
        <v>299829.1018254278</v>
      </c>
      <c r="L38" s="52"/>
      <c r="M38" s="6">
        <f t="shared" si="2"/>
        <v>3.2239688368325568</v>
      </c>
      <c r="N38" s="36">
        <v>2012</v>
      </c>
      <c r="O38" s="8">
        <v>42451</v>
      </c>
      <c r="P38" s="53">
        <v>83.01</v>
      </c>
      <c r="Q38" s="53"/>
      <c r="R38" s="54">
        <f t="shared" si="3"/>
        <v>412668.01111456763</v>
      </c>
      <c r="S38" s="54"/>
      <c r="T38" s="55">
        <f t="shared" si="4"/>
        <v>128.0000000000001</v>
      </c>
      <c r="U38" s="55"/>
    </row>
    <row r="39" spans="2:21" ht="13.5">
      <c r="B39" s="36">
        <v>31</v>
      </c>
      <c r="C39" s="52">
        <f t="shared" si="1"/>
        <v>10406971.405295495</v>
      </c>
      <c r="D39" s="52"/>
      <c r="E39" s="36">
        <v>2012</v>
      </c>
      <c r="F39" s="8">
        <v>42484</v>
      </c>
      <c r="G39" s="39" t="s">
        <v>3</v>
      </c>
      <c r="H39" s="53">
        <v>80.96</v>
      </c>
      <c r="I39" s="53"/>
      <c r="J39" s="36">
        <v>69</v>
      </c>
      <c r="K39" s="52">
        <f t="shared" si="0"/>
        <v>312209.1421588648</v>
      </c>
      <c r="L39" s="52"/>
      <c r="M39" s="6">
        <f t="shared" si="2"/>
        <v>4.524770176215432</v>
      </c>
      <c r="N39" s="36">
        <v>2012</v>
      </c>
      <c r="O39" s="8">
        <v>42541</v>
      </c>
      <c r="P39" s="53">
        <v>79.68</v>
      </c>
      <c r="Q39" s="53"/>
      <c r="R39" s="54">
        <f t="shared" si="3"/>
        <v>579170.5825555694</v>
      </c>
      <c r="S39" s="54"/>
      <c r="T39" s="55">
        <f t="shared" si="4"/>
        <v>127.99999999999869</v>
      </c>
      <c r="U39" s="55"/>
    </row>
    <row r="40" spans="2:21" ht="13.5">
      <c r="B40" s="36">
        <v>32</v>
      </c>
      <c r="C40" s="52">
        <f t="shared" si="1"/>
        <v>10986141.987851065</v>
      </c>
      <c r="D40" s="52"/>
      <c r="E40" s="36">
        <v>2012</v>
      </c>
      <c r="F40" s="8">
        <v>42560</v>
      </c>
      <c r="G40" s="39" t="s">
        <v>3</v>
      </c>
      <c r="H40" s="53">
        <v>79.48</v>
      </c>
      <c r="I40" s="53"/>
      <c r="J40" s="36">
        <v>53</v>
      </c>
      <c r="K40" s="52">
        <f t="shared" si="0"/>
        <v>329584.2596355319</v>
      </c>
      <c r="L40" s="52"/>
      <c r="M40" s="6">
        <f t="shared" si="2"/>
        <v>6.218570936519471</v>
      </c>
      <c r="N40" s="36">
        <v>2012</v>
      </c>
      <c r="O40" s="8">
        <v>42596</v>
      </c>
      <c r="P40" s="53">
        <v>78.78</v>
      </c>
      <c r="Q40" s="53"/>
      <c r="R40" s="54">
        <f t="shared" si="3"/>
        <v>435299.96555636474</v>
      </c>
      <c r="S40" s="54"/>
      <c r="T40" s="55">
        <f t="shared" si="4"/>
        <v>70.00000000000028</v>
      </c>
      <c r="U40" s="55"/>
    </row>
    <row r="41" spans="2:21" ht="13.5">
      <c r="B41" s="36">
        <v>33</v>
      </c>
      <c r="C41" s="52">
        <f t="shared" si="1"/>
        <v>11421441.95340743</v>
      </c>
      <c r="D41" s="52"/>
      <c r="E41" s="36">
        <v>2012</v>
      </c>
      <c r="F41" s="8">
        <v>42621</v>
      </c>
      <c r="G41" s="36" t="s">
        <v>3</v>
      </c>
      <c r="H41" s="53">
        <v>78.02</v>
      </c>
      <c r="I41" s="53"/>
      <c r="J41" s="36">
        <v>99</v>
      </c>
      <c r="K41" s="52">
        <f t="shared" si="0"/>
        <v>342643.25860222284</v>
      </c>
      <c r="L41" s="52"/>
      <c r="M41" s="6">
        <f t="shared" si="2"/>
        <v>3.4610430161840693</v>
      </c>
      <c r="N41" s="36">
        <v>2012</v>
      </c>
      <c r="O41" s="8">
        <v>42627</v>
      </c>
      <c r="P41" s="53">
        <v>78.02</v>
      </c>
      <c r="Q41" s="53"/>
      <c r="R41" s="54">
        <f t="shared" si="3"/>
        <v>0</v>
      </c>
      <c r="S41" s="54"/>
      <c r="T41" s="55">
        <f t="shared" si="4"/>
        <v>0</v>
      </c>
      <c r="U41" s="55"/>
    </row>
    <row r="42" spans="2:21" ht="13.5">
      <c r="B42" s="36">
        <v>34</v>
      </c>
      <c r="C42" s="52">
        <f t="shared" si="1"/>
        <v>11421441.95340743</v>
      </c>
      <c r="D42" s="52"/>
      <c r="E42" s="36">
        <v>2012</v>
      </c>
      <c r="F42" s="8">
        <v>42675</v>
      </c>
      <c r="G42" s="36" t="s">
        <v>4</v>
      </c>
      <c r="H42" s="53">
        <v>79.95</v>
      </c>
      <c r="I42" s="53"/>
      <c r="J42" s="36">
        <v>44</v>
      </c>
      <c r="K42" s="52">
        <f t="shared" si="0"/>
        <v>342643.25860222284</v>
      </c>
      <c r="L42" s="52"/>
      <c r="M42" s="6">
        <f t="shared" si="2"/>
        <v>7.7873467864141555</v>
      </c>
      <c r="N42" s="36">
        <v>2012</v>
      </c>
      <c r="O42" s="8">
        <v>42683</v>
      </c>
      <c r="P42" s="53">
        <v>79.51</v>
      </c>
      <c r="Q42" s="53"/>
      <c r="R42" s="54">
        <f t="shared" si="3"/>
        <v>-342643.2586022211</v>
      </c>
      <c r="S42" s="54"/>
      <c r="T42" s="55">
        <f t="shared" si="4"/>
        <v>-44</v>
      </c>
      <c r="U42" s="55"/>
    </row>
    <row r="43" spans="2:21" ht="13.5">
      <c r="B43" s="36">
        <v>35</v>
      </c>
      <c r="C43" s="52">
        <f t="shared" si="1"/>
        <v>11078798.694805209</v>
      </c>
      <c r="D43" s="52"/>
      <c r="E43" s="36">
        <v>2012</v>
      </c>
      <c r="F43" s="8">
        <v>42688</v>
      </c>
      <c r="G43" s="40" t="s">
        <v>4</v>
      </c>
      <c r="H43" s="53">
        <v>79.64</v>
      </c>
      <c r="I43" s="53"/>
      <c r="J43" s="36">
        <v>44</v>
      </c>
      <c r="K43" s="52">
        <f t="shared" si="0"/>
        <v>332363.9608441563</v>
      </c>
      <c r="L43" s="52"/>
      <c r="M43" s="6">
        <f t="shared" si="2"/>
        <v>7.553726382821734</v>
      </c>
      <c r="N43" s="36">
        <v>2013</v>
      </c>
      <c r="O43" s="8">
        <v>42426</v>
      </c>
      <c r="P43" s="53">
        <v>92.77</v>
      </c>
      <c r="Q43" s="53"/>
      <c r="R43" s="54">
        <f t="shared" si="3"/>
        <v>9918042.740644932</v>
      </c>
      <c r="S43" s="54"/>
      <c r="T43" s="55">
        <f t="shared" si="4"/>
        <v>1312.9999999999995</v>
      </c>
      <c r="U43" s="55"/>
    </row>
    <row r="44" spans="2:21" ht="13.5">
      <c r="B44" s="36">
        <v>36</v>
      </c>
      <c r="C44" s="52">
        <f t="shared" si="1"/>
        <v>20996841.43545014</v>
      </c>
      <c r="D44" s="52"/>
      <c r="E44" s="36">
        <v>2013</v>
      </c>
      <c r="F44" s="8">
        <v>42430</v>
      </c>
      <c r="G44" s="36" t="s">
        <v>4</v>
      </c>
      <c r="H44" s="53">
        <v>92.67</v>
      </c>
      <c r="I44" s="53"/>
      <c r="J44" s="36">
        <v>124</v>
      </c>
      <c r="K44" s="52">
        <f t="shared" si="0"/>
        <v>629905.2430635042</v>
      </c>
      <c r="L44" s="52"/>
      <c r="M44" s="6">
        <f t="shared" si="2"/>
        <v>5.079880992447615</v>
      </c>
      <c r="N44" s="36">
        <v>2013</v>
      </c>
      <c r="O44" s="8">
        <v>42451</v>
      </c>
      <c r="P44" s="53">
        <v>94.3</v>
      </c>
      <c r="Q44" s="53"/>
      <c r="R44" s="54">
        <f t="shared" si="3"/>
        <v>828020.601768959</v>
      </c>
      <c r="S44" s="54"/>
      <c r="T44" s="55">
        <f t="shared" si="4"/>
        <v>162.99999999999955</v>
      </c>
      <c r="U44" s="55"/>
    </row>
    <row r="45" spans="2:21" ht="13.5">
      <c r="B45" s="36">
        <v>37</v>
      </c>
      <c r="C45" s="52">
        <f t="shared" si="1"/>
        <v>21824862.0372191</v>
      </c>
      <c r="D45" s="52"/>
      <c r="E45" s="36">
        <v>2013</v>
      </c>
      <c r="F45" s="8">
        <v>42464</v>
      </c>
      <c r="G45" s="40" t="s">
        <v>4</v>
      </c>
      <c r="H45" s="53">
        <v>93.69</v>
      </c>
      <c r="I45" s="53"/>
      <c r="J45" s="36">
        <v>86</v>
      </c>
      <c r="K45" s="52">
        <f t="shared" si="0"/>
        <v>654745.861116573</v>
      </c>
      <c r="L45" s="52"/>
      <c r="M45" s="6">
        <f t="shared" si="2"/>
        <v>7.6133239664717784</v>
      </c>
      <c r="N45" s="36">
        <v>2013</v>
      </c>
      <c r="O45" s="8">
        <v>42520</v>
      </c>
      <c r="P45" s="53">
        <v>100.66</v>
      </c>
      <c r="Q45" s="53"/>
      <c r="R45" s="54">
        <f t="shared" si="3"/>
        <v>5306486.804630828</v>
      </c>
      <c r="S45" s="54"/>
      <c r="T45" s="55">
        <f t="shared" si="4"/>
        <v>696.9999999999999</v>
      </c>
      <c r="U45" s="55"/>
    </row>
    <row r="46" spans="2:21" ht="13.5">
      <c r="B46" s="36">
        <v>38</v>
      </c>
      <c r="C46" s="52">
        <f t="shared" si="1"/>
        <v>27131348.841849927</v>
      </c>
      <c r="D46" s="52"/>
      <c r="E46" s="36">
        <v>2013</v>
      </c>
      <c r="F46" s="8">
        <v>42527</v>
      </c>
      <c r="G46" s="40" t="s">
        <v>3</v>
      </c>
      <c r="H46" s="53">
        <v>99.11</v>
      </c>
      <c r="I46" s="53"/>
      <c r="J46" s="36">
        <v>134</v>
      </c>
      <c r="K46" s="52">
        <f t="shared" si="0"/>
        <v>813940.4652554977</v>
      </c>
      <c r="L46" s="52"/>
      <c r="M46" s="6">
        <f t="shared" si="2"/>
        <v>6.074182576533565</v>
      </c>
      <c r="N46" s="36">
        <v>2013</v>
      </c>
      <c r="O46" s="8">
        <v>42541</v>
      </c>
      <c r="P46" s="53">
        <v>96.96</v>
      </c>
      <c r="Q46" s="53"/>
      <c r="R46" s="54">
        <f t="shared" si="3"/>
        <v>1305949.25395472</v>
      </c>
      <c r="S46" s="54"/>
      <c r="T46" s="55">
        <f t="shared" si="4"/>
        <v>215.00000000000057</v>
      </c>
      <c r="U46" s="55"/>
    </row>
    <row r="47" spans="2:21" ht="13.5">
      <c r="B47" s="36">
        <v>39</v>
      </c>
      <c r="C47" s="52">
        <f t="shared" si="1"/>
        <v>28437298.095804647</v>
      </c>
      <c r="D47" s="52"/>
      <c r="E47" s="36">
        <v>2013</v>
      </c>
      <c r="F47" s="8">
        <v>42549</v>
      </c>
      <c r="G47" s="36" t="s">
        <v>4</v>
      </c>
      <c r="H47" s="53">
        <v>98.52</v>
      </c>
      <c r="I47" s="53"/>
      <c r="J47" s="36">
        <v>116</v>
      </c>
      <c r="K47" s="52">
        <f t="shared" si="0"/>
        <v>853118.9428741394</v>
      </c>
      <c r="L47" s="52"/>
      <c r="M47" s="6">
        <f t="shared" si="2"/>
        <v>7.354473645466719</v>
      </c>
      <c r="N47" s="36">
        <v>2013</v>
      </c>
      <c r="O47" s="8">
        <v>42577</v>
      </c>
      <c r="P47" s="53">
        <v>99.23</v>
      </c>
      <c r="Q47" s="53"/>
      <c r="R47" s="54">
        <f t="shared" si="3"/>
        <v>522167.6288281428</v>
      </c>
      <c r="S47" s="54"/>
      <c r="T47" s="55">
        <f t="shared" si="4"/>
        <v>71.0000000000008</v>
      </c>
      <c r="U47" s="55"/>
    </row>
    <row r="48" spans="2:21" ht="13.5">
      <c r="B48" s="36">
        <v>40</v>
      </c>
      <c r="C48" s="52">
        <f t="shared" si="1"/>
        <v>28959465.72463279</v>
      </c>
      <c r="D48" s="52"/>
      <c r="E48" s="36">
        <v>2013</v>
      </c>
      <c r="F48" s="8">
        <v>42588</v>
      </c>
      <c r="G48" s="36" t="s">
        <v>37</v>
      </c>
      <c r="H48" s="53">
        <v>98.27</v>
      </c>
      <c r="I48" s="53"/>
      <c r="J48" s="36">
        <v>87</v>
      </c>
      <c r="K48" s="52">
        <f t="shared" si="0"/>
        <v>868783.9717389836</v>
      </c>
      <c r="L48" s="52"/>
      <c r="M48" s="6">
        <f t="shared" si="2"/>
        <v>9.986022663666478</v>
      </c>
      <c r="N48" s="36">
        <v>2013</v>
      </c>
      <c r="O48" s="8">
        <v>42595</v>
      </c>
      <c r="P48" s="53">
        <v>96.93</v>
      </c>
      <c r="Q48" s="53"/>
      <c r="R48" s="54">
        <f t="shared" si="3"/>
        <v>1338127.0369312973</v>
      </c>
      <c r="S48" s="54"/>
      <c r="T48" s="55">
        <f t="shared" si="4"/>
        <v>133.99999999999892</v>
      </c>
      <c r="U48" s="55"/>
    </row>
    <row r="49" spans="2:21" ht="13.5">
      <c r="B49" s="36">
        <v>41</v>
      </c>
      <c r="C49" s="52">
        <f t="shared" si="1"/>
        <v>30297592.761564087</v>
      </c>
      <c r="D49" s="52"/>
      <c r="E49" s="36">
        <v>2013</v>
      </c>
      <c r="F49" s="8">
        <v>42636</v>
      </c>
      <c r="G49" s="40" t="s">
        <v>3</v>
      </c>
      <c r="H49" s="53">
        <v>99.31</v>
      </c>
      <c r="I49" s="53"/>
      <c r="J49" s="36">
        <v>32</v>
      </c>
      <c r="K49" s="52">
        <f t="shared" si="0"/>
        <v>908927.7828469226</v>
      </c>
      <c r="L49" s="52"/>
      <c r="M49" s="6">
        <f t="shared" si="2"/>
        <v>28.40399321396633</v>
      </c>
      <c r="N49" s="36">
        <v>2013</v>
      </c>
      <c r="O49" s="8">
        <v>42653</v>
      </c>
      <c r="P49" s="53">
        <v>97.39</v>
      </c>
      <c r="Q49" s="53"/>
      <c r="R49" s="54">
        <f t="shared" si="3"/>
        <v>5453566.697081541</v>
      </c>
      <c r="S49" s="54"/>
      <c r="T49" s="55">
        <f t="shared" si="4"/>
        <v>192.00000000000017</v>
      </c>
      <c r="U49" s="55"/>
    </row>
    <row r="50" spans="2:21" ht="13.5">
      <c r="B50" s="36">
        <v>42</v>
      </c>
      <c r="C50" s="52">
        <f t="shared" si="1"/>
        <v>35751159.45864563</v>
      </c>
      <c r="D50" s="52"/>
      <c r="E50" s="36">
        <v>2013</v>
      </c>
      <c r="F50" s="8">
        <v>42689</v>
      </c>
      <c r="G50" s="36" t="s">
        <v>4</v>
      </c>
      <c r="H50" s="53">
        <v>100.12</v>
      </c>
      <c r="I50" s="53"/>
      <c r="J50" s="36">
        <v>102</v>
      </c>
      <c r="K50" s="52">
        <f t="shared" si="0"/>
        <v>1072534.7837593688</v>
      </c>
      <c r="L50" s="52"/>
      <c r="M50" s="6">
        <f t="shared" si="2"/>
        <v>10.515046899601655</v>
      </c>
      <c r="N50" s="36">
        <v>2014</v>
      </c>
      <c r="O50" s="8">
        <v>42380</v>
      </c>
      <c r="P50" s="53">
        <v>103.91</v>
      </c>
      <c r="Q50" s="53"/>
      <c r="R50" s="54">
        <f t="shared" si="3"/>
        <v>3985202.774949019</v>
      </c>
      <c r="S50" s="54"/>
      <c r="T50" s="55">
        <f t="shared" si="4"/>
        <v>378.9999999999992</v>
      </c>
      <c r="U50" s="55"/>
    </row>
    <row r="51" spans="2:21" ht="13.5">
      <c r="B51" s="36">
        <v>43</v>
      </c>
      <c r="C51" s="52">
        <f t="shared" si="1"/>
        <v>39736362.23359465</v>
      </c>
      <c r="D51" s="52"/>
      <c r="E51" s="36">
        <v>2014</v>
      </c>
      <c r="F51" s="8">
        <v>42393</v>
      </c>
      <c r="G51" s="36" t="s">
        <v>3</v>
      </c>
      <c r="H51" s="53">
        <v>103.53</v>
      </c>
      <c r="I51" s="53"/>
      <c r="J51" s="36">
        <v>130</v>
      </c>
      <c r="K51" s="52">
        <f t="shared" si="0"/>
        <v>1192090.8670078395</v>
      </c>
      <c r="L51" s="52"/>
      <c r="M51" s="6">
        <f t="shared" si="2"/>
        <v>9.16992974621415</v>
      </c>
      <c r="N51" s="36">
        <v>2014</v>
      </c>
      <c r="O51" s="8">
        <v>42407</v>
      </c>
      <c r="P51" s="53">
        <v>102.4</v>
      </c>
      <c r="Q51" s="53"/>
      <c r="R51" s="54">
        <f t="shared" si="3"/>
        <v>1036202.0613221948</v>
      </c>
      <c r="S51" s="54"/>
      <c r="T51" s="55">
        <f t="shared" si="4"/>
        <v>112.99999999999955</v>
      </c>
      <c r="U51" s="55"/>
    </row>
    <row r="52" spans="2:21" ht="13.5">
      <c r="B52" s="36">
        <v>44</v>
      </c>
      <c r="C52" s="52">
        <f t="shared" si="1"/>
        <v>40772564.294916846</v>
      </c>
      <c r="D52" s="52"/>
      <c r="E52" s="36">
        <v>2014</v>
      </c>
      <c r="F52" s="8">
        <v>42496</v>
      </c>
      <c r="G52" s="36" t="s">
        <v>3</v>
      </c>
      <c r="H52" s="53">
        <v>101.85</v>
      </c>
      <c r="I52" s="53"/>
      <c r="J52" s="36">
        <v>40</v>
      </c>
      <c r="K52" s="52">
        <f t="shared" si="0"/>
        <v>1223176.9288475052</v>
      </c>
      <c r="L52" s="52"/>
      <c r="M52" s="6">
        <f t="shared" si="2"/>
        <v>30.57942322118763</v>
      </c>
      <c r="N52" s="36">
        <v>2014</v>
      </c>
      <c r="O52" s="8">
        <v>42503</v>
      </c>
      <c r="P52" s="53">
        <v>102.25</v>
      </c>
      <c r="Q52" s="53"/>
      <c r="R52" s="54">
        <f t="shared" si="3"/>
        <v>-1223176.9288475225</v>
      </c>
      <c r="S52" s="54"/>
      <c r="T52" s="55">
        <f t="shared" si="4"/>
        <v>-40</v>
      </c>
      <c r="U52" s="55"/>
    </row>
    <row r="53" spans="2:21" ht="13.5">
      <c r="B53" s="36">
        <v>45</v>
      </c>
      <c r="C53" s="52">
        <f t="shared" si="1"/>
        <v>39549387.366069324</v>
      </c>
      <c r="D53" s="52"/>
      <c r="E53" s="36">
        <v>2014</v>
      </c>
      <c r="F53" s="8">
        <v>42612</v>
      </c>
      <c r="G53" s="36" t="s">
        <v>4</v>
      </c>
      <c r="H53" s="53">
        <v>104.05</v>
      </c>
      <c r="I53" s="53"/>
      <c r="J53" s="36">
        <v>40</v>
      </c>
      <c r="K53" s="52">
        <f t="shared" si="0"/>
        <v>1186481.6209820798</v>
      </c>
      <c r="L53" s="52"/>
      <c r="M53" s="6">
        <f t="shared" si="2"/>
        <v>29.662040524551994</v>
      </c>
      <c r="N53" s="36">
        <v>2014</v>
      </c>
      <c r="O53" s="8">
        <v>42650</v>
      </c>
      <c r="P53" s="53">
        <v>108.31</v>
      </c>
      <c r="Q53" s="53"/>
      <c r="R53" s="54">
        <f t="shared" si="3"/>
        <v>12636029.263459165</v>
      </c>
      <c r="S53" s="54"/>
      <c r="T53" s="55">
        <f t="shared" si="4"/>
        <v>426.0000000000005</v>
      </c>
      <c r="U53" s="55"/>
    </row>
    <row r="54" spans="2:21" ht="13.5">
      <c r="B54" s="36">
        <v>46</v>
      </c>
      <c r="C54" s="52">
        <f t="shared" si="1"/>
        <v>52185416.62952849</v>
      </c>
      <c r="D54" s="52"/>
      <c r="E54" s="36">
        <v>2014</v>
      </c>
      <c r="F54" s="8">
        <v>42707</v>
      </c>
      <c r="G54" s="36" t="s">
        <v>4</v>
      </c>
      <c r="H54" s="53">
        <v>119.29</v>
      </c>
      <c r="I54" s="53"/>
      <c r="J54" s="36">
        <v>143</v>
      </c>
      <c r="K54" s="52">
        <f t="shared" si="0"/>
        <v>1565562.4988858546</v>
      </c>
      <c r="L54" s="52"/>
      <c r="M54" s="6">
        <f t="shared" si="2"/>
        <v>10.947989502698283</v>
      </c>
      <c r="N54" s="36">
        <v>2014</v>
      </c>
      <c r="O54" s="8">
        <v>42713</v>
      </c>
      <c r="P54" s="53">
        <v>119.29</v>
      </c>
      <c r="Q54" s="53"/>
      <c r="R54" s="54">
        <f t="shared" si="3"/>
        <v>0</v>
      </c>
      <c r="S54" s="54"/>
      <c r="T54" s="55">
        <f t="shared" si="4"/>
        <v>0</v>
      </c>
      <c r="U54" s="55"/>
    </row>
    <row r="55" spans="2:21" ht="13.5">
      <c r="B55" s="36">
        <v>47</v>
      </c>
      <c r="C55" s="52">
        <f t="shared" si="1"/>
        <v>52185416.62952849</v>
      </c>
      <c r="D55" s="52"/>
      <c r="E55" s="36">
        <v>2015</v>
      </c>
      <c r="F55" s="8">
        <v>42550</v>
      </c>
      <c r="G55" s="40" t="s">
        <v>3</v>
      </c>
      <c r="H55" s="53">
        <v>122.46</v>
      </c>
      <c r="I55" s="53"/>
      <c r="J55" s="36">
        <v>144</v>
      </c>
      <c r="K55" s="52">
        <f t="shared" si="0"/>
        <v>1565562.4988858546</v>
      </c>
      <c r="L55" s="52"/>
      <c r="M55" s="6">
        <f t="shared" si="2"/>
        <v>10.871961797818434</v>
      </c>
      <c r="N55" s="36">
        <v>2015</v>
      </c>
      <c r="O55" s="8">
        <v>42561</v>
      </c>
      <c r="P55" s="53">
        <v>122.46</v>
      </c>
      <c r="Q55" s="53"/>
      <c r="R55" s="54">
        <f t="shared" si="3"/>
        <v>0</v>
      </c>
      <c r="S55" s="54"/>
      <c r="T55" s="55">
        <f t="shared" si="4"/>
        <v>0</v>
      </c>
      <c r="U55" s="55"/>
    </row>
    <row r="56" spans="2:21" ht="13.5">
      <c r="B56" s="36">
        <v>48</v>
      </c>
      <c r="C56" s="52">
        <f t="shared" si="1"/>
        <v>52185416.62952849</v>
      </c>
      <c r="D56" s="52"/>
      <c r="E56" s="36"/>
      <c r="F56" s="8"/>
      <c r="G56" s="36" t="s">
        <v>3</v>
      </c>
      <c r="H56" s="53"/>
      <c r="I56" s="53"/>
      <c r="J56" s="36"/>
      <c r="K56" s="52">
        <f t="shared" si="0"/>
      </c>
      <c r="L56" s="52"/>
      <c r="M56" s="6">
        <f t="shared" si="2"/>
      </c>
      <c r="N56" s="36"/>
      <c r="O56" s="8"/>
      <c r="P56" s="53"/>
      <c r="Q56" s="53"/>
      <c r="R56" s="54">
        <f t="shared" si="3"/>
      </c>
      <c r="S56" s="54"/>
      <c r="T56" s="55">
        <f t="shared" si="4"/>
      </c>
      <c r="U56" s="55"/>
    </row>
    <row r="57" spans="2:21" ht="13.5">
      <c r="B57" s="36">
        <v>49</v>
      </c>
      <c r="C57" s="52">
        <f t="shared" si="1"/>
      </c>
      <c r="D57" s="52"/>
      <c r="E57" s="36"/>
      <c r="F57" s="8"/>
      <c r="G57" s="36" t="s">
        <v>3</v>
      </c>
      <c r="H57" s="53"/>
      <c r="I57" s="53"/>
      <c r="J57" s="36"/>
      <c r="K57" s="52">
        <f t="shared" si="0"/>
      </c>
      <c r="L57" s="52"/>
      <c r="M57" s="6">
        <f t="shared" si="2"/>
      </c>
      <c r="N57" s="36"/>
      <c r="O57" s="8"/>
      <c r="P57" s="53"/>
      <c r="Q57" s="53"/>
      <c r="R57" s="54">
        <f t="shared" si="3"/>
      </c>
      <c r="S57" s="54"/>
      <c r="T57" s="55">
        <f t="shared" si="4"/>
      </c>
      <c r="U57" s="55"/>
    </row>
    <row r="58" spans="2:21" ht="13.5">
      <c r="B58" s="36">
        <v>50</v>
      </c>
      <c r="C58" s="52">
        <f t="shared" si="1"/>
      </c>
      <c r="D58" s="52"/>
      <c r="E58" s="36"/>
      <c r="F58" s="8"/>
      <c r="G58" s="36" t="s">
        <v>3</v>
      </c>
      <c r="H58" s="53"/>
      <c r="I58" s="53"/>
      <c r="J58" s="36"/>
      <c r="K58" s="52">
        <f t="shared" si="0"/>
      </c>
      <c r="L58" s="52"/>
      <c r="M58" s="6">
        <f t="shared" si="2"/>
      </c>
      <c r="N58" s="36"/>
      <c r="O58" s="8"/>
      <c r="P58" s="53"/>
      <c r="Q58" s="53"/>
      <c r="R58" s="54">
        <f t="shared" si="3"/>
      </c>
      <c r="S58" s="54"/>
      <c r="T58" s="55">
        <f t="shared" si="4"/>
      </c>
      <c r="U58" s="55"/>
    </row>
    <row r="59" spans="2:21" ht="13.5">
      <c r="B59" s="36">
        <v>51</v>
      </c>
      <c r="C59" s="52">
        <f t="shared" si="1"/>
      </c>
      <c r="D59" s="52"/>
      <c r="E59" s="36"/>
      <c r="F59" s="8"/>
      <c r="G59" s="36" t="s">
        <v>3</v>
      </c>
      <c r="H59" s="53"/>
      <c r="I59" s="53"/>
      <c r="J59" s="36"/>
      <c r="K59" s="52">
        <f t="shared" si="0"/>
      </c>
      <c r="L59" s="52"/>
      <c r="M59" s="6">
        <f t="shared" si="2"/>
      </c>
      <c r="N59" s="36"/>
      <c r="O59" s="8"/>
      <c r="P59" s="53"/>
      <c r="Q59" s="53"/>
      <c r="R59" s="54">
        <f t="shared" si="3"/>
      </c>
      <c r="S59" s="54"/>
      <c r="T59" s="55">
        <f t="shared" si="4"/>
      </c>
      <c r="U59" s="55"/>
    </row>
    <row r="60" spans="2:21" ht="13.5">
      <c r="B60" s="36">
        <v>52</v>
      </c>
      <c r="C60" s="52">
        <f t="shared" si="1"/>
      </c>
      <c r="D60" s="52"/>
      <c r="E60" s="36"/>
      <c r="F60" s="8"/>
      <c r="G60" s="36" t="s">
        <v>3</v>
      </c>
      <c r="H60" s="53"/>
      <c r="I60" s="53"/>
      <c r="J60" s="36"/>
      <c r="K60" s="52">
        <f t="shared" si="0"/>
      </c>
      <c r="L60" s="52"/>
      <c r="M60" s="6">
        <f t="shared" si="2"/>
      </c>
      <c r="N60" s="36"/>
      <c r="O60" s="8"/>
      <c r="P60" s="53"/>
      <c r="Q60" s="53"/>
      <c r="R60" s="54">
        <f t="shared" si="3"/>
      </c>
      <c r="S60" s="54"/>
      <c r="T60" s="55">
        <f t="shared" si="4"/>
      </c>
      <c r="U60" s="55"/>
    </row>
    <row r="61" spans="2:21" ht="13.5">
      <c r="B61" s="36">
        <v>53</v>
      </c>
      <c r="C61" s="52">
        <f t="shared" si="1"/>
      </c>
      <c r="D61" s="52"/>
      <c r="E61" s="36"/>
      <c r="F61" s="8"/>
      <c r="G61" s="36" t="s">
        <v>3</v>
      </c>
      <c r="H61" s="53"/>
      <c r="I61" s="53"/>
      <c r="J61" s="36"/>
      <c r="K61" s="52">
        <f t="shared" si="0"/>
      </c>
      <c r="L61" s="52"/>
      <c r="M61" s="6">
        <f t="shared" si="2"/>
      </c>
      <c r="N61" s="36"/>
      <c r="O61" s="8"/>
      <c r="P61" s="53"/>
      <c r="Q61" s="53"/>
      <c r="R61" s="54">
        <f t="shared" si="3"/>
      </c>
      <c r="S61" s="54"/>
      <c r="T61" s="55">
        <f t="shared" si="4"/>
      </c>
      <c r="U61" s="55"/>
    </row>
    <row r="62" spans="2:21" ht="13.5">
      <c r="B62" s="36">
        <v>54</v>
      </c>
      <c r="C62" s="52">
        <f t="shared" si="1"/>
      </c>
      <c r="D62" s="52"/>
      <c r="E62" s="36"/>
      <c r="F62" s="8"/>
      <c r="G62" s="36" t="s">
        <v>3</v>
      </c>
      <c r="H62" s="53"/>
      <c r="I62" s="53"/>
      <c r="J62" s="36"/>
      <c r="K62" s="52">
        <f t="shared" si="0"/>
      </c>
      <c r="L62" s="52"/>
      <c r="M62" s="6">
        <f t="shared" si="2"/>
      </c>
      <c r="N62" s="36"/>
      <c r="O62" s="8"/>
      <c r="P62" s="53"/>
      <c r="Q62" s="53"/>
      <c r="R62" s="54">
        <f t="shared" si="3"/>
      </c>
      <c r="S62" s="54"/>
      <c r="T62" s="55">
        <f t="shared" si="4"/>
      </c>
      <c r="U62" s="55"/>
    </row>
    <row r="63" spans="2:21" ht="13.5">
      <c r="B63" s="36">
        <v>55</v>
      </c>
      <c r="C63" s="52">
        <f t="shared" si="1"/>
      </c>
      <c r="D63" s="52"/>
      <c r="E63" s="36"/>
      <c r="F63" s="8"/>
      <c r="G63" s="36" t="s">
        <v>4</v>
      </c>
      <c r="H63" s="53"/>
      <c r="I63" s="53"/>
      <c r="J63" s="36"/>
      <c r="K63" s="52">
        <f t="shared" si="0"/>
      </c>
      <c r="L63" s="52"/>
      <c r="M63" s="6">
        <f t="shared" si="2"/>
      </c>
      <c r="N63" s="36"/>
      <c r="O63" s="8"/>
      <c r="P63" s="53"/>
      <c r="Q63" s="53"/>
      <c r="R63" s="54">
        <f t="shared" si="3"/>
      </c>
      <c r="S63" s="54"/>
      <c r="T63" s="55">
        <f t="shared" si="4"/>
      </c>
      <c r="U63" s="55"/>
    </row>
    <row r="64" spans="2:21" ht="13.5">
      <c r="B64" s="36">
        <v>56</v>
      </c>
      <c r="C64" s="52">
        <f t="shared" si="1"/>
      </c>
      <c r="D64" s="52"/>
      <c r="E64" s="36"/>
      <c r="F64" s="8"/>
      <c r="G64" s="36" t="s">
        <v>3</v>
      </c>
      <c r="H64" s="53"/>
      <c r="I64" s="53"/>
      <c r="J64" s="36"/>
      <c r="K64" s="52">
        <f t="shared" si="0"/>
      </c>
      <c r="L64" s="52"/>
      <c r="M64" s="6">
        <f t="shared" si="2"/>
      </c>
      <c r="N64" s="36"/>
      <c r="O64" s="8"/>
      <c r="P64" s="53"/>
      <c r="Q64" s="53"/>
      <c r="R64" s="54">
        <f t="shared" si="3"/>
      </c>
      <c r="S64" s="54"/>
      <c r="T64" s="55">
        <f t="shared" si="4"/>
      </c>
      <c r="U64" s="55"/>
    </row>
    <row r="65" spans="2:21" ht="13.5">
      <c r="B65" s="36">
        <v>57</v>
      </c>
      <c r="C65" s="52">
        <f t="shared" si="1"/>
      </c>
      <c r="D65" s="52"/>
      <c r="E65" s="36"/>
      <c r="F65" s="8"/>
      <c r="G65" s="36" t="s">
        <v>3</v>
      </c>
      <c r="H65" s="53"/>
      <c r="I65" s="53"/>
      <c r="J65" s="36"/>
      <c r="K65" s="52">
        <f t="shared" si="0"/>
      </c>
      <c r="L65" s="52"/>
      <c r="M65" s="6">
        <f t="shared" si="2"/>
      </c>
      <c r="N65" s="36"/>
      <c r="O65" s="8"/>
      <c r="P65" s="53"/>
      <c r="Q65" s="53"/>
      <c r="R65" s="54">
        <f t="shared" si="3"/>
      </c>
      <c r="S65" s="54"/>
      <c r="T65" s="55">
        <f t="shared" si="4"/>
      </c>
      <c r="U65" s="55"/>
    </row>
    <row r="66" spans="2:21" ht="13.5">
      <c r="B66" s="36">
        <v>58</v>
      </c>
      <c r="C66" s="52">
        <f t="shared" si="1"/>
      </c>
      <c r="D66" s="52"/>
      <c r="E66" s="36"/>
      <c r="F66" s="8"/>
      <c r="G66" s="36" t="s">
        <v>3</v>
      </c>
      <c r="H66" s="53"/>
      <c r="I66" s="53"/>
      <c r="J66" s="36"/>
      <c r="K66" s="52">
        <f t="shared" si="0"/>
      </c>
      <c r="L66" s="52"/>
      <c r="M66" s="6">
        <f t="shared" si="2"/>
      </c>
      <c r="N66" s="36"/>
      <c r="O66" s="8"/>
      <c r="P66" s="53"/>
      <c r="Q66" s="53"/>
      <c r="R66" s="54">
        <f t="shared" si="3"/>
      </c>
      <c r="S66" s="54"/>
      <c r="T66" s="55">
        <f t="shared" si="4"/>
      </c>
      <c r="U66" s="55"/>
    </row>
    <row r="67" spans="2:21" ht="13.5">
      <c r="B67" s="36">
        <v>59</v>
      </c>
      <c r="C67" s="52">
        <f t="shared" si="1"/>
      </c>
      <c r="D67" s="52"/>
      <c r="E67" s="36"/>
      <c r="F67" s="8"/>
      <c r="G67" s="36" t="s">
        <v>3</v>
      </c>
      <c r="H67" s="53"/>
      <c r="I67" s="53"/>
      <c r="J67" s="36"/>
      <c r="K67" s="52">
        <f t="shared" si="0"/>
      </c>
      <c r="L67" s="52"/>
      <c r="M67" s="6">
        <f t="shared" si="2"/>
      </c>
      <c r="N67" s="36"/>
      <c r="O67" s="8"/>
      <c r="P67" s="53"/>
      <c r="Q67" s="53"/>
      <c r="R67" s="54">
        <f t="shared" si="3"/>
      </c>
      <c r="S67" s="54"/>
      <c r="T67" s="55">
        <f t="shared" si="4"/>
      </c>
      <c r="U67" s="55"/>
    </row>
    <row r="68" spans="2:21" ht="13.5">
      <c r="B68" s="36">
        <v>60</v>
      </c>
      <c r="C68" s="52">
        <f t="shared" si="1"/>
      </c>
      <c r="D68" s="52"/>
      <c r="E68" s="36"/>
      <c r="F68" s="8"/>
      <c r="G68" s="36" t="s">
        <v>4</v>
      </c>
      <c r="H68" s="53"/>
      <c r="I68" s="53"/>
      <c r="J68" s="36"/>
      <c r="K68" s="52">
        <f t="shared" si="0"/>
      </c>
      <c r="L68" s="52"/>
      <c r="M68" s="6">
        <f t="shared" si="2"/>
      </c>
      <c r="N68" s="36"/>
      <c r="O68" s="8"/>
      <c r="P68" s="53"/>
      <c r="Q68" s="53"/>
      <c r="R68" s="54">
        <f t="shared" si="3"/>
      </c>
      <c r="S68" s="54"/>
      <c r="T68" s="55">
        <f t="shared" si="4"/>
      </c>
      <c r="U68" s="55"/>
    </row>
    <row r="69" spans="2:21" ht="13.5">
      <c r="B69" s="36">
        <v>61</v>
      </c>
      <c r="C69" s="52">
        <f t="shared" si="1"/>
      </c>
      <c r="D69" s="52"/>
      <c r="E69" s="36"/>
      <c r="F69" s="8"/>
      <c r="G69" s="36" t="s">
        <v>4</v>
      </c>
      <c r="H69" s="53"/>
      <c r="I69" s="53"/>
      <c r="J69" s="36"/>
      <c r="K69" s="52">
        <f t="shared" si="0"/>
      </c>
      <c r="L69" s="52"/>
      <c r="M69" s="6">
        <f t="shared" si="2"/>
      </c>
      <c r="N69" s="36"/>
      <c r="O69" s="8"/>
      <c r="P69" s="53"/>
      <c r="Q69" s="53"/>
      <c r="R69" s="54">
        <f t="shared" si="3"/>
      </c>
      <c r="S69" s="54"/>
      <c r="T69" s="55">
        <f t="shared" si="4"/>
      </c>
      <c r="U69" s="55"/>
    </row>
    <row r="70" spans="2:21" ht="13.5">
      <c r="B70" s="36">
        <v>62</v>
      </c>
      <c r="C70" s="52">
        <f t="shared" si="1"/>
      </c>
      <c r="D70" s="52"/>
      <c r="E70" s="36"/>
      <c r="F70" s="8"/>
      <c r="G70" s="36" t="s">
        <v>3</v>
      </c>
      <c r="H70" s="53"/>
      <c r="I70" s="53"/>
      <c r="J70" s="36"/>
      <c r="K70" s="52">
        <f t="shared" si="0"/>
      </c>
      <c r="L70" s="52"/>
      <c r="M70" s="6">
        <f t="shared" si="2"/>
      </c>
      <c r="N70" s="36"/>
      <c r="O70" s="8"/>
      <c r="P70" s="53"/>
      <c r="Q70" s="53"/>
      <c r="R70" s="54">
        <f t="shared" si="3"/>
      </c>
      <c r="S70" s="54"/>
      <c r="T70" s="55">
        <f t="shared" si="4"/>
      </c>
      <c r="U70" s="55"/>
    </row>
    <row r="71" spans="2:21" ht="13.5">
      <c r="B71" s="36">
        <v>63</v>
      </c>
      <c r="C71" s="52">
        <f t="shared" si="1"/>
      </c>
      <c r="D71" s="52"/>
      <c r="E71" s="36"/>
      <c r="F71" s="8"/>
      <c r="G71" s="36" t="s">
        <v>4</v>
      </c>
      <c r="H71" s="53"/>
      <c r="I71" s="53"/>
      <c r="J71" s="36"/>
      <c r="K71" s="52">
        <f t="shared" si="0"/>
      </c>
      <c r="L71" s="52"/>
      <c r="M71" s="6">
        <f t="shared" si="2"/>
      </c>
      <c r="N71" s="36"/>
      <c r="O71" s="8"/>
      <c r="P71" s="53"/>
      <c r="Q71" s="53"/>
      <c r="R71" s="54">
        <f t="shared" si="3"/>
      </c>
      <c r="S71" s="54"/>
      <c r="T71" s="55">
        <f t="shared" si="4"/>
      </c>
      <c r="U71" s="55"/>
    </row>
    <row r="72" spans="2:21" ht="13.5">
      <c r="B72" s="36">
        <v>64</v>
      </c>
      <c r="C72" s="52">
        <f t="shared" si="1"/>
      </c>
      <c r="D72" s="52"/>
      <c r="E72" s="36"/>
      <c r="F72" s="8"/>
      <c r="G72" s="36" t="s">
        <v>3</v>
      </c>
      <c r="H72" s="53"/>
      <c r="I72" s="53"/>
      <c r="J72" s="36"/>
      <c r="K72" s="52">
        <f t="shared" si="0"/>
      </c>
      <c r="L72" s="52"/>
      <c r="M72" s="6">
        <f t="shared" si="2"/>
      </c>
      <c r="N72" s="36"/>
      <c r="O72" s="8"/>
      <c r="P72" s="53"/>
      <c r="Q72" s="53"/>
      <c r="R72" s="54">
        <f t="shared" si="3"/>
      </c>
      <c r="S72" s="54"/>
      <c r="T72" s="55">
        <f t="shared" si="4"/>
      </c>
      <c r="U72" s="55"/>
    </row>
    <row r="73" spans="2:21" ht="13.5">
      <c r="B73" s="36">
        <v>65</v>
      </c>
      <c r="C73" s="52">
        <f t="shared" si="1"/>
      </c>
      <c r="D73" s="52"/>
      <c r="E73" s="36"/>
      <c r="F73" s="8"/>
      <c r="G73" s="36" t="s">
        <v>4</v>
      </c>
      <c r="H73" s="53"/>
      <c r="I73" s="53"/>
      <c r="J73" s="36"/>
      <c r="K73" s="52">
        <f aca="true" t="shared" si="5" ref="K73:K108">IF(F73="","",C73*0.03)</f>
      </c>
      <c r="L73" s="52"/>
      <c r="M73" s="6">
        <f t="shared" si="2"/>
      </c>
      <c r="N73" s="36"/>
      <c r="O73" s="8"/>
      <c r="P73" s="53"/>
      <c r="Q73" s="53"/>
      <c r="R73" s="54">
        <f t="shared" si="3"/>
      </c>
      <c r="S73" s="54"/>
      <c r="T73" s="55">
        <f t="shared" si="4"/>
      </c>
      <c r="U73" s="55"/>
    </row>
    <row r="74" spans="2:21" ht="13.5">
      <c r="B74" s="36">
        <v>66</v>
      </c>
      <c r="C74" s="52">
        <f aca="true" t="shared" si="6" ref="C74:C108">IF(R73="","",C73+R73)</f>
      </c>
      <c r="D74" s="52"/>
      <c r="E74" s="36"/>
      <c r="F74" s="8"/>
      <c r="G74" s="36" t="s">
        <v>4</v>
      </c>
      <c r="H74" s="53"/>
      <c r="I74" s="53"/>
      <c r="J74" s="36"/>
      <c r="K74" s="52">
        <f t="shared" si="5"/>
      </c>
      <c r="L74" s="52"/>
      <c r="M74" s="6">
        <f aca="true" t="shared" si="7" ref="M74:M108">IF(J74="","",(K74/J74)/1000)</f>
      </c>
      <c r="N74" s="36"/>
      <c r="O74" s="8"/>
      <c r="P74" s="53"/>
      <c r="Q74" s="53"/>
      <c r="R74" s="54">
        <f aca="true" t="shared" si="8" ref="R74:R108">IF(O74="","",(IF(G74="売",H74-P74,P74-H74))*M74*100000)</f>
      </c>
      <c r="S74" s="54"/>
      <c r="T74" s="55">
        <f aca="true" t="shared" si="9" ref="T74:T108">IF(O74="","",IF(R74&lt;0,J74*(-1),IF(G74="買",(P74-H74)*100,(H74-P74)*100)))</f>
      </c>
      <c r="U74" s="55"/>
    </row>
    <row r="75" spans="2:21" ht="13.5">
      <c r="B75" s="36">
        <v>67</v>
      </c>
      <c r="C75" s="52">
        <f t="shared" si="6"/>
      </c>
      <c r="D75" s="52"/>
      <c r="E75" s="36"/>
      <c r="F75" s="8"/>
      <c r="G75" s="36" t="s">
        <v>3</v>
      </c>
      <c r="H75" s="53"/>
      <c r="I75" s="53"/>
      <c r="J75" s="36"/>
      <c r="K75" s="52">
        <f t="shared" si="5"/>
      </c>
      <c r="L75" s="52"/>
      <c r="M75" s="6">
        <f t="shared" si="7"/>
      </c>
      <c r="N75" s="36"/>
      <c r="O75" s="8"/>
      <c r="P75" s="53"/>
      <c r="Q75" s="53"/>
      <c r="R75" s="54">
        <f t="shared" si="8"/>
      </c>
      <c r="S75" s="54"/>
      <c r="T75" s="55">
        <f t="shared" si="9"/>
      </c>
      <c r="U75" s="55"/>
    </row>
    <row r="76" spans="2:21" ht="13.5">
      <c r="B76" s="36">
        <v>68</v>
      </c>
      <c r="C76" s="52">
        <f t="shared" si="6"/>
      </c>
      <c r="D76" s="52"/>
      <c r="E76" s="36"/>
      <c r="F76" s="8"/>
      <c r="G76" s="36" t="s">
        <v>3</v>
      </c>
      <c r="H76" s="53"/>
      <c r="I76" s="53"/>
      <c r="J76" s="36"/>
      <c r="K76" s="52">
        <f t="shared" si="5"/>
      </c>
      <c r="L76" s="52"/>
      <c r="M76" s="6">
        <f t="shared" si="7"/>
      </c>
      <c r="N76" s="36"/>
      <c r="O76" s="8"/>
      <c r="P76" s="53"/>
      <c r="Q76" s="53"/>
      <c r="R76" s="54">
        <f t="shared" si="8"/>
      </c>
      <c r="S76" s="54"/>
      <c r="T76" s="55">
        <f t="shared" si="9"/>
      </c>
      <c r="U76" s="55"/>
    </row>
    <row r="77" spans="2:21" ht="13.5">
      <c r="B77" s="36">
        <v>69</v>
      </c>
      <c r="C77" s="52">
        <f t="shared" si="6"/>
      </c>
      <c r="D77" s="52"/>
      <c r="E77" s="36"/>
      <c r="F77" s="8"/>
      <c r="G77" s="36" t="s">
        <v>3</v>
      </c>
      <c r="H77" s="53"/>
      <c r="I77" s="53"/>
      <c r="J77" s="36"/>
      <c r="K77" s="52">
        <f t="shared" si="5"/>
      </c>
      <c r="L77" s="52"/>
      <c r="M77" s="6">
        <f t="shared" si="7"/>
      </c>
      <c r="N77" s="36"/>
      <c r="O77" s="8"/>
      <c r="P77" s="53"/>
      <c r="Q77" s="53"/>
      <c r="R77" s="54">
        <f t="shared" si="8"/>
      </c>
      <c r="S77" s="54"/>
      <c r="T77" s="55">
        <f t="shared" si="9"/>
      </c>
      <c r="U77" s="55"/>
    </row>
    <row r="78" spans="2:21" ht="13.5">
      <c r="B78" s="36">
        <v>70</v>
      </c>
      <c r="C78" s="52">
        <f t="shared" si="6"/>
      </c>
      <c r="D78" s="52"/>
      <c r="E78" s="36"/>
      <c r="F78" s="8"/>
      <c r="G78" s="36" t="s">
        <v>4</v>
      </c>
      <c r="H78" s="53"/>
      <c r="I78" s="53"/>
      <c r="J78" s="36"/>
      <c r="K78" s="52">
        <f t="shared" si="5"/>
      </c>
      <c r="L78" s="52"/>
      <c r="M78" s="6">
        <f t="shared" si="7"/>
      </c>
      <c r="N78" s="36"/>
      <c r="O78" s="8"/>
      <c r="P78" s="53"/>
      <c r="Q78" s="53"/>
      <c r="R78" s="54">
        <f t="shared" si="8"/>
      </c>
      <c r="S78" s="54"/>
      <c r="T78" s="55">
        <f t="shared" si="9"/>
      </c>
      <c r="U78" s="55"/>
    </row>
    <row r="79" spans="2:21" ht="13.5">
      <c r="B79" s="36">
        <v>71</v>
      </c>
      <c r="C79" s="52">
        <f t="shared" si="6"/>
      </c>
      <c r="D79" s="52"/>
      <c r="E79" s="36"/>
      <c r="F79" s="8"/>
      <c r="G79" s="36" t="s">
        <v>3</v>
      </c>
      <c r="H79" s="53"/>
      <c r="I79" s="53"/>
      <c r="J79" s="36"/>
      <c r="K79" s="52">
        <f t="shared" si="5"/>
      </c>
      <c r="L79" s="52"/>
      <c r="M79" s="6">
        <f t="shared" si="7"/>
      </c>
      <c r="N79" s="36"/>
      <c r="O79" s="8"/>
      <c r="P79" s="53"/>
      <c r="Q79" s="53"/>
      <c r="R79" s="54">
        <f t="shared" si="8"/>
      </c>
      <c r="S79" s="54"/>
      <c r="T79" s="55">
        <f t="shared" si="9"/>
      </c>
      <c r="U79" s="55"/>
    </row>
    <row r="80" spans="2:21" ht="13.5">
      <c r="B80" s="36">
        <v>72</v>
      </c>
      <c r="C80" s="52">
        <f t="shared" si="6"/>
      </c>
      <c r="D80" s="52"/>
      <c r="E80" s="36"/>
      <c r="F80" s="8"/>
      <c r="G80" s="36" t="s">
        <v>4</v>
      </c>
      <c r="H80" s="53"/>
      <c r="I80" s="53"/>
      <c r="J80" s="36"/>
      <c r="K80" s="52">
        <f t="shared" si="5"/>
      </c>
      <c r="L80" s="52"/>
      <c r="M80" s="6">
        <f t="shared" si="7"/>
      </c>
      <c r="N80" s="36"/>
      <c r="O80" s="8"/>
      <c r="P80" s="53"/>
      <c r="Q80" s="53"/>
      <c r="R80" s="54">
        <f t="shared" si="8"/>
      </c>
      <c r="S80" s="54"/>
      <c r="T80" s="55">
        <f t="shared" si="9"/>
      </c>
      <c r="U80" s="55"/>
    </row>
    <row r="81" spans="2:21" ht="13.5">
      <c r="B81" s="36">
        <v>73</v>
      </c>
      <c r="C81" s="52">
        <f t="shared" si="6"/>
      </c>
      <c r="D81" s="52"/>
      <c r="E81" s="36"/>
      <c r="F81" s="8"/>
      <c r="G81" s="36" t="s">
        <v>3</v>
      </c>
      <c r="H81" s="53"/>
      <c r="I81" s="53"/>
      <c r="J81" s="36"/>
      <c r="K81" s="52">
        <f t="shared" si="5"/>
      </c>
      <c r="L81" s="52"/>
      <c r="M81" s="6">
        <f t="shared" si="7"/>
      </c>
      <c r="N81" s="36"/>
      <c r="O81" s="8"/>
      <c r="P81" s="53"/>
      <c r="Q81" s="53"/>
      <c r="R81" s="54">
        <f t="shared" si="8"/>
      </c>
      <c r="S81" s="54"/>
      <c r="T81" s="55">
        <f t="shared" si="9"/>
      </c>
      <c r="U81" s="55"/>
    </row>
    <row r="82" spans="2:21" ht="13.5">
      <c r="B82" s="36">
        <v>74</v>
      </c>
      <c r="C82" s="52">
        <f t="shared" si="6"/>
      </c>
      <c r="D82" s="52"/>
      <c r="E82" s="36"/>
      <c r="F82" s="8"/>
      <c r="G82" s="36" t="s">
        <v>3</v>
      </c>
      <c r="H82" s="53"/>
      <c r="I82" s="53"/>
      <c r="J82" s="36"/>
      <c r="K82" s="52">
        <f t="shared" si="5"/>
      </c>
      <c r="L82" s="52"/>
      <c r="M82" s="6">
        <f t="shared" si="7"/>
      </c>
      <c r="N82" s="36"/>
      <c r="O82" s="8"/>
      <c r="P82" s="53"/>
      <c r="Q82" s="53"/>
      <c r="R82" s="54">
        <f t="shared" si="8"/>
      </c>
      <c r="S82" s="54"/>
      <c r="T82" s="55">
        <f t="shared" si="9"/>
      </c>
      <c r="U82" s="55"/>
    </row>
    <row r="83" spans="2:21" ht="13.5">
      <c r="B83" s="36">
        <v>75</v>
      </c>
      <c r="C83" s="52">
        <f t="shared" si="6"/>
      </c>
      <c r="D83" s="52"/>
      <c r="E83" s="36"/>
      <c r="F83" s="8"/>
      <c r="G83" s="36" t="s">
        <v>3</v>
      </c>
      <c r="H83" s="53"/>
      <c r="I83" s="53"/>
      <c r="J83" s="36"/>
      <c r="K83" s="52">
        <f t="shared" si="5"/>
      </c>
      <c r="L83" s="52"/>
      <c r="M83" s="6">
        <f t="shared" si="7"/>
      </c>
      <c r="N83" s="36"/>
      <c r="O83" s="8"/>
      <c r="P83" s="53"/>
      <c r="Q83" s="53"/>
      <c r="R83" s="54">
        <f t="shared" si="8"/>
      </c>
      <c r="S83" s="54"/>
      <c r="T83" s="55">
        <f t="shared" si="9"/>
      </c>
      <c r="U83" s="55"/>
    </row>
    <row r="84" spans="2:21" ht="13.5">
      <c r="B84" s="36">
        <v>76</v>
      </c>
      <c r="C84" s="52">
        <f t="shared" si="6"/>
      </c>
      <c r="D84" s="52"/>
      <c r="E84" s="36"/>
      <c r="F84" s="8"/>
      <c r="G84" s="36" t="s">
        <v>3</v>
      </c>
      <c r="H84" s="53"/>
      <c r="I84" s="53"/>
      <c r="J84" s="36"/>
      <c r="K84" s="52">
        <f t="shared" si="5"/>
      </c>
      <c r="L84" s="52"/>
      <c r="M84" s="6">
        <f t="shared" si="7"/>
      </c>
      <c r="N84" s="36"/>
      <c r="O84" s="8"/>
      <c r="P84" s="53"/>
      <c r="Q84" s="53"/>
      <c r="R84" s="54">
        <f t="shared" si="8"/>
      </c>
      <c r="S84" s="54"/>
      <c r="T84" s="55">
        <f t="shared" si="9"/>
      </c>
      <c r="U84" s="55"/>
    </row>
    <row r="85" spans="2:21" ht="13.5">
      <c r="B85" s="36">
        <v>77</v>
      </c>
      <c r="C85" s="52">
        <f t="shared" si="6"/>
      </c>
      <c r="D85" s="52"/>
      <c r="E85" s="36"/>
      <c r="F85" s="8"/>
      <c r="G85" s="36" t="s">
        <v>4</v>
      </c>
      <c r="H85" s="53"/>
      <c r="I85" s="53"/>
      <c r="J85" s="36"/>
      <c r="K85" s="52">
        <f t="shared" si="5"/>
      </c>
      <c r="L85" s="52"/>
      <c r="M85" s="6">
        <f t="shared" si="7"/>
      </c>
      <c r="N85" s="36"/>
      <c r="O85" s="8"/>
      <c r="P85" s="53"/>
      <c r="Q85" s="53"/>
      <c r="R85" s="54">
        <f t="shared" si="8"/>
      </c>
      <c r="S85" s="54"/>
      <c r="T85" s="55">
        <f t="shared" si="9"/>
      </c>
      <c r="U85" s="55"/>
    </row>
    <row r="86" spans="2:21" ht="13.5">
      <c r="B86" s="36">
        <v>78</v>
      </c>
      <c r="C86" s="52">
        <f t="shared" si="6"/>
      </c>
      <c r="D86" s="52"/>
      <c r="E86" s="36"/>
      <c r="F86" s="8"/>
      <c r="G86" s="36" t="s">
        <v>3</v>
      </c>
      <c r="H86" s="53"/>
      <c r="I86" s="53"/>
      <c r="J86" s="36"/>
      <c r="K86" s="52">
        <f t="shared" si="5"/>
      </c>
      <c r="L86" s="52"/>
      <c r="M86" s="6">
        <f t="shared" si="7"/>
      </c>
      <c r="N86" s="36"/>
      <c r="O86" s="8"/>
      <c r="P86" s="53"/>
      <c r="Q86" s="53"/>
      <c r="R86" s="54">
        <f t="shared" si="8"/>
      </c>
      <c r="S86" s="54"/>
      <c r="T86" s="55">
        <f t="shared" si="9"/>
      </c>
      <c r="U86" s="55"/>
    </row>
    <row r="87" spans="2:21" ht="13.5">
      <c r="B87" s="36">
        <v>79</v>
      </c>
      <c r="C87" s="52">
        <f t="shared" si="6"/>
      </c>
      <c r="D87" s="52"/>
      <c r="E87" s="36"/>
      <c r="F87" s="8"/>
      <c r="G87" s="36" t="s">
        <v>4</v>
      </c>
      <c r="H87" s="53"/>
      <c r="I87" s="53"/>
      <c r="J87" s="36"/>
      <c r="K87" s="52">
        <f t="shared" si="5"/>
      </c>
      <c r="L87" s="52"/>
      <c r="M87" s="6">
        <f t="shared" si="7"/>
      </c>
      <c r="N87" s="36"/>
      <c r="O87" s="8"/>
      <c r="P87" s="53"/>
      <c r="Q87" s="53"/>
      <c r="R87" s="54">
        <f t="shared" si="8"/>
      </c>
      <c r="S87" s="54"/>
      <c r="T87" s="55">
        <f t="shared" si="9"/>
      </c>
      <c r="U87" s="55"/>
    </row>
    <row r="88" spans="2:21" ht="13.5">
      <c r="B88" s="36">
        <v>80</v>
      </c>
      <c r="C88" s="52">
        <f t="shared" si="6"/>
      </c>
      <c r="D88" s="52"/>
      <c r="E88" s="36"/>
      <c r="F88" s="8"/>
      <c r="G88" s="36" t="s">
        <v>4</v>
      </c>
      <c r="H88" s="53"/>
      <c r="I88" s="53"/>
      <c r="J88" s="36"/>
      <c r="K88" s="52">
        <f t="shared" si="5"/>
      </c>
      <c r="L88" s="52"/>
      <c r="M88" s="6">
        <f t="shared" si="7"/>
      </c>
      <c r="N88" s="36"/>
      <c r="O88" s="8"/>
      <c r="P88" s="53"/>
      <c r="Q88" s="53"/>
      <c r="R88" s="54">
        <f t="shared" si="8"/>
      </c>
      <c r="S88" s="54"/>
      <c r="T88" s="55">
        <f t="shared" si="9"/>
      </c>
      <c r="U88" s="55"/>
    </row>
    <row r="89" spans="2:21" ht="13.5">
      <c r="B89" s="36">
        <v>81</v>
      </c>
      <c r="C89" s="52">
        <f t="shared" si="6"/>
      </c>
      <c r="D89" s="52"/>
      <c r="E89" s="36"/>
      <c r="F89" s="8"/>
      <c r="G89" s="36" t="s">
        <v>4</v>
      </c>
      <c r="H89" s="53"/>
      <c r="I89" s="53"/>
      <c r="J89" s="36"/>
      <c r="K89" s="52">
        <f t="shared" si="5"/>
      </c>
      <c r="L89" s="52"/>
      <c r="M89" s="6">
        <f t="shared" si="7"/>
      </c>
      <c r="N89" s="36"/>
      <c r="O89" s="8"/>
      <c r="P89" s="53"/>
      <c r="Q89" s="53"/>
      <c r="R89" s="54">
        <f t="shared" si="8"/>
      </c>
      <c r="S89" s="54"/>
      <c r="T89" s="55">
        <f t="shared" si="9"/>
      </c>
      <c r="U89" s="55"/>
    </row>
    <row r="90" spans="2:21" ht="13.5">
      <c r="B90" s="36">
        <v>82</v>
      </c>
      <c r="C90" s="52">
        <f t="shared" si="6"/>
      </c>
      <c r="D90" s="52"/>
      <c r="E90" s="36"/>
      <c r="F90" s="8"/>
      <c r="G90" s="36" t="s">
        <v>4</v>
      </c>
      <c r="H90" s="53"/>
      <c r="I90" s="53"/>
      <c r="J90" s="36"/>
      <c r="K90" s="52">
        <f t="shared" si="5"/>
      </c>
      <c r="L90" s="52"/>
      <c r="M90" s="6">
        <f t="shared" si="7"/>
      </c>
      <c r="N90" s="36"/>
      <c r="O90" s="8"/>
      <c r="P90" s="53"/>
      <c r="Q90" s="53"/>
      <c r="R90" s="54">
        <f t="shared" si="8"/>
      </c>
      <c r="S90" s="54"/>
      <c r="T90" s="55">
        <f t="shared" si="9"/>
      </c>
      <c r="U90" s="55"/>
    </row>
    <row r="91" spans="2:21" ht="13.5">
      <c r="B91" s="36">
        <v>83</v>
      </c>
      <c r="C91" s="52">
        <f t="shared" si="6"/>
      </c>
      <c r="D91" s="52"/>
      <c r="E91" s="36"/>
      <c r="F91" s="8"/>
      <c r="G91" s="36" t="s">
        <v>4</v>
      </c>
      <c r="H91" s="53"/>
      <c r="I91" s="53"/>
      <c r="J91" s="36"/>
      <c r="K91" s="52">
        <f t="shared" si="5"/>
      </c>
      <c r="L91" s="52"/>
      <c r="M91" s="6">
        <f t="shared" si="7"/>
      </c>
      <c r="N91" s="36"/>
      <c r="O91" s="8"/>
      <c r="P91" s="53"/>
      <c r="Q91" s="53"/>
      <c r="R91" s="54">
        <f t="shared" si="8"/>
      </c>
      <c r="S91" s="54"/>
      <c r="T91" s="55">
        <f t="shared" si="9"/>
      </c>
      <c r="U91" s="55"/>
    </row>
    <row r="92" spans="2:21" ht="13.5">
      <c r="B92" s="36">
        <v>84</v>
      </c>
      <c r="C92" s="52">
        <f t="shared" si="6"/>
      </c>
      <c r="D92" s="52"/>
      <c r="E92" s="36"/>
      <c r="F92" s="8"/>
      <c r="G92" s="36" t="s">
        <v>3</v>
      </c>
      <c r="H92" s="53"/>
      <c r="I92" s="53"/>
      <c r="J92" s="36"/>
      <c r="K92" s="52">
        <f t="shared" si="5"/>
      </c>
      <c r="L92" s="52"/>
      <c r="M92" s="6">
        <f t="shared" si="7"/>
      </c>
      <c r="N92" s="36"/>
      <c r="O92" s="8"/>
      <c r="P92" s="53"/>
      <c r="Q92" s="53"/>
      <c r="R92" s="54">
        <f t="shared" si="8"/>
      </c>
      <c r="S92" s="54"/>
      <c r="T92" s="55">
        <f t="shared" si="9"/>
      </c>
      <c r="U92" s="55"/>
    </row>
    <row r="93" spans="2:21" ht="13.5">
      <c r="B93" s="36">
        <v>85</v>
      </c>
      <c r="C93" s="52">
        <f t="shared" si="6"/>
      </c>
      <c r="D93" s="52"/>
      <c r="E93" s="36"/>
      <c r="F93" s="8"/>
      <c r="G93" s="36" t="s">
        <v>4</v>
      </c>
      <c r="H93" s="53"/>
      <c r="I93" s="53"/>
      <c r="J93" s="36"/>
      <c r="K93" s="52">
        <f t="shared" si="5"/>
      </c>
      <c r="L93" s="52"/>
      <c r="M93" s="6">
        <f t="shared" si="7"/>
      </c>
      <c r="N93" s="36"/>
      <c r="O93" s="8"/>
      <c r="P93" s="53"/>
      <c r="Q93" s="53"/>
      <c r="R93" s="54">
        <f t="shared" si="8"/>
      </c>
      <c r="S93" s="54"/>
      <c r="T93" s="55">
        <f t="shared" si="9"/>
      </c>
      <c r="U93" s="55"/>
    </row>
    <row r="94" spans="2:21" ht="13.5">
      <c r="B94" s="36">
        <v>86</v>
      </c>
      <c r="C94" s="52">
        <f t="shared" si="6"/>
      </c>
      <c r="D94" s="52"/>
      <c r="E94" s="36"/>
      <c r="F94" s="8"/>
      <c r="G94" s="36" t="s">
        <v>3</v>
      </c>
      <c r="H94" s="53"/>
      <c r="I94" s="53"/>
      <c r="J94" s="36"/>
      <c r="K94" s="52">
        <f t="shared" si="5"/>
      </c>
      <c r="L94" s="52"/>
      <c r="M94" s="6">
        <f t="shared" si="7"/>
      </c>
      <c r="N94" s="36"/>
      <c r="O94" s="8"/>
      <c r="P94" s="53"/>
      <c r="Q94" s="53"/>
      <c r="R94" s="54">
        <f t="shared" si="8"/>
      </c>
      <c r="S94" s="54"/>
      <c r="T94" s="55">
        <f t="shared" si="9"/>
      </c>
      <c r="U94" s="55"/>
    </row>
    <row r="95" spans="2:21" ht="13.5">
      <c r="B95" s="36">
        <v>87</v>
      </c>
      <c r="C95" s="52">
        <f t="shared" si="6"/>
      </c>
      <c r="D95" s="52"/>
      <c r="E95" s="36"/>
      <c r="F95" s="8"/>
      <c r="G95" s="36" t="s">
        <v>4</v>
      </c>
      <c r="H95" s="53"/>
      <c r="I95" s="53"/>
      <c r="J95" s="36"/>
      <c r="K95" s="52">
        <f t="shared" si="5"/>
      </c>
      <c r="L95" s="52"/>
      <c r="M95" s="6">
        <f t="shared" si="7"/>
      </c>
      <c r="N95" s="36"/>
      <c r="O95" s="8"/>
      <c r="P95" s="53"/>
      <c r="Q95" s="53"/>
      <c r="R95" s="54">
        <f t="shared" si="8"/>
      </c>
      <c r="S95" s="54"/>
      <c r="T95" s="55">
        <f t="shared" si="9"/>
      </c>
      <c r="U95" s="55"/>
    </row>
    <row r="96" spans="2:21" ht="13.5">
      <c r="B96" s="36">
        <v>88</v>
      </c>
      <c r="C96" s="52">
        <f t="shared" si="6"/>
      </c>
      <c r="D96" s="52"/>
      <c r="E96" s="36"/>
      <c r="F96" s="8"/>
      <c r="G96" s="36" t="s">
        <v>3</v>
      </c>
      <c r="H96" s="53"/>
      <c r="I96" s="53"/>
      <c r="J96" s="36"/>
      <c r="K96" s="52">
        <f t="shared" si="5"/>
      </c>
      <c r="L96" s="52"/>
      <c r="M96" s="6">
        <f t="shared" si="7"/>
      </c>
      <c r="N96" s="36"/>
      <c r="O96" s="8"/>
      <c r="P96" s="53"/>
      <c r="Q96" s="53"/>
      <c r="R96" s="54">
        <f t="shared" si="8"/>
      </c>
      <c r="S96" s="54"/>
      <c r="T96" s="55">
        <f t="shared" si="9"/>
      </c>
      <c r="U96" s="55"/>
    </row>
    <row r="97" spans="2:21" ht="13.5">
      <c r="B97" s="36">
        <v>89</v>
      </c>
      <c r="C97" s="52">
        <f t="shared" si="6"/>
      </c>
      <c r="D97" s="52"/>
      <c r="E97" s="36"/>
      <c r="F97" s="8"/>
      <c r="G97" s="36" t="s">
        <v>4</v>
      </c>
      <c r="H97" s="53"/>
      <c r="I97" s="53"/>
      <c r="J97" s="36"/>
      <c r="K97" s="52">
        <f t="shared" si="5"/>
      </c>
      <c r="L97" s="52"/>
      <c r="M97" s="6">
        <f t="shared" si="7"/>
      </c>
      <c r="N97" s="36"/>
      <c r="O97" s="8"/>
      <c r="P97" s="53"/>
      <c r="Q97" s="53"/>
      <c r="R97" s="54">
        <f t="shared" si="8"/>
      </c>
      <c r="S97" s="54"/>
      <c r="T97" s="55">
        <f t="shared" si="9"/>
      </c>
      <c r="U97" s="55"/>
    </row>
    <row r="98" spans="2:21" ht="13.5">
      <c r="B98" s="36">
        <v>90</v>
      </c>
      <c r="C98" s="52">
        <f t="shared" si="6"/>
      </c>
      <c r="D98" s="52"/>
      <c r="E98" s="36"/>
      <c r="F98" s="8"/>
      <c r="G98" s="36" t="s">
        <v>3</v>
      </c>
      <c r="H98" s="53"/>
      <c r="I98" s="53"/>
      <c r="J98" s="36"/>
      <c r="K98" s="52">
        <f t="shared" si="5"/>
      </c>
      <c r="L98" s="52"/>
      <c r="M98" s="6">
        <f t="shared" si="7"/>
      </c>
      <c r="N98" s="36"/>
      <c r="O98" s="8"/>
      <c r="P98" s="53"/>
      <c r="Q98" s="53"/>
      <c r="R98" s="54">
        <f t="shared" si="8"/>
      </c>
      <c r="S98" s="54"/>
      <c r="T98" s="55">
        <f t="shared" si="9"/>
      </c>
      <c r="U98" s="55"/>
    </row>
    <row r="99" spans="2:21" ht="13.5">
      <c r="B99" s="36">
        <v>91</v>
      </c>
      <c r="C99" s="52">
        <f t="shared" si="6"/>
      </c>
      <c r="D99" s="52"/>
      <c r="E99" s="36"/>
      <c r="F99" s="8"/>
      <c r="G99" s="36" t="s">
        <v>4</v>
      </c>
      <c r="H99" s="53"/>
      <c r="I99" s="53"/>
      <c r="J99" s="36"/>
      <c r="K99" s="52">
        <f t="shared" si="5"/>
      </c>
      <c r="L99" s="52"/>
      <c r="M99" s="6">
        <f t="shared" si="7"/>
      </c>
      <c r="N99" s="36"/>
      <c r="O99" s="8"/>
      <c r="P99" s="53"/>
      <c r="Q99" s="53"/>
      <c r="R99" s="54">
        <f t="shared" si="8"/>
      </c>
      <c r="S99" s="54"/>
      <c r="T99" s="55">
        <f t="shared" si="9"/>
      </c>
      <c r="U99" s="55"/>
    </row>
    <row r="100" spans="2:21" ht="13.5">
      <c r="B100" s="36">
        <v>92</v>
      </c>
      <c r="C100" s="52">
        <f t="shared" si="6"/>
      </c>
      <c r="D100" s="52"/>
      <c r="E100" s="36"/>
      <c r="F100" s="8"/>
      <c r="G100" s="36" t="s">
        <v>4</v>
      </c>
      <c r="H100" s="53"/>
      <c r="I100" s="53"/>
      <c r="J100" s="36"/>
      <c r="K100" s="52">
        <f t="shared" si="5"/>
      </c>
      <c r="L100" s="52"/>
      <c r="M100" s="6">
        <f t="shared" si="7"/>
      </c>
      <c r="N100" s="36"/>
      <c r="O100" s="8"/>
      <c r="P100" s="53"/>
      <c r="Q100" s="53"/>
      <c r="R100" s="54">
        <f t="shared" si="8"/>
      </c>
      <c r="S100" s="54"/>
      <c r="T100" s="55">
        <f t="shared" si="9"/>
      </c>
      <c r="U100" s="55"/>
    </row>
    <row r="101" spans="2:21" ht="13.5">
      <c r="B101" s="36">
        <v>93</v>
      </c>
      <c r="C101" s="52">
        <f t="shared" si="6"/>
      </c>
      <c r="D101" s="52"/>
      <c r="E101" s="36"/>
      <c r="F101" s="8"/>
      <c r="G101" s="36" t="s">
        <v>3</v>
      </c>
      <c r="H101" s="53"/>
      <c r="I101" s="53"/>
      <c r="J101" s="36"/>
      <c r="K101" s="52">
        <f t="shared" si="5"/>
      </c>
      <c r="L101" s="52"/>
      <c r="M101" s="6">
        <f t="shared" si="7"/>
      </c>
      <c r="N101" s="36"/>
      <c r="O101" s="8"/>
      <c r="P101" s="53"/>
      <c r="Q101" s="53"/>
      <c r="R101" s="54">
        <f t="shared" si="8"/>
      </c>
      <c r="S101" s="54"/>
      <c r="T101" s="55">
        <f t="shared" si="9"/>
      </c>
      <c r="U101" s="55"/>
    </row>
    <row r="102" spans="2:21" ht="13.5">
      <c r="B102" s="36">
        <v>94</v>
      </c>
      <c r="C102" s="52">
        <f t="shared" si="6"/>
      </c>
      <c r="D102" s="52"/>
      <c r="E102" s="36"/>
      <c r="F102" s="8"/>
      <c r="G102" s="36" t="s">
        <v>3</v>
      </c>
      <c r="H102" s="53"/>
      <c r="I102" s="53"/>
      <c r="J102" s="36"/>
      <c r="K102" s="52">
        <f t="shared" si="5"/>
      </c>
      <c r="L102" s="52"/>
      <c r="M102" s="6">
        <f t="shared" si="7"/>
      </c>
      <c r="N102" s="36"/>
      <c r="O102" s="8"/>
      <c r="P102" s="53"/>
      <c r="Q102" s="53"/>
      <c r="R102" s="54">
        <f t="shared" si="8"/>
      </c>
      <c r="S102" s="54"/>
      <c r="T102" s="55">
        <f t="shared" si="9"/>
      </c>
      <c r="U102" s="55"/>
    </row>
    <row r="103" spans="2:21" ht="13.5">
      <c r="B103" s="36">
        <v>95</v>
      </c>
      <c r="C103" s="52">
        <f t="shared" si="6"/>
      </c>
      <c r="D103" s="52"/>
      <c r="E103" s="36"/>
      <c r="F103" s="8"/>
      <c r="G103" s="36" t="s">
        <v>3</v>
      </c>
      <c r="H103" s="53"/>
      <c r="I103" s="53"/>
      <c r="J103" s="36"/>
      <c r="K103" s="52">
        <f t="shared" si="5"/>
      </c>
      <c r="L103" s="52"/>
      <c r="M103" s="6">
        <f t="shared" si="7"/>
      </c>
      <c r="N103" s="36"/>
      <c r="O103" s="8"/>
      <c r="P103" s="53"/>
      <c r="Q103" s="53"/>
      <c r="R103" s="54">
        <f t="shared" si="8"/>
      </c>
      <c r="S103" s="54"/>
      <c r="T103" s="55">
        <f t="shared" si="9"/>
      </c>
      <c r="U103" s="55"/>
    </row>
    <row r="104" spans="2:21" ht="13.5">
      <c r="B104" s="36">
        <v>96</v>
      </c>
      <c r="C104" s="52">
        <f t="shared" si="6"/>
      </c>
      <c r="D104" s="52"/>
      <c r="E104" s="36"/>
      <c r="F104" s="8"/>
      <c r="G104" s="36" t="s">
        <v>4</v>
      </c>
      <c r="H104" s="53"/>
      <c r="I104" s="53"/>
      <c r="J104" s="36"/>
      <c r="K104" s="52">
        <f t="shared" si="5"/>
      </c>
      <c r="L104" s="52"/>
      <c r="M104" s="6">
        <f t="shared" si="7"/>
      </c>
      <c r="N104" s="36"/>
      <c r="O104" s="8"/>
      <c r="P104" s="53"/>
      <c r="Q104" s="53"/>
      <c r="R104" s="54">
        <f t="shared" si="8"/>
      </c>
      <c r="S104" s="54"/>
      <c r="T104" s="55">
        <f t="shared" si="9"/>
      </c>
      <c r="U104" s="55"/>
    </row>
    <row r="105" spans="2:21" ht="13.5">
      <c r="B105" s="36">
        <v>97</v>
      </c>
      <c r="C105" s="52">
        <f t="shared" si="6"/>
      </c>
      <c r="D105" s="52"/>
      <c r="E105" s="36"/>
      <c r="F105" s="8"/>
      <c r="G105" s="36" t="s">
        <v>3</v>
      </c>
      <c r="H105" s="53"/>
      <c r="I105" s="53"/>
      <c r="J105" s="36"/>
      <c r="K105" s="52">
        <f t="shared" si="5"/>
      </c>
      <c r="L105" s="52"/>
      <c r="M105" s="6">
        <f t="shared" si="7"/>
      </c>
      <c r="N105" s="36"/>
      <c r="O105" s="8"/>
      <c r="P105" s="53"/>
      <c r="Q105" s="53"/>
      <c r="R105" s="54">
        <f t="shared" si="8"/>
      </c>
      <c r="S105" s="54"/>
      <c r="T105" s="55">
        <f t="shared" si="9"/>
      </c>
      <c r="U105" s="55"/>
    </row>
    <row r="106" spans="2:21" ht="13.5">
      <c r="B106" s="36">
        <v>98</v>
      </c>
      <c r="C106" s="52">
        <f t="shared" si="6"/>
      </c>
      <c r="D106" s="52"/>
      <c r="E106" s="36"/>
      <c r="F106" s="8"/>
      <c r="G106" s="36" t="s">
        <v>4</v>
      </c>
      <c r="H106" s="53"/>
      <c r="I106" s="53"/>
      <c r="J106" s="36"/>
      <c r="K106" s="52">
        <f t="shared" si="5"/>
      </c>
      <c r="L106" s="52"/>
      <c r="M106" s="6">
        <f t="shared" si="7"/>
      </c>
      <c r="N106" s="36"/>
      <c r="O106" s="8"/>
      <c r="P106" s="53"/>
      <c r="Q106" s="53"/>
      <c r="R106" s="54">
        <f t="shared" si="8"/>
      </c>
      <c r="S106" s="54"/>
      <c r="T106" s="55">
        <f t="shared" si="9"/>
      </c>
      <c r="U106" s="55"/>
    </row>
    <row r="107" spans="2:21" ht="13.5">
      <c r="B107" s="36">
        <v>99</v>
      </c>
      <c r="C107" s="52">
        <f t="shared" si="6"/>
      </c>
      <c r="D107" s="52"/>
      <c r="E107" s="36"/>
      <c r="F107" s="8"/>
      <c r="G107" s="36" t="s">
        <v>4</v>
      </c>
      <c r="H107" s="53"/>
      <c r="I107" s="53"/>
      <c r="J107" s="36"/>
      <c r="K107" s="52">
        <f t="shared" si="5"/>
      </c>
      <c r="L107" s="52"/>
      <c r="M107" s="6">
        <f t="shared" si="7"/>
      </c>
      <c r="N107" s="36"/>
      <c r="O107" s="8"/>
      <c r="P107" s="53"/>
      <c r="Q107" s="53"/>
      <c r="R107" s="54">
        <f t="shared" si="8"/>
      </c>
      <c r="S107" s="54"/>
      <c r="T107" s="55">
        <f t="shared" si="9"/>
      </c>
      <c r="U107" s="55"/>
    </row>
    <row r="108" spans="2:21" ht="13.5">
      <c r="B108" s="36">
        <v>100</v>
      </c>
      <c r="C108" s="52">
        <f t="shared" si="6"/>
      </c>
      <c r="D108" s="52"/>
      <c r="E108" s="36"/>
      <c r="F108" s="8"/>
      <c r="G108" s="36" t="s">
        <v>3</v>
      </c>
      <c r="H108" s="53"/>
      <c r="I108" s="53"/>
      <c r="J108" s="36"/>
      <c r="K108" s="52">
        <f t="shared" si="5"/>
      </c>
      <c r="L108" s="52"/>
      <c r="M108" s="6">
        <f t="shared" si="7"/>
      </c>
      <c r="N108" s="36"/>
      <c r="O108" s="8"/>
      <c r="P108" s="53"/>
      <c r="Q108" s="53"/>
      <c r="R108" s="54">
        <f t="shared" si="8"/>
      </c>
      <c r="S108" s="54"/>
      <c r="T108" s="55">
        <f t="shared" si="9"/>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3:O114"/>
  <sheetViews>
    <sheetView zoomScalePageLayoutView="0" workbookViewId="0" topLeftCell="A40">
      <selection activeCell="M114" sqref="M114"/>
    </sheetView>
  </sheetViews>
  <sheetFormatPr defaultColWidth="9.00390625" defaultRowHeight="13.5"/>
  <cols>
    <col min="1" max="1" width="7.50390625" style="35" customWidth="1"/>
    <col min="2" max="2" width="8.125" style="0" customWidth="1"/>
  </cols>
  <sheetData>
    <row r="3" spans="2:10" ht="14.25">
      <c r="B3" t="s">
        <v>50</v>
      </c>
      <c r="J3" t="s">
        <v>51</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ht="14.25">
      <c r="B39" t="s">
        <v>52</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7" spans="2:15" ht="14.25">
      <c r="B77" t="s">
        <v>53</v>
      </c>
      <c r="F77" t="s">
        <v>54</v>
      </c>
      <c r="J77" t="s">
        <v>55</v>
      </c>
      <c r="O77" t="s">
        <v>56</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13" ht="14.25">
      <c r="B114" t="s">
        <v>57</v>
      </c>
      <c r="F114" t="s">
        <v>58</v>
      </c>
      <c r="M114" t="s">
        <v>59</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87" t="s">
        <v>49</v>
      </c>
      <c r="B2" s="88"/>
      <c r="C2" s="88"/>
      <c r="D2" s="88"/>
      <c r="E2" s="88"/>
      <c r="F2" s="88"/>
      <c r="G2" s="88"/>
      <c r="H2" s="88"/>
      <c r="I2" s="88"/>
      <c r="J2" s="88"/>
    </row>
    <row r="3" spans="1:10" ht="13.5">
      <c r="A3" s="88"/>
      <c r="B3" s="88"/>
      <c r="C3" s="88"/>
      <c r="D3" s="88"/>
      <c r="E3" s="88"/>
      <c r="F3" s="88"/>
      <c r="G3" s="88"/>
      <c r="H3" s="88"/>
      <c r="I3" s="88"/>
      <c r="J3" s="88"/>
    </row>
    <row r="4" spans="1:10" ht="13.5">
      <c r="A4" s="88"/>
      <c r="B4" s="88"/>
      <c r="C4" s="88"/>
      <c r="D4" s="88"/>
      <c r="E4" s="88"/>
      <c r="F4" s="88"/>
      <c r="G4" s="88"/>
      <c r="H4" s="88"/>
      <c r="I4" s="88"/>
      <c r="J4" s="88"/>
    </row>
    <row r="5" spans="1:10" ht="13.5">
      <c r="A5" s="88"/>
      <c r="B5" s="88"/>
      <c r="C5" s="88"/>
      <c r="D5" s="88"/>
      <c r="E5" s="88"/>
      <c r="F5" s="88"/>
      <c r="G5" s="88"/>
      <c r="H5" s="88"/>
      <c r="I5" s="88"/>
      <c r="J5" s="88"/>
    </row>
    <row r="6" spans="1:10" ht="13.5">
      <c r="A6" s="88"/>
      <c r="B6" s="88"/>
      <c r="C6" s="88"/>
      <c r="D6" s="88"/>
      <c r="E6" s="88"/>
      <c r="F6" s="88"/>
      <c r="G6" s="88"/>
      <c r="H6" s="88"/>
      <c r="I6" s="88"/>
      <c r="J6" s="88"/>
    </row>
    <row r="7" spans="1:10" ht="13.5">
      <c r="A7" s="88"/>
      <c r="B7" s="88"/>
      <c r="C7" s="88"/>
      <c r="D7" s="88"/>
      <c r="E7" s="88"/>
      <c r="F7" s="88"/>
      <c r="G7" s="88"/>
      <c r="H7" s="88"/>
      <c r="I7" s="88"/>
      <c r="J7" s="88"/>
    </row>
    <row r="8" spans="1:10" ht="13.5">
      <c r="A8" s="88"/>
      <c r="B8" s="88"/>
      <c r="C8" s="88"/>
      <c r="D8" s="88"/>
      <c r="E8" s="88"/>
      <c r="F8" s="88"/>
      <c r="G8" s="88"/>
      <c r="H8" s="88"/>
      <c r="I8" s="88"/>
      <c r="J8" s="88"/>
    </row>
    <row r="9" spans="1:10" ht="13.5">
      <c r="A9" s="88"/>
      <c r="B9" s="88"/>
      <c r="C9" s="88"/>
      <c r="D9" s="88"/>
      <c r="E9" s="88"/>
      <c r="F9" s="88"/>
      <c r="G9" s="88"/>
      <c r="H9" s="88"/>
      <c r="I9" s="88"/>
      <c r="J9" s="88"/>
    </row>
    <row r="11" ht="13.5">
      <c r="A11" t="s">
        <v>1</v>
      </c>
    </row>
    <row r="12" spans="1:10" ht="13.5">
      <c r="A12" s="89" t="s">
        <v>61</v>
      </c>
      <c r="B12" s="90"/>
      <c r="C12" s="90"/>
      <c r="D12" s="90"/>
      <c r="E12" s="90"/>
      <c r="F12" s="90"/>
      <c r="G12" s="90"/>
      <c r="H12" s="90"/>
      <c r="I12" s="90"/>
      <c r="J12" s="90"/>
    </row>
    <row r="13" spans="1:10" ht="13.5">
      <c r="A13" s="90"/>
      <c r="B13" s="90"/>
      <c r="C13" s="90"/>
      <c r="D13" s="90"/>
      <c r="E13" s="90"/>
      <c r="F13" s="90"/>
      <c r="G13" s="90"/>
      <c r="H13" s="90"/>
      <c r="I13" s="90"/>
      <c r="J13" s="90"/>
    </row>
    <row r="14" spans="1:10" ht="13.5">
      <c r="A14" s="90"/>
      <c r="B14" s="90"/>
      <c r="C14" s="90"/>
      <c r="D14" s="90"/>
      <c r="E14" s="90"/>
      <c r="F14" s="90"/>
      <c r="G14" s="90"/>
      <c r="H14" s="90"/>
      <c r="I14" s="90"/>
      <c r="J14" s="90"/>
    </row>
    <row r="15" spans="1:10" ht="13.5">
      <c r="A15" s="90"/>
      <c r="B15" s="90"/>
      <c r="C15" s="90"/>
      <c r="D15" s="90"/>
      <c r="E15" s="90"/>
      <c r="F15" s="90"/>
      <c r="G15" s="90"/>
      <c r="H15" s="90"/>
      <c r="I15" s="90"/>
      <c r="J15" s="90"/>
    </row>
    <row r="16" spans="1:10" ht="13.5">
      <c r="A16" s="90"/>
      <c r="B16" s="90"/>
      <c r="C16" s="90"/>
      <c r="D16" s="90"/>
      <c r="E16" s="90"/>
      <c r="F16" s="90"/>
      <c r="G16" s="90"/>
      <c r="H16" s="90"/>
      <c r="I16" s="90"/>
      <c r="J16" s="90"/>
    </row>
    <row r="17" spans="1:10" ht="13.5">
      <c r="A17" s="90"/>
      <c r="B17" s="90"/>
      <c r="C17" s="90"/>
      <c r="D17" s="90"/>
      <c r="E17" s="90"/>
      <c r="F17" s="90"/>
      <c r="G17" s="90"/>
      <c r="H17" s="90"/>
      <c r="I17" s="90"/>
      <c r="J17" s="90"/>
    </row>
    <row r="18" spans="1:10" ht="13.5">
      <c r="A18" s="90"/>
      <c r="B18" s="90"/>
      <c r="C18" s="90"/>
      <c r="D18" s="90"/>
      <c r="E18" s="90"/>
      <c r="F18" s="90"/>
      <c r="G18" s="90"/>
      <c r="H18" s="90"/>
      <c r="I18" s="90"/>
      <c r="J18" s="90"/>
    </row>
    <row r="19" spans="1:10" ht="13.5">
      <c r="A19" s="90"/>
      <c r="B19" s="90"/>
      <c r="C19" s="90"/>
      <c r="D19" s="90"/>
      <c r="E19" s="90"/>
      <c r="F19" s="90"/>
      <c r="G19" s="90"/>
      <c r="H19" s="90"/>
      <c r="I19" s="90"/>
      <c r="J19" s="90"/>
    </row>
    <row r="21" ht="13.5">
      <c r="A21" t="s">
        <v>2</v>
      </c>
    </row>
    <row r="22" spans="1:10" ht="13.5">
      <c r="A22" s="89" t="s">
        <v>60</v>
      </c>
      <c r="B22" s="89"/>
      <c r="C22" s="89"/>
      <c r="D22" s="89"/>
      <c r="E22" s="89"/>
      <c r="F22" s="89"/>
      <c r="G22" s="89"/>
      <c r="H22" s="89"/>
      <c r="I22" s="89"/>
      <c r="J22" s="89"/>
    </row>
    <row r="23" spans="1:10" ht="13.5">
      <c r="A23" s="89"/>
      <c r="B23" s="89"/>
      <c r="C23" s="89"/>
      <c r="D23" s="89"/>
      <c r="E23" s="89"/>
      <c r="F23" s="89"/>
      <c r="G23" s="89"/>
      <c r="H23" s="89"/>
      <c r="I23" s="89"/>
      <c r="J23" s="89"/>
    </row>
    <row r="24" spans="1:10" ht="13.5">
      <c r="A24" s="89"/>
      <c r="B24" s="89"/>
      <c r="C24" s="89"/>
      <c r="D24" s="89"/>
      <c r="E24" s="89"/>
      <c r="F24" s="89"/>
      <c r="G24" s="89"/>
      <c r="H24" s="89"/>
      <c r="I24" s="89"/>
      <c r="J24" s="89"/>
    </row>
    <row r="25" spans="1:10" ht="13.5">
      <c r="A25" s="89"/>
      <c r="B25" s="89"/>
      <c r="C25" s="89"/>
      <c r="D25" s="89"/>
      <c r="E25" s="89"/>
      <c r="F25" s="89"/>
      <c r="G25" s="89"/>
      <c r="H25" s="89"/>
      <c r="I25" s="89"/>
      <c r="J25" s="89"/>
    </row>
    <row r="26" spans="1:10" ht="13.5">
      <c r="A26" s="89"/>
      <c r="B26" s="89"/>
      <c r="C26" s="89"/>
      <c r="D26" s="89"/>
      <c r="E26" s="89"/>
      <c r="F26" s="89"/>
      <c r="G26" s="89"/>
      <c r="H26" s="89"/>
      <c r="I26" s="89"/>
      <c r="J26" s="89"/>
    </row>
    <row r="27" spans="1:10" ht="13.5">
      <c r="A27" s="89"/>
      <c r="B27" s="89"/>
      <c r="C27" s="89"/>
      <c r="D27" s="89"/>
      <c r="E27" s="89"/>
      <c r="F27" s="89"/>
      <c r="G27" s="89"/>
      <c r="H27" s="89"/>
      <c r="I27" s="89"/>
      <c r="J27" s="89"/>
    </row>
    <row r="28" spans="1:10" ht="13.5">
      <c r="A28" s="89"/>
      <c r="B28" s="89"/>
      <c r="C28" s="89"/>
      <c r="D28" s="89"/>
      <c r="E28" s="89"/>
      <c r="F28" s="89"/>
      <c r="G28" s="89"/>
      <c r="H28" s="89"/>
      <c r="I28" s="89"/>
      <c r="J28" s="89"/>
    </row>
    <row r="29" spans="1:10" ht="13.5">
      <c r="A29" s="89"/>
      <c r="B29" s="89"/>
      <c r="C29" s="89"/>
      <c r="D29" s="89"/>
      <c r="E29" s="89"/>
      <c r="F29" s="89"/>
      <c r="G29" s="89"/>
      <c r="H29" s="89"/>
      <c r="I29" s="89"/>
      <c r="J29" s="8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2016-09-26T03:50:18Z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