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5" windowWidth="16860" windowHeight="8325" firstSheet="4" activeTab="6"/>
  </bookViews>
  <sheets>
    <sheet name="検証（EURUSD4H)" sheetId="1" r:id="rId1"/>
    <sheet name="画像（EURUSD４H足） " sheetId="2" r:id="rId2"/>
    <sheet name="気づき（EURUSD４H足） " sheetId="3" r:id="rId3"/>
    <sheet name="検証（EURUSD日足）" sheetId="4" r:id="rId4"/>
    <sheet name="画像（EURUSD日足）" sheetId="5" r:id="rId5"/>
    <sheet name="気づき（EURUSD日足）" sheetId="6" r:id="rId6"/>
    <sheet name="検証終了通貨" sheetId="7" r:id="rId7"/>
    <sheet name="テンプレ" sheetId="8" r:id="rId8"/>
  </sheets>
  <definedNames/>
  <calcPr fullCalcOnLoad="1"/>
</workbook>
</file>

<file path=xl/sharedStrings.xml><?xml version="1.0" encoding="utf-8"?>
<sst xmlns="http://schemas.openxmlformats.org/spreadsheetml/2006/main" count="457" uniqueCount="80">
  <si>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</si>
  <si>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</si>
  <si>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</si>
  <si>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</si>
  <si>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</si>
  <si>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</si>
  <si>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</si>
  <si>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</si>
  <si>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</si>
  <si>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</si>
  <si>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</si>
  <si>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</si>
  <si>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</si>
  <si>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</si>
  <si>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</si>
  <si>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</si>
  <si>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</si>
  <si>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</si>
  <si>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</si>
  <si>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</si>
  <si>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</si>
  <si>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</si>
  <si>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</si>
  <si>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</si>
  <si>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</si>
  <si>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</si>
  <si>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</si>
  <si>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</si>
  <si>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</si>
  <si>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</si>
  <si>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</si>
  <si>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</si>
  <si>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</si>
  <si>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</si>
  <si>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</si>
  <si>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</si>
  <si>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</si>
  <si>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</si>
  <si>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</si>
  <si>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</si>
  <si>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</si>
  <si>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</si>
  <si>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</si>
  <si>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EUR/USD</t>
  </si>
  <si>
    <t>日足</t>
  </si>
  <si>
    <t>4Ｈ足</t>
  </si>
  <si>
    <t>１Ｈ足</t>
  </si>
  <si>
    <t>10MA・20MAの両方の上側にキャンドルがあれば買い方向、下側なら売り方向。MAに触れてEB出現でエントリー待ち、EB高値or安値ブレイクでエントリー。</t>
  </si>
  <si>
    <t>・トレーリングストップ（ダウ理論）PB,EB,建値</t>
  </si>
  <si>
    <t>EURUSD</t>
  </si>
  <si>
    <t>2006.1.22</t>
  </si>
  <si>
    <t>2006.2.2</t>
  </si>
  <si>
    <t>2006.4.28</t>
  </si>
  <si>
    <t>2006.11.22</t>
  </si>
  <si>
    <t>2007.2.26</t>
  </si>
  <si>
    <t>2007.3.15</t>
  </si>
  <si>
    <t>2007.4.12</t>
  </si>
  <si>
    <t>2007.5.17</t>
  </si>
  <si>
    <t>2007.7.1</t>
  </si>
  <si>
    <t>ユーロドルの動きがどうも苦手です。</t>
  </si>
  <si>
    <t>もう少し丁寧にやろうと思う。</t>
  </si>
  <si>
    <t>ドル円とは違った数字の感覚がつかめなくて、だんだん入れなくなってしまった。戻しが大きいのでずっとレンジの中にいるようで気持ちが悪いまま終わってしまった。大きく取れそうな所は条件に当てはまらず、入りたいのに入れないところも多くて雑になってしまった。勝率は高いけど、不満。。。</t>
  </si>
  <si>
    <t>EB</t>
  </si>
  <si>
    <t>EURUSD</t>
  </si>
  <si>
    <t>4H</t>
  </si>
  <si>
    <t>10MA・20MAの両方の上側にキャンドルがあれば買い方向、下側なら売り方向。MAに触れてEB出現でエントリー待ち、EB高値or安値ブレイクでエントリー。</t>
  </si>
  <si>
    <t>・トレーリングストップ（ダウ理論）PB,EB.建値</t>
  </si>
  <si>
    <t>2012.10.19</t>
  </si>
  <si>
    <t>2012.10.30</t>
  </si>
  <si>
    <t>2012.11.9</t>
  </si>
  <si>
    <t>2012.11.15</t>
  </si>
  <si>
    <t>2012.10.23</t>
  </si>
  <si>
    <t>2012.9.3</t>
  </si>
  <si>
    <t>2012.9.7</t>
  </si>
  <si>
    <t>2012.9.18</t>
  </si>
  <si>
    <t>2012.1.18</t>
  </si>
  <si>
    <t>2012.2.7</t>
  </si>
  <si>
    <t>丁寧にやろうと心がけたせいか、日足よりも４Hの方が集中出来て、やりやすく感じた。今回はまめに利確して、チャンスを逃さずにすぐに入りなおしてみた。建値決済の所では、なるべく利益を残すようにしてみた（もっと残せたが、ほどほどにしておいたｗ）。</t>
  </si>
  <si>
    <t>慣れてきたようで、集中できるようになってきた。</t>
  </si>
  <si>
    <t>後は１H足！早く終わらせて、チャートパターンなどをじっくりやりたい。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</si>
</sst>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3" borderId="16"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28" borderId="17"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7"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7"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35" fillId="35" borderId="18"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16"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190" fontId="0" fillId="0" borderId="10" xfId="0" applyNumberFormat="1" applyBorder="1" applyAlignment="1">
      <alignment horizontal="center" vertical="center"/>
    </xf>
    <xf numFmtId="0" fontId="0" fillId="0" borderId="10" xfId="0"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15</xdr:col>
      <xdr:colOff>95250</xdr:colOff>
      <xdr:row>36</xdr:row>
      <xdr:rowOff>66675</xdr:rowOff>
    </xdr:to>
    <xdr:pic>
      <xdr:nvPicPr>
        <xdr:cNvPr id="1" name="Picture 2"/>
        <xdr:cNvPicPr preferRelativeResize="1">
          <a:picLocks noChangeAspect="1"/>
        </xdr:cNvPicPr>
      </xdr:nvPicPr>
      <xdr:blipFill>
        <a:blip r:embed="rId1"/>
        <a:stretch>
          <a:fillRect/>
        </a:stretch>
      </xdr:blipFill>
      <xdr:spPr>
        <a:xfrm>
          <a:off x="0" y="704850"/>
          <a:ext cx="10201275" cy="5857875"/>
        </a:xfrm>
        <a:prstGeom prst="rect">
          <a:avLst/>
        </a:prstGeom>
        <a:noFill/>
        <a:ln w="1" cmpd="sng">
          <a:noFill/>
        </a:ln>
      </xdr:spPr>
    </xdr:pic>
    <xdr:clientData/>
  </xdr:twoCellAnchor>
  <xdr:twoCellAnchor editAs="oneCell">
    <xdr:from>
      <xdr:col>0</xdr:col>
      <xdr:colOff>0</xdr:colOff>
      <xdr:row>42</xdr:row>
      <xdr:rowOff>0</xdr:rowOff>
    </xdr:from>
    <xdr:to>
      <xdr:col>15</xdr:col>
      <xdr:colOff>381000</xdr:colOff>
      <xdr:row>74</xdr:row>
      <xdr:rowOff>28575</xdr:rowOff>
    </xdr:to>
    <xdr:pic>
      <xdr:nvPicPr>
        <xdr:cNvPr id="2" name="Picture 4"/>
        <xdr:cNvPicPr preferRelativeResize="1">
          <a:picLocks noChangeAspect="1"/>
        </xdr:cNvPicPr>
      </xdr:nvPicPr>
      <xdr:blipFill>
        <a:blip r:embed="rId2"/>
        <a:stretch>
          <a:fillRect/>
        </a:stretch>
      </xdr:blipFill>
      <xdr:spPr>
        <a:xfrm>
          <a:off x="0" y="7543800"/>
          <a:ext cx="10487025" cy="5819775"/>
        </a:xfrm>
        <a:prstGeom prst="rect">
          <a:avLst/>
        </a:prstGeom>
        <a:noFill/>
        <a:ln w="1" cmpd="sng">
          <a:noFill/>
        </a:ln>
      </xdr:spPr>
    </xdr:pic>
    <xdr:clientData/>
  </xdr:twoCellAnchor>
  <xdr:twoCellAnchor editAs="oneCell">
    <xdr:from>
      <xdr:col>0</xdr:col>
      <xdr:colOff>0</xdr:colOff>
      <xdr:row>80</xdr:row>
      <xdr:rowOff>0</xdr:rowOff>
    </xdr:from>
    <xdr:to>
      <xdr:col>14</xdr:col>
      <xdr:colOff>123825</xdr:colOff>
      <xdr:row>112</xdr:row>
      <xdr:rowOff>76200</xdr:rowOff>
    </xdr:to>
    <xdr:pic>
      <xdr:nvPicPr>
        <xdr:cNvPr id="3" name="Picture 5"/>
        <xdr:cNvPicPr preferRelativeResize="1">
          <a:picLocks noChangeAspect="1"/>
        </xdr:cNvPicPr>
      </xdr:nvPicPr>
      <xdr:blipFill>
        <a:blip r:embed="rId3"/>
        <a:stretch>
          <a:fillRect/>
        </a:stretch>
      </xdr:blipFill>
      <xdr:spPr>
        <a:xfrm>
          <a:off x="0" y="14382750"/>
          <a:ext cx="9544050" cy="58578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15</xdr:col>
      <xdr:colOff>285750</xdr:colOff>
      <xdr:row>35</xdr:row>
      <xdr:rowOff>66675</xdr:rowOff>
    </xdr:to>
    <xdr:pic>
      <xdr:nvPicPr>
        <xdr:cNvPr id="1" name="Picture 1"/>
        <xdr:cNvPicPr preferRelativeResize="1">
          <a:picLocks noChangeAspect="1"/>
        </xdr:cNvPicPr>
      </xdr:nvPicPr>
      <xdr:blipFill>
        <a:blip r:embed="rId1"/>
        <a:stretch>
          <a:fillRect/>
        </a:stretch>
      </xdr:blipFill>
      <xdr:spPr>
        <a:xfrm>
          <a:off x="0" y="533400"/>
          <a:ext cx="10391775" cy="5857875"/>
        </a:xfrm>
        <a:prstGeom prst="rect">
          <a:avLst/>
        </a:prstGeom>
        <a:noFill/>
        <a:ln w="1" cmpd="sng">
          <a:noFill/>
        </a:ln>
      </xdr:spPr>
    </xdr:pic>
    <xdr:clientData/>
  </xdr:twoCellAnchor>
  <xdr:twoCellAnchor editAs="oneCell">
    <xdr:from>
      <xdr:col>0</xdr:col>
      <xdr:colOff>0</xdr:colOff>
      <xdr:row>40</xdr:row>
      <xdr:rowOff>0</xdr:rowOff>
    </xdr:from>
    <xdr:to>
      <xdr:col>13</xdr:col>
      <xdr:colOff>85725</xdr:colOff>
      <xdr:row>72</xdr:row>
      <xdr:rowOff>47625</xdr:rowOff>
    </xdr:to>
    <xdr:pic>
      <xdr:nvPicPr>
        <xdr:cNvPr id="2" name="Picture 3"/>
        <xdr:cNvPicPr preferRelativeResize="1">
          <a:picLocks noChangeAspect="1"/>
        </xdr:cNvPicPr>
      </xdr:nvPicPr>
      <xdr:blipFill>
        <a:blip r:embed="rId2"/>
        <a:stretch>
          <a:fillRect/>
        </a:stretch>
      </xdr:blipFill>
      <xdr:spPr>
        <a:xfrm>
          <a:off x="0" y="7200900"/>
          <a:ext cx="8820150" cy="5838825"/>
        </a:xfrm>
        <a:prstGeom prst="rect">
          <a:avLst/>
        </a:prstGeom>
        <a:noFill/>
        <a:ln w="1" cmpd="sng">
          <a:noFill/>
        </a:ln>
      </xdr:spPr>
    </xdr:pic>
    <xdr:clientData/>
  </xdr:twoCellAnchor>
  <xdr:twoCellAnchor editAs="oneCell">
    <xdr:from>
      <xdr:col>0</xdr:col>
      <xdr:colOff>0</xdr:colOff>
      <xdr:row>77</xdr:row>
      <xdr:rowOff>0</xdr:rowOff>
    </xdr:from>
    <xdr:to>
      <xdr:col>15</xdr:col>
      <xdr:colOff>428625</xdr:colOff>
      <xdr:row>109</xdr:row>
      <xdr:rowOff>66675</xdr:rowOff>
    </xdr:to>
    <xdr:pic>
      <xdr:nvPicPr>
        <xdr:cNvPr id="3" name="Picture 4"/>
        <xdr:cNvPicPr preferRelativeResize="1">
          <a:picLocks noChangeAspect="1"/>
        </xdr:cNvPicPr>
      </xdr:nvPicPr>
      <xdr:blipFill>
        <a:blip r:embed="rId3"/>
        <a:stretch>
          <a:fillRect/>
        </a:stretch>
      </xdr:blipFill>
      <xdr:spPr>
        <a:xfrm>
          <a:off x="0" y="13868400"/>
          <a:ext cx="10534650" cy="58483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zoomScale="90" zoomScaleNormal="90" zoomScalePageLayoutView="0" workbookViewId="0" topLeftCell="A1">
      <pane ySplit="8" topLeftCell="A21" activePane="bottomLeft" state="frozen"/>
      <selection pane="topLeft" activeCell="A1" sqref="A1"/>
      <selection pane="bottomLeft" activeCell="D110" sqref="D110"/>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t="s">
        <v>63</v>
      </c>
      <c r="E2" s="76"/>
      <c r="F2" s="61" t="s">
        <v>6</v>
      </c>
      <c r="G2" s="61"/>
      <c r="H2" s="76" t="s">
        <v>64</v>
      </c>
      <c r="I2" s="76"/>
      <c r="J2" s="61" t="s">
        <v>7</v>
      </c>
      <c r="K2" s="61"/>
      <c r="L2" s="77">
        <f>C9</f>
        <v>1000000</v>
      </c>
      <c r="M2" s="76"/>
      <c r="N2" s="61" t="s">
        <v>8</v>
      </c>
      <c r="O2" s="61"/>
      <c r="P2" s="77">
        <f>C108+R108</f>
        <v>260504998.74864718</v>
      </c>
      <c r="Q2" s="76"/>
      <c r="R2" s="1"/>
      <c r="S2" s="1"/>
      <c r="T2" s="1"/>
    </row>
    <row r="3" spans="2:19" ht="57" customHeight="1">
      <c r="B3" s="61" t="s">
        <v>9</v>
      </c>
      <c r="C3" s="61"/>
      <c r="D3" s="78" t="s">
        <v>65</v>
      </c>
      <c r="E3" s="78"/>
      <c r="F3" s="78"/>
      <c r="G3" s="78"/>
      <c r="H3" s="78"/>
      <c r="I3" s="78"/>
      <c r="J3" s="61" t="s">
        <v>10</v>
      </c>
      <c r="K3" s="61"/>
      <c r="L3" s="78" t="s">
        <v>66</v>
      </c>
      <c r="M3" s="79"/>
      <c r="N3" s="79"/>
      <c r="O3" s="79"/>
      <c r="P3" s="79"/>
      <c r="Q3" s="79"/>
      <c r="R3" s="1"/>
      <c r="S3" s="1"/>
    </row>
    <row r="4" spans="2:20" ht="13.5">
      <c r="B4" s="61" t="s">
        <v>11</v>
      </c>
      <c r="C4" s="61"/>
      <c r="D4" s="59">
        <f>SUM($R$9:$S$993)</f>
        <v>259504998.74864718</v>
      </c>
      <c r="E4" s="59"/>
      <c r="F4" s="61" t="s">
        <v>12</v>
      </c>
      <c r="G4" s="61"/>
      <c r="H4" s="75">
        <f>SUM($T$9:$U$108)</f>
        <v>13605.999999999996</v>
      </c>
      <c r="I4" s="76"/>
      <c r="J4" s="58" t="s">
        <v>13</v>
      </c>
      <c r="K4" s="58"/>
      <c r="L4" s="77">
        <f>MAX($C$9:$D$990)-C9</f>
        <v>255755908.055797</v>
      </c>
      <c r="M4" s="77"/>
      <c r="N4" s="58" t="s">
        <v>14</v>
      </c>
      <c r="O4" s="58"/>
      <c r="P4" s="59">
        <f>MIN($C$9:$D$990)-C9</f>
        <v>0</v>
      </c>
      <c r="Q4" s="59"/>
      <c r="R4" s="1"/>
      <c r="S4" s="1"/>
      <c r="T4" s="1"/>
    </row>
    <row r="5" spans="2:20" ht="13.5">
      <c r="B5" s="42" t="s">
        <v>15</v>
      </c>
      <c r="C5" s="2">
        <f>COUNTIF($R$9:$R$990,"&gt;0")</f>
        <v>90</v>
      </c>
      <c r="D5" s="43" t="s">
        <v>16</v>
      </c>
      <c r="E5" s="16">
        <f>COUNTIF($R$9:$R$990,"&lt;0")</f>
        <v>2</v>
      </c>
      <c r="F5" s="43" t="s">
        <v>17</v>
      </c>
      <c r="G5" s="2">
        <f>COUNTIF($R$9:$R$990,"=0")</f>
        <v>8</v>
      </c>
      <c r="H5" s="43" t="s">
        <v>18</v>
      </c>
      <c r="I5" s="3">
        <f>C5/SUM(C5,E5,G5)</f>
        <v>0.9</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row>
    <row r="9" spans="2:21" ht="13.5">
      <c r="B9" s="41">
        <v>1</v>
      </c>
      <c r="C9" s="45">
        <v>1000000</v>
      </c>
      <c r="D9" s="45"/>
      <c r="E9" s="41">
        <v>2009</v>
      </c>
      <c r="F9" s="8">
        <v>42715</v>
      </c>
      <c r="G9" s="41" t="s">
        <v>3</v>
      </c>
      <c r="H9" s="46">
        <v>1.4597</v>
      </c>
      <c r="I9" s="46"/>
      <c r="J9" s="41">
        <v>179</v>
      </c>
      <c r="K9" s="45">
        <f aca="true" t="shared" si="0" ref="K9:K18">IF(F9="","",C9*0.03)</f>
        <v>30000</v>
      </c>
      <c r="L9" s="45"/>
      <c r="M9" s="6">
        <f>IF(J9="","",(K9/J9)/1000)</f>
        <v>0.1675977653631285</v>
      </c>
      <c r="N9" s="41">
        <v>2009</v>
      </c>
      <c r="O9" s="8">
        <v>42727</v>
      </c>
      <c r="P9" s="46">
        <v>1.4365</v>
      </c>
      <c r="Q9" s="46"/>
      <c r="R9" s="47">
        <f>IF(O9="","",(IF(G9="売",H9-P9,P9-H9))*M9*10000000)</f>
        <v>38882.68156424562</v>
      </c>
      <c r="S9" s="47"/>
      <c r="T9" s="48">
        <f>IF(O9="","",IF(R9&lt;0,J9*(-1),IF(G9="買",(P9-H9)*10000,(H9-P9)*10000)))</f>
        <v>231.99999999999886</v>
      </c>
      <c r="U9" s="48"/>
    </row>
    <row r="10" spans="2:21" ht="13.5">
      <c r="B10" s="41">
        <v>2</v>
      </c>
      <c r="C10" s="45">
        <f aca="true" t="shared" si="1" ref="C10:C18">IF(R9="","",C9+R9)</f>
        <v>1038882.6815642456</v>
      </c>
      <c r="D10" s="45"/>
      <c r="E10" s="41">
        <v>2010</v>
      </c>
      <c r="F10" s="8">
        <v>42384</v>
      </c>
      <c r="G10" s="41" t="s">
        <v>3</v>
      </c>
      <c r="H10" s="46">
        <v>1.4408</v>
      </c>
      <c r="I10" s="46"/>
      <c r="J10" s="41">
        <v>95</v>
      </c>
      <c r="K10" s="45">
        <f t="shared" si="0"/>
        <v>31166.480446927366</v>
      </c>
      <c r="L10" s="45"/>
      <c r="M10" s="6">
        <f aca="true" t="shared" si="2" ref="M10:M18">IF(J10="","",(K10/J10)/1000)</f>
        <v>0.32806821523081436</v>
      </c>
      <c r="N10" s="41">
        <v>2010</v>
      </c>
      <c r="O10" s="8">
        <v>42416</v>
      </c>
      <c r="P10" s="46">
        <v>1.3695</v>
      </c>
      <c r="Q10" s="46"/>
      <c r="R10" s="47">
        <f aca="true" t="shared" si="3" ref="R10:R18">IF(O10="","",(IF(G10="売",H10-P10,P10-H10))*M10*10000000)</f>
        <v>233912.63745957112</v>
      </c>
      <c r="S10" s="47"/>
      <c r="T10" s="48">
        <f aca="true" t="shared" si="4" ref="T10:T18">IF(O10="","",IF(R10&lt;0,J10*(-1),IF(G10="買",(P10-H10)*10000,(H10-P10)*10000)))</f>
        <v>713.0000000000014</v>
      </c>
      <c r="U10" s="48"/>
    </row>
    <row r="11" spans="2:21" ht="13.5">
      <c r="B11" s="41">
        <v>3</v>
      </c>
      <c r="C11" s="45">
        <f t="shared" si="1"/>
        <v>1272795.3190238168</v>
      </c>
      <c r="D11" s="45"/>
      <c r="E11" s="41">
        <v>2010</v>
      </c>
      <c r="F11" s="8">
        <v>42481</v>
      </c>
      <c r="G11" s="41" t="s">
        <v>3</v>
      </c>
      <c r="H11" s="46">
        <v>1.3449</v>
      </c>
      <c r="I11" s="46"/>
      <c r="J11" s="41">
        <v>64</v>
      </c>
      <c r="K11" s="45">
        <f t="shared" si="0"/>
        <v>38183.85957071451</v>
      </c>
      <c r="L11" s="45"/>
      <c r="M11" s="6">
        <f t="shared" si="2"/>
        <v>0.5966228057924142</v>
      </c>
      <c r="N11" s="41">
        <v>2010</v>
      </c>
      <c r="O11" s="8">
        <v>42483</v>
      </c>
      <c r="P11" s="46">
        <v>1.3316</v>
      </c>
      <c r="Q11" s="46"/>
      <c r="R11" s="47">
        <f t="shared" si="3"/>
        <v>79350.83317039163</v>
      </c>
      <c r="S11" s="47"/>
      <c r="T11" s="48">
        <f t="shared" si="4"/>
        <v>133.0000000000009</v>
      </c>
      <c r="U11" s="48"/>
    </row>
    <row r="12" spans="2:21" ht="13.5">
      <c r="B12" s="41">
        <v>4</v>
      </c>
      <c r="C12" s="45">
        <f t="shared" si="1"/>
        <v>1352146.1521942085</v>
      </c>
      <c r="D12" s="45"/>
      <c r="E12" s="41">
        <v>2010</v>
      </c>
      <c r="F12" s="8">
        <v>42488</v>
      </c>
      <c r="G12" s="41" t="s">
        <v>3</v>
      </c>
      <c r="H12" s="46">
        <v>1.3205</v>
      </c>
      <c r="I12" s="46"/>
      <c r="J12" s="41">
        <v>123</v>
      </c>
      <c r="K12" s="45">
        <f t="shared" si="0"/>
        <v>40564.38456582625</v>
      </c>
      <c r="L12" s="45"/>
      <c r="M12" s="6">
        <f t="shared" si="2"/>
        <v>0.3297917444376118</v>
      </c>
      <c r="N12" s="41">
        <v>2010</v>
      </c>
      <c r="O12" s="8">
        <v>42488</v>
      </c>
      <c r="P12" s="46">
        <v>1.3178</v>
      </c>
      <c r="Q12" s="46"/>
      <c r="R12" s="47">
        <f t="shared" si="3"/>
        <v>8904.377099815269</v>
      </c>
      <c r="S12" s="47"/>
      <c r="T12" s="48">
        <f t="shared" si="4"/>
        <v>26.999999999999247</v>
      </c>
      <c r="U12" s="48"/>
    </row>
    <row r="13" spans="2:21" ht="13.5">
      <c r="B13" s="41">
        <v>5</v>
      </c>
      <c r="C13" s="45">
        <f t="shared" si="1"/>
        <v>1361050.5292940238</v>
      </c>
      <c r="D13" s="45"/>
      <c r="E13" s="41">
        <v>2010</v>
      </c>
      <c r="F13" s="8">
        <v>42490</v>
      </c>
      <c r="G13" s="41" t="s">
        <v>4</v>
      </c>
      <c r="H13" s="46">
        <v>1.3291</v>
      </c>
      <c r="I13" s="46"/>
      <c r="J13" s="41">
        <v>56</v>
      </c>
      <c r="K13" s="45">
        <f t="shared" si="0"/>
        <v>40831.51587882071</v>
      </c>
      <c r="L13" s="45"/>
      <c r="M13" s="6">
        <f t="shared" si="2"/>
        <v>0.7291342121217984</v>
      </c>
      <c r="N13" s="41">
        <v>2010</v>
      </c>
      <c r="O13" s="8">
        <v>42491</v>
      </c>
      <c r="P13" s="46">
        <v>1.3291</v>
      </c>
      <c r="Q13" s="46"/>
      <c r="R13" s="47">
        <f t="shared" si="3"/>
        <v>0</v>
      </c>
      <c r="S13" s="47"/>
      <c r="T13" s="48">
        <f t="shared" si="4"/>
        <v>0</v>
      </c>
      <c r="U13" s="48"/>
    </row>
    <row r="14" spans="2:21" ht="13.5">
      <c r="B14" s="41">
        <v>6</v>
      </c>
      <c r="C14" s="45">
        <f t="shared" si="1"/>
        <v>1361050.5292940238</v>
      </c>
      <c r="D14" s="45"/>
      <c r="E14" s="41">
        <v>2010</v>
      </c>
      <c r="F14" s="8">
        <v>42494</v>
      </c>
      <c r="G14" s="41" t="s">
        <v>3</v>
      </c>
      <c r="H14" s="46">
        <v>1.3166</v>
      </c>
      <c r="I14" s="46"/>
      <c r="J14" s="41">
        <v>73</v>
      </c>
      <c r="K14" s="45">
        <f t="shared" si="0"/>
        <v>40831.51587882071</v>
      </c>
      <c r="L14" s="45"/>
      <c r="M14" s="6">
        <f t="shared" si="2"/>
        <v>0.5593358339564481</v>
      </c>
      <c r="N14" s="41">
        <v>2010</v>
      </c>
      <c r="O14" s="8">
        <v>42500</v>
      </c>
      <c r="P14" s="46">
        <v>1.2845</v>
      </c>
      <c r="Q14" s="46"/>
      <c r="R14" s="47">
        <f t="shared" si="3"/>
        <v>179546.80270001994</v>
      </c>
      <c r="S14" s="47"/>
      <c r="T14" s="48">
        <f t="shared" si="4"/>
        <v>321.00000000000017</v>
      </c>
      <c r="U14" s="48"/>
    </row>
    <row r="15" spans="2:21" ht="13.5">
      <c r="B15" s="41">
        <v>7</v>
      </c>
      <c r="C15" s="45">
        <f t="shared" si="1"/>
        <v>1540597.3319940437</v>
      </c>
      <c r="D15" s="45"/>
      <c r="E15" s="41">
        <v>2010</v>
      </c>
      <c r="F15" s="8">
        <v>42503</v>
      </c>
      <c r="G15" s="41" t="s">
        <v>3</v>
      </c>
      <c r="H15" s="46">
        <v>1.256</v>
      </c>
      <c r="I15" s="46"/>
      <c r="J15" s="41">
        <v>123</v>
      </c>
      <c r="K15" s="45">
        <f t="shared" si="0"/>
        <v>46217.91995982131</v>
      </c>
      <c r="L15" s="45"/>
      <c r="M15" s="6">
        <f t="shared" si="2"/>
        <v>0.37575544682781553</v>
      </c>
      <c r="N15" s="41">
        <v>2010</v>
      </c>
      <c r="O15" s="8">
        <v>42510</v>
      </c>
      <c r="P15" s="46">
        <v>1.2432</v>
      </c>
      <c r="Q15" s="46"/>
      <c r="R15" s="47">
        <f t="shared" si="3"/>
        <v>48096.6971939601</v>
      </c>
      <c r="S15" s="47"/>
      <c r="T15" s="48">
        <f t="shared" si="4"/>
        <v>127.99999999999923</v>
      </c>
      <c r="U15" s="48"/>
    </row>
    <row r="16" spans="2:21" ht="13.5">
      <c r="B16" s="41">
        <v>8</v>
      </c>
      <c r="C16" s="45">
        <f t="shared" si="1"/>
        <v>1588694.0291880039</v>
      </c>
      <c r="D16" s="45"/>
      <c r="E16" s="41">
        <v>2010</v>
      </c>
      <c r="F16" s="8">
        <v>42514</v>
      </c>
      <c r="G16" s="41" t="s">
        <v>3</v>
      </c>
      <c r="H16" s="46">
        <v>1.2418</v>
      </c>
      <c r="I16" s="46"/>
      <c r="J16" s="41">
        <v>102</v>
      </c>
      <c r="K16" s="45">
        <f t="shared" si="0"/>
        <v>47660.820875640115</v>
      </c>
      <c r="L16" s="45"/>
      <c r="M16" s="6">
        <f t="shared" si="2"/>
        <v>0.4672629497611776</v>
      </c>
      <c r="N16" s="41">
        <v>2010</v>
      </c>
      <c r="O16" s="8">
        <v>42517</v>
      </c>
      <c r="P16" s="46">
        <v>1.231</v>
      </c>
      <c r="Q16" s="46"/>
      <c r="R16" s="47">
        <f t="shared" si="3"/>
        <v>50464.39857420681</v>
      </c>
      <c r="S16" s="47"/>
      <c r="T16" s="48">
        <f t="shared" si="4"/>
        <v>107.9999999999992</v>
      </c>
      <c r="U16" s="48"/>
    </row>
    <row r="17" spans="2:21" ht="13.5">
      <c r="B17" s="41">
        <v>9</v>
      </c>
      <c r="C17" s="45">
        <f t="shared" si="1"/>
        <v>1639158.4277622106</v>
      </c>
      <c r="D17" s="45"/>
      <c r="E17" s="41">
        <v>2010</v>
      </c>
      <c r="F17" s="8">
        <v>42526</v>
      </c>
      <c r="G17" s="41" t="s">
        <v>3</v>
      </c>
      <c r="H17" s="46">
        <v>1.2017</v>
      </c>
      <c r="I17" s="46"/>
      <c r="J17" s="41">
        <v>154</v>
      </c>
      <c r="K17" s="45">
        <f t="shared" si="0"/>
        <v>49174.75283286632</v>
      </c>
      <c r="L17" s="45"/>
      <c r="M17" s="6">
        <f t="shared" si="2"/>
        <v>0.3193165768367943</v>
      </c>
      <c r="N17" s="41">
        <v>2010</v>
      </c>
      <c r="O17" s="8">
        <v>42530</v>
      </c>
      <c r="P17" s="46">
        <v>1.1987</v>
      </c>
      <c r="Q17" s="46"/>
      <c r="R17" s="47">
        <f t="shared" si="3"/>
        <v>9579.497305103483</v>
      </c>
      <c r="S17" s="47"/>
      <c r="T17" s="48">
        <f t="shared" si="4"/>
        <v>29.999999999998916</v>
      </c>
      <c r="U17" s="48"/>
    </row>
    <row r="18" spans="2:21" ht="13.5">
      <c r="B18" s="41">
        <v>10</v>
      </c>
      <c r="C18" s="45">
        <f t="shared" si="1"/>
        <v>1648737.9250673142</v>
      </c>
      <c r="D18" s="45"/>
      <c r="E18" s="41">
        <v>2010</v>
      </c>
      <c r="F18" s="8">
        <v>42531</v>
      </c>
      <c r="G18" s="41" t="s">
        <v>4</v>
      </c>
      <c r="H18" s="46">
        <v>1.2064</v>
      </c>
      <c r="I18" s="46"/>
      <c r="J18" s="41">
        <v>92</v>
      </c>
      <c r="K18" s="45">
        <f t="shared" si="0"/>
        <v>49462.13775201942</v>
      </c>
      <c r="L18" s="45"/>
      <c r="M18" s="6">
        <f t="shared" si="2"/>
        <v>0.5376319320871676</v>
      </c>
      <c r="N18" s="41">
        <v>2010</v>
      </c>
      <c r="O18" s="8">
        <v>42543</v>
      </c>
      <c r="P18" s="46">
        <v>1.2348</v>
      </c>
      <c r="Q18" s="46"/>
      <c r="R18" s="47">
        <f t="shared" si="3"/>
        <v>152687.4687127555</v>
      </c>
      <c r="S18" s="47"/>
      <c r="T18" s="48">
        <f t="shared" si="4"/>
        <v>283.99999999999983</v>
      </c>
      <c r="U18" s="48"/>
    </row>
    <row r="19" spans="2:21" ht="13.5">
      <c r="B19" s="41">
        <v>11</v>
      </c>
      <c r="C19" s="45">
        <f aca="true" t="shared" si="5" ref="C19:C73">IF(R18="","",C18+R18)</f>
        <v>1801425.3937800697</v>
      </c>
      <c r="D19" s="45"/>
      <c r="E19" s="41">
        <v>2010</v>
      </c>
      <c r="F19" s="8">
        <v>42550</v>
      </c>
      <c r="G19" s="41" t="s">
        <v>3</v>
      </c>
      <c r="H19" s="46">
        <v>1.2264</v>
      </c>
      <c r="I19" s="46"/>
      <c r="J19" s="41">
        <v>80</v>
      </c>
      <c r="K19" s="45">
        <f aca="true" t="shared" si="6" ref="K19:K72">IF(F19="","",C19*0.03)</f>
        <v>54042.76181340209</v>
      </c>
      <c r="L19" s="45"/>
      <c r="M19" s="6">
        <f aca="true" t="shared" si="7" ref="M19:M73">IF(J19="","",(K19/J19)/1000)</f>
        <v>0.6755345226675261</v>
      </c>
      <c r="N19" s="41">
        <v>2010</v>
      </c>
      <c r="O19" s="8">
        <v>42551</v>
      </c>
      <c r="P19" s="46">
        <v>1.2246</v>
      </c>
      <c r="Q19" s="46"/>
      <c r="R19" s="47">
        <f aca="true" t="shared" si="8" ref="R19:R73">IF(O19="","",(IF(G19="売",H19-P19,P19-H19))*M19*10000000)</f>
        <v>12159.62140801563</v>
      </c>
      <c r="S19" s="47"/>
      <c r="T19" s="48">
        <f aca="true" t="shared" si="9" ref="T19:T73">IF(O19="","",IF(R19&lt;0,J19*(-1),IF(G19="買",(P19-H19)*10000,(H19-P19)*10000)))</f>
        <v>18.000000000000238</v>
      </c>
      <c r="U19" s="48"/>
    </row>
    <row r="20" spans="2:21" ht="13.5">
      <c r="B20" s="41">
        <v>12</v>
      </c>
      <c r="C20" s="45">
        <f t="shared" si="5"/>
        <v>1813585.0151880854</v>
      </c>
      <c r="D20" s="45"/>
      <c r="E20" s="41">
        <v>2010</v>
      </c>
      <c r="F20" s="8">
        <v>42552</v>
      </c>
      <c r="G20" s="41" t="s">
        <v>4</v>
      </c>
      <c r="H20" s="46">
        <v>1.2344</v>
      </c>
      <c r="I20" s="46"/>
      <c r="J20" s="41">
        <v>137</v>
      </c>
      <c r="K20" s="45">
        <f t="shared" si="6"/>
        <v>54407.55045564256</v>
      </c>
      <c r="L20" s="45"/>
      <c r="M20" s="6">
        <f t="shared" si="7"/>
        <v>0.39713540478571213</v>
      </c>
      <c r="N20" s="41">
        <v>2010</v>
      </c>
      <c r="O20" s="8">
        <v>42563</v>
      </c>
      <c r="P20" s="46">
        <v>1.2627</v>
      </c>
      <c r="Q20" s="46"/>
      <c r="R20" s="47">
        <f t="shared" si="8"/>
        <v>112389.3195543565</v>
      </c>
      <c r="S20" s="47"/>
      <c r="T20" s="48">
        <f t="shared" si="9"/>
        <v>282.99999999999994</v>
      </c>
      <c r="U20" s="48"/>
    </row>
    <row r="21" spans="2:21" ht="13.5">
      <c r="B21" s="41">
        <v>13</v>
      </c>
      <c r="C21" s="45">
        <f t="shared" si="5"/>
        <v>1925974.3347424418</v>
      </c>
      <c r="D21" s="45"/>
      <c r="E21" s="41">
        <v>2010</v>
      </c>
      <c r="F21" s="8">
        <v>42565</v>
      </c>
      <c r="G21" s="41" t="s">
        <v>4</v>
      </c>
      <c r="H21" s="46">
        <v>1.2674</v>
      </c>
      <c r="I21" s="46"/>
      <c r="J21" s="41">
        <v>110</v>
      </c>
      <c r="K21" s="45">
        <f t="shared" si="6"/>
        <v>57779.23004227325</v>
      </c>
      <c r="L21" s="45"/>
      <c r="M21" s="6">
        <f t="shared" si="7"/>
        <v>0.5252657276570295</v>
      </c>
      <c r="N21" s="41">
        <v>2010</v>
      </c>
      <c r="O21" s="8">
        <v>42571</v>
      </c>
      <c r="P21" s="46">
        <v>1.2941</v>
      </c>
      <c r="Q21" s="46"/>
      <c r="R21" s="47">
        <f t="shared" si="8"/>
        <v>140245.9492844266</v>
      </c>
      <c r="S21" s="47"/>
      <c r="T21" s="48">
        <f t="shared" si="9"/>
        <v>266.99999999999943</v>
      </c>
      <c r="U21" s="48"/>
    </row>
    <row r="22" spans="2:21" ht="13.5">
      <c r="B22" s="41">
        <v>14</v>
      </c>
      <c r="C22" s="45">
        <f t="shared" si="5"/>
        <v>2066220.2840268684</v>
      </c>
      <c r="D22" s="45"/>
      <c r="E22" s="41">
        <v>2010</v>
      </c>
      <c r="F22" s="8">
        <v>42577</v>
      </c>
      <c r="G22" s="41" t="s">
        <v>4</v>
      </c>
      <c r="H22" s="46">
        <v>1.2939</v>
      </c>
      <c r="I22" s="46"/>
      <c r="J22" s="41">
        <v>64</v>
      </c>
      <c r="K22" s="45">
        <f t="shared" si="6"/>
        <v>61986.60852080605</v>
      </c>
      <c r="L22" s="45"/>
      <c r="M22" s="6">
        <f t="shared" si="7"/>
        <v>0.9685407581375944</v>
      </c>
      <c r="N22" s="41">
        <v>2010</v>
      </c>
      <c r="O22" s="8">
        <v>42592</v>
      </c>
      <c r="P22" s="46">
        <v>1.3195</v>
      </c>
      <c r="Q22" s="46"/>
      <c r="R22" s="47">
        <f t="shared" si="8"/>
        <v>247946.43408322267</v>
      </c>
      <c r="S22" s="47"/>
      <c r="T22" s="48">
        <f t="shared" si="9"/>
        <v>255.99999999999847</v>
      </c>
      <c r="U22" s="48"/>
    </row>
    <row r="23" spans="2:21" ht="13.5">
      <c r="B23" s="41">
        <v>15</v>
      </c>
      <c r="C23" s="45">
        <f t="shared" si="5"/>
        <v>2314166.718110091</v>
      </c>
      <c r="D23" s="45"/>
      <c r="E23" s="41">
        <v>2010</v>
      </c>
      <c r="F23" s="8">
        <v>42593</v>
      </c>
      <c r="G23" s="41" t="s">
        <v>3</v>
      </c>
      <c r="H23" s="46">
        <v>1.3087</v>
      </c>
      <c r="I23" s="46"/>
      <c r="J23" s="41">
        <v>97</v>
      </c>
      <c r="K23" s="45">
        <f t="shared" si="6"/>
        <v>69425.00154330273</v>
      </c>
      <c r="L23" s="45"/>
      <c r="M23" s="6">
        <f t="shared" si="7"/>
        <v>0.7157216653948735</v>
      </c>
      <c r="N23" s="41">
        <v>2010</v>
      </c>
      <c r="O23" s="8">
        <v>42598</v>
      </c>
      <c r="P23" s="46">
        <v>1.2834</v>
      </c>
      <c r="Q23" s="46"/>
      <c r="R23" s="47">
        <f t="shared" si="8"/>
        <v>181077.5813449021</v>
      </c>
      <c r="S23" s="47"/>
      <c r="T23" s="48">
        <f t="shared" si="9"/>
        <v>252.99999999999878</v>
      </c>
      <c r="U23" s="48"/>
    </row>
    <row r="24" spans="2:21" ht="13.5">
      <c r="B24" s="41">
        <v>16</v>
      </c>
      <c r="C24" s="45">
        <f t="shared" si="5"/>
        <v>2495244.299454993</v>
      </c>
      <c r="D24" s="45"/>
      <c r="E24" s="41">
        <v>2010</v>
      </c>
      <c r="F24" s="8">
        <v>42602</v>
      </c>
      <c r="G24" s="41" t="s">
        <v>3</v>
      </c>
      <c r="H24" s="46">
        <v>1.2684</v>
      </c>
      <c r="I24" s="46"/>
      <c r="J24" s="41">
        <v>148</v>
      </c>
      <c r="K24" s="45">
        <f t="shared" si="6"/>
        <v>74857.32898364979</v>
      </c>
      <c r="L24" s="45"/>
      <c r="M24" s="6">
        <f t="shared" si="7"/>
        <v>0.5057927634030391</v>
      </c>
      <c r="N24" s="41">
        <v>2010</v>
      </c>
      <c r="O24" s="8">
        <v>42607</v>
      </c>
      <c r="P24" s="46">
        <v>1.2644</v>
      </c>
      <c r="Q24" s="46"/>
      <c r="R24" s="47">
        <f t="shared" si="8"/>
        <v>20231.710536121584</v>
      </c>
      <c r="S24" s="47"/>
      <c r="T24" s="48">
        <f t="shared" si="9"/>
        <v>40.000000000000036</v>
      </c>
      <c r="U24" s="48"/>
    </row>
    <row r="25" spans="2:21" ht="13.5">
      <c r="B25" s="41">
        <v>17</v>
      </c>
      <c r="C25" s="45">
        <f t="shared" si="5"/>
        <v>2515476.0099911145</v>
      </c>
      <c r="D25" s="45"/>
      <c r="E25" s="41">
        <v>2010</v>
      </c>
      <c r="F25" s="8">
        <v>42614</v>
      </c>
      <c r="G25" s="41" t="s">
        <v>4</v>
      </c>
      <c r="H25" s="46">
        <v>1.2813</v>
      </c>
      <c r="I25" s="46"/>
      <c r="J25" s="41">
        <v>113</v>
      </c>
      <c r="K25" s="45">
        <f t="shared" si="6"/>
        <v>75464.28029973344</v>
      </c>
      <c r="L25" s="45"/>
      <c r="M25" s="6">
        <f t="shared" si="7"/>
        <v>0.6678254893781721</v>
      </c>
      <c r="N25" s="41">
        <v>2010</v>
      </c>
      <c r="O25" s="8">
        <v>42620</v>
      </c>
      <c r="P25" s="46">
        <v>1.2865</v>
      </c>
      <c r="Q25" s="46"/>
      <c r="R25" s="47">
        <f t="shared" si="8"/>
        <v>34726.92544766409</v>
      </c>
      <c r="S25" s="47"/>
      <c r="T25" s="48">
        <f t="shared" si="9"/>
        <v>51.999999999998714</v>
      </c>
      <c r="U25" s="48"/>
    </row>
    <row r="26" spans="2:21" ht="13.5">
      <c r="B26" s="41">
        <v>18</v>
      </c>
      <c r="C26" s="45">
        <f t="shared" si="5"/>
        <v>2550202.9354387787</v>
      </c>
      <c r="D26" s="45"/>
      <c r="E26" s="41">
        <v>2010</v>
      </c>
      <c r="F26" s="8">
        <v>42620</v>
      </c>
      <c r="G26" s="41" t="s">
        <v>3</v>
      </c>
      <c r="H26" s="46">
        <v>1.2787</v>
      </c>
      <c r="I26" s="46"/>
      <c r="J26" s="41">
        <v>79</v>
      </c>
      <c r="K26" s="45">
        <f t="shared" si="6"/>
        <v>76506.08806316336</v>
      </c>
      <c r="L26" s="45"/>
      <c r="M26" s="6">
        <f t="shared" si="7"/>
        <v>0.9684314944704223</v>
      </c>
      <c r="N26" s="41">
        <v>2010</v>
      </c>
      <c r="O26" s="8">
        <v>42626</v>
      </c>
      <c r="P26" s="46">
        <v>1.2737</v>
      </c>
      <c r="Q26" s="46"/>
      <c r="R26" s="47">
        <f t="shared" si="8"/>
        <v>48421.57472352009</v>
      </c>
      <c r="S26" s="47"/>
      <c r="T26" s="48">
        <f t="shared" si="9"/>
        <v>49.999999999998934</v>
      </c>
      <c r="U26" s="48"/>
    </row>
    <row r="27" spans="2:21" ht="13.5">
      <c r="B27" s="41">
        <v>19</v>
      </c>
      <c r="C27" s="45">
        <f t="shared" si="5"/>
        <v>2598624.510162299</v>
      </c>
      <c r="D27" s="45"/>
      <c r="E27" s="41">
        <v>2010</v>
      </c>
      <c r="F27" s="8">
        <v>42628</v>
      </c>
      <c r="G27" s="41" t="s">
        <v>4</v>
      </c>
      <c r="H27" s="46">
        <v>1.2986</v>
      </c>
      <c r="I27" s="46"/>
      <c r="J27" s="41">
        <v>153</v>
      </c>
      <c r="K27" s="45">
        <f t="shared" si="6"/>
        <v>77958.73530486897</v>
      </c>
      <c r="L27" s="45"/>
      <c r="M27" s="6">
        <f t="shared" si="7"/>
        <v>0.5095342176788822</v>
      </c>
      <c r="N27" s="41">
        <v>2010</v>
      </c>
      <c r="O27" s="8">
        <v>42662</v>
      </c>
      <c r="P27" s="46">
        <v>1.3917</v>
      </c>
      <c r="Q27" s="46"/>
      <c r="R27" s="47">
        <f t="shared" si="8"/>
        <v>474376.35665903916</v>
      </c>
      <c r="S27" s="47"/>
      <c r="T27" s="48">
        <f t="shared" si="9"/>
        <v>930.9999999999997</v>
      </c>
      <c r="U27" s="48"/>
    </row>
    <row r="28" spans="2:21" ht="13.5">
      <c r="B28" s="41">
        <v>20</v>
      </c>
      <c r="C28" s="45">
        <f t="shared" si="5"/>
        <v>3073000.8668213384</v>
      </c>
      <c r="D28" s="45"/>
      <c r="E28" s="41">
        <v>2010</v>
      </c>
      <c r="F28" s="8">
        <v>42670</v>
      </c>
      <c r="G28" s="41" t="s">
        <v>3</v>
      </c>
      <c r="H28" s="46">
        <v>1.3849</v>
      </c>
      <c r="I28" s="46"/>
      <c r="J28" s="41">
        <v>102</v>
      </c>
      <c r="K28" s="45">
        <f t="shared" si="6"/>
        <v>92190.02600464015</v>
      </c>
      <c r="L28" s="45"/>
      <c r="M28" s="6">
        <f t="shared" si="7"/>
        <v>0.9038237843592172</v>
      </c>
      <c r="N28" s="41">
        <v>2010</v>
      </c>
      <c r="O28" s="8">
        <v>42671</v>
      </c>
      <c r="P28" s="46">
        <v>1.3798</v>
      </c>
      <c r="Q28" s="46"/>
      <c r="R28" s="47">
        <f t="shared" si="8"/>
        <v>46095.01300232102</v>
      </c>
      <c r="S28" s="47"/>
      <c r="T28" s="48">
        <f t="shared" si="9"/>
        <v>51.000000000001044</v>
      </c>
      <c r="U28" s="48"/>
    </row>
    <row r="29" spans="2:21" ht="13.5">
      <c r="B29" s="41">
        <v>21</v>
      </c>
      <c r="C29" s="45">
        <f t="shared" si="5"/>
        <v>3119095.8798236595</v>
      </c>
      <c r="D29" s="45"/>
      <c r="E29" s="41">
        <v>2010</v>
      </c>
      <c r="F29" s="8">
        <v>42673</v>
      </c>
      <c r="G29" s="41" t="s">
        <v>4</v>
      </c>
      <c r="H29" s="46">
        <v>1.3932</v>
      </c>
      <c r="I29" s="46"/>
      <c r="J29" s="41">
        <v>90</v>
      </c>
      <c r="K29" s="45">
        <f t="shared" si="6"/>
        <v>93572.87639470978</v>
      </c>
      <c r="L29" s="45"/>
      <c r="M29" s="6">
        <f t="shared" si="7"/>
        <v>1.0396986266078863</v>
      </c>
      <c r="N29" s="41">
        <v>2010</v>
      </c>
      <c r="O29" s="8">
        <v>42679</v>
      </c>
      <c r="P29" s="46">
        <v>1.4184</v>
      </c>
      <c r="Q29" s="46"/>
      <c r="R29" s="47">
        <f t="shared" si="8"/>
        <v>262004.05390518848</v>
      </c>
      <c r="S29" s="47"/>
      <c r="T29" s="48">
        <f t="shared" si="9"/>
        <v>252.0000000000011</v>
      </c>
      <c r="U29" s="48"/>
    </row>
    <row r="30" spans="2:21" ht="13.5">
      <c r="B30" s="41">
        <v>22</v>
      </c>
      <c r="C30" s="45">
        <f t="shared" si="5"/>
        <v>3381099.933728848</v>
      </c>
      <c r="D30" s="45"/>
      <c r="E30" s="41">
        <v>2010</v>
      </c>
      <c r="F30" s="8">
        <v>42682</v>
      </c>
      <c r="G30" s="41" t="s">
        <v>3</v>
      </c>
      <c r="H30" s="46">
        <v>1.4022</v>
      </c>
      <c r="I30" s="46"/>
      <c r="J30" s="41">
        <v>84</v>
      </c>
      <c r="K30" s="45">
        <f t="shared" si="6"/>
        <v>101432.99801186543</v>
      </c>
      <c r="L30" s="45"/>
      <c r="M30" s="6">
        <f t="shared" si="7"/>
        <v>1.2075356906174457</v>
      </c>
      <c r="N30" s="41">
        <v>2010</v>
      </c>
      <c r="O30" s="8">
        <v>42693</v>
      </c>
      <c r="P30" s="46">
        <v>1.3678</v>
      </c>
      <c r="Q30" s="46"/>
      <c r="R30" s="47">
        <f t="shared" si="8"/>
        <v>415392.27757240116</v>
      </c>
      <c r="S30" s="47"/>
      <c r="T30" s="48">
        <f t="shared" si="9"/>
        <v>343.9999999999999</v>
      </c>
      <c r="U30" s="48"/>
    </row>
    <row r="31" spans="2:21" ht="13.5">
      <c r="B31" s="41">
        <v>23</v>
      </c>
      <c r="C31" s="45">
        <f t="shared" si="5"/>
        <v>3796492.2113012495</v>
      </c>
      <c r="D31" s="45"/>
      <c r="E31" s="41">
        <v>2010</v>
      </c>
      <c r="F31" s="8">
        <v>42706</v>
      </c>
      <c r="G31" s="41" t="s">
        <v>4</v>
      </c>
      <c r="H31" s="46">
        <v>1.3182</v>
      </c>
      <c r="I31" s="46"/>
      <c r="J31" s="41">
        <v>135</v>
      </c>
      <c r="K31" s="45">
        <f t="shared" si="6"/>
        <v>113894.76633903748</v>
      </c>
      <c r="L31" s="45"/>
      <c r="M31" s="6">
        <f t="shared" si="7"/>
        <v>0.8436649358447221</v>
      </c>
      <c r="N31" s="41">
        <v>2010</v>
      </c>
      <c r="O31" s="8">
        <v>42712</v>
      </c>
      <c r="P31" s="46">
        <v>1.3311</v>
      </c>
      <c r="Q31" s="46"/>
      <c r="R31" s="47">
        <f t="shared" si="8"/>
        <v>108832.77672396842</v>
      </c>
      <c r="S31" s="47"/>
      <c r="T31" s="48">
        <f t="shared" si="9"/>
        <v>128.99999999999912</v>
      </c>
      <c r="U31" s="48"/>
    </row>
    <row r="32" spans="2:21" ht="13.5">
      <c r="B32" s="41">
        <v>24</v>
      </c>
      <c r="C32" s="45">
        <f t="shared" si="5"/>
        <v>3905324.988025218</v>
      </c>
      <c r="D32" s="45"/>
      <c r="E32" s="41">
        <v>2010</v>
      </c>
      <c r="F32" s="8">
        <v>42714</v>
      </c>
      <c r="G32" s="41" t="s">
        <v>3</v>
      </c>
      <c r="H32" s="46">
        <v>1.3222</v>
      </c>
      <c r="I32" s="46"/>
      <c r="J32" s="41">
        <v>59</v>
      </c>
      <c r="K32" s="45">
        <f t="shared" si="6"/>
        <v>117159.74964075653</v>
      </c>
      <c r="L32" s="45"/>
      <c r="M32" s="6">
        <f t="shared" si="7"/>
        <v>1.9857584684873988</v>
      </c>
      <c r="N32" s="41">
        <v>2010</v>
      </c>
      <c r="O32" s="8">
        <v>42717</v>
      </c>
      <c r="P32" s="46">
        <v>1.3222</v>
      </c>
      <c r="Q32" s="46"/>
      <c r="R32" s="47">
        <f t="shared" si="8"/>
        <v>0</v>
      </c>
      <c r="S32" s="47"/>
      <c r="T32" s="48">
        <f t="shared" si="9"/>
        <v>0</v>
      </c>
      <c r="U32" s="48"/>
    </row>
    <row r="33" spans="2:21" ht="13.5">
      <c r="B33" s="41">
        <v>25</v>
      </c>
      <c r="C33" s="45">
        <f t="shared" si="5"/>
        <v>3905324.988025218</v>
      </c>
      <c r="D33" s="45"/>
      <c r="E33" s="41">
        <v>2010</v>
      </c>
      <c r="F33" s="8">
        <v>42726</v>
      </c>
      <c r="G33" s="41" t="s">
        <v>3</v>
      </c>
      <c r="H33" s="46">
        <v>1.3132</v>
      </c>
      <c r="I33" s="46"/>
      <c r="J33" s="41">
        <v>69</v>
      </c>
      <c r="K33" s="45">
        <f t="shared" si="6"/>
        <v>117159.74964075653</v>
      </c>
      <c r="L33" s="45"/>
      <c r="M33" s="6">
        <f t="shared" si="7"/>
        <v>1.6979673860979208</v>
      </c>
      <c r="N33" s="41">
        <v>2010</v>
      </c>
      <c r="O33" s="8">
        <v>42726</v>
      </c>
      <c r="P33" s="46">
        <v>1.3132</v>
      </c>
      <c r="Q33" s="46"/>
      <c r="R33" s="47">
        <f t="shared" si="8"/>
        <v>0</v>
      </c>
      <c r="S33" s="47"/>
      <c r="T33" s="48">
        <f t="shared" si="9"/>
        <v>0</v>
      </c>
      <c r="U33" s="48"/>
    </row>
    <row r="34" spans="2:21" ht="13.5">
      <c r="B34" s="41">
        <v>26</v>
      </c>
      <c r="C34" s="45">
        <f t="shared" si="5"/>
        <v>3905324.988025218</v>
      </c>
      <c r="D34" s="45"/>
      <c r="E34" s="41">
        <v>2011</v>
      </c>
      <c r="F34" s="8">
        <v>42381</v>
      </c>
      <c r="G34" s="41" t="s">
        <v>4</v>
      </c>
      <c r="H34" s="46">
        <v>1.2993</v>
      </c>
      <c r="I34" s="46"/>
      <c r="J34" s="41">
        <v>89</v>
      </c>
      <c r="K34" s="45">
        <f t="shared" si="6"/>
        <v>117159.74964075653</v>
      </c>
      <c r="L34" s="45"/>
      <c r="M34" s="6">
        <f t="shared" si="7"/>
        <v>1.3164016813568151</v>
      </c>
      <c r="N34" s="41">
        <v>2011</v>
      </c>
      <c r="O34" s="8">
        <v>42403</v>
      </c>
      <c r="P34" s="46">
        <v>1.373</v>
      </c>
      <c r="Q34" s="46"/>
      <c r="R34" s="47">
        <f t="shared" si="8"/>
        <v>970188.0391599741</v>
      </c>
      <c r="S34" s="47"/>
      <c r="T34" s="48">
        <f t="shared" si="9"/>
        <v>737.000000000001</v>
      </c>
      <c r="U34" s="48"/>
    </row>
    <row r="35" spans="2:21" ht="13.5">
      <c r="B35" s="41">
        <v>27</v>
      </c>
      <c r="C35" s="45">
        <f t="shared" si="5"/>
        <v>4875513.027185192</v>
      </c>
      <c r="D35" s="45"/>
      <c r="E35" s="41">
        <v>2011</v>
      </c>
      <c r="F35" s="8">
        <v>42407</v>
      </c>
      <c r="G35" s="41" t="s">
        <v>3</v>
      </c>
      <c r="H35" s="46">
        <v>1.3515</v>
      </c>
      <c r="I35" s="46"/>
      <c r="J35" s="41">
        <v>88</v>
      </c>
      <c r="K35" s="45">
        <f t="shared" si="6"/>
        <v>146265.39081555576</v>
      </c>
      <c r="L35" s="45"/>
      <c r="M35" s="6">
        <f t="shared" si="7"/>
        <v>1.6621067138131336</v>
      </c>
      <c r="N35" s="41">
        <v>2011</v>
      </c>
      <c r="O35" s="8">
        <v>42408</v>
      </c>
      <c r="P35" s="46">
        <v>1.3603</v>
      </c>
      <c r="Q35" s="46"/>
      <c r="R35" s="47">
        <f t="shared" si="8"/>
        <v>-146265.3908155581</v>
      </c>
      <c r="S35" s="47"/>
      <c r="T35" s="48">
        <f t="shared" si="9"/>
        <v>-88</v>
      </c>
      <c r="U35" s="48"/>
    </row>
    <row r="36" spans="2:21" ht="13.5">
      <c r="B36" s="41">
        <v>28</v>
      </c>
      <c r="C36" s="45">
        <f t="shared" si="5"/>
        <v>4729247.636369634</v>
      </c>
      <c r="D36" s="45"/>
      <c r="E36" s="41">
        <v>2011</v>
      </c>
      <c r="F36" s="8">
        <v>42411</v>
      </c>
      <c r="G36" s="41" t="s">
        <v>3</v>
      </c>
      <c r="H36" s="46">
        <v>1.3688</v>
      </c>
      <c r="I36" s="46"/>
      <c r="J36" s="41">
        <v>32</v>
      </c>
      <c r="K36" s="45">
        <f t="shared" si="6"/>
        <v>141877.42909108903</v>
      </c>
      <c r="L36" s="45"/>
      <c r="M36" s="6">
        <f t="shared" si="7"/>
        <v>4.433669659096532</v>
      </c>
      <c r="N36" s="41">
        <v>2011</v>
      </c>
      <c r="O36" s="8">
        <v>42415</v>
      </c>
      <c r="P36" s="46">
        <v>1.3477</v>
      </c>
      <c r="Q36" s="46"/>
      <c r="R36" s="47">
        <f t="shared" si="8"/>
        <v>935504.2980693736</v>
      </c>
      <c r="S36" s="47"/>
      <c r="T36" s="48">
        <f t="shared" si="9"/>
        <v>211.0000000000012</v>
      </c>
      <c r="U36" s="48"/>
    </row>
    <row r="37" spans="2:21" ht="13.5">
      <c r="B37" s="41">
        <v>29</v>
      </c>
      <c r="C37" s="45">
        <f t="shared" si="5"/>
        <v>5664751.934439008</v>
      </c>
      <c r="D37" s="45"/>
      <c r="E37" s="41">
        <v>2011</v>
      </c>
      <c r="F37" s="8">
        <v>42417</v>
      </c>
      <c r="G37" s="41" t="s">
        <v>4</v>
      </c>
      <c r="H37" s="46">
        <v>1.3588</v>
      </c>
      <c r="I37" s="46"/>
      <c r="J37" s="41">
        <v>114</v>
      </c>
      <c r="K37" s="45">
        <f t="shared" si="6"/>
        <v>169942.55803317024</v>
      </c>
      <c r="L37" s="45"/>
      <c r="M37" s="6">
        <f t="shared" si="7"/>
        <v>1.4907241932734232</v>
      </c>
      <c r="N37" s="41">
        <v>2011</v>
      </c>
      <c r="O37" s="8">
        <v>42422</v>
      </c>
      <c r="P37" s="46">
        <v>1.3658</v>
      </c>
      <c r="Q37" s="46"/>
      <c r="R37" s="47">
        <f t="shared" si="8"/>
        <v>104350.69352913805</v>
      </c>
      <c r="S37" s="47"/>
      <c r="T37" s="48">
        <f t="shared" si="9"/>
        <v>69.99999999999895</v>
      </c>
      <c r="U37" s="48"/>
    </row>
    <row r="38" spans="2:21" ht="13.5">
      <c r="B38" s="41">
        <v>30</v>
      </c>
      <c r="C38" s="45">
        <f t="shared" si="5"/>
        <v>5769102.6279681465</v>
      </c>
      <c r="D38" s="45"/>
      <c r="E38" s="41">
        <v>2011</v>
      </c>
      <c r="F38" s="8">
        <v>42423</v>
      </c>
      <c r="G38" s="41" t="s">
        <v>4</v>
      </c>
      <c r="H38" s="46">
        <v>1.3713</v>
      </c>
      <c r="I38" s="46"/>
      <c r="J38" s="41">
        <v>59</v>
      </c>
      <c r="K38" s="45">
        <f t="shared" si="6"/>
        <v>173073.07883904438</v>
      </c>
      <c r="L38" s="45"/>
      <c r="M38" s="6">
        <f t="shared" si="7"/>
        <v>2.9334420142210913</v>
      </c>
      <c r="N38" s="41">
        <v>2011</v>
      </c>
      <c r="O38" s="8">
        <v>42425</v>
      </c>
      <c r="P38" s="46">
        <v>1.3786</v>
      </c>
      <c r="Q38" s="46"/>
      <c r="R38" s="47">
        <f t="shared" si="8"/>
        <v>214141.26703814213</v>
      </c>
      <c r="S38" s="47"/>
      <c r="T38" s="48">
        <f t="shared" si="9"/>
        <v>73.00000000000084</v>
      </c>
      <c r="U38" s="48"/>
    </row>
    <row r="39" spans="2:21" ht="13.5">
      <c r="B39" s="41">
        <v>31</v>
      </c>
      <c r="C39" s="45">
        <f t="shared" si="5"/>
        <v>5983243.895006289</v>
      </c>
      <c r="D39" s="45"/>
      <c r="E39" s="41">
        <v>2011</v>
      </c>
      <c r="F39" s="8">
        <v>42431</v>
      </c>
      <c r="G39" s="41" t="s">
        <v>4</v>
      </c>
      <c r="H39" s="46">
        <v>1.3838</v>
      </c>
      <c r="I39" s="46"/>
      <c r="J39" s="41">
        <v>94</v>
      </c>
      <c r="K39" s="45">
        <f t="shared" si="6"/>
        <v>179497.31685018865</v>
      </c>
      <c r="L39" s="45"/>
      <c r="M39" s="6">
        <f t="shared" si="7"/>
        <v>1.9095459239381771</v>
      </c>
      <c r="N39" s="41">
        <v>2011</v>
      </c>
      <c r="O39" s="8">
        <v>42437</v>
      </c>
      <c r="P39" s="46">
        <v>1.3955</v>
      </c>
      <c r="Q39" s="46"/>
      <c r="R39" s="47">
        <f t="shared" si="8"/>
        <v>223416.87310076755</v>
      </c>
      <c r="S39" s="47"/>
      <c r="T39" s="48">
        <f t="shared" si="9"/>
        <v>117.00000000000044</v>
      </c>
      <c r="U39" s="48"/>
    </row>
    <row r="40" spans="2:21" ht="13.5">
      <c r="B40" s="41">
        <v>32</v>
      </c>
      <c r="C40" s="45">
        <f t="shared" si="5"/>
        <v>6206660.768107057</v>
      </c>
      <c r="D40" s="45"/>
      <c r="E40" s="41">
        <v>2011</v>
      </c>
      <c r="F40" s="8">
        <v>42439</v>
      </c>
      <c r="G40" s="41" t="s">
        <v>3</v>
      </c>
      <c r="H40" s="46">
        <v>1.386</v>
      </c>
      <c r="I40" s="46"/>
      <c r="J40" s="41">
        <v>53</v>
      </c>
      <c r="K40" s="45">
        <f t="shared" si="6"/>
        <v>186199.82304321168</v>
      </c>
      <c r="L40" s="45"/>
      <c r="M40" s="6">
        <f t="shared" si="7"/>
        <v>3.5132042083624846</v>
      </c>
      <c r="N40" s="41">
        <v>2011</v>
      </c>
      <c r="O40" s="8">
        <v>42440</v>
      </c>
      <c r="P40" s="46">
        <v>1.3802</v>
      </c>
      <c r="Q40" s="46"/>
      <c r="R40" s="47">
        <f t="shared" si="8"/>
        <v>203765.84408501725</v>
      </c>
      <c r="S40" s="47"/>
      <c r="T40" s="48">
        <f t="shared" si="9"/>
        <v>57.99999999999805</v>
      </c>
      <c r="U40" s="48"/>
    </row>
    <row r="41" spans="2:21" ht="13.5">
      <c r="B41" s="41">
        <v>33</v>
      </c>
      <c r="C41" s="45">
        <f t="shared" si="5"/>
        <v>6410426.612192074</v>
      </c>
      <c r="D41" s="45"/>
      <c r="E41" s="41">
        <v>2011</v>
      </c>
      <c r="F41" s="8">
        <v>42445</v>
      </c>
      <c r="G41" s="41" t="s">
        <v>4</v>
      </c>
      <c r="H41" s="46">
        <v>1.3967</v>
      </c>
      <c r="I41" s="46"/>
      <c r="J41" s="41">
        <v>104</v>
      </c>
      <c r="K41" s="45">
        <f t="shared" si="6"/>
        <v>192312.7983657622</v>
      </c>
      <c r="L41" s="45"/>
      <c r="M41" s="6">
        <f t="shared" si="7"/>
        <v>1.8491615227477134</v>
      </c>
      <c r="N41" s="41">
        <v>2011</v>
      </c>
      <c r="O41" s="8">
        <v>42445</v>
      </c>
      <c r="P41" s="46">
        <v>1.3967</v>
      </c>
      <c r="Q41" s="46"/>
      <c r="R41" s="47">
        <f t="shared" si="8"/>
        <v>0</v>
      </c>
      <c r="S41" s="47"/>
      <c r="T41" s="48">
        <f t="shared" si="9"/>
        <v>0</v>
      </c>
      <c r="U41" s="48"/>
    </row>
    <row r="42" spans="2:21" ht="13.5">
      <c r="B42" s="41">
        <v>34</v>
      </c>
      <c r="C42" s="45">
        <f t="shared" si="5"/>
        <v>6410426.612192074</v>
      </c>
      <c r="D42" s="45"/>
      <c r="E42" s="41">
        <v>2011</v>
      </c>
      <c r="F42" s="8">
        <v>42447</v>
      </c>
      <c r="G42" s="41" t="s">
        <v>4</v>
      </c>
      <c r="H42" s="46">
        <v>1.4053</v>
      </c>
      <c r="I42" s="46"/>
      <c r="J42" s="41">
        <v>136</v>
      </c>
      <c r="K42" s="45">
        <f t="shared" si="6"/>
        <v>192312.7983657622</v>
      </c>
      <c r="L42" s="45"/>
      <c r="M42" s="6">
        <f t="shared" si="7"/>
        <v>1.4140646938658985</v>
      </c>
      <c r="N42" s="41">
        <v>2011</v>
      </c>
      <c r="O42" s="8">
        <v>42451</v>
      </c>
      <c r="P42" s="46">
        <v>1.4213</v>
      </c>
      <c r="Q42" s="46"/>
      <c r="R42" s="47">
        <f t="shared" si="8"/>
        <v>226250.35101854394</v>
      </c>
      <c r="S42" s="47"/>
      <c r="T42" s="48">
        <f t="shared" si="9"/>
        <v>160.00000000000014</v>
      </c>
      <c r="U42" s="48"/>
    </row>
    <row r="43" spans="2:21" ht="13.5">
      <c r="B43" s="41">
        <v>35</v>
      </c>
      <c r="C43" s="45">
        <f t="shared" si="5"/>
        <v>6636676.963210618</v>
      </c>
      <c r="D43" s="45"/>
      <c r="E43" s="41">
        <v>2011</v>
      </c>
      <c r="F43" s="8">
        <v>42453</v>
      </c>
      <c r="G43" s="41" t="s">
        <v>3</v>
      </c>
      <c r="H43" s="46">
        <v>1.4103</v>
      </c>
      <c r="I43" s="46"/>
      <c r="J43" s="41">
        <v>93</v>
      </c>
      <c r="K43" s="45">
        <f t="shared" si="6"/>
        <v>199100.30889631854</v>
      </c>
      <c r="L43" s="45"/>
      <c r="M43" s="6">
        <f t="shared" si="7"/>
        <v>2.140863536519554</v>
      </c>
      <c r="N43" s="41">
        <v>2011</v>
      </c>
      <c r="O43" s="8">
        <v>42453</v>
      </c>
      <c r="P43" s="46">
        <v>1.409</v>
      </c>
      <c r="Q43" s="46"/>
      <c r="R43" s="47">
        <f t="shared" si="8"/>
        <v>27831.225974755893</v>
      </c>
      <c r="S43" s="47"/>
      <c r="T43" s="48">
        <f t="shared" si="9"/>
        <v>13.000000000000789</v>
      </c>
      <c r="U43" s="48"/>
    </row>
    <row r="44" spans="2:21" ht="13.5">
      <c r="B44" s="41">
        <v>36</v>
      </c>
      <c r="C44" s="45">
        <f t="shared" si="5"/>
        <v>6664508.189185374</v>
      </c>
      <c r="D44" s="45"/>
      <c r="E44" s="41">
        <v>2011</v>
      </c>
      <c r="F44" s="8">
        <v>42460</v>
      </c>
      <c r="G44" s="41" t="s">
        <v>4</v>
      </c>
      <c r="H44" s="46">
        <v>1.4117</v>
      </c>
      <c r="I44" s="46"/>
      <c r="J44" s="41">
        <v>60</v>
      </c>
      <c r="K44" s="45">
        <f t="shared" si="6"/>
        <v>199935.24567556122</v>
      </c>
      <c r="L44" s="45"/>
      <c r="M44" s="6">
        <f t="shared" si="7"/>
        <v>3.3322540945926873</v>
      </c>
      <c r="N44" s="41">
        <v>2011</v>
      </c>
      <c r="O44" s="8">
        <v>42475</v>
      </c>
      <c r="P44" s="46">
        <v>1.445</v>
      </c>
      <c r="Q44" s="46"/>
      <c r="R44" s="47">
        <f t="shared" si="8"/>
        <v>1109640.6134993685</v>
      </c>
      <c r="S44" s="47"/>
      <c r="T44" s="48">
        <f t="shared" si="9"/>
        <v>333.0000000000011</v>
      </c>
      <c r="U44" s="48"/>
    </row>
    <row r="45" spans="2:21" ht="13.5">
      <c r="B45" s="41">
        <v>37</v>
      </c>
      <c r="C45" s="45">
        <f t="shared" si="5"/>
        <v>7774148.802684743</v>
      </c>
      <c r="D45" s="45"/>
      <c r="E45" s="41">
        <v>2011</v>
      </c>
      <c r="F45" s="8">
        <v>42475</v>
      </c>
      <c r="G45" s="41" t="s">
        <v>3</v>
      </c>
      <c r="H45" s="46">
        <v>1.444</v>
      </c>
      <c r="I45" s="46"/>
      <c r="J45" s="41">
        <v>59</v>
      </c>
      <c r="K45" s="45">
        <f t="shared" si="6"/>
        <v>233224.46408054227</v>
      </c>
      <c r="L45" s="45"/>
      <c r="M45" s="6">
        <f t="shared" si="7"/>
        <v>3.9529570183142755</v>
      </c>
      <c r="N45" s="41">
        <v>2011</v>
      </c>
      <c r="O45" s="8">
        <v>42479</v>
      </c>
      <c r="P45" s="46">
        <v>1.4244</v>
      </c>
      <c r="Q45" s="46"/>
      <c r="R45" s="47">
        <f t="shared" si="8"/>
        <v>774779.5755895918</v>
      </c>
      <c r="S45" s="47"/>
      <c r="T45" s="48">
        <f t="shared" si="9"/>
        <v>195.9999999999984</v>
      </c>
      <c r="U45" s="48"/>
    </row>
    <row r="46" spans="2:21" ht="13.5">
      <c r="B46" s="41">
        <v>38</v>
      </c>
      <c r="C46" s="45">
        <f t="shared" si="5"/>
        <v>8548928.378274335</v>
      </c>
      <c r="D46" s="45"/>
      <c r="E46" s="41">
        <v>2011</v>
      </c>
      <c r="F46" s="8">
        <v>42488</v>
      </c>
      <c r="G46" s="41" t="s">
        <v>4</v>
      </c>
      <c r="H46" s="46">
        <v>1.4744</v>
      </c>
      <c r="I46" s="46"/>
      <c r="J46" s="41">
        <v>110</v>
      </c>
      <c r="K46" s="45">
        <f t="shared" si="6"/>
        <v>256467.85134823003</v>
      </c>
      <c r="L46" s="45"/>
      <c r="M46" s="6">
        <f t="shared" si="7"/>
        <v>2.3315259213475454</v>
      </c>
      <c r="N46" s="41">
        <v>2011</v>
      </c>
      <c r="O46" s="8">
        <v>42495</v>
      </c>
      <c r="P46" s="46">
        <v>1.4806</v>
      </c>
      <c r="Q46" s="46"/>
      <c r="R46" s="47">
        <f t="shared" si="8"/>
        <v>144554.60712354744</v>
      </c>
      <c r="S46" s="47"/>
      <c r="T46" s="48">
        <f t="shared" si="9"/>
        <v>61.99999999999983</v>
      </c>
      <c r="U46" s="48"/>
    </row>
    <row r="47" spans="2:21" ht="13.5">
      <c r="B47" s="41">
        <v>39</v>
      </c>
      <c r="C47" s="45">
        <f t="shared" si="5"/>
        <v>8693482.985397883</v>
      </c>
      <c r="D47" s="45"/>
      <c r="E47" s="41">
        <v>2011</v>
      </c>
      <c r="F47" s="8">
        <v>42504</v>
      </c>
      <c r="G47" s="41" t="s">
        <v>3</v>
      </c>
      <c r="H47" s="46">
        <v>1.4198</v>
      </c>
      <c r="I47" s="46"/>
      <c r="J47" s="41">
        <v>108</v>
      </c>
      <c r="K47" s="45">
        <f t="shared" si="6"/>
        <v>260804.48956193647</v>
      </c>
      <c r="L47" s="45"/>
      <c r="M47" s="6">
        <f t="shared" si="7"/>
        <v>2.4148563848327447</v>
      </c>
      <c r="N47" s="41">
        <v>2011</v>
      </c>
      <c r="O47" s="8">
        <v>42506</v>
      </c>
      <c r="P47" s="46">
        <v>1.4106</v>
      </c>
      <c r="Q47" s="46"/>
      <c r="R47" s="47">
        <f t="shared" si="8"/>
        <v>222166.7874046095</v>
      </c>
      <c r="S47" s="47"/>
      <c r="T47" s="48">
        <f t="shared" si="9"/>
        <v>91.99999999999875</v>
      </c>
      <c r="U47" s="48"/>
    </row>
    <row r="48" spans="2:21" ht="13.5">
      <c r="B48" s="41">
        <v>40</v>
      </c>
      <c r="C48" s="45">
        <f t="shared" si="5"/>
        <v>8915649.772802493</v>
      </c>
      <c r="D48" s="45"/>
      <c r="E48" s="41">
        <v>2011</v>
      </c>
      <c r="F48" s="8">
        <v>42510</v>
      </c>
      <c r="G48" s="41" t="s">
        <v>37</v>
      </c>
      <c r="H48" s="46">
        <v>1.4241</v>
      </c>
      <c r="I48" s="46"/>
      <c r="J48" s="41">
        <v>104</v>
      </c>
      <c r="K48" s="45">
        <f t="shared" si="6"/>
        <v>267469.49318407476</v>
      </c>
      <c r="L48" s="45"/>
      <c r="M48" s="6">
        <f t="shared" si="7"/>
        <v>2.571822049846873</v>
      </c>
      <c r="N48" s="41">
        <v>2011</v>
      </c>
      <c r="O48" s="8">
        <v>42514</v>
      </c>
      <c r="P48" s="46">
        <v>1.4049</v>
      </c>
      <c r="Q48" s="46"/>
      <c r="R48" s="47">
        <f t="shared" si="8"/>
        <v>493789.8335705966</v>
      </c>
      <c r="S48" s="47"/>
      <c r="T48" s="48">
        <f t="shared" si="9"/>
        <v>191.99999999999883</v>
      </c>
      <c r="U48" s="48"/>
    </row>
    <row r="49" spans="2:21" ht="13.5">
      <c r="B49" s="41">
        <v>41</v>
      </c>
      <c r="C49" s="45">
        <f t="shared" si="5"/>
        <v>9409439.606373088</v>
      </c>
      <c r="D49" s="45"/>
      <c r="E49" s="41">
        <v>2011</v>
      </c>
      <c r="F49" s="8">
        <v>42517</v>
      </c>
      <c r="G49" s="41" t="s">
        <v>4</v>
      </c>
      <c r="H49" s="46">
        <v>1.4194</v>
      </c>
      <c r="I49" s="46"/>
      <c r="J49" s="41">
        <v>69</v>
      </c>
      <c r="K49" s="45">
        <f t="shared" si="6"/>
        <v>282283.18819119263</v>
      </c>
      <c r="L49" s="45"/>
      <c r="M49" s="6">
        <f t="shared" si="7"/>
        <v>4.091060698423082</v>
      </c>
      <c r="N49" s="41">
        <v>2011</v>
      </c>
      <c r="O49" s="8">
        <v>42529</v>
      </c>
      <c r="P49" s="46">
        <v>1.4642</v>
      </c>
      <c r="Q49" s="46"/>
      <c r="R49" s="47">
        <f t="shared" si="8"/>
        <v>1832795.1928935384</v>
      </c>
      <c r="S49" s="47"/>
      <c r="T49" s="48">
        <f t="shared" si="9"/>
        <v>447.9999999999995</v>
      </c>
      <c r="U49" s="48"/>
    </row>
    <row r="50" spans="2:21" ht="13.5">
      <c r="B50" s="41">
        <v>42</v>
      </c>
      <c r="C50" s="45">
        <f t="shared" si="5"/>
        <v>11242234.799266627</v>
      </c>
      <c r="D50" s="45"/>
      <c r="E50" s="41">
        <v>2011</v>
      </c>
      <c r="F50" s="8">
        <v>42529</v>
      </c>
      <c r="G50" s="44" t="s">
        <v>3</v>
      </c>
      <c r="H50" s="46">
        <v>1.4613</v>
      </c>
      <c r="I50" s="46"/>
      <c r="J50" s="41">
        <v>72</v>
      </c>
      <c r="K50" s="45">
        <f t="shared" si="6"/>
        <v>337267.0439779988</v>
      </c>
      <c r="L50" s="45"/>
      <c r="M50" s="6">
        <f t="shared" si="7"/>
        <v>4.684264499694427</v>
      </c>
      <c r="N50" s="41">
        <v>2011</v>
      </c>
      <c r="O50" s="8">
        <v>42534</v>
      </c>
      <c r="P50" s="46">
        <v>1.435</v>
      </c>
      <c r="Q50" s="46"/>
      <c r="R50" s="47">
        <f t="shared" si="8"/>
        <v>1231961.5634196338</v>
      </c>
      <c r="S50" s="47"/>
      <c r="T50" s="48">
        <f t="shared" si="9"/>
        <v>262.9999999999999</v>
      </c>
      <c r="U50" s="48"/>
    </row>
    <row r="51" spans="2:21" ht="13.5">
      <c r="B51" s="41">
        <v>43</v>
      </c>
      <c r="C51" s="45">
        <f t="shared" si="5"/>
        <v>12474196.362686262</v>
      </c>
      <c r="D51" s="45"/>
      <c r="E51" s="41">
        <v>2011</v>
      </c>
      <c r="F51" s="8">
        <v>42545</v>
      </c>
      <c r="G51" s="41" t="s">
        <v>3</v>
      </c>
      <c r="H51" s="46">
        <v>1.4189</v>
      </c>
      <c r="I51" s="46"/>
      <c r="J51" s="41">
        <v>116</v>
      </c>
      <c r="K51" s="45">
        <f t="shared" si="6"/>
        <v>374225.89088058786</v>
      </c>
      <c r="L51" s="45"/>
      <c r="M51" s="6">
        <f t="shared" si="7"/>
        <v>3.2260852662119643</v>
      </c>
      <c r="N51" s="41">
        <v>2011</v>
      </c>
      <c r="O51" s="8">
        <v>42548</v>
      </c>
      <c r="P51" s="46">
        <v>1.4136</v>
      </c>
      <c r="Q51" s="46"/>
      <c r="R51" s="47">
        <f t="shared" si="8"/>
        <v>170982.51910923677</v>
      </c>
      <c r="S51" s="47"/>
      <c r="T51" s="48">
        <f t="shared" si="9"/>
        <v>53.000000000000824</v>
      </c>
      <c r="U51" s="48"/>
    </row>
    <row r="52" spans="2:21" ht="13.5">
      <c r="B52" s="41">
        <v>44</v>
      </c>
      <c r="C52" s="45">
        <f t="shared" si="5"/>
        <v>12645178.881795498</v>
      </c>
      <c r="D52" s="45"/>
      <c r="E52" s="41">
        <v>2011</v>
      </c>
      <c r="F52" s="8">
        <v>42551</v>
      </c>
      <c r="G52" s="44" t="s">
        <v>4</v>
      </c>
      <c r="H52" s="46">
        <v>1.4444</v>
      </c>
      <c r="I52" s="46"/>
      <c r="J52" s="41">
        <v>52</v>
      </c>
      <c r="K52" s="45">
        <f t="shared" si="6"/>
        <v>379355.3664538649</v>
      </c>
      <c r="L52" s="45"/>
      <c r="M52" s="6">
        <f t="shared" si="7"/>
        <v>7.295295508728172</v>
      </c>
      <c r="N52" s="41">
        <v>2011</v>
      </c>
      <c r="O52" s="8">
        <v>42555</v>
      </c>
      <c r="P52" s="46">
        <v>1.4532</v>
      </c>
      <c r="Q52" s="46"/>
      <c r="R52" s="47">
        <f t="shared" si="8"/>
        <v>641986.0047680895</v>
      </c>
      <c r="S52" s="47"/>
      <c r="T52" s="48">
        <f t="shared" si="9"/>
        <v>88.0000000000014</v>
      </c>
      <c r="U52" s="48"/>
    </row>
    <row r="53" spans="2:21" ht="13.5">
      <c r="B53" s="41">
        <v>45</v>
      </c>
      <c r="C53" s="45">
        <f t="shared" si="5"/>
        <v>13287164.886563588</v>
      </c>
      <c r="D53" s="45"/>
      <c r="E53" s="41">
        <v>2011</v>
      </c>
      <c r="F53" s="8">
        <v>42556</v>
      </c>
      <c r="G53" s="44" t="s">
        <v>3</v>
      </c>
      <c r="H53" s="46">
        <v>1.4469</v>
      </c>
      <c r="I53" s="46"/>
      <c r="J53" s="41">
        <v>84</v>
      </c>
      <c r="K53" s="45">
        <f t="shared" si="6"/>
        <v>398614.9465969076</v>
      </c>
      <c r="L53" s="45"/>
      <c r="M53" s="6">
        <f t="shared" si="7"/>
        <v>4.745416030915567</v>
      </c>
      <c r="N53" s="41">
        <v>2011</v>
      </c>
      <c r="O53" s="8">
        <v>42564</v>
      </c>
      <c r="P53" s="46">
        <v>1.4022</v>
      </c>
      <c r="Q53" s="46"/>
      <c r="R53" s="47">
        <f t="shared" si="8"/>
        <v>2121200.965819267</v>
      </c>
      <c r="S53" s="47"/>
      <c r="T53" s="48">
        <f t="shared" si="9"/>
        <v>447.0000000000018</v>
      </c>
      <c r="U53" s="48"/>
    </row>
    <row r="54" spans="2:21" ht="13.5">
      <c r="B54" s="41">
        <v>46</v>
      </c>
      <c r="C54" s="45">
        <f t="shared" si="5"/>
        <v>15408365.852382855</v>
      </c>
      <c r="D54" s="45"/>
      <c r="E54" s="41">
        <v>2011</v>
      </c>
      <c r="F54" s="8">
        <v>42569</v>
      </c>
      <c r="G54" s="44" t="s">
        <v>3</v>
      </c>
      <c r="H54" s="46">
        <v>1.405</v>
      </c>
      <c r="I54" s="46"/>
      <c r="J54" s="41">
        <v>84</v>
      </c>
      <c r="K54" s="45">
        <f t="shared" si="6"/>
        <v>462250.97557148564</v>
      </c>
      <c r="L54" s="45"/>
      <c r="M54" s="6">
        <f t="shared" si="7"/>
        <v>5.502987804422448</v>
      </c>
      <c r="N54" s="41">
        <v>2011</v>
      </c>
      <c r="O54" s="8">
        <v>42569</v>
      </c>
      <c r="P54" s="46">
        <v>1.4025</v>
      </c>
      <c r="Q54" s="46"/>
      <c r="R54" s="47">
        <f t="shared" si="8"/>
        <v>137574.69511055827</v>
      </c>
      <c r="S54" s="47"/>
      <c r="T54" s="48">
        <f t="shared" si="9"/>
        <v>24.999999999999467</v>
      </c>
      <c r="U54" s="48"/>
    </row>
    <row r="55" spans="2:21" ht="13.5">
      <c r="B55" s="41">
        <v>47</v>
      </c>
      <c r="C55" s="45">
        <f t="shared" si="5"/>
        <v>15545940.547493413</v>
      </c>
      <c r="D55" s="45"/>
      <c r="E55" s="41">
        <v>2011</v>
      </c>
      <c r="F55" s="8">
        <v>42572</v>
      </c>
      <c r="G55" s="44" t="s">
        <v>4</v>
      </c>
      <c r="H55" s="46">
        <v>1.4234</v>
      </c>
      <c r="I55" s="46"/>
      <c r="J55" s="41">
        <v>48</v>
      </c>
      <c r="K55" s="45">
        <f t="shared" si="6"/>
        <v>466378.2164248024</v>
      </c>
      <c r="L55" s="45"/>
      <c r="M55" s="6">
        <f t="shared" si="7"/>
        <v>9.716212842183383</v>
      </c>
      <c r="N55" s="41">
        <v>2011</v>
      </c>
      <c r="O55" s="8">
        <v>42576</v>
      </c>
      <c r="P55" s="46">
        <v>1.4383</v>
      </c>
      <c r="Q55" s="46"/>
      <c r="R55" s="47">
        <f t="shared" si="8"/>
        <v>1447715.7134853154</v>
      </c>
      <c r="S55" s="47"/>
      <c r="T55" s="48">
        <f t="shared" si="9"/>
        <v>148.99999999999915</v>
      </c>
      <c r="U55" s="48"/>
    </row>
    <row r="56" spans="2:21" ht="13.5">
      <c r="B56" s="41">
        <v>48</v>
      </c>
      <c r="C56" s="45">
        <f t="shared" si="5"/>
        <v>16993656.26097873</v>
      </c>
      <c r="D56" s="45"/>
      <c r="E56" s="41">
        <v>2011</v>
      </c>
      <c r="F56" s="8">
        <v>42583</v>
      </c>
      <c r="G56" s="41" t="s">
        <v>3</v>
      </c>
      <c r="H56" s="46">
        <v>1.4328</v>
      </c>
      <c r="I56" s="46"/>
      <c r="J56" s="41">
        <v>124</v>
      </c>
      <c r="K56" s="45">
        <f t="shared" si="6"/>
        <v>509809.6878293618</v>
      </c>
      <c r="L56" s="45"/>
      <c r="M56" s="6">
        <f t="shared" si="7"/>
        <v>4.111368450236789</v>
      </c>
      <c r="N56" s="41">
        <v>2011</v>
      </c>
      <c r="O56" s="8">
        <v>42585</v>
      </c>
      <c r="P56" s="46">
        <v>1.4278</v>
      </c>
      <c r="Q56" s="46"/>
      <c r="R56" s="47">
        <f t="shared" si="8"/>
        <v>205568.4225118442</v>
      </c>
      <c r="S56" s="47"/>
      <c r="T56" s="48">
        <f t="shared" si="9"/>
        <v>50.00000000000115</v>
      </c>
      <c r="U56" s="48"/>
    </row>
    <row r="57" spans="2:21" ht="13.5">
      <c r="B57" s="41">
        <v>49</v>
      </c>
      <c r="C57" s="45">
        <f t="shared" si="5"/>
        <v>17199224.683490574</v>
      </c>
      <c r="D57" s="45"/>
      <c r="E57" s="41">
        <v>2011</v>
      </c>
      <c r="F57" s="8">
        <v>42616</v>
      </c>
      <c r="G57" s="41" t="s">
        <v>3</v>
      </c>
      <c r="H57" s="46">
        <v>1.4186</v>
      </c>
      <c r="I57" s="46"/>
      <c r="J57" s="41">
        <v>89</v>
      </c>
      <c r="K57" s="45">
        <f t="shared" si="6"/>
        <v>515976.7405047172</v>
      </c>
      <c r="L57" s="45"/>
      <c r="M57" s="6">
        <f t="shared" si="7"/>
        <v>5.797491466345138</v>
      </c>
      <c r="N57" s="41">
        <v>2011</v>
      </c>
      <c r="O57" s="8">
        <v>42619</v>
      </c>
      <c r="P57" s="46">
        <v>1.4171</v>
      </c>
      <c r="Q57" s="46"/>
      <c r="R57" s="47">
        <f t="shared" si="8"/>
        <v>86962.37199518037</v>
      </c>
      <c r="S57" s="47"/>
      <c r="T57" s="48">
        <f t="shared" si="9"/>
        <v>15.000000000000568</v>
      </c>
      <c r="U57" s="48"/>
    </row>
    <row r="58" spans="2:21" ht="13.5">
      <c r="B58" s="41">
        <v>50</v>
      </c>
      <c r="C58" s="45">
        <f t="shared" si="5"/>
        <v>17286187.055485755</v>
      </c>
      <c r="D58" s="45"/>
      <c r="E58" s="41">
        <v>2011</v>
      </c>
      <c r="F58" s="8">
        <v>42622</v>
      </c>
      <c r="G58" s="41" t="s">
        <v>3</v>
      </c>
      <c r="H58" s="46">
        <v>1.3874</v>
      </c>
      <c r="I58" s="46"/>
      <c r="J58" s="41">
        <v>139</v>
      </c>
      <c r="K58" s="45">
        <f t="shared" si="6"/>
        <v>518585.6116645726</v>
      </c>
      <c r="L58" s="45"/>
      <c r="M58" s="6">
        <f t="shared" si="7"/>
        <v>3.7308317385940475</v>
      </c>
      <c r="N58" s="41">
        <v>2011</v>
      </c>
      <c r="O58" s="8">
        <v>42626</v>
      </c>
      <c r="P58" s="46">
        <v>1.3642</v>
      </c>
      <c r="Q58" s="46"/>
      <c r="R58" s="47">
        <f t="shared" si="8"/>
        <v>865552.9633538148</v>
      </c>
      <c r="S58" s="47"/>
      <c r="T58" s="48">
        <f t="shared" si="9"/>
        <v>231.99999999999886</v>
      </c>
      <c r="U58" s="48"/>
    </row>
    <row r="59" spans="2:21" ht="13.5">
      <c r="B59" s="41">
        <v>51</v>
      </c>
      <c r="C59" s="45">
        <f t="shared" si="5"/>
        <v>18151740.01883957</v>
      </c>
      <c r="D59" s="45"/>
      <c r="E59" s="41">
        <v>2011</v>
      </c>
      <c r="F59" s="8">
        <v>42635</v>
      </c>
      <c r="G59" s="41" t="s">
        <v>3</v>
      </c>
      <c r="H59" s="46">
        <v>1.3644</v>
      </c>
      <c r="I59" s="46"/>
      <c r="J59" s="41">
        <v>153</v>
      </c>
      <c r="K59" s="45">
        <f t="shared" si="6"/>
        <v>544552.2005651871</v>
      </c>
      <c r="L59" s="45"/>
      <c r="M59" s="6">
        <f t="shared" si="7"/>
        <v>3.5591647095763865</v>
      </c>
      <c r="N59" s="41">
        <v>2011</v>
      </c>
      <c r="O59" s="8">
        <v>42640</v>
      </c>
      <c r="P59" s="46">
        <v>1.3477</v>
      </c>
      <c r="Q59" s="46"/>
      <c r="R59" s="47">
        <f t="shared" si="8"/>
        <v>594380.5064992622</v>
      </c>
      <c r="S59" s="47"/>
      <c r="T59" s="48">
        <f t="shared" si="9"/>
        <v>167.0000000000016</v>
      </c>
      <c r="U59" s="48"/>
    </row>
    <row r="60" spans="2:21" ht="13.5">
      <c r="B60" s="41">
        <v>52</v>
      </c>
      <c r="C60" s="45">
        <f t="shared" si="5"/>
        <v>18746120.525338832</v>
      </c>
      <c r="D60" s="45"/>
      <c r="E60" s="41">
        <v>2011</v>
      </c>
      <c r="F60" s="8">
        <v>42643</v>
      </c>
      <c r="G60" s="41" t="s">
        <v>3</v>
      </c>
      <c r="H60" s="46">
        <v>1.3551</v>
      </c>
      <c r="I60" s="46"/>
      <c r="J60" s="41">
        <v>101</v>
      </c>
      <c r="K60" s="45">
        <f t="shared" si="6"/>
        <v>562383.6157601649</v>
      </c>
      <c r="L60" s="45"/>
      <c r="M60" s="6">
        <f t="shared" si="7"/>
        <v>5.568154611486782</v>
      </c>
      <c r="N60" s="41">
        <v>2011</v>
      </c>
      <c r="O60" s="8">
        <v>42648</v>
      </c>
      <c r="P60" s="46">
        <v>1.3285</v>
      </c>
      <c r="Q60" s="46"/>
      <c r="R60" s="47">
        <f t="shared" si="8"/>
        <v>1481129.1266554815</v>
      </c>
      <c r="S60" s="47"/>
      <c r="T60" s="48">
        <f t="shared" si="9"/>
        <v>265.99999999999955</v>
      </c>
      <c r="U60" s="48"/>
    </row>
    <row r="61" spans="2:21" ht="13.5">
      <c r="B61" s="41">
        <v>53</v>
      </c>
      <c r="C61" s="45">
        <f t="shared" si="5"/>
        <v>20227249.651994314</v>
      </c>
      <c r="D61" s="45"/>
      <c r="E61" s="41">
        <v>2011</v>
      </c>
      <c r="F61" s="8">
        <v>42649</v>
      </c>
      <c r="G61" s="44" t="s">
        <v>4</v>
      </c>
      <c r="H61" s="46">
        <v>1.3384</v>
      </c>
      <c r="I61" s="46"/>
      <c r="J61" s="41">
        <v>103</v>
      </c>
      <c r="K61" s="45">
        <f t="shared" si="6"/>
        <v>606817.4895598294</v>
      </c>
      <c r="L61" s="45"/>
      <c r="M61" s="6">
        <f t="shared" si="7"/>
        <v>5.891431937474072</v>
      </c>
      <c r="N61" s="41">
        <v>2011</v>
      </c>
      <c r="O61" s="8">
        <v>42649</v>
      </c>
      <c r="P61" s="46">
        <v>1.3281</v>
      </c>
      <c r="Q61" s="46"/>
      <c r="R61" s="47">
        <f t="shared" si="8"/>
        <v>-606817.489559828</v>
      </c>
      <c r="S61" s="47"/>
      <c r="T61" s="48">
        <f t="shared" si="9"/>
        <v>-103</v>
      </c>
      <c r="U61" s="48"/>
    </row>
    <row r="62" spans="2:21" ht="13.5">
      <c r="B62" s="41">
        <v>54</v>
      </c>
      <c r="C62" s="45">
        <f t="shared" si="5"/>
        <v>19620432.162434485</v>
      </c>
      <c r="D62" s="45"/>
      <c r="E62" s="41">
        <v>2011</v>
      </c>
      <c r="F62" s="8">
        <v>42653</v>
      </c>
      <c r="G62" s="44" t="s">
        <v>4</v>
      </c>
      <c r="H62" s="46">
        <v>1.3469</v>
      </c>
      <c r="I62" s="46"/>
      <c r="J62" s="41">
        <v>42</v>
      </c>
      <c r="K62" s="45">
        <f t="shared" si="6"/>
        <v>588612.9648730345</v>
      </c>
      <c r="L62" s="45"/>
      <c r="M62" s="6">
        <f t="shared" si="7"/>
        <v>14.014594401738917</v>
      </c>
      <c r="N62" s="41">
        <v>2011</v>
      </c>
      <c r="O62" s="8">
        <v>42660</v>
      </c>
      <c r="P62" s="46">
        <v>1.3827</v>
      </c>
      <c r="Q62" s="46"/>
      <c r="R62" s="47">
        <f t="shared" si="8"/>
        <v>5017224.79582254</v>
      </c>
      <c r="S62" s="47"/>
      <c r="T62" s="48">
        <f t="shared" si="9"/>
        <v>358.00000000000057</v>
      </c>
      <c r="U62" s="48"/>
    </row>
    <row r="63" spans="2:21" ht="13.5">
      <c r="B63" s="41">
        <v>55</v>
      </c>
      <c r="C63" s="45">
        <f t="shared" si="5"/>
        <v>24637656.958257027</v>
      </c>
      <c r="D63" s="45"/>
      <c r="E63" s="41">
        <v>2011</v>
      </c>
      <c r="F63" s="8">
        <v>42664</v>
      </c>
      <c r="G63" s="41" t="s">
        <v>4</v>
      </c>
      <c r="H63" s="46">
        <v>1.3838</v>
      </c>
      <c r="I63" s="46"/>
      <c r="J63" s="41">
        <v>48</v>
      </c>
      <c r="K63" s="45">
        <f t="shared" si="6"/>
        <v>739129.7087477108</v>
      </c>
      <c r="L63" s="45"/>
      <c r="M63" s="6">
        <f t="shared" si="7"/>
        <v>15.398535598910641</v>
      </c>
      <c r="N63" s="41">
        <v>2011</v>
      </c>
      <c r="O63" s="8">
        <v>42669</v>
      </c>
      <c r="P63" s="46">
        <v>1.3895</v>
      </c>
      <c r="Q63" s="46"/>
      <c r="R63" s="47">
        <f t="shared" si="8"/>
        <v>877716.5291379124</v>
      </c>
      <c r="S63" s="47"/>
      <c r="T63" s="48">
        <f t="shared" si="9"/>
        <v>57.000000000000384</v>
      </c>
      <c r="U63" s="48"/>
    </row>
    <row r="64" spans="2:21" ht="13.5">
      <c r="B64" s="41">
        <v>56</v>
      </c>
      <c r="C64" s="45">
        <f t="shared" si="5"/>
        <v>25515373.48739494</v>
      </c>
      <c r="D64" s="45"/>
      <c r="E64" s="41">
        <v>2011</v>
      </c>
      <c r="F64" s="8">
        <v>42670</v>
      </c>
      <c r="G64" s="44" t="s">
        <v>4</v>
      </c>
      <c r="H64" s="46">
        <v>1.3995</v>
      </c>
      <c r="I64" s="46"/>
      <c r="J64" s="41">
        <v>97</v>
      </c>
      <c r="K64" s="45">
        <f t="shared" si="6"/>
        <v>765461.2046218482</v>
      </c>
      <c r="L64" s="45"/>
      <c r="M64" s="6">
        <f t="shared" si="7"/>
        <v>7.891352624967507</v>
      </c>
      <c r="N64" s="41">
        <v>2011</v>
      </c>
      <c r="O64" s="8">
        <v>42674</v>
      </c>
      <c r="P64" s="46">
        <v>1.4134</v>
      </c>
      <c r="Q64" s="46"/>
      <c r="R64" s="47">
        <f t="shared" si="8"/>
        <v>1096898.0148704853</v>
      </c>
      <c r="S64" s="47"/>
      <c r="T64" s="48">
        <f t="shared" si="9"/>
        <v>139.00000000000023</v>
      </c>
      <c r="U64" s="48"/>
    </row>
    <row r="65" spans="2:21" ht="13.5">
      <c r="B65" s="41">
        <v>57</v>
      </c>
      <c r="C65" s="45">
        <f t="shared" si="5"/>
        <v>26612271.502265424</v>
      </c>
      <c r="D65" s="45"/>
      <c r="E65" s="41">
        <v>2011</v>
      </c>
      <c r="F65" s="8">
        <v>42698</v>
      </c>
      <c r="G65" s="44" t="s">
        <v>3</v>
      </c>
      <c r="H65" s="46">
        <v>1.3323</v>
      </c>
      <c r="I65" s="46"/>
      <c r="J65" s="41">
        <v>86</v>
      </c>
      <c r="K65" s="45">
        <f t="shared" si="6"/>
        <v>798368.1450679627</v>
      </c>
      <c r="L65" s="45"/>
      <c r="M65" s="6">
        <f t="shared" si="7"/>
        <v>9.283350524046078</v>
      </c>
      <c r="N65" s="41">
        <v>2011</v>
      </c>
      <c r="O65" s="8">
        <v>42702</v>
      </c>
      <c r="P65" s="46">
        <v>1.3323</v>
      </c>
      <c r="Q65" s="46"/>
      <c r="R65" s="47">
        <f t="shared" si="8"/>
        <v>0</v>
      </c>
      <c r="S65" s="47"/>
      <c r="T65" s="48">
        <f t="shared" si="9"/>
        <v>0</v>
      </c>
      <c r="U65" s="48"/>
    </row>
    <row r="66" spans="2:21" ht="13.5">
      <c r="B66" s="41">
        <v>58</v>
      </c>
      <c r="C66" s="45">
        <f t="shared" si="5"/>
        <v>26612271.502265424</v>
      </c>
      <c r="D66" s="45"/>
      <c r="E66" s="41">
        <v>2011</v>
      </c>
      <c r="F66" s="8">
        <v>42716</v>
      </c>
      <c r="G66" s="41" t="s">
        <v>3</v>
      </c>
      <c r="H66" s="46">
        <v>1.3257</v>
      </c>
      <c r="I66" s="46"/>
      <c r="J66" s="41">
        <v>99</v>
      </c>
      <c r="K66" s="45">
        <f t="shared" si="6"/>
        <v>798368.1450679627</v>
      </c>
      <c r="L66" s="45"/>
      <c r="M66" s="6">
        <f t="shared" si="7"/>
        <v>8.064324697656188</v>
      </c>
      <c r="N66" s="41">
        <v>2011</v>
      </c>
      <c r="O66" s="8">
        <v>42719</v>
      </c>
      <c r="P66" s="46">
        <v>1.2993</v>
      </c>
      <c r="Q66" s="46"/>
      <c r="R66" s="47">
        <f t="shared" si="8"/>
        <v>2128981.7201812495</v>
      </c>
      <c r="S66" s="47"/>
      <c r="T66" s="48">
        <f t="shared" si="9"/>
        <v>264.000000000002</v>
      </c>
      <c r="U66" s="48"/>
    </row>
    <row r="67" spans="2:21" ht="13.5">
      <c r="B67" s="41">
        <v>59</v>
      </c>
      <c r="C67" s="45">
        <f t="shared" si="5"/>
        <v>28741253.222446673</v>
      </c>
      <c r="D67" s="45"/>
      <c r="E67" s="41">
        <v>2011</v>
      </c>
      <c r="F67" s="8">
        <v>42724</v>
      </c>
      <c r="G67" s="44" t="s">
        <v>4</v>
      </c>
      <c r="H67" s="46">
        <v>1.3077</v>
      </c>
      <c r="I67" s="46"/>
      <c r="J67" s="41">
        <v>72</v>
      </c>
      <c r="K67" s="45">
        <f t="shared" si="6"/>
        <v>862237.5966734001</v>
      </c>
      <c r="L67" s="45"/>
      <c r="M67" s="6">
        <f t="shared" si="7"/>
        <v>11.975522176019448</v>
      </c>
      <c r="N67" s="41">
        <v>2011</v>
      </c>
      <c r="O67" s="8">
        <v>42725</v>
      </c>
      <c r="P67" s="46">
        <v>1.3077</v>
      </c>
      <c r="Q67" s="46"/>
      <c r="R67" s="47">
        <f t="shared" si="8"/>
        <v>0</v>
      </c>
      <c r="S67" s="47"/>
      <c r="T67" s="48">
        <f t="shared" si="9"/>
        <v>0</v>
      </c>
      <c r="U67" s="48"/>
    </row>
    <row r="68" spans="2:21" ht="13.5">
      <c r="B68" s="41">
        <v>60</v>
      </c>
      <c r="C68" s="45">
        <f t="shared" si="5"/>
        <v>28741253.222446673</v>
      </c>
      <c r="D68" s="45"/>
      <c r="E68" s="41">
        <v>2011</v>
      </c>
      <c r="F68" s="8">
        <v>42733</v>
      </c>
      <c r="G68" s="44" t="s">
        <v>3</v>
      </c>
      <c r="H68" s="46">
        <v>1.2968</v>
      </c>
      <c r="I68" s="46"/>
      <c r="J68" s="41">
        <v>103</v>
      </c>
      <c r="K68" s="45">
        <f t="shared" si="6"/>
        <v>862237.5966734001</v>
      </c>
      <c r="L68" s="45"/>
      <c r="M68" s="6">
        <f t="shared" si="7"/>
        <v>8.37123880265437</v>
      </c>
      <c r="N68" s="41">
        <v>2011</v>
      </c>
      <c r="O68" s="8">
        <v>42734</v>
      </c>
      <c r="P68" s="46">
        <v>1.2916</v>
      </c>
      <c r="Q68" s="46"/>
      <c r="R68" s="47">
        <f t="shared" si="8"/>
        <v>435304.41773801646</v>
      </c>
      <c r="S68" s="47"/>
      <c r="T68" s="48">
        <f t="shared" si="9"/>
        <v>51.999999999998714</v>
      </c>
      <c r="U68" s="48"/>
    </row>
    <row r="69" spans="2:21" ht="13.5">
      <c r="B69" s="41">
        <v>61</v>
      </c>
      <c r="C69" s="45">
        <f t="shared" si="5"/>
        <v>29176557.64018469</v>
      </c>
      <c r="D69" s="45"/>
      <c r="E69" s="41">
        <v>2012</v>
      </c>
      <c r="F69" s="8">
        <v>42372</v>
      </c>
      <c r="G69" s="41" t="s">
        <v>4</v>
      </c>
      <c r="H69" s="46">
        <v>1.2973</v>
      </c>
      <c r="I69" s="46"/>
      <c r="J69" s="41">
        <v>42</v>
      </c>
      <c r="K69" s="45">
        <f t="shared" si="6"/>
        <v>875296.7292055406</v>
      </c>
      <c r="L69" s="45"/>
      <c r="M69" s="6">
        <f t="shared" si="7"/>
        <v>20.840398314417634</v>
      </c>
      <c r="N69" s="41">
        <v>2012</v>
      </c>
      <c r="O69" s="8">
        <v>42373</v>
      </c>
      <c r="P69" s="46">
        <v>1.3008</v>
      </c>
      <c r="Q69" s="46"/>
      <c r="R69" s="47">
        <f t="shared" si="8"/>
        <v>729413.9410046294</v>
      </c>
      <c r="S69" s="47"/>
      <c r="T69" s="48">
        <f t="shared" si="9"/>
        <v>35.00000000000058</v>
      </c>
      <c r="U69" s="48"/>
    </row>
    <row r="70" spans="2:21" ht="13.5">
      <c r="B70" s="41">
        <v>62</v>
      </c>
      <c r="C70" s="45">
        <f t="shared" si="5"/>
        <v>29905971.58118932</v>
      </c>
      <c r="D70" s="45"/>
      <c r="E70" s="41">
        <v>2012</v>
      </c>
      <c r="F70" s="8">
        <v>42380</v>
      </c>
      <c r="G70" s="41" t="s">
        <v>3</v>
      </c>
      <c r="H70" s="46">
        <v>1.2727</v>
      </c>
      <c r="I70" s="46"/>
      <c r="J70" s="41">
        <v>65</v>
      </c>
      <c r="K70" s="45">
        <f t="shared" si="6"/>
        <v>897179.1474356796</v>
      </c>
      <c r="L70" s="45"/>
      <c r="M70" s="6">
        <f t="shared" si="7"/>
        <v>13.80275611439507</v>
      </c>
      <c r="N70" s="41">
        <v>2012</v>
      </c>
      <c r="O70" s="8">
        <v>42381</v>
      </c>
      <c r="P70" s="46">
        <v>1.2707</v>
      </c>
      <c r="Q70" s="46"/>
      <c r="R70" s="47">
        <f t="shared" si="8"/>
        <v>276055.12228790164</v>
      </c>
      <c r="S70" s="47"/>
      <c r="T70" s="48">
        <f t="shared" si="9"/>
        <v>20.000000000000018</v>
      </c>
      <c r="U70" s="48"/>
    </row>
    <row r="71" spans="2:21" ht="13.5">
      <c r="B71" s="41">
        <v>63</v>
      </c>
      <c r="C71" s="45">
        <f t="shared" si="5"/>
        <v>30182026.703477222</v>
      </c>
      <c r="D71" s="45"/>
      <c r="E71" s="41">
        <v>2012</v>
      </c>
      <c r="F71" s="8">
        <v>42382</v>
      </c>
      <c r="G71" s="44" t="s">
        <v>3</v>
      </c>
      <c r="H71" s="46">
        <v>1.2722</v>
      </c>
      <c r="I71" s="46"/>
      <c r="J71" s="41">
        <v>120</v>
      </c>
      <c r="K71" s="45">
        <f t="shared" si="6"/>
        <v>905460.8011043166</v>
      </c>
      <c r="L71" s="45"/>
      <c r="M71" s="6">
        <f t="shared" si="7"/>
        <v>7.545506675869305</v>
      </c>
      <c r="N71" s="41">
        <v>2012</v>
      </c>
      <c r="O71" s="8">
        <v>42385</v>
      </c>
      <c r="P71" s="46">
        <v>1.2652</v>
      </c>
      <c r="Q71" s="46"/>
      <c r="R71" s="47">
        <f t="shared" si="8"/>
        <v>528185.4673108435</v>
      </c>
      <c r="S71" s="47"/>
      <c r="T71" s="48">
        <f t="shared" si="9"/>
        <v>69.99999999999895</v>
      </c>
      <c r="U71" s="48"/>
    </row>
    <row r="72" spans="2:21" ht="13.5">
      <c r="B72" s="41">
        <v>64</v>
      </c>
      <c r="C72" s="45">
        <f t="shared" si="5"/>
        <v>30710212.170788065</v>
      </c>
      <c r="D72" s="45"/>
      <c r="E72" s="41">
        <v>2012</v>
      </c>
      <c r="F72" s="8">
        <v>42387</v>
      </c>
      <c r="G72" s="44" t="s">
        <v>4</v>
      </c>
      <c r="H72" s="46">
        <v>1.2754</v>
      </c>
      <c r="I72" s="46"/>
      <c r="J72" s="41">
        <v>41</v>
      </c>
      <c r="K72" s="45">
        <f t="shared" si="6"/>
        <v>921306.3651236419</v>
      </c>
      <c r="L72" s="45"/>
      <c r="M72" s="6">
        <f t="shared" si="7"/>
        <v>22.47088695423517</v>
      </c>
      <c r="N72" s="41">
        <v>2012</v>
      </c>
      <c r="O72" s="8">
        <v>42399</v>
      </c>
      <c r="P72" s="46">
        <v>1.3144</v>
      </c>
      <c r="Q72" s="46"/>
      <c r="R72" s="47">
        <f t="shared" si="8"/>
        <v>8763645.912151698</v>
      </c>
      <c r="S72" s="47"/>
      <c r="T72" s="48">
        <f t="shared" si="9"/>
        <v>389.99999999999926</v>
      </c>
      <c r="U72" s="48"/>
    </row>
    <row r="73" spans="2:21" ht="13.5">
      <c r="B73" s="41">
        <v>65</v>
      </c>
      <c r="C73" s="45">
        <f t="shared" si="5"/>
        <v>39473858.08293976</v>
      </c>
      <c r="D73" s="45"/>
      <c r="E73" s="41">
        <v>2012</v>
      </c>
      <c r="F73" s="8">
        <v>42407</v>
      </c>
      <c r="G73" s="41" t="s">
        <v>4</v>
      </c>
      <c r="H73" s="46">
        <v>1.3169</v>
      </c>
      <c r="I73" s="46"/>
      <c r="J73" s="41">
        <v>70</v>
      </c>
      <c r="K73" s="45">
        <f aca="true" t="shared" si="10" ref="K73:K108">IF(F73="","",C73*0.03)</f>
        <v>1184215.7424881926</v>
      </c>
      <c r="L73" s="45"/>
      <c r="M73" s="6">
        <f t="shared" si="7"/>
        <v>16.91736774983132</v>
      </c>
      <c r="N73" s="41">
        <v>2012</v>
      </c>
      <c r="O73" s="8">
        <v>42410</v>
      </c>
      <c r="P73" s="46">
        <v>1.3233</v>
      </c>
      <c r="Q73" s="46"/>
      <c r="R73" s="47">
        <f t="shared" si="8"/>
        <v>1082711.535989198</v>
      </c>
      <c r="S73" s="47"/>
      <c r="T73" s="48">
        <f t="shared" si="9"/>
        <v>63.999999999999616</v>
      </c>
      <c r="U73" s="48"/>
    </row>
    <row r="74" spans="2:21" ht="13.5">
      <c r="B74" s="41">
        <v>66</v>
      </c>
      <c r="C74" s="45">
        <f aca="true" t="shared" si="11" ref="C74:C108">IF(R73="","",C73+R73)</f>
        <v>40556569.618928954</v>
      </c>
      <c r="D74" s="45"/>
      <c r="E74" s="41">
        <v>2012</v>
      </c>
      <c r="F74" s="8">
        <v>42416</v>
      </c>
      <c r="G74" s="44" t="s">
        <v>3</v>
      </c>
      <c r="H74" s="46">
        <v>1.3065</v>
      </c>
      <c r="I74" s="46"/>
      <c r="J74" s="41">
        <v>115</v>
      </c>
      <c r="K74" s="45">
        <f t="shared" si="10"/>
        <v>1216697.0885678686</v>
      </c>
      <c r="L74" s="45"/>
      <c r="M74" s="6">
        <f aca="true" t="shared" si="12" ref="M74:M108">IF(J74="","",(K74/J74)/1000)</f>
        <v>10.579974683198857</v>
      </c>
      <c r="N74" s="41">
        <v>2012</v>
      </c>
      <c r="O74" s="8">
        <v>42417</v>
      </c>
      <c r="P74" s="46">
        <v>1.3038</v>
      </c>
      <c r="Q74" s="46"/>
      <c r="R74" s="47">
        <f aca="true" t="shared" si="13" ref="R74:R108">IF(O74="","",(IF(G74="売",H74-P74,P74-H74))*M74*10000000)</f>
        <v>285659.3164463612</v>
      </c>
      <c r="S74" s="47"/>
      <c r="T74" s="48">
        <f aca="true" t="shared" si="14" ref="T74:T108">IF(O74="","",IF(R74&lt;0,J74*(-1),IF(G74="買",(P74-H74)*10000,(H74-P74)*10000)))</f>
        <v>26.999999999999247</v>
      </c>
      <c r="U74" s="48"/>
    </row>
    <row r="75" spans="2:21" ht="13.5">
      <c r="B75" s="41">
        <v>67</v>
      </c>
      <c r="C75" s="45">
        <f t="shared" si="11"/>
        <v>40842228.93537532</v>
      </c>
      <c r="D75" s="45"/>
      <c r="E75" s="41">
        <v>2012</v>
      </c>
      <c r="F75" s="8">
        <v>42423</v>
      </c>
      <c r="G75" s="44" t="s">
        <v>4</v>
      </c>
      <c r="H75" s="46">
        <v>1.3256</v>
      </c>
      <c r="I75" s="46"/>
      <c r="J75" s="41">
        <v>43</v>
      </c>
      <c r="K75" s="45">
        <f t="shared" si="10"/>
        <v>1225266.8680612594</v>
      </c>
      <c r="L75" s="45"/>
      <c r="M75" s="6">
        <f t="shared" si="12"/>
        <v>28.49457832700603</v>
      </c>
      <c r="N75" s="41">
        <v>2012</v>
      </c>
      <c r="O75" s="8">
        <v>42427</v>
      </c>
      <c r="P75" s="46">
        <v>1.3403</v>
      </c>
      <c r="Q75" s="46"/>
      <c r="R75" s="47">
        <f t="shared" si="13"/>
        <v>4188703.0140699316</v>
      </c>
      <c r="S75" s="47"/>
      <c r="T75" s="48">
        <f t="shared" si="14"/>
        <v>147.00000000000156</v>
      </c>
      <c r="U75" s="48"/>
    </row>
    <row r="76" spans="2:21" ht="13.5">
      <c r="B76" s="41">
        <v>68</v>
      </c>
      <c r="C76" s="45">
        <f t="shared" si="11"/>
        <v>45030931.94944525</v>
      </c>
      <c r="D76" s="45"/>
      <c r="E76" s="41">
        <v>2012</v>
      </c>
      <c r="F76" s="8">
        <v>42431</v>
      </c>
      <c r="G76" s="41" t="s">
        <v>3</v>
      </c>
      <c r="H76" s="46">
        <v>1.3292</v>
      </c>
      <c r="I76" s="46"/>
      <c r="J76" s="41">
        <v>33</v>
      </c>
      <c r="K76" s="45">
        <f t="shared" si="10"/>
        <v>1350927.9584833574</v>
      </c>
      <c r="L76" s="45"/>
      <c r="M76" s="6">
        <f t="shared" si="12"/>
        <v>40.937210863132044</v>
      </c>
      <c r="N76" s="41">
        <v>2012</v>
      </c>
      <c r="O76" s="8">
        <v>42436</v>
      </c>
      <c r="P76" s="46">
        <v>1.313</v>
      </c>
      <c r="Q76" s="46"/>
      <c r="R76" s="47">
        <f t="shared" si="13"/>
        <v>6631828.159827388</v>
      </c>
      <c r="S76" s="47"/>
      <c r="T76" s="48">
        <f t="shared" si="14"/>
        <v>161.99999999999991</v>
      </c>
      <c r="U76" s="48"/>
    </row>
    <row r="77" spans="2:21" ht="13.5">
      <c r="B77" s="41">
        <v>69</v>
      </c>
      <c r="C77" s="45">
        <f t="shared" si="11"/>
        <v>51662760.10927264</v>
      </c>
      <c r="D77" s="45"/>
      <c r="E77" s="41">
        <v>2012</v>
      </c>
      <c r="F77" s="8">
        <v>42437</v>
      </c>
      <c r="G77" s="44" t="s">
        <v>4</v>
      </c>
      <c r="H77" s="46">
        <v>1.318</v>
      </c>
      <c r="I77" s="46"/>
      <c r="J77" s="41">
        <v>43</v>
      </c>
      <c r="K77" s="45">
        <f t="shared" si="10"/>
        <v>1549882.8032781791</v>
      </c>
      <c r="L77" s="45"/>
      <c r="M77" s="6">
        <f t="shared" si="12"/>
        <v>36.04378612274835</v>
      </c>
      <c r="N77" s="41">
        <v>2012</v>
      </c>
      <c r="O77" s="8">
        <v>42438</v>
      </c>
      <c r="P77" s="46">
        <v>1.3212</v>
      </c>
      <c r="Q77" s="46"/>
      <c r="R77" s="47">
        <f t="shared" si="13"/>
        <v>1153401.1559279002</v>
      </c>
      <c r="S77" s="47"/>
      <c r="T77" s="48">
        <f t="shared" si="14"/>
        <v>31.999999999998696</v>
      </c>
      <c r="U77" s="48"/>
    </row>
    <row r="78" spans="2:21" ht="13.5">
      <c r="B78" s="41">
        <v>70</v>
      </c>
      <c r="C78" s="45">
        <f t="shared" si="11"/>
        <v>52816161.26520054</v>
      </c>
      <c r="D78" s="45"/>
      <c r="E78" s="41">
        <v>2012</v>
      </c>
      <c r="F78" s="8">
        <v>42442</v>
      </c>
      <c r="G78" s="44" t="s">
        <v>3</v>
      </c>
      <c r="H78" s="46">
        <v>1.3126</v>
      </c>
      <c r="I78" s="46"/>
      <c r="J78" s="41">
        <v>55</v>
      </c>
      <c r="K78" s="45">
        <f t="shared" si="10"/>
        <v>1584484.8379560162</v>
      </c>
      <c r="L78" s="45"/>
      <c r="M78" s="6">
        <f t="shared" si="12"/>
        <v>28.808815235563934</v>
      </c>
      <c r="N78" s="41">
        <v>2012</v>
      </c>
      <c r="O78" s="8">
        <v>42444</v>
      </c>
      <c r="P78" s="46">
        <v>1.3036</v>
      </c>
      <c r="Q78" s="46"/>
      <c r="R78" s="47">
        <f t="shared" si="13"/>
        <v>2592793.3712007245</v>
      </c>
      <c r="S78" s="47"/>
      <c r="T78" s="48">
        <f t="shared" si="14"/>
        <v>89.99999999999898</v>
      </c>
      <c r="U78" s="48"/>
    </row>
    <row r="79" spans="2:21" ht="13.5">
      <c r="B79" s="41">
        <v>71</v>
      </c>
      <c r="C79" s="45">
        <f t="shared" si="11"/>
        <v>55408954.636401266</v>
      </c>
      <c r="D79" s="45"/>
      <c r="E79" s="41">
        <v>2012</v>
      </c>
      <c r="F79" s="8">
        <v>42449</v>
      </c>
      <c r="G79" s="44" t="s">
        <v>4</v>
      </c>
      <c r="H79" s="46">
        <v>1.3211</v>
      </c>
      <c r="I79" s="46"/>
      <c r="J79" s="41">
        <v>59</v>
      </c>
      <c r="K79" s="45">
        <f t="shared" si="10"/>
        <v>1662268.639092038</v>
      </c>
      <c r="L79" s="45"/>
      <c r="M79" s="6">
        <f t="shared" si="12"/>
        <v>28.174044730373524</v>
      </c>
      <c r="N79" s="41">
        <v>2012</v>
      </c>
      <c r="O79" s="8">
        <v>42450</v>
      </c>
      <c r="P79" s="46">
        <v>1.3249</v>
      </c>
      <c r="Q79" s="46"/>
      <c r="R79" s="47">
        <f t="shared" si="13"/>
        <v>1070613.699754201</v>
      </c>
      <c r="S79" s="47"/>
      <c r="T79" s="48">
        <f t="shared" si="14"/>
        <v>38.000000000000256</v>
      </c>
      <c r="U79" s="48"/>
    </row>
    <row r="80" spans="2:21" ht="13.5">
      <c r="B80" s="41">
        <v>72</v>
      </c>
      <c r="C80" s="45">
        <f t="shared" si="11"/>
        <v>56479568.33615547</v>
      </c>
      <c r="D80" s="45"/>
      <c r="E80" s="41">
        <v>2012</v>
      </c>
      <c r="F80" s="8">
        <v>42455</v>
      </c>
      <c r="G80" s="41" t="s">
        <v>4</v>
      </c>
      <c r="H80" s="46">
        <v>1.333</v>
      </c>
      <c r="I80" s="46"/>
      <c r="J80" s="41">
        <v>117</v>
      </c>
      <c r="K80" s="45">
        <f t="shared" si="10"/>
        <v>1694387.050084664</v>
      </c>
      <c r="L80" s="45"/>
      <c r="M80" s="6">
        <f t="shared" si="12"/>
        <v>14.481940599014223</v>
      </c>
      <c r="N80" s="41">
        <v>2012</v>
      </c>
      <c r="O80" s="8">
        <v>42457</v>
      </c>
      <c r="P80" s="46">
        <v>1.333</v>
      </c>
      <c r="Q80" s="46"/>
      <c r="R80" s="47">
        <f t="shared" si="13"/>
        <v>0</v>
      </c>
      <c r="S80" s="47"/>
      <c r="T80" s="48">
        <f t="shared" si="14"/>
        <v>0</v>
      </c>
      <c r="U80" s="48"/>
    </row>
    <row r="81" spans="2:21" ht="13.5">
      <c r="B81" s="41">
        <v>73</v>
      </c>
      <c r="C81" s="45">
        <f t="shared" si="11"/>
        <v>56479568.33615547</v>
      </c>
      <c r="D81" s="45"/>
      <c r="E81" s="41">
        <v>2012</v>
      </c>
      <c r="F81" s="8">
        <v>42480</v>
      </c>
      <c r="G81" s="44" t="s">
        <v>4</v>
      </c>
      <c r="H81" s="46">
        <v>1.318</v>
      </c>
      <c r="I81" s="46"/>
      <c r="J81" s="41">
        <v>52</v>
      </c>
      <c r="K81" s="45">
        <f t="shared" si="10"/>
        <v>1694387.050084664</v>
      </c>
      <c r="L81" s="45"/>
      <c r="M81" s="6">
        <f t="shared" si="12"/>
        <v>32.584366347782</v>
      </c>
      <c r="N81" s="41">
        <v>2012</v>
      </c>
      <c r="O81" s="8">
        <v>42483</v>
      </c>
      <c r="P81" s="46">
        <v>1.3186</v>
      </c>
      <c r="Q81" s="46"/>
      <c r="R81" s="47">
        <f t="shared" si="13"/>
        <v>195506.19808667048</v>
      </c>
      <c r="S81" s="47"/>
      <c r="T81" s="48">
        <f t="shared" si="14"/>
        <v>5.999999999999339</v>
      </c>
      <c r="U81" s="48"/>
    </row>
    <row r="82" spans="2:21" ht="13.5">
      <c r="B82" s="41">
        <v>74</v>
      </c>
      <c r="C82" s="45">
        <f t="shared" si="11"/>
        <v>56675074.53424214</v>
      </c>
      <c r="D82" s="45"/>
      <c r="E82" s="41">
        <v>2012</v>
      </c>
      <c r="F82" s="8">
        <v>42492</v>
      </c>
      <c r="G82" s="41" t="s">
        <v>3</v>
      </c>
      <c r="H82" s="46">
        <v>1.3209</v>
      </c>
      <c r="I82" s="46"/>
      <c r="J82" s="41">
        <v>34</v>
      </c>
      <c r="K82" s="45">
        <f t="shared" si="10"/>
        <v>1700252.236027264</v>
      </c>
      <c r="L82" s="45"/>
      <c r="M82" s="6">
        <f t="shared" si="12"/>
        <v>50.007418706684234</v>
      </c>
      <c r="N82" s="41">
        <v>3012</v>
      </c>
      <c r="O82" s="8">
        <v>42493</v>
      </c>
      <c r="P82" s="46">
        <v>1.3121</v>
      </c>
      <c r="Q82" s="46"/>
      <c r="R82" s="47">
        <f t="shared" si="13"/>
        <v>4400652.846188172</v>
      </c>
      <c r="S82" s="47"/>
      <c r="T82" s="48">
        <f t="shared" si="14"/>
        <v>87.99999999999919</v>
      </c>
      <c r="U82" s="48"/>
    </row>
    <row r="83" spans="2:21" ht="13.5">
      <c r="B83" s="41">
        <v>75</v>
      </c>
      <c r="C83" s="45">
        <f t="shared" si="11"/>
        <v>61075727.38043031</v>
      </c>
      <c r="D83" s="45"/>
      <c r="E83" s="41">
        <v>2012</v>
      </c>
      <c r="F83" s="8">
        <v>42495</v>
      </c>
      <c r="G83" s="41" t="s">
        <v>3</v>
      </c>
      <c r="H83" s="46">
        <v>1.3102</v>
      </c>
      <c r="I83" s="46"/>
      <c r="J83" s="41">
        <v>76</v>
      </c>
      <c r="K83" s="45">
        <f t="shared" si="10"/>
        <v>1832271.8214129093</v>
      </c>
      <c r="L83" s="45"/>
      <c r="M83" s="6">
        <f t="shared" si="12"/>
        <v>24.108839755433017</v>
      </c>
      <c r="N83" s="41">
        <v>2012</v>
      </c>
      <c r="O83" s="8">
        <v>42497</v>
      </c>
      <c r="P83" s="46">
        <v>1.2993</v>
      </c>
      <c r="Q83" s="46"/>
      <c r="R83" s="47">
        <f t="shared" si="13"/>
        <v>2627863.5333422306</v>
      </c>
      <c r="S83" s="47"/>
      <c r="T83" s="48">
        <f t="shared" si="14"/>
        <v>109.00000000000132</v>
      </c>
      <c r="U83" s="48"/>
    </row>
    <row r="84" spans="2:21" ht="13.5">
      <c r="B84" s="41">
        <v>76</v>
      </c>
      <c r="C84" s="45">
        <f t="shared" si="11"/>
        <v>63703590.91377254</v>
      </c>
      <c r="D84" s="45"/>
      <c r="E84" s="41">
        <v>2012</v>
      </c>
      <c r="F84" s="8">
        <v>42498</v>
      </c>
      <c r="G84" s="41" t="s">
        <v>3</v>
      </c>
      <c r="H84" s="46">
        <v>1.3037</v>
      </c>
      <c r="I84" s="46"/>
      <c r="J84" s="41">
        <v>28</v>
      </c>
      <c r="K84" s="45">
        <f t="shared" si="10"/>
        <v>1911107.727413176</v>
      </c>
      <c r="L84" s="45"/>
      <c r="M84" s="6">
        <f t="shared" si="12"/>
        <v>68.25384740761343</v>
      </c>
      <c r="N84" s="41">
        <v>2012</v>
      </c>
      <c r="O84" s="8">
        <v>42500</v>
      </c>
      <c r="P84" s="46">
        <v>1.2947</v>
      </c>
      <c r="Q84" s="46"/>
      <c r="R84" s="47">
        <f t="shared" si="13"/>
        <v>6142846.26668529</v>
      </c>
      <c r="S84" s="47"/>
      <c r="T84" s="48">
        <f t="shared" si="14"/>
        <v>90.0000000000012</v>
      </c>
      <c r="U84" s="48"/>
    </row>
    <row r="85" spans="2:21" ht="13.5">
      <c r="B85" s="41">
        <v>77</v>
      </c>
      <c r="C85" s="45">
        <f t="shared" si="11"/>
        <v>69846437.18045783</v>
      </c>
      <c r="D85" s="45"/>
      <c r="E85" s="41">
        <v>2012</v>
      </c>
      <c r="F85" s="8">
        <v>42502</v>
      </c>
      <c r="G85" s="44" t="s">
        <v>3</v>
      </c>
      <c r="H85" s="46">
        <v>1.2915</v>
      </c>
      <c r="I85" s="46"/>
      <c r="J85" s="41">
        <v>31</v>
      </c>
      <c r="K85" s="45">
        <f t="shared" si="10"/>
        <v>2095393.115413735</v>
      </c>
      <c r="L85" s="45"/>
      <c r="M85" s="6">
        <f t="shared" si="12"/>
        <v>67.59332630366887</v>
      </c>
      <c r="N85" s="41">
        <v>2012</v>
      </c>
      <c r="O85" s="8">
        <v>42508</v>
      </c>
      <c r="P85" s="46">
        <v>1.2712</v>
      </c>
      <c r="Q85" s="46"/>
      <c r="R85" s="47">
        <f t="shared" si="13"/>
        <v>13721445.239644771</v>
      </c>
      <c r="S85" s="47"/>
      <c r="T85" s="48">
        <f t="shared" si="14"/>
        <v>202.99999999999986</v>
      </c>
      <c r="U85" s="48"/>
    </row>
    <row r="86" spans="2:21" ht="13.5">
      <c r="B86" s="41">
        <v>78</v>
      </c>
      <c r="C86" s="45">
        <f t="shared" si="11"/>
        <v>83567882.4201026</v>
      </c>
      <c r="D86" s="45"/>
      <c r="E86" s="41">
        <v>2012</v>
      </c>
      <c r="F86" s="8">
        <v>42513</v>
      </c>
      <c r="G86" s="41" t="s">
        <v>3</v>
      </c>
      <c r="H86" s="46">
        <v>1.2711</v>
      </c>
      <c r="I86" s="46"/>
      <c r="J86" s="41">
        <v>53</v>
      </c>
      <c r="K86" s="45">
        <f t="shared" si="10"/>
        <v>2507036.472603078</v>
      </c>
      <c r="L86" s="45"/>
      <c r="M86" s="6">
        <f t="shared" si="12"/>
        <v>47.30257495477506</v>
      </c>
      <c r="N86" s="41">
        <v>2012</v>
      </c>
      <c r="O86" s="8">
        <v>42522</v>
      </c>
      <c r="P86" s="46">
        <v>1.2428</v>
      </c>
      <c r="Q86" s="46"/>
      <c r="R86" s="47">
        <f t="shared" si="13"/>
        <v>13386628.712201338</v>
      </c>
      <c r="S86" s="47"/>
      <c r="T86" s="48">
        <f t="shared" si="14"/>
        <v>282.99999999999994</v>
      </c>
      <c r="U86" s="48"/>
    </row>
    <row r="87" spans="2:21" ht="13.5">
      <c r="B87" s="41">
        <v>79</v>
      </c>
      <c r="C87" s="45">
        <f t="shared" si="11"/>
        <v>96954511.13230394</v>
      </c>
      <c r="D87" s="45"/>
      <c r="E87" s="41">
        <v>2012</v>
      </c>
      <c r="F87" s="8">
        <v>42534</v>
      </c>
      <c r="G87" s="41" t="s">
        <v>4</v>
      </c>
      <c r="H87" s="46">
        <v>1.2539</v>
      </c>
      <c r="I87" s="46"/>
      <c r="J87" s="41">
        <v>54</v>
      </c>
      <c r="K87" s="45">
        <f t="shared" si="10"/>
        <v>2908635.333969118</v>
      </c>
      <c r="L87" s="45"/>
      <c r="M87" s="6">
        <f t="shared" si="12"/>
        <v>53.8636172957244</v>
      </c>
      <c r="N87" s="41">
        <v>2012</v>
      </c>
      <c r="O87" s="8">
        <v>42539</v>
      </c>
      <c r="P87" s="46">
        <v>1.2645</v>
      </c>
      <c r="Q87" s="46"/>
      <c r="R87" s="47">
        <f t="shared" si="13"/>
        <v>5709543.433346756</v>
      </c>
      <c r="S87" s="47"/>
      <c r="T87" s="48">
        <f t="shared" si="14"/>
        <v>105.99999999999943</v>
      </c>
      <c r="U87" s="48"/>
    </row>
    <row r="88" spans="2:21" ht="13.5">
      <c r="B88" s="41">
        <v>80</v>
      </c>
      <c r="C88" s="45">
        <f t="shared" si="11"/>
        <v>102664054.5656507</v>
      </c>
      <c r="D88" s="45"/>
      <c r="E88" s="41">
        <v>2012</v>
      </c>
      <c r="F88" s="8">
        <v>42561</v>
      </c>
      <c r="G88" s="44" t="s">
        <v>3</v>
      </c>
      <c r="H88" s="46">
        <v>1.226</v>
      </c>
      <c r="I88" s="46"/>
      <c r="J88" s="41">
        <v>73</v>
      </c>
      <c r="K88" s="45">
        <f t="shared" si="10"/>
        <v>3079921.6369695207</v>
      </c>
      <c r="L88" s="45"/>
      <c r="M88" s="6">
        <f t="shared" si="12"/>
        <v>42.19070735574686</v>
      </c>
      <c r="N88" s="41">
        <v>2012</v>
      </c>
      <c r="O88" s="8">
        <v>42564</v>
      </c>
      <c r="P88" s="46">
        <v>1.2217</v>
      </c>
      <c r="Q88" s="46"/>
      <c r="R88" s="47">
        <f t="shared" si="13"/>
        <v>1814200.4162971026</v>
      </c>
      <c r="S88" s="47"/>
      <c r="T88" s="48">
        <f t="shared" si="14"/>
        <v>42.9999999999997</v>
      </c>
      <c r="U88" s="48"/>
    </row>
    <row r="89" spans="2:21" ht="13.5">
      <c r="B89" s="41">
        <v>81</v>
      </c>
      <c r="C89" s="45">
        <f t="shared" si="11"/>
        <v>104478254.98194781</v>
      </c>
      <c r="D89" s="45"/>
      <c r="E89" s="41">
        <v>2012</v>
      </c>
      <c r="F89" s="8">
        <v>42568</v>
      </c>
      <c r="G89" s="41" t="s">
        <v>4</v>
      </c>
      <c r="H89" s="46">
        <v>1.2248</v>
      </c>
      <c r="I89" s="46"/>
      <c r="J89" s="41">
        <v>73</v>
      </c>
      <c r="K89" s="45">
        <f t="shared" si="10"/>
        <v>3134347.649458434</v>
      </c>
      <c r="L89" s="45"/>
      <c r="M89" s="6">
        <f t="shared" si="12"/>
        <v>42.93626917066348</v>
      </c>
      <c r="N89" s="41">
        <v>2012</v>
      </c>
      <c r="O89" s="8">
        <v>42568</v>
      </c>
      <c r="P89" s="46">
        <v>1.2264</v>
      </c>
      <c r="Q89" s="46"/>
      <c r="R89" s="47">
        <f t="shared" si="13"/>
        <v>686980.30673054</v>
      </c>
      <c r="S89" s="47"/>
      <c r="T89" s="48">
        <f t="shared" si="14"/>
        <v>15.999999999998238</v>
      </c>
      <c r="U89" s="48"/>
    </row>
    <row r="90" spans="2:21" ht="13.5">
      <c r="B90" s="41">
        <v>82</v>
      </c>
      <c r="C90" s="45">
        <f t="shared" si="11"/>
        <v>105165235.28867835</v>
      </c>
      <c r="D90" s="45"/>
      <c r="E90" s="41">
        <v>2012</v>
      </c>
      <c r="F90" s="8">
        <v>42570</v>
      </c>
      <c r="G90" s="41" t="s">
        <v>4</v>
      </c>
      <c r="H90" s="46">
        <v>1.2288</v>
      </c>
      <c r="I90" s="46"/>
      <c r="J90" s="41">
        <v>25</v>
      </c>
      <c r="K90" s="45">
        <f t="shared" si="10"/>
        <v>3154957.0586603503</v>
      </c>
      <c r="L90" s="45"/>
      <c r="M90" s="6">
        <f t="shared" si="12"/>
        <v>126.198282346414</v>
      </c>
      <c r="N90" s="41">
        <v>2012</v>
      </c>
      <c r="O90" s="8">
        <v>42570</v>
      </c>
      <c r="P90" s="46">
        <v>1.2288</v>
      </c>
      <c r="Q90" s="46"/>
      <c r="R90" s="47">
        <f t="shared" si="13"/>
        <v>0</v>
      </c>
      <c r="S90" s="47"/>
      <c r="T90" s="48">
        <f t="shared" si="14"/>
        <v>0</v>
      </c>
      <c r="U90" s="48"/>
    </row>
    <row r="91" spans="2:21" ht="13.5">
      <c r="B91" s="41">
        <v>83</v>
      </c>
      <c r="C91" s="45">
        <f t="shared" si="11"/>
        <v>105165235.28867835</v>
      </c>
      <c r="D91" s="45"/>
      <c r="E91" s="41">
        <v>2012</v>
      </c>
      <c r="F91" s="8">
        <v>42571</v>
      </c>
      <c r="G91" s="44" t="s">
        <v>3</v>
      </c>
      <c r="H91" s="46">
        <v>1.2184</v>
      </c>
      <c r="I91" s="46"/>
      <c r="J91" s="41">
        <v>77</v>
      </c>
      <c r="K91" s="45">
        <f t="shared" si="10"/>
        <v>3154957.0586603503</v>
      </c>
      <c r="L91" s="45"/>
      <c r="M91" s="6">
        <f t="shared" si="12"/>
        <v>40.973468294290264</v>
      </c>
      <c r="N91" s="41">
        <v>2012</v>
      </c>
      <c r="O91" s="8">
        <v>42576</v>
      </c>
      <c r="P91" s="46">
        <v>1.2114</v>
      </c>
      <c r="Q91" s="46"/>
      <c r="R91" s="47">
        <f t="shared" si="13"/>
        <v>2868142.780600276</v>
      </c>
      <c r="S91" s="47"/>
      <c r="T91" s="48">
        <f t="shared" si="14"/>
        <v>69.99999999999895</v>
      </c>
      <c r="U91" s="48"/>
    </row>
    <row r="92" spans="2:21" ht="13.5">
      <c r="B92" s="41">
        <v>84</v>
      </c>
      <c r="C92" s="45">
        <f t="shared" si="11"/>
        <v>108033378.06927863</v>
      </c>
      <c r="D92" s="45"/>
      <c r="E92" s="41">
        <v>2012</v>
      </c>
      <c r="F92" s="8">
        <v>42591</v>
      </c>
      <c r="G92" s="41" t="s">
        <v>3</v>
      </c>
      <c r="H92" s="46">
        <v>1.233</v>
      </c>
      <c r="I92" s="46"/>
      <c r="J92" s="41">
        <v>54</v>
      </c>
      <c r="K92" s="45">
        <f t="shared" si="10"/>
        <v>3241001.342078359</v>
      </c>
      <c r="L92" s="45"/>
      <c r="M92" s="6">
        <f t="shared" si="12"/>
        <v>60.018543371821465</v>
      </c>
      <c r="N92" s="41">
        <v>2012</v>
      </c>
      <c r="O92" s="8">
        <v>42595</v>
      </c>
      <c r="P92" s="46">
        <v>1.2301</v>
      </c>
      <c r="Q92" s="46"/>
      <c r="R92" s="47">
        <f t="shared" si="13"/>
        <v>1740537.7577828972</v>
      </c>
      <c r="S92" s="47"/>
      <c r="T92" s="48">
        <f t="shared" si="14"/>
        <v>29.000000000001247</v>
      </c>
      <c r="U92" s="48"/>
    </row>
    <row r="93" spans="2:21" ht="13.5">
      <c r="B93" s="41">
        <v>85</v>
      </c>
      <c r="C93" s="45">
        <f t="shared" si="11"/>
        <v>109773915.82706152</v>
      </c>
      <c r="D93" s="45"/>
      <c r="E93" s="41">
        <v>2012</v>
      </c>
      <c r="F93" s="8">
        <v>42605</v>
      </c>
      <c r="G93" s="41" t="s">
        <v>4</v>
      </c>
      <c r="H93" s="46">
        <v>1.2485</v>
      </c>
      <c r="I93" s="46"/>
      <c r="J93" s="41">
        <v>51</v>
      </c>
      <c r="K93" s="45">
        <f t="shared" si="10"/>
        <v>3293217.4748118455</v>
      </c>
      <c r="L93" s="45"/>
      <c r="M93" s="6">
        <f t="shared" si="12"/>
        <v>64.57289166297736</v>
      </c>
      <c r="N93" s="41">
        <v>2012</v>
      </c>
      <c r="O93" s="8">
        <v>42606</v>
      </c>
      <c r="P93" s="46">
        <v>1.2552</v>
      </c>
      <c r="Q93" s="46"/>
      <c r="R93" s="47">
        <f t="shared" si="13"/>
        <v>4326383.74141958</v>
      </c>
      <c r="S93" s="47"/>
      <c r="T93" s="48">
        <f t="shared" si="14"/>
        <v>67.0000000000015</v>
      </c>
      <c r="U93" s="48"/>
    </row>
    <row r="94" spans="2:21" ht="13.5">
      <c r="B94" s="41">
        <v>86</v>
      </c>
      <c r="C94" s="45">
        <f t="shared" si="11"/>
        <v>114100299.5684811</v>
      </c>
      <c r="D94" s="45"/>
      <c r="E94" s="41">
        <v>2012</v>
      </c>
      <c r="F94" s="8">
        <v>42616</v>
      </c>
      <c r="G94" s="44" t="s">
        <v>4</v>
      </c>
      <c r="H94" s="46">
        <v>1.2577</v>
      </c>
      <c r="I94" s="46"/>
      <c r="J94" s="41">
        <v>14</v>
      </c>
      <c r="K94" s="45">
        <f t="shared" si="10"/>
        <v>3423008.9870544327</v>
      </c>
      <c r="L94" s="45"/>
      <c r="M94" s="6">
        <f t="shared" si="12"/>
        <v>244.5006419324595</v>
      </c>
      <c r="N94" s="41">
        <v>2012</v>
      </c>
      <c r="O94" s="8">
        <v>42617</v>
      </c>
      <c r="P94" s="46">
        <v>1.259</v>
      </c>
      <c r="Q94" s="46"/>
      <c r="R94" s="47">
        <f t="shared" si="13"/>
        <v>3178508.3451216235</v>
      </c>
      <c r="S94" s="47"/>
      <c r="T94" s="48">
        <f t="shared" si="14"/>
        <v>12.999999999998568</v>
      </c>
      <c r="U94" s="48"/>
    </row>
    <row r="95" spans="2:21" ht="13.5">
      <c r="B95" s="41">
        <v>87</v>
      </c>
      <c r="C95" s="45">
        <f t="shared" si="11"/>
        <v>117278807.91360272</v>
      </c>
      <c r="D95" s="45"/>
      <c r="E95" s="41">
        <v>2012</v>
      </c>
      <c r="F95" s="8">
        <v>42620</v>
      </c>
      <c r="G95" s="41" t="s">
        <v>4</v>
      </c>
      <c r="H95" s="46">
        <v>1.2642</v>
      </c>
      <c r="I95" s="46"/>
      <c r="J95" s="41">
        <v>81</v>
      </c>
      <c r="K95" s="45">
        <f t="shared" si="10"/>
        <v>3518364.2374080815</v>
      </c>
      <c r="L95" s="45"/>
      <c r="M95" s="6">
        <f t="shared" si="12"/>
        <v>43.43659552355656</v>
      </c>
      <c r="N95" s="41">
        <v>2012</v>
      </c>
      <c r="O95" s="8">
        <v>42631</v>
      </c>
      <c r="P95" s="46">
        <v>1.3083</v>
      </c>
      <c r="Q95" s="46"/>
      <c r="R95" s="47">
        <f t="shared" si="13"/>
        <v>19155538.625888456</v>
      </c>
      <c r="S95" s="47"/>
      <c r="T95" s="48">
        <f t="shared" si="14"/>
        <v>441.0000000000003</v>
      </c>
      <c r="U95" s="48"/>
    </row>
    <row r="96" spans="2:21" ht="13.5">
      <c r="B96" s="41">
        <v>88</v>
      </c>
      <c r="C96" s="45">
        <f t="shared" si="11"/>
        <v>136434346.53949118</v>
      </c>
      <c r="D96" s="45"/>
      <c r="E96" s="41">
        <v>2012</v>
      </c>
      <c r="F96" s="8">
        <v>42631</v>
      </c>
      <c r="G96" s="41" t="s">
        <v>3</v>
      </c>
      <c r="H96" s="46">
        <v>1.3063</v>
      </c>
      <c r="I96" s="46"/>
      <c r="J96" s="41">
        <v>51</v>
      </c>
      <c r="K96" s="45">
        <f t="shared" si="10"/>
        <v>4093030.396184735</v>
      </c>
      <c r="L96" s="45"/>
      <c r="M96" s="6">
        <f t="shared" si="12"/>
        <v>80.25549796440657</v>
      </c>
      <c r="N96" s="41">
        <v>2012</v>
      </c>
      <c r="O96" s="8">
        <v>42645</v>
      </c>
      <c r="P96" s="46">
        <v>1.2938</v>
      </c>
      <c r="Q96" s="46"/>
      <c r="R96" s="47">
        <f t="shared" si="13"/>
        <v>10031937.245550785</v>
      </c>
      <c r="S96" s="47"/>
      <c r="T96" s="48">
        <f t="shared" si="14"/>
        <v>124.99999999999956</v>
      </c>
      <c r="U96" s="48"/>
    </row>
    <row r="97" spans="2:21" ht="13.5">
      <c r="B97" s="41">
        <v>89</v>
      </c>
      <c r="C97" s="45">
        <f t="shared" si="11"/>
        <v>146466283.78504196</v>
      </c>
      <c r="D97" s="45"/>
      <c r="E97" s="41">
        <v>2012</v>
      </c>
      <c r="F97" s="8">
        <v>42647</v>
      </c>
      <c r="G97" s="41" t="s">
        <v>4</v>
      </c>
      <c r="H97" s="46">
        <v>1.2924</v>
      </c>
      <c r="I97" s="46"/>
      <c r="J97" s="41">
        <v>28</v>
      </c>
      <c r="K97" s="45">
        <f t="shared" si="10"/>
        <v>4393988.5135512585</v>
      </c>
      <c r="L97" s="45"/>
      <c r="M97" s="6">
        <f t="shared" si="12"/>
        <v>156.92816119825923</v>
      </c>
      <c r="N97" s="41">
        <v>2012</v>
      </c>
      <c r="O97" s="8">
        <v>42651</v>
      </c>
      <c r="P97" s="46">
        <v>1.3014</v>
      </c>
      <c r="Q97" s="46"/>
      <c r="R97" s="47">
        <f t="shared" si="13"/>
        <v>14123534.50784317</v>
      </c>
      <c r="S97" s="47"/>
      <c r="T97" s="48">
        <f t="shared" si="14"/>
        <v>89.99999999999898</v>
      </c>
      <c r="U97" s="48"/>
    </row>
    <row r="98" spans="2:21" ht="13.5">
      <c r="B98" s="41">
        <v>90</v>
      </c>
      <c r="C98" s="45">
        <f t="shared" si="11"/>
        <v>160589818.29288512</v>
      </c>
      <c r="D98" s="45"/>
      <c r="E98" s="41">
        <v>2012</v>
      </c>
      <c r="F98" s="8">
        <v>42662</v>
      </c>
      <c r="G98" s="41" t="s">
        <v>3</v>
      </c>
      <c r="H98" s="46">
        <v>1.3044</v>
      </c>
      <c r="I98" s="46"/>
      <c r="J98" s="41">
        <v>32</v>
      </c>
      <c r="K98" s="45">
        <f t="shared" si="10"/>
        <v>4817694.548786554</v>
      </c>
      <c r="L98" s="45"/>
      <c r="M98" s="6">
        <f t="shared" si="12"/>
        <v>150.5529546495798</v>
      </c>
      <c r="N98" s="41">
        <v>2012</v>
      </c>
      <c r="O98" s="8">
        <v>42665</v>
      </c>
      <c r="P98" s="46">
        <v>1.3038</v>
      </c>
      <c r="Q98" s="46"/>
      <c r="R98" s="47">
        <f t="shared" si="13"/>
        <v>903317.7278973792</v>
      </c>
      <c r="S98" s="47"/>
      <c r="T98" s="48">
        <f t="shared" si="14"/>
        <v>5.999999999999339</v>
      </c>
      <c r="U98" s="48"/>
    </row>
    <row r="99" spans="2:21" ht="13.5">
      <c r="B99" s="41">
        <v>91</v>
      </c>
      <c r="C99" s="45">
        <f t="shared" si="11"/>
        <v>161493136.0207825</v>
      </c>
      <c r="D99" s="45"/>
      <c r="E99" s="41">
        <v>2012</v>
      </c>
      <c r="F99" s="8">
        <v>42666</v>
      </c>
      <c r="G99" s="44" t="s">
        <v>3</v>
      </c>
      <c r="H99" s="46">
        <v>1.3019</v>
      </c>
      <c r="I99" s="46"/>
      <c r="J99" s="41">
        <v>36</v>
      </c>
      <c r="K99" s="45">
        <f t="shared" si="10"/>
        <v>4844794.080623475</v>
      </c>
      <c r="L99" s="45"/>
      <c r="M99" s="6">
        <f t="shared" si="12"/>
        <v>134.57761335065206</v>
      </c>
      <c r="N99" s="41">
        <v>2012</v>
      </c>
      <c r="O99" s="8">
        <v>42668</v>
      </c>
      <c r="P99" s="46">
        <v>1.2987</v>
      </c>
      <c r="Q99" s="46"/>
      <c r="R99" s="47">
        <f t="shared" si="13"/>
        <v>4306483.627220989</v>
      </c>
      <c r="S99" s="47"/>
      <c r="T99" s="48">
        <f t="shared" si="14"/>
        <v>32.00000000000092</v>
      </c>
      <c r="U99" s="48"/>
    </row>
    <row r="100" spans="2:21" ht="13.5">
      <c r="B100" s="41">
        <v>92</v>
      </c>
      <c r="C100" s="45">
        <f t="shared" si="11"/>
        <v>165799619.6480035</v>
      </c>
      <c r="D100" s="45"/>
      <c r="E100" s="41">
        <v>2012</v>
      </c>
      <c r="F100" s="8">
        <v>42673</v>
      </c>
      <c r="G100" s="41" t="s">
        <v>4</v>
      </c>
      <c r="H100" s="46">
        <v>1.295</v>
      </c>
      <c r="I100" s="46"/>
      <c r="J100" s="41">
        <v>65</v>
      </c>
      <c r="K100" s="45">
        <f t="shared" si="10"/>
        <v>4973988.589440105</v>
      </c>
      <c r="L100" s="45"/>
      <c r="M100" s="6">
        <f t="shared" si="12"/>
        <v>76.52290137600161</v>
      </c>
      <c r="N100" s="41">
        <v>2012</v>
      </c>
      <c r="O100" s="8">
        <v>42674</v>
      </c>
      <c r="P100" s="46">
        <v>1.2993</v>
      </c>
      <c r="Q100" s="46"/>
      <c r="R100" s="47">
        <f t="shared" si="13"/>
        <v>3290484.759168047</v>
      </c>
      <c r="S100" s="47"/>
      <c r="T100" s="48">
        <f t="shared" si="14"/>
        <v>42.9999999999997</v>
      </c>
      <c r="U100" s="48"/>
    </row>
    <row r="101" spans="2:21" ht="13.5">
      <c r="B101" s="41">
        <v>93</v>
      </c>
      <c r="C101" s="45">
        <f t="shared" si="11"/>
        <v>169090104.40717155</v>
      </c>
      <c r="D101" s="45"/>
      <c r="E101" s="41">
        <v>2012</v>
      </c>
      <c r="F101" s="8">
        <v>42683</v>
      </c>
      <c r="G101" s="41" t="s">
        <v>3</v>
      </c>
      <c r="H101" s="46">
        <v>1.2726</v>
      </c>
      <c r="I101" s="46"/>
      <c r="J101" s="41">
        <v>56</v>
      </c>
      <c r="K101" s="45">
        <f t="shared" si="10"/>
        <v>5072703.132215146</v>
      </c>
      <c r="L101" s="45"/>
      <c r="M101" s="6">
        <f t="shared" si="12"/>
        <v>90.58398450384189</v>
      </c>
      <c r="N101" s="41">
        <v>2012</v>
      </c>
      <c r="O101" s="8">
        <v>42687</v>
      </c>
      <c r="P101" s="46">
        <v>1.2687</v>
      </c>
      <c r="Q101" s="46"/>
      <c r="R101" s="47">
        <f t="shared" si="13"/>
        <v>3532775.395649847</v>
      </c>
      <c r="S101" s="47"/>
      <c r="T101" s="48">
        <f t="shared" si="14"/>
        <v>39.00000000000014</v>
      </c>
      <c r="U101" s="48"/>
    </row>
    <row r="102" spans="2:21" ht="13.5">
      <c r="B102" s="41">
        <v>94</v>
      </c>
      <c r="C102" s="45">
        <f t="shared" si="11"/>
        <v>172622879.8028214</v>
      </c>
      <c r="D102" s="45"/>
      <c r="E102" s="41">
        <v>2012</v>
      </c>
      <c r="F102" s="8">
        <v>42689</v>
      </c>
      <c r="G102" s="44" t="s">
        <v>4</v>
      </c>
      <c r="H102" s="46">
        <v>1.2753</v>
      </c>
      <c r="I102" s="46"/>
      <c r="J102" s="41">
        <v>25</v>
      </c>
      <c r="K102" s="45">
        <f t="shared" si="10"/>
        <v>5178686.394084642</v>
      </c>
      <c r="L102" s="45"/>
      <c r="M102" s="6">
        <f t="shared" si="12"/>
        <v>207.14745576338566</v>
      </c>
      <c r="N102" s="41">
        <v>2012</v>
      </c>
      <c r="O102" s="8">
        <v>42690</v>
      </c>
      <c r="P102" s="46">
        <v>1.276</v>
      </c>
      <c r="Q102" s="46"/>
      <c r="R102" s="47">
        <f t="shared" si="13"/>
        <v>1450032.1903435402</v>
      </c>
      <c r="S102" s="47"/>
      <c r="T102" s="48">
        <f t="shared" si="14"/>
        <v>6.999999999999229</v>
      </c>
      <c r="U102" s="48"/>
    </row>
    <row r="103" spans="2:21" ht="13.5">
      <c r="B103" s="41">
        <v>95</v>
      </c>
      <c r="C103" s="45">
        <f t="shared" si="11"/>
        <v>174072911.99316493</v>
      </c>
      <c r="D103" s="45"/>
      <c r="E103" s="41">
        <v>2012</v>
      </c>
      <c r="F103" s="8">
        <v>42693</v>
      </c>
      <c r="G103" s="44" t="s">
        <v>4</v>
      </c>
      <c r="H103" s="46">
        <v>1.2788</v>
      </c>
      <c r="I103" s="46"/>
      <c r="J103" s="41">
        <v>13</v>
      </c>
      <c r="K103" s="45">
        <f t="shared" si="10"/>
        <v>5222187.359794947</v>
      </c>
      <c r="L103" s="45"/>
      <c r="M103" s="6">
        <f t="shared" si="12"/>
        <v>401.70671998422677</v>
      </c>
      <c r="N103" s="41">
        <v>2012</v>
      </c>
      <c r="O103" s="8">
        <v>42695</v>
      </c>
      <c r="P103" s="46">
        <v>1.2795</v>
      </c>
      <c r="Q103" s="46"/>
      <c r="R103" s="47">
        <f t="shared" si="13"/>
        <v>2811947.0398901696</v>
      </c>
      <c r="S103" s="47"/>
      <c r="T103" s="48">
        <f t="shared" si="14"/>
        <v>7.0000000000014495</v>
      </c>
      <c r="U103" s="48"/>
    </row>
    <row r="104" spans="2:21" ht="13.5">
      <c r="B104" s="41">
        <v>96</v>
      </c>
      <c r="C104" s="45">
        <f t="shared" si="11"/>
        <v>176884859.0330551</v>
      </c>
      <c r="D104" s="45"/>
      <c r="E104" s="41">
        <v>2012</v>
      </c>
      <c r="F104" s="8">
        <v>42707</v>
      </c>
      <c r="G104" s="41" t="s">
        <v>4</v>
      </c>
      <c r="H104" s="46">
        <v>1.3047</v>
      </c>
      <c r="I104" s="46"/>
      <c r="J104" s="41">
        <v>65</v>
      </c>
      <c r="K104" s="45">
        <f t="shared" si="10"/>
        <v>5306545.770991652</v>
      </c>
      <c r="L104" s="45"/>
      <c r="M104" s="6">
        <f t="shared" si="12"/>
        <v>81.63916570756388</v>
      </c>
      <c r="N104" s="41">
        <v>2012</v>
      </c>
      <c r="O104" s="8">
        <v>42710</v>
      </c>
      <c r="P104" s="46">
        <v>1.3061</v>
      </c>
      <c r="Q104" s="46"/>
      <c r="R104" s="47">
        <f t="shared" si="13"/>
        <v>1142948.3199059498</v>
      </c>
      <c r="S104" s="47"/>
      <c r="T104" s="48">
        <f t="shared" si="14"/>
        <v>14.000000000000679</v>
      </c>
      <c r="U104" s="48"/>
    </row>
    <row r="105" spans="2:21" ht="13.5">
      <c r="B105" s="41">
        <v>97</v>
      </c>
      <c r="C105" s="45">
        <f t="shared" si="11"/>
        <v>178027807.35296103</v>
      </c>
      <c r="D105" s="45"/>
      <c r="E105" s="41">
        <v>2012</v>
      </c>
      <c r="F105" s="8">
        <v>42710</v>
      </c>
      <c r="G105" s="41" t="s">
        <v>3</v>
      </c>
      <c r="H105" s="46">
        <v>1.3025</v>
      </c>
      <c r="I105" s="46"/>
      <c r="J105" s="41">
        <v>61</v>
      </c>
      <c r="K105" s="45">
        <f t="shared" si="10"/>
        <v>5340834.220588831</v>
      </c>
      <c r="L105" s="45"/>
      <c r="M105" s="6">
        <f t="shared" si="12"/>
        <v>87.55465935391527</v>
      </c>
      <c r="N105" s="41">
        <v>2012</v>
      </c>
      <c r="O105" s="8">
        <v>42715</v>
      </c>
      <c r="P105" s="46">
        <v>1.2947</v>
      </c>
      <c r="Q105" s="46"/>
      <c r="R105" s="47">
        <f t="shared" si="13"/>
        <v>6829263.429605417</v>
      </c>
      <c r="S105" s="47"/>
      <c r="T105" s="48">
        <f t="shared" si="14"/>
        <v>78.00000000000028</v>
      </c>
      <c r="U105" s="48"/>
    </row>
    <row r="106" spans="2:21" ht="13.5">
      <c r="B106" s="41">
        <v>98</v>
      </c>
      <c r="C106" s="45">
        <f t="shared" si="11"/>
        <v>184857070.78256646</v>
      </c>
      <c r="D106" s="45"/>
      <c r="E106" s="41">
        <v>2012</v>
      </c>
      <c r="F106" s="8">
        <v>42718</v>
      </c>
      <c r="G106" s="41" t="s">
        <v>4</v>
      </c>
      <c r="H106" s="46">
        <v>1.3085</v>
      </c>
      <c r="I106" s="46"/>
      <c r="J106" s="41">
        <v>21</v>
      </c>
      <c r="K106" s="45">
        <f t="shared" si="10"/>
        <v>5545712.123476993</v>
      </c>
      <c r="L106" s="45"/>
      <c r="M106" s="6">
        <f t="shared" si="12"/>
        <v>264.0815296893806</v>
      </c>
      <c r="N106" s="41">
        <v>2012</v>
      </c>
      <c r="O106" s="8">
        <v>42724</v>
      </c>
      <c r="P106" s="46">
        <v>1.3228</v>
      </c>
      <c r="Q106" s="46"/>
      <c r="R106" s="47">
        <f t="shared" si="13"/>
        <v>37763658.74558137</v>
      </c>
      <c r="S106" s="47"/>
      <c r="T106" s="48">
        <f t="shared" si="14"/>
        <v>142.9999999999998</v>
      </c>
      <c r="U106" s="48"/>
    </row>
    <row r="107" spans="2:21" ht="13.5">
      <c r="B107" s="41">
        <v>99</v>
      </c>
      <c r="C107" s="45">
        <f t="shared" si="11"/>
        <v>222620729.52814782</v>
      </c>
      <c r="D107" s="45"/>
      <c r="E107" s="41">
        <v>2013</v>
      </c>
      <c r="F107" s="8">
        <v>42393</v>
      </c>
      <c r="G107" s="41" t="s">
        <v>4</v>
      </c>
      <c r="H107" s="46">
        <v>1.3358</v>
      </c>
      <c r="I107" s="46"/>
      <c r="J107" s="41">
        <v>45</v>
      </c>
      <c r="K107" s="45">
        <f t="shared" si="10"/>
        <v>6678621.885844435</v>
      </c>
      <c r="L107" s="45"/>
      <c r="M107" s="6">
        <f t="shared" si="12"/>
        <v>148.41381968543186</v>
      </c>
      <c r="N107" s="41">
        <v>2013</v>
      </c>
      <c r="O107" s="8">
        <v>42404</v>
      </c>
      <c r="P107" s="46">
        <v>1.3588</v>
      </c>
      <c r="Q107" s="46"/>
      <c r="R107" s="47">
        <f t="shared" si="13"/>
        <v>34135178.527649194</v>
      </c>
      <c r="S107" s="47"/>
      <c r="T107" s="48">
        <f t="shared" si="14"/>
        <v>229.9999999999991</v>
      </c>
      <c r="U107" s="48"/>
    </row>
    <row r="108" spans="2:21" ht="13.5">
      <c r="B108" s="41">
        <v>100</v>
      </c>
      <c r="C108" s="45">
        <f t="shared" si="11"/>
        <v>256755908.055797</v>
      </c>
      <c r="D108" s="45"/>
      <c r="E108" s="41">
        <v>2013</v>
      </c>
      <c r="F108" s="8">
        <v>42407</v>
      </c>
      <c r="G108" s="41" t="s">
        <v>3</v>
      </c>
      <c r="H108" s="46">
        <v>1.3462</v>
      </c>
      <c r="I108" s="46"/>
      <c r="J108" s="41">
        <v>113</v>
      </c>
      <c r="K108" s="45">
        <f t="shared" si="10"/>
        <v>7702677.24167391</v>
      </c>
      <c r="L108" s="45"/>
      <c r="M108" s="6">
        <f t="shared" si="12"/>
        <v>68.16528532454788</v>
      </c>
      <c r="N108" s="41">
        <v>2013</v>
      </c>
      <c r="O108" s="8">
        <v>42412</v>
      </c>
      <c r="P108" s="46">
        <v>1.3407</v>
      </c>
      <c r="Q108" s="46"/>
      <c r="R108" s="47">
        <f t="shared" si="13"/>
        <v>3749090.6928501744</v>
      </c>
      <c r="S108" s="47"/>
      <c r="T108" s="48">
        <f t="shared" si="14"/>
        <v>55.000000000000604</v>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9" dxfId="26" operator="equal" stopIfTrue="1">
      <formula>"買"</formula>
    </cfRule>
    <cfRule type="cellIs" priority="10" dxfId="27" operator="equal" stopIfTrue="1">
      <formula>"売"</formula>
    </cfRule>
  </conditionalFormatting>
  <conditionalFormatting sqref="G9:G11 G14:G45 G47:G108">
    <cfRule type="cellIs" priority="7" dxfId="26" operator="equal" stopIfTrue="1">
      <formula>"買"</formula>
    </cfRule>
    <cfRule type="cellIs" priority="8" dxfId="27" operator="equal" stopIfTrue="1">
      <formula>"売"</formula>
    </cfRule>
  </conditionalFormatting>
  <conditionalFormatting sqref="G12">
    <cfRule type="cellIs" priority="5" dxfId="26" operator="equal" stopIfTrue="1">
      <formula>"買"</formula>
    </cfRule>
    <cfRule type="cellIs" priority="6" dxfId="27" operator="equal" stopIfTrue="1">
      <formula>"売"</formula>
    </cfRule>
  </conditionalFormatting>
  <conditionalFormatting sqref="G13">
    <cfRule type="cellIs" priority="3" dxfId="26" operator="equal" stopIfTrue="1">
      <formula>"買"</formula>
    </cfRule>
    <cfRule type="cellIs" priority="4" dxfId="27" operator="equal" stopIfTrue="1">
      <formula>"売"</formula>
    </cfRule>
  </conditionalFormatting>
  <conditionalFormatting sqref="G9:G18">
    <cfRule type="cellIs" priority="1" dxfId="26" operator="equal" stopIfTrue="1">
      <formula>"買"</formula>
    </cfRule>
    <cfRule type="cellIs" priority="2"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N79"/>
  <sheetViews>
    <sheetView zoomScalePageLayoutView="0" workbookViewId="0" topLeftCell="A79">
      <selection activeCell="L79" sqref="L79"/>
    </sheetView>
  </sheetViews>
  <sheetFormatPr defaultColWidth="9.00390625" defaultRowHeight="13.5"/>
  <cols>
    <col min="1" max="1" width="7.50390625" style="35" customWidth="1"/>
    <col min="2" max="2" width="8.125" style="0" customWidth="1"/>
  </cols>
  <sheetData>
    <row r="3" spans="2:14" ht="14.25">
      <c r="B3" t="s">
        <v>67</v>
      </c>
      <c r="D3" t="s">
        <v>71</v>
      </c>
      <c r="G3" t="s">
        <v>68</v>
      </c>
      <c r="L3" t="s">
        <v>69</v>
      </c>
      <c r="N3" t="s">
        <v>70</v>
      </c>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41" spans="2:9" ht="14.25">
      <c r="B41" t="s">
        <v>72</v>
      </c>
      <c r="D41" t="s">
        <v>73</v>
      </c>
      <c r="I41" t="s">
        <v>74</v>
      </c>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9" spans="2:12" ht="14.25">
      <c r="B79" t="s">
        <v>75</v>
      </c>
      <c r="L79" t="s">
        <v>76</v>
      </c>
    </row>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0">
      <selection activeCell="A22" sqref="A22:J29"/>
    </sheetView>
  </sheetViews>
  <sheetFormatPr defaultColWidth="9.00390625" defaultRowHeight="13.5"/>
  <sheetData>
    <row r="1" ht="13.5">
      <c r="A1" t="s">
        <v>0</v>
      </c>
    </row>
    <row r="2" spans="1:10" ht="13.5">
      <c r="A2" s="80" t="s">
        <v>77</v>
      </c>
      <c r="B2" s="81"/>
      <c r="C2" s="81"/>
      <c r="D2" s="81"/>
      <c r="E2" s="81"/>
      <c r="F2" s="81"/>
      <c r="G2" s="81"/>
      <c r="H2" s="81"/>
      <c r="I2" s="81"/>
      <c r="J2" s="81"/>
    </row>
    <row r="3" spans="1:10" ht="13.5">
      <c r="A3" s="81"/>
      <c r="B3" s="81"/>
      <c r="C3" s="81"/>
      <c r="D3" s="81"/>
      <c r="E3" s="81"/>
      <c r="F3" s="81"/>
      <c r="G3" s="81"/>
      <c r="H3" s="81"/>
      <c r="I3" s="81"/>
      <c r="J3" s="81"/>
    </row>
    <row r="4" spans="1:10" ht="13.5">
      <c r="A4" s="81"/>
      <c r="B4" s="81"/>
      <c r="C4" s="81"/>
      <c r="D4" s="81"/>
      <c r="E4" s="81"/>
      <c r="F4" s="81"/>
      <c r="G4" s="81"/>
      <c r="H4" s="81"/>
      <c r="I4" s="81"/>
      <c r="J4" s="81"/>
    </row>
    <row r="5" spans="1:10" ht="13.5">
      <c r="A5" s="81"/>
      <c r="B5" s="81"/>
      <c r="C5" s="81"/>
      <c r="D5" s="81"/>
      <c r="E5" s="81"/>
      <c r="F5" s="81"/>
      <c r="G5" s="81"/>
      <c r="H5" s="81"/>
      <c r="I5" s="81"/>
      <c r="J5" s="81"/>
    </row>
    <row r="6" spans="1:10" ht="13.5">
      <c r="A6" s="81"/>
      <c r="B6" s="81"/>
      <c r="C6" s="81"/>
      <c r="D6" s="81"/>
      <c r="E6" s="81"/>
      <c r="F6" s="81"/>
      <c r="G6" s="81"/>
      <c r="H6" s="81"/>
      <c r="I6" s="81"/>
      <c r="J6" s="81"/>
    </row>
    <row r="7" spans="1:10" ht="13.5">
      <c r="A7" s="81"/>
      <c r="B7" s="81"/>
      <c r="C7" s="81"/>
      <c r="D7" s="81"/>
      <c r="E7" s="81"/>
      <c r="F7" s="81"/>
      <c r="G7" s="81"/>
      <c r="H7" s="81"/>
      <c r="I7" s="81"/>
      <c r="J7" s="81"/>
    </row>
    <row r="8" spans="1:10" ht="13.5">
      <c r="A8" s="81"/>
      <c r="B8" s="81"/>
      <c r="C8" s="81"/>
      <c r="D8" s="81"/>
      <c r="E8" s="81"/>
      <c r="F8" s="81"/>
      <c r="G8" s="81"/>
      <c r="H8" s="81"/>
      <c r="I8" s="81"/>
      <c r="J8" s="81"/>
    </row>
    <row r="9" spans="1:10" ht="13.5">
      <c r="A9" s="81"/>
      <c r="B9" s="81"/>
      <c r="C9" s="81"/>
      <c r="D9" s="81"/>
      <c r="E9" s="81"/>
      <c r="F9" s="81"/>
      <c r="G9" s="81"/>
      <c r="H9" s="81"/>
      <c r="I9" s="81"/>
      <c r="J9" s="81"/>
    </row>
    <row r="11" ht="13.5">
      <c r="A11" t="s">
        <v>1</v>
      </c>
    </row>
    <row r="12" spans="1:10" ht="13.5">
      <c r="A12" s="82" t="s">
        <v>78</v>
      </c>
      <c r="B12" s="83"/>
      <c r="C12" s="83"/>
      <c r="D12" s="83"/>
      <c r="E12" s="83"/>
      <c r="F12" s="83"/>
      <c r="G12" s="83"/>
      <c r="H12" s="83"/>
      <c r="I12" s="83"/>
      <c r="J12" s="83"/>
    </row>
    <row r="13" spans="1:10" ht="13.5">
      <c r="A13" s="83"/>
      <c r="B13" s="83"/>
      <c r="C13" s="83"/>
      <c r="D13" s="83"/>
      <c r="E13" s="83"/>
      <c r="F13" s="83"/>
      <c r="G13" s="83"/>
      <c r="H13" s="83"/>
      <c r="I13" s="83"/>
      <c r="J13" s="83"/>
    </row>
    <row r="14" spans="1:10" ht="13.5">
      <c r="A14" s="83"/>
      <c r="B14" s="83"/>
      <c r="C14" s="83"/>
      <c r="D14" s="83"/>
      <c r="E14" s="83"/>
      <c r="F14" s="83"/>
      <c r="G14" s="83"/>
      <c r="H14" s="83"/>
      <c r="I14" s="83"/>
      <c r="J14" s="83"/>
    </row>
    <row r="15" spans="1:10" ht="13.5">
      <c r="A15" s="83"/>
      <c r="B15" s="83"/>
      <c r="C15" s="83"/>
      <c r="D15" s="83"/>
      <c r="E15" s="83"/>
      <c r="F15" s="83"/>
      <c r="G15" s="83"/>
      <c r="H15" s="83"/>
      <c r="I15" s="83"/>
      <c r="J15" s="83"/>
    </row>
    <row r="16" spans="1:10" ht="13.5">
      <c r="A16" s="83"/>
      <c r="B16" s="83"/>
      <c r="C16" s="83"/>
      <c r="D16" s="83"/>
      <c r="E16" s="83"/>
      <c r="F16" s="83"/>
      <c r="G16" s="83"/>
      <c r="H16" s="83"/>
      <c r="I16" s="83"/>
      <c r="J16" s="83"/>
    </row>
    <row r="17" spans="1:10" ht="13.5">
      <c r="A17" s="83"/>
      <c r="B17" s="83"/>
      <c r="C17" s="83"/>
      <c r="D17" s="83"/>
      <c r="E17" s="83"/>
      <c r="F17" s="83"/>
      <c r="G17" s="83"/>
      <c r="H17" s="83"/>
      <c r="I17" s="83"/>
      <c r="J17" s="83"/>
    </row>
    <row r="18" spans="1:10" ht="13.5">
      <c r="A18" s="83"/>
      <c r="B18" s="83"/>
      <c r="C18" s="83"/>
      <c r="D18" s="83"/>
      <c r="E18" s="83"/>
      <c r="F18" s="83"/>
      <c r="G18" s="83"/>
      <c r="H18" s="83"/>
      <c r="I18" s="83"/>
      <c r="J18" s="83"/>
    </row>
    <row r="19" spans="1:10" ht="13.5">
      <c r="A19" s="83"/>
      <c r="B19" s="83"/>
      <c r="C19" s="83"/>
      <c r="D19" s="83"/>
      <c r="E19" s="83"/>
      <c r="F19" s="83"/>
      <c r="G19" s="83"/>
      <c r="H19" s="83"/>
      <c r="I19" s="83"/>
      <c r="J19" s="83"/>
    </row>
    <row r="21" ht="13.5">
      <c r="A21" t="s">
        <v>2</v>
      </c>
    </row>
    <row r="22" spans="1:10" ht="13.5">
      <c r="A22" s="82" t="s">
        <v>79</v>
      </c>
      <c r="B22" s="82"/>
      <c r="C22" s="82"/>
      <c r="D22" s="82"/>
      <c r="E22" s="82"/>
      <c r="F22" s="82"/>
      <c r="G22" s="82"/>
      <c r="H22" s="82"/>
      <c r="I22" s="82"/>
      <c r="J22" s="82"/>
    </row>
    <row r="23" spans="1:10" ht="13.5">
      <c r="A23" s="82"/>
      <c r="B23" s="82"/>
      <c r="C23" s="82"/>
      <c r="D23" s="82"/>
      <c r="E23" s="82"/>
      <c r="F23" s="82"/>
      <c r="G23" s="82"/>
      <c r="H23" s="82"/>
      <c r="I23" s="82"/>
      <c r="J23" s="82"/>
    </row>
    <row r="24" spans="1:10" ht="13.5">
      <c r="A24" s="82"/>
      <c r="B24" s="82"/>
      <c r="C24" s="82"/>
      <c r="D24" s="82"/>
      <c r="E24" s="82"/>
      <c r="F24" s="82"/>
      <c r="G24" s="82"/>
      <c r="H24" s="82"/>
      <c r="I24" s="82"/>
      <c r="J24" s="82"/>
    </row>
    <row r="25" spans="1:10" ht="13.5">
      <c r="A25" s="82"/>
      <c r="B25" s="82"/>
      <c r="C25" s="82"/>
      <c r="D25" s="82"/>
      <c r="E25" s="82"/>
      <c r="F25" s="82"/>
      <c r="G25" s="82"/>
      <c r="H25" s="82"/>
      <c r="I25" s="82"/>
      <c r="J25" s="82"/>
    </row>
    <row r="26" spans="1:10" ht="13.5">
      <c r="A26" s="82"/>
      <c r="B26" s="82"/>
      <c r="C26" s="82"/>
      <c r="D26" s="82"/>
      <c r="E26" s="82"/>
      <c r="F26" s="82"/>
      <c r="G26" s="82"/>
      <c r="H26" s="82"/>
      <c r="I26" s="82"/>
      <c r="J26" s="82"/>
    </row>
    <row r="27" spans="1:10" ht="13.5">
      <c r="A27" s="82"/>
      <c r="B27" s="82"/>
      <c r="C27" s="82"/>
      <c r="D27" s="82"/>
      <c r="E27" s="82"/>
      <c r="F27" s="82"/>
      <c r="G27" s="82"/>
      <c r="H27" s="82"/>
      <c r="I27" s="82"/>
      <c r="J27" s="82"/>
    </row>
    <row r="28" spans="1:10" ht="13.5">
      <c r="A28" s="82"/>
      <c r="B28" s="82"/>
      <c r="C28" s="82"/>
      <c r="D28" s="82"/>
      <c r="E28" s="82"/>
      <c r="F28" s="82"/>
      <c r="G28" s="82"/>
      <c r="H28" s="82"/>
      <c r="I28" s="82"/>
      <c r="J28" s="82"/>
    </row>
    <row r="29" spans="1:10" ht="13.5">
      <c r="A29" s="82"/>
      <c r="B29" s="82"/>
      <c r="C29" s="82"/>
      <c r="D29" s="82"/>
      <c r="E29" s="82"/>
      <c r="F29" s="82"/>
      <c r="G29" s="82"/>
      <c r="H29" s="82"/>
      <c r="I29" s="82"/>
      <c r="J29" s="8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42" activePane="bottomLeft" state="frozen"/>
      <selection pane="topLeft" activeCell="A1" sqref="A1"/>
      <selection pane="bottomLeft" activeCell="E48" sqref="E48"/>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t="s">
        <v>49</v>
      </c>
      <c r="E2" s="76"/>
      <c r="F2" s="61" t="s">
        <v>6</v>
      </c>
      <c r="G2" s="61"/>
      <c r="H2" s="76" t="s">
        <v>36</v>
      </c>
      <c r="I2" s="76"/>
      <c r="J2" s="61" t="s">
        <v>7</v>
      </c>
      <c r="K2" s="61"/>
      <c r="L2" s="77">
        <f>C9</f>
        <v>1000000</v>
      </c>
      <c r="M2" s="76"/>
      <c r="N2" s="61" t="s">
        <v>8</v>
      </c>
      <c r="O2" s="61"/>
      <c r="P2" s="77" t="e">
        <f>C108+R108</f>
        <v>#VALUE!</v>
      </c>
      <c r="Q2" s="76"/>
      <c r="R2" s="1"/>
      <c r="S2" s="1"/>
      <c r="T2" s="1"/>
    </row>
    <row r="3" spans="2:19" ht="57" customHeight="1">
      <c r="B3" s="61" t="s">
        <v>9</v>
      </c>
      <c r="C3" s="61"/>
      <c r="D3" s="78" t="s">
        <v>47</v>
      </c>
      <c r="E3" s="78"/>
      <c r="F3" s="78"/>
      <c r="G3" s="78"/>
      <c r="H3" s="78"/>
      <c r="I3" s="78"/>
      <c r="J3" s="61" t="s">
        <v>10</v>
      </c>
      <c r="K3" s="61"/>
      <c r="L3" s="78" t="s">
        <v>48</v>
      </c>
      <c r="M3" s="79"/>
      <c r="N3" s="79"/>
      <c r="O3" s="79"/>
      <c r="P3" s="79"/>
      <c r="Q3" s="79"/>
      <c r="R3" s="1"/>
      <c r="S3" s="1"/>
    </row>
    <row r="4" spans="2:20" ht="13.5">
      <c r="B4" s="61" t="s">
        <v>11</v>
      </c>
      <c r="C4" s="61"/>
      <c r="D4" s="59">
        <f>SUM($R$9:$S$993)</f>
        <v>21038367.355563685</v>
      </c>
      <c r="E4" s="59"/>
      <c r="F4" s="61" t="s">
        <v>12</v>
      </c>
      <c r="G4" s="61"/>
      <c r="H4" s="75">
        <f>SUM($T$9:$U$108)</f>
        <v>15787.000000000004</v>
      </c>
      <c r="I4" s="76"/>
      <c r="J4" s="58" t="s">
        <v>13</v>
      </c>
      <c r="K4" s="58"/>
      <c r="L4" s="77">
        <f>MAX($C$9:$D$990)-C9</f>
        <v>21038367.355563685</v>
      </c>
      <c r="M4" s="77"/>
      <c r="N4" s="58" t="s">
        <v>14</v>
      </c>
      <c r="O4" s="58"/>
      <c r="P4" s="59">
        <f>MIN($C$9:$D$990)-C9</f>
        <v>0</v>
      </c>
      <c r="Q4" s="59"/>
      <c r="R4" s="1"/>
      <c r="S4" s="1"/>
      <c r="T4" s="1"/>
    </row>
    <row r="5" spans="2:20" ht="13.5">
      <c r="B5" s="37" t="s">
        <v>15</v>
      </c>
      <c r="C5" s="2">
        <f>COUNTIF($R$9:$R$990,"&gt;0")</f>
        <v>35</v>
      </c>
      <c r="D5" s="38" t="s">
        <v>16</v>
      </c>
      <c r="E5" s="16">
        <f>COUNTIF($R$9:$R$990,"&lt;0")</f>
        <v>2</v>
      </c>
      <c r="F5" s="38" t="s">
        <v>17</v>
      </c>
      <c r="G5" s="2">
        <f>COUNTIF($R$9:$R$990,"=0")</f>
        <v>2</v>
      </c>
      <c r="H5" s="38" t="s">
        <v>18</v>
      </c>
      <c r="I5" s="3">
        <f>C5/SUM(C5,E5,G5)</f>
        <v>0.8974358974358975</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row>
    <row r="9" spans="2:21" ht="13.5">
      <c r="B9" s="36">
        <v>1</v>
      </c>
      <c r="C9" s="45">
        <v>1000000</v>
      </c>
      <c r="D9" s="45"/>
      <c r="E9" s="36">
        <v>2006</v>
      </c>
      <c r="F9" s="8">
        <v>9.1</v>
      </c>
      <c r="G9" s="36" t="s">
        <v>4</v>
      </c>
      <c r="H9" s="46">
        <v>1.2355</v>
      </c>
      <c r="I9" s="46"/>
      <c r="J9" s="36">
        <v>170</v>
      </c>
      <c r="K9" s="45">
        <f aca="true" t="shared" si="0" ref="K9:K72">IF(F9="","",C9*0.03)</f>
        <v>30000</v>
      </c>
      <c r="L9" s="45"/>
      <c r="M9" s="6">
        <f>IF(J9="","",(K9/J9)/1000)</f>
        <v>0.17647058823529413</v>
      </c>
      <c r="N9" s="36">
        <v>2006</v>
      </c>
      <c r="O9" s="8">
        <v>42381</v>
      </c>
      <c r="P9" s="46">
        <v>1.2375</v>
      </c>
      <c r="Q9" s="46"/>
      <c r="R9" s="47">
        <f>IF(O9="","",(IF(G9="売",H9-P9,P9-H9))*M9*10000000)</f>
        <v>3529.4117647058856</v>
      </c>
      <c r="S9" s="47"/>
      <c r="T9" s="48">
        <f>IF(O9="","",IF(R9&lt;0,J9*(-1),IF(G9="買",(P9-H9)*10000,(H9-P9)*10000)))</f>
        <v>20.000000000000018</v>
      </c>
      <c r="U9" s="48"/>
    </row>
    <row r="10" spans="2:21" ht="13.5">
      <c r="B10" s="36">
        <v>2</v>
      </c>
      <c r="C10" s="45">
        <f aca="true" t="shared" si="1" ref="C10:C73">IF(R9="","",C9+R9)</f>
        <v>1003529.4117647059</v>
      </c>
      <c r="D10" s="45"/>
      <c r="E10" s="39">
        <v>2006</v>
      </c>
      <c r="F10" s="8">
        <v>42391</v>
      </c>
      <c r="G10" s="39" t="s">
        <v>4</v>
      </c>
      <c r="H10" s="46">
        <v>1.2145</v>
      </c>
      <c r="I10" s="46"/>
      <c r="J10" s="36">
        <v>105</v>
      </c>
      <c r="K10" s="45">
        <f t="shared" si="0"/>
        <v>30105.882352941175</v>
      </c>
      <c r="L10" s="45"/>
      <c r="M10" s="6">
        <f aca="true" t="shared" si="2" ref="M10:M73">IF(J10="","",(K10/J10)/1000)</f>
        <v>0.28672268907563025</v>
      </c>
      <c r="N10" s="39">
        <v>2006</v>
      </c>
      <c r="O10" s="8">
        <v>42396</v>
      </c>
      <c r="P10" s="46">
        <v>1.2196</v>
      </c>
      <c r="Q10" s="46"/>
      <c r="R10" s="47">
        <f aca="true" t="shared" si="3" ref="R10:R73">IF(O10="","",(IF(G10="売",H10-P10,P10-H10))*M10*10000000)</f>
        <v>14622.857142857443</v>
      </c>
      <c r="S10" s="47"/>
      <c r="T10" s="48">
        <f aca="true" t="shared" si="4" ref="T10:T73">IF(O10="","",IF(R10&lt;0,J10*(-1),IF(G10="買",(P10-H10)*10000,(H10-P10)*10000)))</f>
        <v>51.000000000001044</v>
      </c>
      <c r="U10" s="48"/>
    </row>
    <row r="11" spans="2:21" ht="13.5">
      <c r="B11" s="36">
        <v>3</v>
      </c>
      <c r="C11" s="45">
        <f t="shared" si="1"/>
        <v>1018152.2689075633</v>
      </c>
      <c r="D11" s="45"/>
      <c r="E11" s="39">
        <v>2006</v>
      </c>
      <c r="F11" s="8">
        <v>42402</v>
      </c>
      <c r="G11" s="39" t="s">
        <v>3</v>
      </c>
      <c r="H11" s="46">
        <v>1.2045</v>
      </c>
      <c r="I11" s="46"/>
      <c r="J11" s="36">
        <v>118</v>
      </c>
      <c r="K11" s="45">
        <f t="shared" si="0"/>
        <v>30544.568067226897</v>
      </c>
      <c r="L11" s="45"/>
      <c r="M11" s="6">
        <f t="shared" si="2"/>
        <v>0.2588522717561601</v>
      </c>
      <c r="N11" s="39">
        <v>2006</v>
      </c>
      <c r="O11" s="8">
        <v>42428</v>
      </c>
      <c r="P11" s="46">
        <v>1.1907</v>
      </c>
      <c r="Q11" s="46"/>
      <c r="R11" s="47">
        <f t="shared" si="3"/>
        <v>35721.61350234961</v>
      </c>
      <c r="S11" s="47"/>
      <c r="T11" s="48">
        <f t="shared" si="4"/>
        <v>137.99999999999812</v>
      </c>
      <c r="U11" s="48"/>
    </row>
    <row r="12" spans="2:21" ht="13.5">
      <c r="B12" s="36">
        <v>4</v>
      </c>
      <c r="C12" s="45">
        <f t="shared" si="1"/>
        <v>1053873.882409913</v>
      </c>
      <c r="D12" s="45"/>
      <c r="E12" s="39">
        <v>2006</v>
      </c>
      <c r="F12" s="8">
        <v>42488</v>
      </c>
      <c r="G12" s="39" t="s">
        <v>4</v>
      </c>
      <c r="H12" s="46">
        <v>1.2287</v>
      </c>
      <c r="I12" s="46"/>
      <c r="J12" s="36">
        <v>168</v>
      </c>
      <c r="K12" s="45">
        <f t="shared" si="0"/>
        <v>31616.21647229739</v>
      </c>
      <c r="L12" s="45"/>
      <c r="M12" s="6">
        <f t="shared" si="2"/>
        <v>0.1881917647160559</v>
      </c>
      <c r="N12" s="39">
        <v>2006</v>
      </c>
      <c r="O12" s="8">
        <v>42529</v>
      </c>
      <c r="P12" s="46">
        <v>1.2761</v>
      </c>
      <c r="Q12" s="46"/>
      <c r="R12" s="47">
        <f t="shared" si="3"/>
        <v>89202.89647541069</v>
      </c>
      <c r="S12" s="47"/>
      <c r="T12" s="48">
        <f t="shared" si="4"/>
        <v>474.0000000000011</v>
      </c>
      <c r="U12" s="48"/>
    </row>
    <row r="13" spans="2:21" ht="13.5">
      <c r="B13" s="36">
        <v>5</v>
      </c>
      <c r="C13" s="45">
        <f t="shared" si="1"/>
        <v>1143076.7788853238</v>
      </c>
      <c r="D13" s="45"/>
      <c r="E13" s="39">
        <v>2006</v>
      </c>
      <c r="F13" s="8">
        <v>42551</v>
      </c>
      <c r="G13" s="39" t="s">
        <v>4</v>
      </c>
      <c r="H13" s="46">
        <v>1.267</v>
      </c>
      <c r="I13" s="46"/>
      <c r="J13" s="36">
        <v>151</v>
      </c>
      <c r="K13" s="45">
        <f t="shared" si="0"/>
        <v>34292.30336655971</v>
      </c>
      <c r="L13" s="45"/>
      <c r="M13" s="6">
        <f t="shared" si="2"/>
        <v>0.22710134679840868</v>
      </c>
      <c r="N13" s="39">
        <v>2006</v>
      </c>
      <c r="O13" s="8">
        <v>42561</v>
      </c>
      <c r="P13" s="46">
        <v>1.2765</v>
      </c>
      <c r="Q13" s="46"/>
      <c r="R13" s="47">
        <f t="shared" si="3"/>
        <v>21574.627945848973</v>
      </c>
      <c r="S13" s="47"/>
      <c r="T13" s="48">
        <f t="shared" si="4"/>
        <v>95.00000000000064</v>
      </c>
      <c r="U13" s="48"/>
    </row>
    <row r="14" spans="2:21" ht="13.5">
      <c r="B14" s="36">
        <v>6</v>
      </c>
      <c r="C14" s="45">
        <f t="shared" si="1"/>
        <v>1164651.4068311728</v>
      </c>
      <c r="D14" s="45"/>
      <c r="E14" s="39">
        <v>2006</v>
      </c>
      <c r="F14" s="8">
        <v>42696</v>
      </c>
      <c r="G14" s="36" t="s">
        <v>4</v>
      </c>
      <c r="H14" s="46">
        <v>1.2855</v>
      </c>
      <c r="I14" s="46"/>
      <c r="J14" s="36">
        <v>57</v>
      </c>
      <c r="K14" s="45">
        <f t="shared" si="0"/>
        <v>34939.542204935184</v>
      </c>
      <c r="L14" s="45"/>
      <c r="M14" s="6">
        <f t="shared" si="2"/>
        <v>0.6129744246479857</v>
      </c>
      <c r="N14" s="36">
        <v>2007</v>
      </c>
      <c r="O14" s="8">
        <v>42373</v>
      </c>
      <c r="P14" s="46">
        <v>1.316</v>
      </c>
      <c r="Q14" s="46"/>
      <c r="R14" s="47">
        <f t="shared" si="3"/>
        <v>186957.19951763545</v>
      </c>
      <c r="S14" s="47"/>
      <c r="T14" s="48">
        <f t="shared" si="4"/>
        <v>304.9999999999997</v>
      </c>
      <c r="U14" s="48"/>
    </row>
    <row r="15" spans="2:21" ht="13.5">
      <c r="B15" s="36">
        <v>7</v>
      </c>
      <c r="C15" s="45">
        <f t="shared" si="1"/>
        <v>1351608.6063488082</v>
      </c>
      <c r="D15" s="45"/>
      <c r="E15" s="36">
        <v>2007</v>
      </c>
      <c r="F15" s="8">
        <v>42426</v>
      </c>
      <c r="G15" s="36" t="s">
        <v>4</v>
      </c>
      <c r="H15" s="46">
        <v>1.3188</v>
      </c>
      <c r="I15" s="46"/>
      <c r="J15" s="36">
        <v>86</v>
      </c>
      <c r="K15" s="45">
        <f t="shared" si="0"/>
        <v>40548.25819046424</v>
      </c>
      <c r="L15" s="45"/>
      <c r="M15" s="6">
        <f t="shared" si="2"/>
        <v>0.47149137430772375</v>
      </c>
      <c r="N15" s="36">
        <v>2007</v>
      </c>
      <c r="O15" s="8">
        <v>42434</v>
      </c>
      <c r="P15" s="46">
        <v>1.3102</v>
      </c>
      <c r="Q15" s="46"/>
      <c r="R15" s="47">
        <f t="shared" si="3"/>
        <v>-40548.25819046397</v>
      </c>
      <c r="S15" s="47"/>
      <c r="T15" s="48">
        <f t="shared" si="4"/>
        <v>-86</v>
      </c>
      <c r="U15" s="48"/>
    </row>
    <row r="16" spans="2:21" ht="13.5">
      <c r="B16" s="36">
        <v>8</v>
      </c>
      <c r="C16" s="45">
        <f t="shared" si="1"/>
        <v>1311060.3481583442</v>
      </c>
      <c r="D16" s="45"/>
      <c r="E16" s="36">
        <v>2007</v>
      </c>
      <c r="F16" s="8">
        <v>42444</v>
      </c>
      <c r="G16" s="36" t="s">
        <v>4</v>
      </c>
      <c r="H16" s="46">
        <v>1.3247</v>
      </c>
      <c r="I16" s="46"/>
      <c r="J16" s="36">
        <v>70</v>
      </c>
      <c r="K16" s="45">
        <f t="shared" si="0"/>
        <v>39331.81044475032</v>
      </c>
      <c r="L16" s="45"/>
      <c r="M16" s="6">
        <f t="shared" si="2"/>
        <v>0.561883006353576</v>
      </c>
      <c r="N16" s="36">
        <v>2007</v>
      </c>
      <c r="O16" s="8">
        <v>42452</v>
      </c>
      <c r="P16" s="46">
        <v>1.3311</v>
      </c>
      <c r="Q16" s="46"/>
      <c r="R16" s="47">
        <f t="shared" si="3"/>
        <v>35960.51240662865</v>
      </c>
      <c r="S16" s="47"/>
      <c r="T16" s="48">
        <f t="shared" si="4"/>
        <v>63.999999999999616</v>
      </c>
      <c r="U16" s="48"/>
    </row>
    <row r="17" spans="2:21" ht="13.5">
      <c r="B17" s="36">
        <v>9</v>
      </c>
      <c r="C17" s="45">
        <f t="shared" si="1"/>
        <v>1347020.8605649727</v>
      </c>
      <c r="D17" s="45"/>
      <c r="E17" s="36">
        <v>2007</v>
      </c>
      <c r="F17" s="8">
        <v>42472</v>
      </c>
      <c r="G17" s="36" t="s">
        <v>4</v>
      </c>
      <c r="H17" s="46">
        <v>1.3455</v>
      </c>
      <c r="I17" s="46"/>
      <c r="J17" s="36">
        <v>106</v>
      </c>
      <c r="K17" s="45">
        <f t="shared" si="0"/>
        <v>40410.62581694918</v>
      </c>
      <c r="L17" s="45"/>
      <c r="M17" s="6">
        <f t="shared" si="2"/>
        <v>0.38123231902782245</v>
      </c>
      <c r="N17" s="36">
        <v>2007</v>
      </c>
      <c r="O17" s="8">
        <v>42498</v>
      </c>
      <c r="P17" s="46">
        <v>1.3585</v>
      </c>
      <c r="Q17" s="46"/>
      <c r="R17" s="47">
        <f t="shared" si="3"/>
        <v>49560.20147361739</v>
      </c>
      <c r="S17" s="47"/>
      <c r="T17" s="48">
        <f t="shared" si="4"/>
        <v>130.00000000000122</v>
      </c>
      <c r="U17" s="48"/>
    </row>
    <row r="18" spans="2:21" ht="13.5">
      <c r="B18" s="36">
        <v>10</v>
      </c>
      <c r="C18" s="45">
        <f t="shared" si="1"/>
        <v>1396581.0620385902</v>
      </c>
      <c r="D18" s="45"/>
      <c r="E18" s="36">
        <v>2007</v>
      </c>
      <c r="F18" s="8">
        <v>42507</v>
      </c>
      <c r="G18" s="39" t="s">
        <v>3</v>
      </c>
      <c r="H18" s="46">
        <v>1.3503</v>
      </c>
      <c r="I18" s="46"/>
      <c r="J18" s="36">
        <v>105</v>
      </c>
      <c r="K18" s="45">
        <f t="shared" si="0"/>
        <v>41897.431861157704</v>
      </c>
      <c r="L18" s="45"/>
      <c r="M18" s="6">
        <f t="shared" si="2"/>
        <v>0.3990231605824543</v>
      </c>
      <c r="N18" s="36">
        <v>2007</v>
      </c>
      <c r="O18" s="8">
        <v>42525</v>
      </c>
      <c r="P18" s="46">
        <v>1.3444</v>
      </c>
      <c r="Q18" s="46"/>
      <c r="R18" s="47">
        <f t="shared" si="3"/>
        <v>23542.36647436487</v>
      </c>
      <c r="S18" s="47"/>
      <c r="T18" s="48">
        <f t="shared" si="4"/>
        <v>59.00000000000016</v>
      </c>
      <c r="U18" s="48"/>
    </row>
    <row r="19" spans="2:21" ht="13.5">
      <c r="B19" s="36">
        <v>11</v>
      </c>
      <c r="C19" s="45">
        <f t="shared" si="1"/>
        <v>1420123.428512955</v>
      </c>
      <c r="D19" s="45"/>
      <c r="E19" s="36">
        <v>2007</v>
      </c>
      <c r="F19" s="8">
        <v>42552</v>
      </c>
      <c r="G19" s="36" t="s">
        <v>4</v>
      </c>
      <c r="H19" s="46">
        <v>1.3541</v>
      </c>
      <c r="I19" s="46"/>
      <c r="J19" s="36">
        <v>112</v>
      </c>
      <c r="K19" s="45">
        <f t="shared" si="0"/>
        <v>42603.70285538865</v>
      </c>
      <c r="L19" s="45"/>
      <c r="M19" s="6">
        <f t="shared" si="2"/>
        <v>0.3803902040659701</v>
      </c>
      <c r="N19" s="36">
        <v>2007</v>
      </c>
      <c r="O19" s="8">
        <v>42576</v>
      </c>
      <c r="P19" s="46">
        <v>1.3786</v>
      </c>
      <c r="Q19" s="46"/>
      <c r="R19" s="47">
        <f t="shared" si="3"/>
        <v>93195.59999616253</v>
      </c>
      <c r="S19" s="47"/>
      <c r="T19" s="48">
        <f t="shared" si="4"/>
        <v>244.99999999999966</v>
      </c>
      <c r="U19" s="48"/>
    </row>
    <row r="20" spans="2:21" ht="13.5">
      <c r="B20" s="36">
        <v>12</v>
      </c>
      <c r="C20" s="45">
        <f t="shared" si="1"/>
        <v>1513319.0285091177</v>
      </c>
      <c r="D20" s="45"/>
      <c r="E20" s="36">
        <v>2007</v>
      </c>
      <c r="F20" s="8">
        <v>42619</v>
      </c>
      <c r="G20" s="36" t="s">
        <v>4</v>
      </c>
      <c r="H20" s="46">
        <v>1.3672</v>
      </c>
      <c r="I20" s="46"/>
      <c r="J20" s="36">
        <v>101</v>
      </c>
      <c r="K20" s="45">
        <f t="shared" si="0"/>
        <v>45399.57085527353</v>
      </c>
      <c r="L20" s="45"/>
      <c r="M20" s="6">
        <f t="shared" si="2"/>
        <v>0.4495007015373617</v>
      </c>
      <c r="N20" s="36">
        <v>2007</v>
      </c>
      <c r="O20" s="8">
        <v>42704</v>
      </c>
      <c r="P20" s="46">
        <v>1.4711</v>
      </c>
      <c r="Q20" s="46"/>
      <c r="R20" s="47">
        <f t="shared" si="3"/>
        <v>467031.2288973193</v>
      </c>
      <c r="S20" s="47"/>
      <c r="T20" s="48">
        <f t="shared" si="4"/>
        <v>1039.0000000000011</v>
      </c>
      <c r="U20" s="48"/>
    </row>
    <row r="21" spans="2:21" ht="13.5">
      <c r="B21" s="36">
        <v>13</v>
      </c>
      <c r="C21" s="45">
        <f t="shared" si="1"/>
        <v>1980350.2574064368</v>
      </c>
      <c r="D21" s="45"/>
      <c r="E21" s="36">
        <v>2007</v>
      </c>
      <c r="F21" s="8">
        <v>42718</v>
      </c>
      <c r="G21" s="39" t="s">
        <v>3</v>
      </c>
      <c r="H21" s="46">
        <v>1.4575</v>
      </c>
      <c r="I21" s="46"/>
      <c r="J21" s="36">
        <v>162</v>
      </c>
      <c r="K21" s="45">
        <f t="shared" si="0"/>
        <v>59410.507722193106</v>
      </c>
      <c r="L21" s="45"/>
      <c r="M21" s="6">
        <f t="shared" si="2"/>
        <v>0.36673152914934015</v>
      </c>
      <c r="N21" s="36">
        <v>2007</v>
      </c>
      <c r="O21" s="8">
        <v>42730</v>
      </c>
      <c r="P21" s="46">
        <v>1.4435</v>
      </c>
      <c r="Q21" s="46"/>
      <c r="R21" s="47">
        <f t="shared" si="3"/>
        <v>51342.41408090766</v>
      </c>
      <c r="S21" s="47"/>
      <c r="T21" s="48">
        <f t="shared" si="4"/>
        <v>140.0000000000001</v>
      </c>
      <c r="U21" s="48"/>
    </row>
    <row r="22" spans="2:21" ht="13.5">
      <c r="B22" s="36">
        <v>14</v>
      </c>
      <c r="C22" s="45">
        <f t="shared" si="1"/>
        <v>2031692.6714873444</v>
      </c>
      <c r="D22" s="45"/>
      <c r="E22" s="36">
        <v>2008</v>
      </c>
      <c r="F22" s="8">
        <v>42427</v>
      </c>
      <c r="G22" s="39" t="s">
        <v>4</v>
      </c>
      <c r="H22" s="46">
        <v>1.5048</v>
      </c>
      <c r="I22" s="46"/>
      <c r="J22" s="36">
        <v>271</v>
      </c>
      <c r="K22" s="45">
        <f t="shared" si="0"/>
        <v>60950.78014462033</v>
      </c>
      <c r="L22" s="45"/>
      <c r="M22" s="6">
        <f t="shared" si="2"/>
        <v>0.22491062783992744</v>
      </c>
      <c r="N22" s="36">
        <v>2008</v>
      </c>
      <c r="O22" s="8">
        <v>42484</v>
      </c>
      <c r="P22" s="46">
        <v>1.5751</v>
      </c>
      <c r="Q22" s="46"/>
      <c r="R22" s="47">
        <f t="shared" si="3"/>
        <v>158112.17137146904</v>
      </c>
      <c r="S22" s="47"/>
      <c r="T22" s="48">
        <f t="shared" si="4"/>
        <v>703.0000000000003</v>
      </c>
      <c r="U22" s="48"/>
    </row>
    <row r="23" spans="2:21" ht="13.5">
      <c r="B23" s="36">
        <v>15</v>
      </c>
      <c r="C23" s="45">
        <f t="shared" si="1"/>
        <v>2189804.8428588137</v>
      </c>
      <c r="D23" s="45"/>
      <c r="E23" s="36">
        <v>2008</v>
      </c>
      <c r="F23" s="8">
        <v>42547</v>
      </c>
      <c r="G23" s="36" t="s">
        <v>4</v>
      </c>
      <c r="H23" s="46">
        <v>1.5686</v>
      </c>
      <c r="I23" s="46"/>
      <c r="J23" s="36">
        <v>150</v>
      </c>
      <c r="K23" s="45">
        <f t="shared" si="0"/>
        <v>65694.1452857644</v>
      </c>
      <c r="L23" s="45"/>
      <c r="M23" s="6">
        <f t="shared" si="2"/>
        <v>0.4379609685717627</v>
      </c>
      <c r="N23" s="36">
        <v>2008</v>
      </c>
      <c r="O23" s="8">
        <v>42573</v>
      </c>
      <c r="P23" s="46">
        <v>1.5784</v>
      </c>
      <c r="Q23" s="46"/>
      <c r="R23" s="47">
        <f t="shared" si="3"/>
        <v>42920.174920032885</v>
      </c>
      <c r="S23" s="47"/>
      <c r="T23" s="48">
        <f t="shared" si="4"/>
        <v>98.00000000000031</v>
      </c>
      <c r="U23" s="48"/>
    </row>
    <row r="24" spans="2:21" ht="13.5">
      <c r="B24" s="36">
        <v>16</v>
      </c>
      <c r="C24" s="45">
        <f t="shared" si="1"/>
        <v>2232725.0177788464</v>
      </c>
      <c r="D24" s="45"/>
      <c r="E24" s="36">
        <v>2008</v>
      </c>
      <c r="F24" s="8">
        <v>42581</v>
      </c>
      <c r="G24" s="39" t="s">
        <v>3</v>
      </c>
      <c r="H24" s="46">
        <v>1.5552</v>
      </c>
      <c r="I24" s="46"/>
      <c r="J24" s="36">
        <v>205</v>
      </c>
      <c r="K24" s="45">
        <f t="shared" si="0"/>
        <v>66981.7505333654</v>
      </c>
      <c r="L24" s="45"/>
      <c r="M24" s="6">
        <f t="shared" si="2"/>
        <v>0.32674024650422145</v>
      </c>
      <c r="N24" s="36">
        <v>2008</v>
      </c>
      <c r="O24" s="8">
        <v>42709</v>
      </c>
      <c r="P24" s="46">
        <v>1.2741</v>
      </c>
      <c r="Q24" s="46"/>
      <c r="R24" s="47">
        <f t="shared" si="3"/>
        <v>918466.8329233662</v>
      </c>
      <c r="S24" s="47"/>
      <c r="T24" s="48">
        <f t="shared" si="4"/>
        <v>2810.999999999999</v>
      </c>
      <c r="U24" s="48"/>
    </row>
    <row r="25" spans="2:21" ht="13.5">
      <c r="B25" s="36">
        <v>17</v>
      </c>
      <c r="C25" s="45">
        <f t="shared" si="1"/>
        <v>3151191.8507022127</v>
      </c>
      <c r="D25" s="45"/>
      <c r="E25" s="36">
        <v>2008</v>
      </c>
      <c r="F25" s="8">
        <v>42713</v>
      </c>
      <c r="G25" s="36" t="s">
        <v>4</v>
      </c>
      <c r="H25" s="46">
        <v>1.2967</v>
      </c>
      <c r="I25" s="46"/>
      <c r="J25" s="36">
        <v>240</v>
      </c>
      <c r="K25" s="45">
        <f t="shared" si="0"/>
        <v>94535.75552106637</v>
      </c>
      <c r="L25" s="45"/>
      <c r="M25" s="6">
        <f t="shared" si="2"/>
        <v>0.39389898133777657</v>
      </c>
      <c r="N25" s="36">
        <v>2008</v>
      </c>
      <c r="O25" s="8">
        <v>42733</v>
      </c>
      <c r="P25" s="46">
        <v>1.4012</v>
      </c>
      <c r="Q25" s="46"/>
      <c r="R25" s="47">
        <f t="shared" si="3"/>
        <v>411624.43549797666</v>
      </c>
      <c r="S25" s="47"/>
      <c r="T25" s="48">
        <f t="shared" si="4"/>
        <v>1045.0000000000005</v>
      </c>
      <c r="U25" s="48"/>
    </row>
    <row r="26" spans="2:21" ht="13.5">
      <c r="B26" s="36">
        <v>18</v>
      </c>
      <c r="C26" s="45">
        <f t="shared" si="1"/>
        <v>3562816.2862001895</v>
      </c>
      <c r="D26" s="45"/>
      <c r="E26" s="36">
        <v>2009</v>
      </c>
      <c r="F26" s="8">
        <v>42375</v>
      </c>
      <c r="G26" s="39" t="s">
        <v>3</v>
      </c>
      <c r="H26" s="46">
        <v>1.3544</v>
      </c>
      <c r="I26" s="46"/>
      <c r="J26" s="36">
        <v>418</v>
      </c>
      <c r="K26" s="45">
        <f t="shared" si="0"/>
        <v>106884.48858600568</v>
      </c>
      <c r="L26" s="45"/>
      <c r="M26" s="6">
        <f t="shared" si="2"/>
        <v>0.25570451814833894</v>
      </c>
      <c r="N26" s="36">
        <v>2009</v>
      </c>
      <c r="O26" s="8">
        <v>42440</v>
      </c>
      <c r="P26" s="46">
        <v>1.281</v>
      </c>
      <c r="Q26" s="46"/>
      <c r="R26" s="47">
        <f t="shared" si="3"/>
        <v>187687.11632088112</v>
      </c>
      <c r="S26" s="47"/>
      <c r="T26" s="48">
        <f t="shared" si="4"/>
        <v>734.0000000000014</v>
      </c>
      <c r="U26" s="48"/>
    </row>
    <row r="27" spans="2:21" ht="13.5">
      <c r="B27" s="36">
        <v>19</v>
      </c>
      <c r="C27" s="45">
        <f t="shared" si="1"/>
        <v>3750503.4025210706</v>
      </c>
      <c r="D27" s="45"/>
      <c r="E27" s="36">
        <v>2009</v>
      </c>
      <c r="F27" s="8">
        <v>42498</v>
      </c>
      <c r="G27" s="39" t="s">
        <v>4</v>
      </c>
      <c r="H27" s="46">
        <v>1.3471</v>
      </c>
      <c r="I27" s="46"/>
      <c r="J27" s="36">
        <v>291</v>
      </c>
      <c r="K27" s="45">
        <f t="shared" si="0"/>
        <v>112515.10207563211</v>
      </c>
      <c r="L27" s="45"/>
      <c r="M27" s="6">
        <f t="shared" si="2"/>
        <v>0.38664983531145053</v>
      </c>
      <c r="N27" s="36">
        <v>2009</v>
      </c>
      <c r="O27" s="8">
        <v>42536</v>
      </c>
      <c r="P27" s="46">
        <v>1.3852</v>
      </c>
      <c r="Q27" s="46"/>
      <c r="R27" s="47">
        <f t="shared" si="3"/>
        <v>147313.58725366273</v>
      </c>
      <c r="S27" s="47"/>
      <c r="T27" s="48">
        <f t="shared" si="4"/>
        <v>381.0000000000002</v>
      </c>
      <c r="U27" s="48"/>
    </row>
    <row r="28" spans="2:21" ht="13.5">
      <c r="B28" s="36">
        <v>20</v>
      </c>
      <c r="C28" s="45">
        <f t="shared" si="1"/>
        <v>3897816.9897747333</v>
      </c>
      <c r="D28" s="45"/>
      <c r="E28" s="36">
        <v>2009</v>
      </c>
      <c r="F28" s="8">
        <v>42622</v>
      </c>
      <c r="G28" s="36" t="s">
        <v>4</v>
      </c>
      <c r="H28" s="46">
        <v>1.4535</v>
      </c>
      <c r="I28" s="46"/>
      <c r="J28" s="36">
        <v>207</v>
      </c>
      <c r="K28" s="45">
        <f t="shared" si="0"/>
        <v>116934.509693242</v>
      </c>
      <c r="L28" s="45"/>
      <c r="M28" s="6">
        <f t="shared" si="2"/>
        <v>0.5649010130108308</v>
      </c>
      <c r="N28" s="36">
        <v>2009</v>
      </c>
      <c r="O28" s="8">
        <v>42708</v>
      </c>
      <c r="P28" s="46">
        <v>1.5037</v>
      </c>
      <c r="Q28" s="46"/>
      <c r="R28" s="47">
        <f t="shared" si="3"/>
        <v>283580.30853143724</v>
      </c>
      <c r="S28" s="47"/>
      <c r="T28" s="48">
        <f t="shared" si="4"/>
        <v>502.0000000000002</v>
      </c>
      <c r="U28" s="48"/>
    </row>
    <row r="29" spans="2:21" ht="13.5">
      <c r="B29" s="36">
        <v>21</v>
      </c>
      <c r="C29" s="45">
        <f t="shared" si="1"/>
        <v>4181397.2983061704</v>
      </c>
      <c r="D29" s="45"/>
      <c r="E29" s="36">
        <v>2010</v>
      </c>
      <c r="F29" s="8">
        <v>42389</v>
      </c>
      <c r="G29" s="36" t="s">
        <v>3</v>
      </c>
      <c r="H29" s="46">
        <v>1.425</v>
      </c>
      <c r="I29" s="46"/>
      <c r="J29" s="36">
        <v>163</v>
      </c>
      <c r="K29" s="45">
        <f t="shared" si="0"/>
        <v>125441.91894918511</v>
      </c>
      <c r="L29" s="45"/>
      <c r="M29" s="6">
        <f t="shared" si="2"/>
        <v>0.7695823248416265</v>
      </c>
      <c r="N29" s="36">
        <v>2010</v>
      </c>
      <c r="O29" s="8">
        <v>42430</v>
      </c>
      <c r="P29" s="46">
        <v>1.357</v>
      </c>
      <c r="Q29" s="46"/>
      <c r="R29" s="47">
        <f t="shared" si="3"/>
        <v>523315.9808923064</v>
      </c>
      <c r="S29" s="47"/>
      <c r="T29" s="48">
        <f t="shared" si="4"/>
        <v>680.0000000000006</v>
      </c>
      <c r="U29" s="48"/>
    </row>
    <row r="30" spans="2:21" ht="13.5">
      <c r="B30" s="36">
        <v>22</v>
      </c>
      <c r="C30" s="45">
        <f t="shared" si="1"/>
        <v>4704713.279198477</v>
      </c>
      <c r="D30" s="45"/>
      <c r="E30" s="36">
        <v>2010</v>
      </c>
      <c r="F30" s="8">
        <v>42685</v>
      </c>
      <c r="G30" s="36" t="s">
        <v>3</v>
      </c>
      <c r="H30" s="46">
        <v>1.3584</v>
      </c>
      <c r="I30" s="46"/>
      <c r="J30" s="36">
        <v>268</v>
      </c>
      <c r="K30" s="45">
        <f t="shared" si="0"/>
        <v>141141.3983759543</v>
      </c>
      <c r="L30" s="45"/>
      <c r="M30" s="6">
        <f t="shared" si="2"/>
        <v>0.5266470088655011</v>
      </c>
      <c r="N30" s="36">
        <v>2011</v>
      </c>
      <c r="O30" s="8">
        <v>42382</v>
      </c>
      <c r="P30" s="46">
        <v>1.3055</v>
      </c>
      <c r="Q30" s="46"/>
      <c r="R30" s="47">
        <f t="shared" si="3"/>
        <v>278596.2676898498</v>
      </c>
      <c r="S30" s="47"/>
      <c r="T30" s="48">
        <f t="shared" si="4"/>
        <v>528.9999999999994</v>
      </c>
      <c r="U30" s="48"/>
    </row>
    <row r="31" spans="2:21" ht="13.5">
      <c r="B31" s="36">
        <v>23</v>
      </c>
      <c r="C31" s="45">
        <f t="shared" si="1"/>
        <v>4983309.546888327</v>
      </c>
      <c r="D31" s="45"/>
      <c r="E31" s="36">
        <v>2011</v>
      </c>
      <c r="F31" s="8">
        <v>42432</v>
      </c>
      <c r="G31" s="40" t="s">
        <v>4</v>
      </c>
      <c r="H31" s="46">
        <v>1.3867</v>
      </c>
      <c r="I31" s="46"/>
      <c r="J31" s="36">
        <v>124</v>
      </c>
      <c r="K31" s="45">
        <f t="shared" si="0"/>
        <v>149499.2864066498</v>
      </c>
      <c r="L31" s="45"/>
      <c r="M31" s="6">
        <f t="shared" si="2"/>
        <v>1.2056394065052403</v>
      </c>
      <c r="N31" s="36">
        <v>2011</v>
      </c>
      <c r="O31" s="8">
        <v>42496</v>
      </c>
      <c r="P31" s="46">
        <v>1.4492</v>
      </c>
      <c r="Q31" s="46"/>
      <c r="R31" s="47">
        <f t="shared" si="3"/>
        <v>753524.6290657752</v>
      </c>
      <c r="S31" s="47"/>
      <c r="T31" s="48">
        <f t="shared" si="4"/>
        <v>625</v>
      </c>
      <c r="U31" s="48"/>
    </row>
    <row r="32" spans="2:21" ht="13.5">
      <c r="B32" s="36">
        <v>24</v>
      </c>
      <c r="C32" s="45">
        <f t="shared" si="1"/>
        <v>5736834.175954103</v>
      </c>
      <c r="D32" s="45"/>
      <c r="E32" s="36">
        <v>2011</v>
      </c>
      <c r="F32" s="8">
        <v>42689</v>
      </c>
      <c r="G32" s="36" t="s">
        <v>3</v>
      </c>
      <c r="H32" s="46">
        <v>1.351</v>
      </c>
      <c r="I32" s="46"/>
      <c r="J32" s="36">
        <v>137</v>
      </c>
      <c r="K32" s="45">
        <f t="shared" si="0"/>
        <v>172105.02527862307</v>
      </c>
      <c r="L32" s="45"/>
      <c r="M32" s="6">
        <f t="shared" si="2"/>
        <v>1.2562410604279057</v>
      </c>
      <c r="N32" s="36">
        <v>2012</v>
      </c>
      <c r="O32" s="8">
        <v>42388</v>
      </c>
      <c r="P32" s="46">
        <v>1.2857</v>
      </c>
      <c r="Q32" s="46"/>
      <c r="R32" s="47">
        <f t="shared" si="3"/>
        <v>820325.4124594214</v>
      </c>
      <c r="S32" s="47"/>
      <c r="T32" s="48">
        <f t="shared" si="4"/>
        <v>652.9999999999991</v>
      </c>
      <c r="U32" s="48"/>
    </row>
    <row r="33" spans="2:21" ht="13.5">
      <c r="B33" s="36">
        <v>25</v>
      </c>
      <c r="C33" s="45">
        <f t="shared" si="1"/>
        <v>6557159.5884135235</v>
      </c>
      <c r="D33" s="45"/>
      <c r="E33" s="36">
        <v>2012</v>
      </c>
      <c r="F33" s="8">
        <v>42408</v>
      </c>
      <c r="G33" s="36" t="s">
        <v>4</v>
      </c>
      <c r="H33" s="46">
        <v>1.3197</v>
      </c>
      <c r="I33" s="46"/>
      <c r="J33" s="36">
        <v>138</v>
      </c>
      <c r="K33" s="45">
        <f t="shared" si="0"/>
        <v>196714.7876524057</v>
      </c>
      <c r="L33" s="45"/>
      <c r="M33" s="6">
        <f t="shared" si="2"/>
        <v>1.4254694757420703</v>
      </c>
      <c r="N33" s="36">
        <v>2012</v>
      </c>
      <c r="O33" s="8">
        <v>42416</v>
      </c>
      <c r="P33" s="46">
        <v>1.3059</v>
      </c>
      <c r="Q33" s="46"/>
      <c r="R33" s="47">
        <f t="shared" si="3"/>
        <v>-196714.7876524062</v>
      </c>
      <c r="S33" s="47"/>
      <c r="T33" s="48">
        <f t="shared" si="4"/>
        <v>-138</v>
      </c>
      <c r="U33" s="48"/>
    </row>
    <row r="34" spans="2:21" ht="13.5">
      <c r="B34" s="36">
        <v>26</v>
      </c>
      <c r="C34" s="45">
        <f t="shared" si="1"/>
        <v>6360444.800761118</v>
      </c>
      <c r="D34" s="45"/>
      <c r="E34" s="36">
        <v>2012</v>
      </c>
      <c r="F34" s="8">
        <v>42514</v>
      </c>
      <c r="G34" s="36" t="s">
        <v>3</v>
      </c>
      <c r="H34" s="46">
        <v>1.2562</v>
      </c>
      <c r="I34" s="46"/>
      <c r="J34" s="36">
        <v>202</v>
      </c>
      <c r="K34" s="45">
        <f t="shared" si="0"/>
        <v>190813.3440228335</v>
      </c>
      <c r="L34" s="45"/>
      <c r="M34" s="6">
        <f t="shared" si="2"/>
        <v>0.9446205149645223</v>
      </c>
      <c r="N34" s="36">
        <v>2012</v>
      </c>
      <c r="O34" s="8">
        <v>42526</v>
      </c>
      <c r="P34" s="46">
        <v>1.2496</v>
      </c>
      <c r="Q34" s="46"/>
      <c r="R34" s="47">
        <f t="shared" si="3"/>
        <v>62344.9539876579</v>
      </c>
      <c r="S34" s="47"/>
      <c r="T34" s="48">
        <f t="shared" si="4"/>
        <v>65.99999999999939</v>
      </c>
      <c r="U34" s="48"/>
    </row>
    <row r="35" spans="2:21" ht="13.5">
      <c r="B35" s="36">
        <v>27</v>
      </c>
      <c r="C35" s="45">
        <f t="shared" si="1"/>
        <v>6422789.754748776</v>
      </c>
      <c r="D35" s="45"/>
      <c r="E35" s="36">
        <v>2012</v>
      </c>
      <c r="F35" s="8">
        <v>42586</v>
      </c>
      <c r="G35" s="40" t="s">
        <v>4</v>
      </c>
      <c r="H35" s="46">
        <v>1.2347</v>
      </c>
      <c r="I35" s="46"/>
      <c r="J35" s="36">
        <v>214</v>
      </c>
      <c r="K35" s="45">
        <f t="shared" si="0"/>
        <v>192683.69264246325</v>
      </c>
      <c r="L35" s="45"/>
      <c r="M35" s="6">
        <f t="shared" si="2"/>
        <v>0.9003910871143143</v>
      </c>
      <c r="N35" s="36">
        <v>2012</v>
      </c>
      <c r="O35" s="8">
        <v>42637</v>
      </c>
      <c r="P35" s="46">
        <v>1.2919</v>
      </c>
      <c r="Q35" s="46"/>
      <c r="R35" s="47">
        <f t="shared" si="3"/>
        <v>515023.70182938897</v>
      </c>
      <c r="S35" s="47"/>
      <c r="T35" s="48">
        <f t="shared" si="4"/>
        <v>572.0000000000014</v>
      </c>
      <c r="U35" s="48"/>
    </row>
    <row r="36" spans="2:21" ht="13.5">
      <c r="B36" s="36">
        <v>28</v>
      </c>
      <c r="C36" s="45">
        <f t="shared" si="1"/>
        <v>6937813.456578164</v>
      </c>
      <c r="D36" s="45"/>
      <c r="E36" s="36">
        <v>2012</v>
      </c>
      <c r="F36" s="8">
        <v>42704</v>
      </c>
      <c r="G36" s="40" t="s">
        <v>4</v>
      </c>
      <c r="H36" s="46">
        <v>1.3008</v>
      </c>
      <c r="I36" s="46"/>
      <c r="J36" s="36">
        <v>129</v>
      </c>
      <c r="K36" s="45">
        <f t="shared" si="0"/>
        <v>208134.4036973449</v>
      </c>
      <c r="L36" s="45"/>
      <c r="M36" s="6">
        <f t="shared" si="2"/>
        <v>1.6134449899018986</v>
      </c>
      <c r="N36" s="36">
        <v>2012</v>
      </c>
      <c r="O36" s="8">
        <v>42710</v>
      </c>
      <c r="P36" s="46">
        <v>1.3008</v>
      </c>
      <c r="Q36" s="46"/>
      <c r="R36" s="47">
        <f t="shared" si="3"/>
        <v>0</v>
      </c>
      <c r="S36" s="47"/>
      <c r="T36" s="48">
        <f t="shared" si="4"/>
        <v>0</v>
      </c>
      <c r="U36" s="48"/>
    </row>
    <row r="37" spans="2:21" ht="13.5">
      <c r="B37" s="36">
        <v>29</v>
      </c>
      <c r="C37" s="45">
        <f t="shared" si="1"/>
        <v>6937813.456578164</v>
      </c>
      <c r="D37" s="45"/>
      <c r="E37" s="36">
        <v>2013</v>
      </c>
      <c r="F37" s="8">
        <v>42394</v>
      </c>
      <c r="G37" s="40" t="s">
        <v>4</v>
      </c>
      <c r="H37" s="46">
        <v>1.3355</v>
      </c>
      <c r="I37" s="46"/>
      <c r="J37" s="36">
        <v>78</v>
      </c>
      <c r="K37" s="45">
        <f t="shared" si="0"/>
        <v>208134.4036973449</v>
      </c>
      <c r="L37" s="45"/>
      <c r="M37" s="6">
        <f t="shared" si="2"/>
        <v>2.6683897909916015</v>
      </c>
      <c r="N37" s="36">
        <v>2013</v>
      </c>
      <c r="O37" s="8">
        <v>42414</v>
      </c>
      <c r="P37" s="46">
        <v>1.3416</v>
      </c>
      <c r="Q37" s="46"/>
      <c r="R37" s="47">
        <f t="shared" si="3"/>
        <v>162771.77725048753</v>
      </c>
      <c r="S37" s="47"/>
      <c r="T37" s="48">
        <f t="shared" si="4"/>
        <v>60.99999999999994</v>
      </c>
      <c r="U37" s="48"/>
    </row>
    <row r="38" spans="2:21" ht="13.5">
      <c r="B38" s="36">
        <v>30</v>
      </c>
      <c r="C38" s="45">
        <f t="shared" si="1"/>
        <v>7100585.233828652</v>
      </c>
      <c r="D38" s="45"/>
      <c r="E38" s="36">
        <v>2013</v>
      </c>
      <c r="F38" s="8">
        <v>42422</v>
      </c>
      <c r="G38" s="40" t="s">
        <v>3</v>
      </c>
      <c r="H38" s="46">
        <v>1.3166</v>
      </c>
      <c r="I38" s="46"/>
      <c r="J38" s="36">
        <v>221</v>
      </c>
      <c r="K38" s="45">
        <f t="shared" si="0"/>
        <v>213017.55701485954</v>
      </c>
      <c r="L38" s="45"/>
      <c r="M38" s="6">
        <f t="shared" si="2"/>
        <v>0.9638803484835273</v>
      </c>
      <c r="N38" s="36">
        <v>2013</v>
      </c>
      <c r="O38" s="8">
        <v>42465</v>
      </c>
      <c r="P38" s="46">
        <v>1.2894</v>
      </c>
      <c r="Q38" s="46"/>
      <c r="R38" s="47">
        <f t="shared" si="3"/>
        <v>262175.45478751836</v>
      </c>
      <c r="S38" s="47"/>
      <c r="T38" s="48">
        <f t="shared" si="4"/>
        <v>271.9999999999989</v>
      </c>
      <c r="U38" s="48"/>
    </row>
    <row r="39" spans="2:21" ht="13.5">
      <c r="B39" s="36">
        <v>31</v>
      </c>
      <c r="C39" s="45">
        <f t="shared" si="1"/>
        <v>7362760.68861617</v>
      </c>
      <c r="D39" s="45"/>
      <c r="E39" s="36">
        <v>2013</v>
      </c>
      <c r="F39" s="8">
        <v>42644</v>
      </c>
      <c r="G39" s="36" t="s">
        <v>4</v>
      </c>
      <c r="H39" s="46">
        <v>1.3556</v>
      </c>
      <c r="I39" s="46"/>
      <c r="J39" s="36">
        <v>79</v>
      </c>
      <c r="K39" s="45">
        <f t="shared" si="0"/>
        <v>220882.82065848509</v>
      </c>
      <c r="L39" s="45"/>
      <c r="M39" s="6">
        <f t="shared" si="2"/>
        <v>2.7959850716263936</v>
      </c>
      <c r="N39" s="36">
        <v>2013</v>
      </c>
      <c r="O39" s="8">
        <v>42652</v>
      </c>
      <c r="P39" s="46">
        <v>1.3557</v>
      </c>
      <c r="Q39" s="46"/>
      <c r="R39" s="47">
        <f t="shared" si="3"/>
        <v>2795.9850716260858</v>
      </c>
      <c r="S39" s="47"/>
      <c r="T39" s="48">
        <f t="shared" si="4"/>
        <v>0.9999999999998899</v>
      </c>
      <c r="U39" s="48"/>
    </row>
    <row r="40" spans="2:21" ht="13.5">
      <c r="B40" s="36">
        <v>32</v>
      </c>
      <c r="C40" s="45">
        <f t="shared" si="1"/>
        <v>7365556.673687796</v>
      </c>
      <c r="D40" s="45"/>
      <c r="E40" s="36">
        <v>2013</v>
      </c>
      <c r="F40" s="8">
        <v>42661</v>
      </c>
      <c r="G40" s="36" t="s">
        <v>4</v>
      </c>
      <c r="H40" s="46">
        <v>1.3682</v>
      </c>
      <c r="I40" s="46"/>
      <c r="J40" s="36">
        <v>210</v>
      </c>
      <c r="K40" s="45">
        <f t="shared" si="0"/>
        <v>220966.70021063386</v>
      </c>
      <c r="L40" s="45"/>
      <c r="M40" s="6">
        <f t="shared" si="2"/>
        <v>1.0522223819553995</v>
      </c>
      <c r="N40" s="36">
        <v>2013</v>
      </c>
      <c r="O40" s="8">
        <v>42674</v>
      </c>
      <c r="P40" s="46">
        <v>1.3732</v>
      </c>
      <c r="Q40" s="46"/>
      <c r="R40" s="47">
        <f t="shared" si="3"/>
        <v>52611.11909776885</v>
      </c>
      <c r="S40" s="47"/>
      <c r="T40" s="48">
        <f t="shared" si="4"/>
        <v>49.999999999998934</v>
      </c>
      <c r="U40" s="48"/>
    </row>
    <row r="41" spans="2:21" ht="13.5">
      <c r="B41" s="36">
        <v>33</v>
      </c>
      <c r="C41" s="45">
        <f t="shared" si="1"/>
        <v>7418167.792785565</v>
      </c>
      <c r="D41" s="45"/>
      <c r="E41" s="36">
        <v>2013</v>
      </c>
      <c r="F41" s="8">
        <v>42697</v>
      </c>
      <c r="G41" s="40" t="s">
        <v>4</v>
      </c>
      <c r="H41" s="46">
        <v>1.3539</v>
      </c>
      <c r="I41" s="46"/>
      <c r="J41" s="36">
        <v>94</v>
      </c>
      <c r="K41" s="45">
        <f t="shared" si="0"/>
        <v>222545.03378356696</v>
      </c>
      <c r="L41" s="45"/>
      <c r="M41" s="6">
        <f t="shared" si="2"/>
        <v>2.3675003593996484</v>
      </c>
      <c r="N41" s="36">
        <v>2014</v>
      </c>
      <c r="O41" s="8">
        <v>42371</v>
      </c>
      <c r="P41" s="46">
        <v>1.3728</v>
      </c>
      <c r="Q41" s="46"/>
      <c r="R41" s="47">
        <f t="shared" si="3"/>
        <v>447457.56792653154</v>
      </c>
      <c r="S41" s="47"/>
      <c r="T41" s="48">
        <f t="shared" si="4"/>
        <v>188.99999999999918</v>
      </c>
      <c r="U41" s="48"/>
    </row>
    <row r="42" spans="2:21" ht="13.5">
      <c r="B42" s="36">
        <v>34</v>
      </c>
      <c r="C42" s="45">
        <f t="shared" si="1"/>
        <v>7865625.360712097</v>
      </c>
      <c r="D42" s="45"/>
      <c r="E42" s="36">
        <v>2014</v>
      </c>
      <c r="F42" s="8">
        <v>42385</v>
      </c>
      <c r="G42" s="40" t="s">
        <v>3</v>
      </c>
      <c r="H42" s="46">
        <v>1.3584</v>
      </c>
      <c r="I42" s="46"/>
      <c r="J42" s="36">
        <v>105</v>
      </c>
      <c r="K42" s="45">
        <f t="shared" si="0"/>
        <v>235968.7608213629</v>
      </c>
      <c r="L42" s="45"/>
      <c r="M42" s="6">
        <f t="shared" si="2"/>
        <v>2.2473215316320276</v>
      </c>
      <c r="N42" s="36">
        <v>2014</v>
      </c>
      <c r="O42" s="8">
        <v>42392</v>
      </c>
      <c r="P42" s="46">
        <v>1.3584</v>
      </c>
      <c r="Q42" s="46"/>
      <c r="R42" s="47">
        <f t="shared" si="3"/>
        <v>0</v>
      </c>
      <c r="S42" s="47"/>
      <c r="T42" s="48">
        <f t="shared" si="4"/>
        <v>0</v>
      </c>
      <c r="U42" s="48"/>
    </row>
    <row r="43" spans="2:21" ht="13.5">
      <c r="B43" s="36">
        <v>35</v>
      </c>
      <c r="C43" s="45">
        <f t="shared" si="1"/>
        <v>7865625.360712097</v>
      </c>
      <c r="D43" s="45"/>
      <c r="E43" s="36">
        <v>2014</v>
      </c>
      <c r="F43" s="8">
        <v>42511</v>
      </c>
      <c r="G43" s="36" t="s">
        <v>3</v>
      </c>
      <c r="H43" s="46">
        <v>1.3676</v>
      </c>
      <c r="I43" s="46"/>
      <c r="J43" s="36">
        <v>44</v>
      </c>
      <c r="K43" s="45">
        <f t="shared" si="0"/>
        <v>235968.7608213629</v>
      </c>
      <c r="L43" s="45"/>
      <c r="M43" s="6">
        <f t="shared" si="2"/>
        <v>5.362926382303702</v>
      </c>
      <c r="N43" s="36">
        <v>2014</v>
      </c>
      <c r="O43" s="8">
        <v>42526</v>
      </c>
      <c r="P43" s="46">
        <v>1.3535</v>
      </c>
      <c r="Q43" s="46"/>
      <c r="R43" s="47">
        <f t="shared" si="3"/>
        <v>756172.6199048222</v>
      </c>
      <c r="S43" s="47"/>
      <c r="T43" s="48">
        <f t="shared" si="4"/>
        <v>141</v>
      </c>
      <c r="U43" s="48"/>
    </row>
    <row r="44" spans="2:21" ht="13.5">
      <c r="B44" s="36">
        <v>36</v>
      </c>
      <c r="C44" s="45">
        <f t="shared" si="1"/>
        <v>8621797.98061692</v>
      </c>
      <c r="D44" s="45"/>
      <c r="E44" s="36">
        <v>2014</v>
      </c>
      <c r="F44" s="8">
        <v>42566</v>
      </c>
      <c r="G44" s="40" t="s">
        <v>3</v>
      </c>
      <c r="H44" s="46">
        <v>1.3587</v>
      </c>
      <c r="I44" s="46"/>
      <c r="J44" s="36">
        <v>63</v>
      </c>
      <c r="K44" s="45">
        <f t="shared" si="0"/>
        <v>258653.9394185076</v>
      </c>
      <c r="L44" s="45"/>
      <c r="M44" s="6">
        <f t="shared" si="2"/>
        <v>4.1056180860080564</v>
      </c>
      <c r="N44" s="36">
        <v>2015</v>
      </c>
      <c r="O44" s="8">
        <v>42484</v>
      </c>
      <c r="P44" s="46">
        <v>1.0823</v>
      </c>
      <c r="Q44" s="46"/>
      <c r="R44" s="47">
        <f t="shared" si="3"/>
        <v>11347928.389726268</v>
      </c>
      <c r="S44" s="47"/>
      <c r="T44" s="48">
        <f t="shared" si="4"/>
        <v>2764</v>
      </c>
      <c r="U44" s="48"/>
    </row>
    <row r="45" spans="2:21" ht="13.5">
      <c r="B45" s="36">
        <v>37</v>
      </c>
      <c r="C45" s="45">
        <f t="shared" si="1"/>
        <v>19969726.370343186</v>
      </c>
      <c r="D45" s="45"/>
      <c r="E45" s="36">
        <v>2014</v>
      </c>
      <c r="F45" s="8">
        <v>42602</v>
      </c>
      <c r="G45" s="40" t="s">
        <v>4</v>
      </c>
      <c r="H45" s="46">
        <v>1.1135</v>
      </c>
      <c r="I45" s="46"/>
      <c r="J45" s="36">
        <v>118</v>
      </c>
      <c r="K45" s="45">
        <f t="shared" si="0"/>
        <v>599091.7911102956</v>
      </c>
      <c r="L45" s="45"/>
      <c r="M45" s="6">
        <f t="shared" si="2"/>
        <v>5.077049077205895</v>
      </c>
      <c r="N45" s="36">
        <v>2015</v>
      </c>
      <c r="O45" s="8">
        <v>42608</v>
      </c>
      <c r="P45" s="46">
        <v>1.1396</v>
      </c>
      <c r="Q45" s="46"/>
      <c r="R45" s="47">
        <f t="shared" si="3"/>
        <v>1325109.809150739</v>
      </c>
      <c r="S45" s="47"/>
      <c r="T45" s="48">
        <f t="shared" si="4"/>
        <v>261.0000000000001</v>
      </c>
      <c r="U45" s="48"/>
    </row>
    <row r="46" spans="2:21" ht="13.5">
      <c r="B46" s="36">
        <v>38</v>
      </c>
      <c r="C46" s="45">
        <f t="shared" si="1"/>
        <v>21294836.179493926</v>
      </c>
      <c r="D46" s="45"/>
      <c r="E46" s="36">
        <v>2016</v>
      </c>
      <c r="F46" s="8">
        <v>42557</v>
      </c>
      <c r="G46" s="40" t="s">
        <v>3</v>
      </c>
      <c r="H46" s="46">
        <v>1.106</v>
      </c>
      <c r="I46" s="46"/>
      <c r="J46" s="36">
        <v>126</v>
      </c>
      <c r="K46" s="45">
        <f t="shared" si="0"/>
        <v>638845.0853848178</v>
      </c>
      <c r="L46" s="45"/>
      <c r="M46" s="6">
        <f t="shared" si="2"/>
        <v>5.070199090355697</v>
      </c>
      <c r="N46" s="36">
        <v>2016</v>
      </c>
      <c r="O46" s="8">
        <v>42578</v>
      </c>
      <c r="P46" s="46">
        <v>1.1029</v>
      </c>
      <c r="Q46" s="46"/>
      <c r="R46" s="47">
        <f t="shared" si="3"/>
        <v>157176.17180103183</v>
      </c>
      <c r="S46" s="47"/>
      <c r="T46" s="48">
        <f t="shared" si="4"/>
        <v>31.000000000001027</v>
      </c>
      <c r="U46" s="48"/>
    </row>
    <row r="47" spans="2:21" ht="13.5">
      <c r="B47" s="36">
        <v>39</v>
      </c>
      <c r="C47" s="45">
        <f t="shared" si="1"/>
        <v>21452012.351294957</v>
      </c>
      <c r="D47" s="45"/>
      <c r="E47" s="36">
        <v>2016</v>
      </c>
      <c r="F47" s="8">
        <v>42598</v>
      </c>
      <c r="G47" s="36" t="s">
        <v>4</v>
      </c>
      <c r="H47" s="46">
        <v>1.1221</v>
      </c>
      <c r="I47" s="46"/>
      <c r="J47" s="36">
        <v>90</v>
      </c>
      <c r="K47" s="45">
        <f t="shared" si="0"/>
        <v>643560.3705388487</v>
      </c>
      <c r="L47" s="45"/>
      <c r="M47" s="6">
        <f t="shared" si="2"/>
        <v>7.150670783764985</v>
      </c>
      <c r="N47" s="36">
        <v>2016</v>
      </c>
      <c r="O47" s="8">
        <v>42605</v>
      </c>
      <c r="P47" s="46">
        <v>1.1303</v>
      </c>
      <c r="Q47" s="46"/>
      <c r="R47" s="47">
        <f t="shared" si="3"/>
        <v>586355.0042687277</v>
      </c>
      <c r="S47" s="47"/>
      <c r="T47" s="48">
        <f t="shared" si="4"/>
        <v>81.99999999999986</v>
      </c>
      <c r="U47" s="48"/>
    </row>
    <row r="48" spans="2:21" ht="13.5">
      <c r="B48" s="36">
        <v>40</v>
      </c>
      <c r="C48" s="45">
        <f t="shared" si="1"/>
        <v>22038367.355563685</v>
      </c>
      <c r="D48" s="45"/>
      <c r="E48" s="36"/>
      <c r="F48" s="8"/>
      <c r="G48" s="36" t="s">
        <v>37</v>
      </c>
      <c r="H48" s="46"/>
      <c r="I48" s="46"/>
      <c r="J48" s="36"/>
      <c r="K48" s="45">
        <f t="shared" si="0"/>
      </c>
      <c r="L48" s="45"/>
      <c r="M48" s="6">
        <f t="shared" si="2"/>
      </c>
      <c r="N48" s="36"/>
      <c r="O48" s="8"/>
      <c r="P48" s="46"/>
      <c r="Q48" s="46"/>
      <c r="R48" s="47">
        <f t="shared" si="3"/>
      </c>
      <c r="S48" s="47"/>
      <c r="T48" s="48">
        <f t="shared" si="4"/>
      </c>
      <c r="U48" s="48"/>
    </row>
    <row r="49" spans="2:21" ht="13.5">
      <c r="B49" s="36">
        <v>41</v>
      </c>
      <c r="C49" s="45">
        <f t="shared" si="1"/>
      </c>
      <c r="D49" s="45"/>
      <c r="E49" s="36"/>
      <c r="F49" s="8"/>
      <c r="G49" s="36" t="s">
        <v>4</v>
      </c>
      <c r="H49" s="46"/>
      <c r="I49" s="46"/>
      <c r="J49" s="36"/>
      <c r="K49" s="45">
        <f t="shared" si="0"/>
      </c>
      <c r="L49" s="45"/>
      <c r="M49" s="6">
        <f t="shared" si="2"/>
      </c>
      <c r="N49" s="36"/>
      <c r="O49" s="8"/>
      <c r="P49" s="46"/>
      <c r="Q49" s="46"/>
      <c r="R49" s="47">
        <f t="shared" si="3"/>
      </c>
      <c r="S49" s="47"/>
      <c r="T49" s="48">
        <f t="shared" si="4"/>
      </c>
      <c r="U49" s="48"/>
    </row>
    <row r="50" spans="2:21" ht="13.5">
      <c r="B50" s="36">
        <v>42</v>
      </c>
      <c r="C50" s="45">
        <f t="shared" si="1"/>
      </c>
      <c r="D50" s="45"/>
      <c r="E50" s="36"/>
      <c r="F50" s="8"/>
      <c r="G50" s="36" t="s">
        <v>4</v>
      </c>
      <c r="H50" s="46"/>
      <c r="I50" s="46"/>
      <c r="J50" s="36"/>
      <c r="K50" s="45">
        <f t="shared" si="0"/>
      </c>
      <c r="L50" s="45"/>
      <c r="M50" s="6">
        <f t="shared" si="2"/>
      </c>
      <c r="N50" s="36"/>
      <c r="O50" s="8"/>
      <c r="P50" s="46"/>
      <c r="Q50" s="46"/>
      <c r="R50" s="47">
        <f t="shared" si="3"/>
      </c>
      <c r="S50" s="47"/>
      <c r="T50" s="48">
        <f t="shared" si="4"/>
      </c>
      <c r="U50" s="48"/>
    </row>
    <row r="51" spans="2:21" ht="13.5">
      <c r="B51" s="36">
        <v>43</v>
      </c>
      <c r="C51" s="45">
        <f t="shared" si="1"/>
      </c>
      <c r="D51" s="45"/>
      <c r="E51" s="36"/>
      <c r="F51" s="8"/>
      <c r="G51" s="36" t="s">
        <v>3</v>
      </c>
      <c r="H51" s="46"/>
      <c r="I51" s="46"/>
      <c r="J51" s="36"/>
      <c r="K51" s="45">
        <f t="shared" si="0"/>
      </c>
      <c r="L51" s="45"/>
      <c r="M51" s="6">
        <f t="shared" si="2"/>
      </c>
      <c r="N51" s="36"/>
      <c r="O51" s="8"/>
      <c r="P51" s="46"/>
      <c r="Q51" s="46"/>
      <c r="R51" s="47">
        <f t="shared" si="3"/>
      </c>
      <c r="S51" s="47"/>
      <c r="T51" s="48">
        <f t="shared" si="4"/>
      </c>
      <c r="U51" s="48"/>
    </row>
    <row r="52" spans="2:21" ht="13.5">
      <c r="B52" s="36">
        <v>44</v>
      </c>
      <c r="C52" s="45">
        <f t="shared" si="1"/>
      </c>
      <c r="D52" s="45"/>
      <c r="E52" s="36"/>
      <c r="F52" s="8"/>
      <c r="G52" s="36" t="s">
        <v>3</v>
      </c>
      <c r="H52" s="46"/>
      <c r="I52" s="46"/>
      <c r="J52" s="36"/>
      <c r="K52" s="45">
        <f t="shared" si="0"/>
      </c>
      <c r="L52" s="45"/>
      <c r="M52" s="6">
        <f t="shared" si="2"/>
      </c>
      <c r="N52" s="36"/>
      <c r="O52" s="8"/>
      <c r="P52" s="46"/>
      <c r="Q52" s="46"/>
      <c r="R52" s="47">
        <f t="shared" si="3"/>
      </c>
      <c r="S52" s="47"/>
      <c r="T52" s="48">
        <f t="shared" si="4"/>
      </c>
      <c r="U52" s="48"/>
    </row>
    <row r="53" spans="2:21" ht="13.5">
      <c r="B53" s="36">
        <v>45</v>
      </c>
      <c r="C53" s="45">
        <f t="shared" si="1"/>
      </c>
      <c r="D53" s="45"/>
      <c r="E53" s="36"/>
      <c r="F53" s="8"/>
      <c r="G53" s="36" t="s">
        <v>4</v>
      </c>
      <c r="H53" s="46"/>
      <c r="I53" s="46"/>
      <c r="J53" s="36"/>
      <c r="K53" s="45">
        <f t="shared" si="0"/>
      </c>
      <c r="L53" s="45"/>
      <c r="M53" s="6">
        <f t="shared" si="2"/>
      </c>
      <c r="N53" s="36"/>
      <c r="O53" s="8"/>
      <c r="P53" s="46"/>
      <c r="Q53" s="46"/>
      <c r="R53" s="47">
        <f t="shared" si="3"/>
      </c>
      <c r="S53" s="47"/>
      <c r="T53" s="48">
        <f t="shared" si="4"/>
      </c>
      <c r="U53" s="48"/>
    </row>
    <row r="54" spans="2:21" ht="13.5">
      <c r="B54" s="36">
        <v>46</v>
      </c>
      <c r="C54" s="45">
        <f t="shared" si="1"/>
      </c>
      <c r="D54" s="45"/>
      <c r="E54" s="36"/>
      <c r="F54" s="8"/>
      <c r="G54" s="36" t="s">
        <v>4</v>
      </c>
      <c r="H54" s="46"/>
      <c r="I54" s="46"/>
      <c r="J54" s="36"/>
      <c r="K54" s="45">
        <f t="shared" si="0"/>
      </c>
      <c r="L54" s="45"/>
      <c r="M54" s="6">
        <f t="shared" si="2"/>
      </c>
      <c r="N54" s="36"/>
      <c r="O54" s="8"/>
      <c r="P54" s="46"/>
      <c r="Q54" s="46"/>
      <c r="R54" s="47">
        <f t="shared" si="3"/>
      </c>
      <c r="S54" s="47"/>
      <c r="T54" s="48">
        <f t="shared" si="4"/>
      </c>
      <c r="U54" s="48"/>
    </row>
    <row r="55" spans="2:21" ht="13.5">
      <c r="B55" s="36">
        <v>47</v>
      </c>
      <c r="C55" s="45">
        <f t="shared" si="1"/>
      </c>
      <c r="D55" s="45"/>
      <c r="E55" s="36"/>
      <c r="F55" s="8"/>
      <c r="G55" s="36" t="s">
        <v>3</v>
      </c>
      <c r="H55" s="46"/>
      <c r="I55" s="46"/>
      <c r="J55" s="36"/>
      <c r="K55" s="45">
        <f t="shared" si="0"/>
      </c>
      <c r="L55" s="45"/>
      <c r="M55" s="6">
        <f t="shared" si="2"/>
      </c>
      <c r="N55" s="36"/>
      <c r="O55" s="8"/>
      <c r="P55" s="46"/>
      <c r="Q55" s="46"/>
      <c r="R55" s="47">
        <f t="shared" si="3"/>
      </c>
      <c r="S55" s="47"/>
      <c r="T55" s="48">
        <f t="shared" si="4"/>
      </c>
      <c r="U55" s="48"/>
    </row>
    <row r="56" spans="2:21" ht="13.5">
      <c r="B56" s="36">
        <v>48</v>
      </c>
      <c r="C56" s="45">
        <f t="shared" si="1"/>
      </c>
      <c r="D56" s="45"/>
      <c r="E56" s="36"/>
      <c r="F56" s="8"/>
      <c r="G56" s="36" t="s">
        <v>3</v>
      </c>
      <c r="H56" s="46"/>
      <c r="I56" s="46"/>
      <c r="J56" s="36"/>
      <c r="K56" s="45">
        <f t="shared" si="0"/>
      </c>
      <c r="L56" s="45"/>
      <c r="M56" s="6">
        <f t="shared" si="2"/>
      </c>
      <c r="N56" s="36"/>
      <c r="O56" s="8"/>
      <c r="P56" s="46"/>
      <c r="Q56" s="46"/>
      <c r="R56" s="47">
        <f t="shared" si="3"/>
      </c>
      <c r="S56" s="47"/>
      <c r="T56" s="48">
        <f t="shared" si="4"/>
      </c>
      <c r="U56" s="48"/>
    </row>
    <row r="57" spans="2:21" ht="13.5">
      <c r="B57" s="36">
        <v>49</v>
      </c>
      <c r="C57" s="45">
        <f t="shared" si="1"/>
      </c>
      <c r="D57" s="45"/>
      <c r="E57" s="36"/>
      <c r="F57" s="8"/>
      <c r="G57" s="36" t="s">
        <v>3</v>
      </c>
      <c r="H57" s="46"/>
      <c r="I57" s="46"/>
      <c r="J57" s="36"/>
      <c r="K57" s="45">
        <f t="shared" si="0"/>
      </c>
      <c r="L57" s="45"/>
      <c r="M57" s="6">
        <f t="shared" si="2"/>
      </c>
      <c r="N57" s="36"/>
      <c r="O57" s="8"/>
      <c r="P57" s="46"/>
      <c r="Q57" s="46"/>
      <c r="R57" s="47">
        <f t="shared" si="3"/>
      </c>
      <c r="S57" s="47"/>
      <c r="T57" s="48">
        <f t="shared" si="4"/>
      </c>
      <c r="U57" s="48"/>
    </row>
    <row r="58" spans="2:21" ht="13.5">
      <c r="B58" s="36">
        <v>50</v>
      </c>
      <c r="C58" s="45">
        <f t="shared" si="1"/>
      </c>
      <c r="D58" s="45"/>
      <c r="E58" s="36"/>
      <c r="F58" s="8"/>
      <c r="G58" s="36" t="s">
        <v>3</v>
      </c>
      <c r="H58" s="46"/>
      <c r="I58" s="46"/>
      <c r="J58" s="36"/>
      <c r="K58" s="45">
        <f t="shared" si="0"/>
      </c>
      <c r="L58" s="45"/>
      <c r="M58" s="6">
        <f t="shared" si="2"/>
      </c>
      <c r="N58" s="36"/>
      <c r="O58" s="8"/>
      <c r="P58" s="46"/>
      <c r="Q58" s="46"/>
      <c r="R58" s="47">
        <f t="shared" si="3"/>
      </c>
      <c r="S58" s="47"/>
      <c r="T58" s="48">
        <f t="shared" si="4"/>
      </c>
      <c r="U58" s="48"/>
    </row>
    <row r="59" spans="2:21" ht="13.5">
      <c r="B59" s="36">
        <v>51</v>
      </c>
      <c r="C59" s="45">
        <f t="shared" si="1"/>
      </c>
      <c r="D59" s="45"/>
      <c r="E59" s="36"/>
      <c r="F59" s="8"/>
      <c r="G59" s="36" t="s">
        <v>3</v>
      </c>
      <c r="H59" s="46"/>
      <c r="I59" s="46"/>
      <c r="J59" s="36"/>
      <c r="K59" s="45">
        <f t="shared" si="0"/>
      </c>
      <c r="L59" s="45"/>
      <c r="M59" s="6">
        <f t="shared" si="2"/>
      </c>
      <c r="N59" s="36"/>
      <c r="O59" s="8"/>
      <c r="P59" s="46"/>
      <c r="Q59" s="46"/>
      <c r="R59" s="47">
        <f t="shared" si="3"/>
      </c>
      <c r="S59" s="47"/>
      <c r="T59" s="48">
        <f t="shared" si="4"/>
      </c>
      <c r="U59" s="48"/>
    </row>
    <row r="60" spans="2:21" ht="13.5">
      <c r="B60" s="36">
        <v>52</v>
      </c>
      <c r="C60" s="45">
        <f t="shared" si="1"/>
      </c>
      <c r="D60" s="45"/>
      <c r="E60" s="36"/>
      <c r="F60" s="8"/>
      <c r="G60" s="36" t="s">
        <v>3</v>
      </c>
      <c r="H60" s="46"/>
      <c r="I60" s="46"/>
      <c r="J60" s="36"/>
      <c r="K60" s="45">
        <f t="shared" si="0"/>
      </c>
      <c r="L60" s="45"/>
      <c r="M60" s="6">
        <f t="shared" si="2"/>
      </c>
      <c r="N60" s="36"/>
      <c r="O60" s="8"/>
      <c r="P60" s="46"/>
      <c r="Q60" s="46"/>
      <c r="R60" s="47">
        <f t="shared" si="3"/>
      </c>
      <c r="S60" s="47"/>
      <c r="T60" s="48">
        <f t="shared" si="4"/>
      </c>
      <c r="U60" s="48"/>
    </row>
    <row r="61" spans="2:21" ht="13.5">
      <c r="B61" s="36">
        <v>53</v>
      </c>
      <c r="C61" s="45">
        <f t="shared" si="1"/>
      </c>
      <c r="D61" s="45"/>
      <c r="E61" s="36"/>
      <c r="F61" s="8"/>
      <c r="G61" s="36" t="s">
        <v>3</v>
      </c>
      <c r="H61" s="46"/>
      <c r="I61" s="46"/>
      <c r="J61" s="36"/>
      <c r="K61" s="45">
        <f t="shared" si="0"/>
      </c>
      <c r="L61" s="45"/>
      <c r="M61" s="6">
        <f t="shared" si="2"/>
      </c>
      <c r="N61" s="36"/>
      <c r="O61" s="8"/>
      <c r="P61" s="46"/>
      <c r="Q61" s="46"/>
      <c r="R61" s="47">
        <f t="shared" si="3"/>
      </c>
      <c r="S61" s="47"/>
      <c r="T61" s="48">
        <f t="shared" si="4"/>
      </c>
      <c r="U61" s="48"/>
    </row>
    <row r="62" spans="2:21" ht="13.5">
      <c r="B62" s="36">
        <v>54</v>
      </c>
      <c r="C62" s="45">
        <f t="shared" si="1"/>
      </c>
      <c r="D62" s="45"/>
      <c r="E62" s="36"/>
      <c r="F62" s="8"/>
      <c r="G62" s="36" t="s">
        <v>3</v>
      </c>
      <c r="H62" s="46"/>
      <c r="I62" s="46"/>
      <c r="J62" s="36"/>
      <c r="K62" s="45">
        <f t="shared" si="0"/>
      </c>
      <c r="L62" s="45"/>
      <c r="M62" s="6">
        <f t="shared" si="2"/>
      </c>
      <c r="N62" s="36"/>
      <c r="O62" s="8"/>
      <c r="P62" s="46"/>
      <c r="Q62" s="46"/>
      <c r="R62" s="47">
        <f t="shared" si="3"/>
      </c>
      <c r="S62" s="47"/>
      <c r="T62" s="48">
        <f t="shared" si="4"/>
      </c>
      <c r="U62" s="48"/>
    </row>
    <row r="63" spans="2:21" ht="13.5">
      <c r="B63" s="36">
        <v>55</v>
      </c>
      <c r="C63" s="45">
        <f t="shared" si="1"/>
      </c>
      <c r="D63" s="45"/>
      <c r="E63" s="36"/>
      <c r="F63" s="8"/>
      <c r="G63" s="36" t="s">
        <v>4</v>
      </c>
      <c r="H63" s="46"/>
      <c r="I63" s="46"/>
      <c r="J63" s="36"/>
      <c r="K63" s="45">
        <f t="shared" si="0"/>
      </c>
      <c r="L63" s="45"/>
      <c r="M63" s="6">
        <f t="shared" si="2"/>
      </c>
      <c r="N63" s="36"/>
      <c r="O63" s="8"/>
      <c r="P63" s="46"/>
      <c r="Q63" s="46"/>
      <c r="R63" s="47">
        <f t="shared" si="3"/>
      </c>
      <c r="S63" s="47"/>
      <c r="T63" s="48">
        <f t="shared" si="4"/>
      </c>
      <c r="U63" s="48"/>
    </row>
    <row r="64" spans="2:21" ht="13.5">
      <c r="B64" s="36">
        <v>56</v>
      </c>
      <c r="C64" s="45">
        <f t="shared" si="1"/>
      </c>
      <c r="D64" s="45"/>
      <c r="E64" s="36"/>
      <c r="F64" s="8"/>
      <c r="G64" s="36" t="s">
        <v>3</v>
      </c>
      <c r="H64" s="46"/>
      <c r="I64" s="46"/>
      <c r="J64" s="36"/>
      <c r="K64" s="45">
        <f t="shared" si="0"/>
      </c>
      <c r="L64" s="45"/>
      <c r="M64" s="6">
        <f t="shared" si="2"/>
      </c>
      <c r="N64" s="36"/>
      <c r="O64" s="8"/>
      <c r="P64" s="46"/>
      <c r="Q64" s="46"/>
      <c r="R64" s="47">
        <f t="shared" si="3"/>
      </c>
      <c r="S64" s="47"/>
      <c r="T64" s="48">
        <f t="shared" si="4"/>
      </c>
      <c r="U64" s="48"/>
    </row>
    <row r="65" spans="2:21" ht="13.5">
      <c r="B65" s="36">
        <v>57</v>
      </c>
      <c r="C65" s="45">
        <f t="shared" si="1"/>
      </c>
      <c r="D65" s="45"/>
      <c r="E65" s="36"/>
      <c r="F65" s="8"/>
      <c r="G65" s="36" t="s">
        <v>3</v>
      </c>
      <c r="H65" s="46"/>
      <c r="I65" s="46"/>
      <c r="J65" s="36"/>
      <c r="K65" s="45">
        <f t="shared" si="0"/>
      </c>
      <c r="L65" s="45"/>
      <c r="M65" s="6">
        <f t="shared" si="2"/>
      </c>
      <c r="N65" s="36"/>
      <c r="O65" s="8"/>
      <c r="P65" s="46"/>
      <c r="Q65" s="46"/>
      <c r="R65" s="47">
        <f t="shared" si="3"/>
      </c>
      <c r="S65" s="47"/>
      <c r="T65" s="48">
        <f t="shared" si="4"/>
      </c>
      <c r="U65" s="48"/>
    </row>
    <row r="66" spans="2:21" ht="13.5">
      <c r="B66" s="36">
        <v>58</v>
      </c>
      <c r="C66" s="45">
        <f t="shared" si="1"/>
      </c>
      <c r="D66" s="45"/>
      <c r="E66" s="36"/>
      <c r="F66" s="8"/>
      <c r="G66" s="36" t="s">
        <v>3</v>
      </c>
      <c r="H66" s="46"/>
      <c r="I66" s="46"/>
      <c r="J66" s="36"/>
      <c r="K66" s="45">
        <f t="shared" si="0"/>
      </c>
      <c r="L66" s="45"/>
      <c r="M66" s="6">
        <f t="shared" si="2"/>
      </c>
      <c r="N66" s="36"/>
      <c r="O66" s="8"/>
      <c r="P66" s="46"/>
      <c r="Q66" s="46"/>
      <c r="R66" s="47">
        <f t="shared" si="3"/>
      </c>
      <c r="S66" s="47"/>
      <c r="T66" s="48">
        <f t="shared" si="4"/>
      </c>
      <c r="U66" s="48"/>
    </row>
    <row r="67" spans="2:21" ht="13.5">
      <c r="B67" s="36">
        <v>59</v>
      </c>
      <c r="C67" s="45">
        <f t="shared" si="1"/>
      </c>
      <c r="D67" s="45"/>
      <c r="E67" s="36"/>
      <c r="F67" s="8"/>
      <c r="G67" s="36" t="s">
        <v>3</v>
      </c>
      <c r="H67" s="46"/>
      <c r="I67" s="46"/>
      <c r="J67" s="36"/>
      <c r="K67" s="45">
        <f t="shared" si="0"/>
      </c>
      <c r="L67" s="45"/>
      <c r="M67" s="6">
        <f t="shared" si="2"/>
      </c>
      <c r="N67" s="36"/>
      <c r="O67" s="8"/>
      <c r="P67" s="46"/>
      <c r="Q67" s="46"/>
      <c r="R67" s="47">
        <f t="shared" si="3"/>
      </c>
      <c r="S67" s="47"/>
      <c r="T67" s="48">
        <f t="shared" si="4"/>
      </c>
      <c r="U67" s="48"/>
    </row>
    <row r="68" spans="2:21" ht="13.5">
      <c r="B68" s="36">
        <v>60</v>
      </c>
      <c r="C68" s="45">
        <f t="shared" si="1"/>
      </c>
      <c r="D68" s="45"/>
      <c r="E68" s="36"/>
      <c r="F68" s="8"/>
      <c r="G68" s="36" t="s">
        <v>4</v>
      </c>
      <c r="H68" s="46"/>
      <c r="I68" s="46"/>
      <c r="J68" s="36"/>
      <c r="K68" s="45">
        <f t="shared" si="0"/>
      </c>
      <c r="L68" s="45"/>
      <c r="M68" s="6">
        <f t="shared" si="2"/>
      </c>
      <c r="N68" s="36"/>
      <c r="O68" s="8"/>
      <c r="P68" s="46"/>
      <c r="Q68" s="46"/>
      <c r="R68" s="47">
        <f t="shared" si="3"/>
      </c>
      <c r="S68" s="47"/>
      <c r="T68" s="48">
        <f t="shared" si="4"/>
      </c>
      <c r="U68" s="48"/>
    </row>
    <row r="69" spans="2:21" ht="13.5">
      <c r="B69" s="36">
        <v>61</v>
      </c>
      <c r="C69" s="45">
        <f t="shared" si="1"/>
      </c>
      <c r="D69" s="45"/>
      <c r="E69" s="36"/>
      <c r="F69" s="8"/>
      <c r="G69" s="36" t="s">
        <v>4</v>
      </c>
      <c r="H69" s="46"/>
      <c r="I69" s="46"/>
      <c r="J69" s="36"/>
      <c r="K69" s="45">
        <f t="shared" si="0"/>
      </c>
      <c r="L69" s="45"/>
      <c r="M69" s="6">
        <f t="shared" si="2"/>
      </c>
      <c r="N69" s="36"/>
      <c r="O69" s="8"/>
      <c r="P69" s="46"/>
      <c r="Q69" s="46"/>
      <c r="R69" s="47">
        <f t="shared" si="3"/>
      </c>
      <c r="S69" s="47"/>
      <c r="T69" s="48">
        <f t="shared" si="4"/>
      </c>
      <c r="U69" s="48"/>
    </row>
    <row r="70" spans="2:21" ht="13.5">
      <c r="B70" s="36">
        <v>62</v>
      </c>
      <c r="C70" s="45">
        <f t="shared" si="1"/>
      </c>
      <c r="D70" s="45"/>
      <c r="E70" s="36"/>
      <c r="F70" s="8"/>
      <c r="G70" s="36" t="s">
        <v>3</v>
      </c>
      <c r="H70" s="46"/>
      <c r="I70" s="46"/>
      <c r="J70" s="36"/>
      <c r="K70" s="45">
        <f t="shared" si="0"/>
      </c>
      <c r="L70" s="45"/>
      <c r="M70" s="6">
        <f t="shared" si="2"/>
      </c>
      <c r="N70" s="36"/>
      <c r="O70" s="8"/>
      <c r="P70" s="46"/>
      <c r="Q70" s="46"/>
      <c r="R70" s="47">
        <f t="shared" si="3"/>
      </c>
      <c r="S70" s="47"/>
      <c r="T70" s="48">
        <f t="shared" si="4"/>
      </c>
      <c r="U70" s="48"/>
    </row>
    <row r="71" spans="2:21" ht="13.5">
      <c r="B71" s="36">
        <v>63</v>
      </c>
      <c r="C71" s="45">
        <f t="shared" si="1"/>
      </c>
      <c r="D71" s="45"/>
      <c r="E71" s="36"/>
      <c r="F71" s="8"/>
      <c r="G71" s="36" t="s">
        <v>4</v>
      </c>
      <c r="H71" s="46"/>
      <c r="I71" s="46"/>
      <c r="J71" s="36"/>
      <c r="K71" s="45">
        <f t="shared" si="0"/>
      </c>
      <c r="L71" s="45"/>
      <c r="M71" s="6">
        <f t="shared" si="2"/>
      </c>
      <c r="N71" s="36"/>
      <c r="O71" s="8"/>
      <c r="P71" s="46"/>
      <c r="Q71" s="46"/>
      <c r="R71" s="47">
        <f t="shared" si="3"/>
      </c>
      <c r="S71" s="47"/>
      <c r="T71" s="48">
        <f t="shared" si="4"/>
      </c>
      <c r="U71" s="48"/>
    </row>
    <row r="72" spans="2:21" ht="13.5">
      <c r="B72" s="36">
        <v>64</v>
      </c>
      <c r="C72" s="45">
        <f t="shared" si="1"/>
      </c>
      <c r="D72" s="45"/>
      <c r="E72" s="36"/>
      <c r="F72" s="8"/>
      <c r="G72" s="36" t="s">
        <v>3</v>
      </c>
      <c r="H72" s="46"/>
      <c r="I72" s="46"/>
      <c r="J72" s="36"/>
      <c r="K72" s="45">
        <f t="shared" si="0"/>
      </c>
      <c r="L72" s="45"/>
      <c r="M72" s="6">
        <f t="shared" si="2"/>
      </c>
      <c r="N72" s="36"/>
      <c r="O72" s="8"/>
      <c r="P72" s="46"/>
      <c r="Q72" s="46"/>
      <c r="R72" s="47">
        <f t="shared" si="3"/>
      </c>
      <c r="S72" s="47"/>
      <c r="T72" s="48">
        <f t="shared" si="4"/>
      </c>
      <c r="U72" s="48"/>
    </row>
    <row r="73" spans="2:21" ht="13.5">
      <c r="B73" s="36">
        <v>65</v>
      </c>
      <c r="C73" s="45">
        <f t="shared" si="1"/>
      </c>
      <c r="D73" s="45"/>
      <c r="E73" s="36"/>
      <c r="F73" s="8"/>
      <c r="G73" s="36" t="s">
        <v>4</v>
      </c>
      <c r="H73" s="46"/>
      <c r="I73" s="46"/>
      <c r="J73" s="36"/>
      <c r="K73" s="45">
        <f aca="true" t="shared" si="5" ref="K73:K108">IF(F73="","",C73*0.03)</f>
      </c>
      <c r="L73" s="45"/>
      <c r="M73" s="6">
        <f t="shared" si="2"/>
      </c>
      <c r="N73" s="36"/>
      <c r="O73" s="8"/>
      <c r="P73" s="46"/>
      <c r="Q73" s="46"/>
      <c r="R73" s="47">
        <f t="shared" si="3"/>
      </c>
      <c r="S73" s="47"/>
      <c r="T73" s="48">
        <f t="shared" si="4"/>
      </c>
      <c r="U73" s="48"/>
    </row>
    <row r="74" spans="2:21" ht="13.5">
      <c r="B74" s="36">
        <v>66</v>
      </c>
      <c r="C74" s="45">
        <f aca="true" t="shared" si="6" ref="C74:C108">IF(R73="","",C73+R73)</f>
      </c>
      <c r="D74" s="45"/>
      <c r="E74" s="36"/>
      <c r="F74" s="8"/>
      <c r="G74" s="36" t="s">
        <v>4</v>
      </c>
      <c r="H74" s="46"/>
      <c r="I74" s="46"/>
      <c r="J74" s="36"/>
      <c r="K74" s="45">
        <f t="shared" si="5"/>
      </c>
      <c r="L74" s="45"/>
      <c r="M74" s="6">
        <f aca="true" t="shared" si="7" ref="M74:M108">IF(J74="","",(K74/J74)/1000)</f>
      </c>
      <c r="N74" s="36"/>
      <c r="O74" s="8"/>
      <c r="P74" s="46"/>
      <c r="Q74" s="46"/>
      <c r="R74" s="47">
        <f aca="true" t="shared" si="8" ref="R74:R108">IF(O74="","",(IF(G74="売",H74-P74,P74-H74))*M74*10000000)</f>
      </c>
      <c r="S74" s="47"/>
      <c r="T74" s="48">
        <f aca="true" t="shared" si="9" ref="T74:T108">IF(O74="","",IF(R74&lt;0,J74*(-1),IF(G74="買",(P74-H74)*10000,(H74-P74)*10000)))</f>
      </c>
      <c r="U74" s="48"/>
    </row>
    <row r="75" spans="2:21" ht="13.5">
      <c r="B75" s="36">
        <v>67</v>
      </c>
      <c r="C75" s="45">
        <f t="shared" si="6"/>
      </c>
      <c r="D75" s="45"/>
      <c r="E75" s="36"/>
      <c r="F75" s="8"/>
      <c r="G75" s="36" t="s">
        <v>3</v>
      </c>
      <c r="H75" s="46"/>
      <c r="I75" s="46"/>
      <c r="J75" s="36"/>
      <c r="K75" s="45">
        <f t="shared" si="5"/>
      </c>
      <c r="L75" s="45"/>
      <c r="M75" s="6">
        <f t="shared" si="7"/>
      </c>
      <c r="N75" s="36"/>
      <c r="O75" s="8"/>
      <c r="P75" s="46"/>
      <c r="Q75" s="46"/>
      <c r="R75" s="47">
        <f t="shared" si="8"/>
      </c>
      <c r="S75" s="47"/>
      <c r="T75" s="48">
        <f t="shared" si="9"/>
      </c>
      <c r="U75" s="48"/>
    </row>
    <row r="76" spans="2:21" ht="13.5">
      <c r="B76" s="36">
        <v>68</v>
      </c>
      <c r="C76" s="45">
        <f t="shared" si="6"/>
      </c>
      <c r="D76" s="45"/>
      <c r="E76" s="36"/>
      <c r="F76" s="8"/>
      <c r="G76" s="36" t="s">
        <v>3</v>
      </c>
      <c r="H76" s="46"/>
      <c r="I76" s="46"/>
      <c r="J76" s="36"/>
      <c r="K76" s="45">
        <f t="shared" si="5"/>
      </c>
      <c r="L76" s="45"/>
      <c r="M76" s="6">
        <f t="shared" si="7"/>
      </c>
      <c r="N76" s="36"/>
      <c r="O76" s="8"/>
      <c r="P76" s="46"/>
      <c r="Q76" s="46"/>
      <c r="R76" s="47">
        <f t="shared" si="8"/>
      </c>
      <c r="S76" s="47"/>
      <c r="T76" s="48">
        <f t="shared" si="9"/>
      </c>
      <c r="U76" s="48"/>
    </row>
    <row r="77" spans="2:21" ht="13.5">
      <c r="B77" s="36">
        <v>69</v>
      </c>
      <c r="C77" s="45">
        <f t="shared" si="6"/>
      </c>
      <c r="D77" s="45"/>
      <c r="E77" s="36"/>
      <c r="F77" s="8"/>
      <c r="G77" s="36" t="s">
        <v>3</v>
      </c>
      <c r="H77" s="46"/>
      <c r="I77" s="46"/>
      <c r="J77" s="36"/>
      <c r="K77" s="45">
        <f t="shared" si="5"/>
      </c>
      <c r="L77" s="45"/>
      <c r="M77" s="6">
        <f t="shared" si="7"/>
      </c>
      <c r="N77" s="36"/>
      <c r="O77" s="8"/>
      <c r="P77" s="46"/>
      <c r="Q77" s="46"/>
      <c r="R77" s="47">
        <f t="shared" si="8"/>
      </c>
      <c r="S77" s="47"/>
      <c r="T77" s="48">
        <f t="shared" si="9"/>
      </c>
      <c r="U77" s="48"/>
    </row>
    <row r="78" spans="2:21" ht="13.5">
      <c r="B78" s="36">
        <v>70</v>
      </c>
      <c r="C78" s="45">
        <f t="shared" si="6"/>
      </c>
      <c r="D78" s="45"/>
      <c r="E78" s="36"/>
      <c r="F78" s="8"/>
      <c r="G78" s="36" t="s">
        <v>4</v>
      </c>
      <c r="H78" s="46"/>
      <c r="I78" s="46"/>
      <c r="J78" s="36"/>
      <c r="K78" s="45">
        <f t="shared" si="5"/>
      </c>
      <c r="L78" s="45"/>
      <c r="M78" s="6">
        <f t="shared" si="7"/>
      </c>
      <c r="N78" s="36"/>
      <c r="O78" s="8"/>
      <c r="P78" s="46"/>
      <c r="Q78" s="46"/>
      <c r="R78" s="47">
        <f t="shared" si="8"/>
      </c>
      <c r="S78" s="47"/>
      <c r="T78" s="48">
        <f t="shared" si="9"/>
      </c>
      <c r="U78" s="48"/>
    </row>
    <row r="79" spans="2:21" ht="13.5">
      <c r="B79" s="36">
        <v>71</v>
      </c>
      <c r="C79" s="45">
        <f t="shared" si="6"/>
      </c>
      <c r="D79" s="45"/>
      <c r="E79" s="36"/>
      <c r="F79" s="8"/>
      <c r="G79" s="36" t="s">
        <v>3</v>
      </c>
      <c r="H79" s="46"/>
      <c r="I79" s="46"/>
      <c r="J79" s="36"/>
      <c r="K79" s="45">
        <f t="shared" si="5"/>
      </c>
      <c r="L79" s="45"/>
      <c r="M79" s="6">
        <f t="shared" si="7"/>
      </c>
      <c r="N79" s="36"/>
      <c r="O79" s="8"/>
      <c r="P79" s="46"/>
      <c r="Q79" s="46"/>
      <c r="R79" s="47">
        <f t="shared" si="8"/>
      </c>
      <c r="S79" s="47"/>
      <c r="T79" s="48">
        <f t="shared" si="9"/>
      </c>
      <c r="U79" s="48"/>
    </row>
    <row r="80" spans="2:21" ht="13.5">
      <c r="B80" s="36">
        <v>72</v>
      </c>
      <c r="C80" s="45">
        <f t="shared" si="6"/>
      </c>
      <c r="D80" s="45"/>
      <c r="E80" s="36"/>
      <c r="F80" s="8"/>
      <c r="G80" s="36" t="s">
        <v>4</v>
      </c>
      <c r="H80" s="46"/>
      <c r="I80" s="46"/>
      <c r="J80" s="36"/>
      <c r="K80" s="45">
        <f t="shared" si="5"/>
      </c>
      <c r="L80" s="45"/>
      <c r="M80" s="6">
        <f t="shared" si="7"/>
      </c>
      <c r="N80" s="36"/>
      <c r="O80" s="8"/>
      <c r="P80" s="46"/>
      <c r="Q80" s="46"/>
      <c r="R80" s="47">
        <f t="shared" si="8"/>
      </c>
      <c r="S80" s="47"/>
      <c r="T80" s="48">
        <f t="shared" si="9"/>
      </c>
      <c r="U80" s="48"/>
    </row>
    <row r="81" spans="2:21" ht="13.5">
      <c r="B81" s="36">
        <v>73</v>
      </c>
      <c r="C81" s="45">
        <f t="shared" si="6"/>
      </c>
      <c r="D81" s="45"/>
      <c r="E81" s="36"/>
      <c r="F81" s="8"/>
      <c r="G81" s="36" t="s">
        <v>3</v>
      </c>
      <c r="H81" s="46"/>
      <c r="I81" s="46"/>
      <c r="J81" s="36"/>
      <c r="K81" s="45">
        <f t="shared" si="5"/>
      </c>
      <c r="L81" s="45"/>
      <c r="M81" s="6">
        <f t="shared" si="7"/>
      </c>
      <c r="N81" s="36"/>
      <c r="O81" s="8"/>
      <c r="P81" s="46"/>
      <c r="Q81" s="46"/>
      <c r="R81" s="47">
        <f t="shared" si="8"/>
      </c>
      <c r="S81" s="47"/>
      <c r="T81" s="48">
        <f t="shared" si="9"/>
      </c>
      <c r="U81" s="48"/>
    </row>
    <row r="82" spans="2:21" ht="13.5">
      <c r="B82" s="36">
        <v>74</v>
      </c>
      <c r="C82" s="45">
        <f t="shared" si="6"/>
      </c>
      <c r="D82" s="45"/>
      <c r="E82" s="36"/>
      <c r="F82" s="8"/>
      <c r="G82" s="36" t="s">
        <v>3</v>
      </c>
      <c r="H82" s="46"/>
      <c r="I82" s="46"/>
      <c r="J82" s="36"/>
      <c r="K82" s="45">
        <f t="shared" si="5"/>
      </c>
      <c r="L82" s="45"/>
      <c r="M82" s="6">
        <f t="shared" si="7"/>
      </c>
      <c r="N82" s="36"/>
      <c r="O82" s="8"/>
      <c r="P82" s="46"/>
      <c r="Q82" s="46"/>
      <c r="R82" s="47">
        <f t="shared" si="8"/>
      </c>
      <c r="S82" s="47"/>
      <c r="T82" s="48">
        <f t="shared" si="9"/>
      </c>
      <c r="U82" s="48"/>
    </row>
    <row r="83" spans="2:21" ht="13.5">
      <c r="B83" s="36">
        <v>75</v>
      </c>
      <c r="C83" s="45">
        <f t="shared" si="6"/>
      </c>
      <c r="D83" s="45"/>
      <c r="E83" s="36"/>
      <c r="F83" s="8"/>
      <c r="G83" s="36" t="s">
        <v>3</v>
      </c>
      <c r="H83" s="46"/>
      <c r="I83" s="46"/>
      <c r="J83" s="36"/>
      <c r="K83" s="45">
        <f t="shared" si="5"/>
      </c>
      <c r="L83" s="45"/>
      <c r="M83" s="6">
        <f t="shared" si="7"/>
      </c>
      <c r="N83" s="36"/>
      <c r="O83" s="8"/>
      <c r="P83" s="46"/>
      <c r="Q83" s="46"/>
      <c r="R83" s="47">
        <f t="shared" si="8"/>
      </c>
      <c r="S83" s="47"/>
      <c r="T83" s="48">
        <f t="shared" si="9"/>
      </c>
      <c r="U83" s="48"/>
    </row>
    <row r="84" spans="2:21" ht="13.5">
      <c r="B84" s="36">
        <v>76</v>
      </c>
      <c r="C84" s="45">
        <f t="shared" si="6"/>
      </c>
      <c r="D84" s="45"/>
      <c r="E84" s="36"/>
      <c r="F84" s="8"/>
      <c r="G84" s="36" t="s">
        <v>3</v>
      </c>
      <c r="H84" s="46"/>
      <c r="I84" s="46"/>
      <c r="J84" s="36"/>
      <c r="K84" s="45">
        <f t="shared" si="5"/>
      </c>
      <c r="L84" s="45"/>
      <c r="M84" s="6">
        <f t="shared" si="7"/>
      </c>
      <c r="N84" s="36"/>
      <c r="O84" s="8"/>
      <c r="P84" s="46"/>
      <c r="Q84" s="46"/>
      <c r="R84" s="47">
        <f t="shared" si="8"/>
      </c>
      <c r="S84" s="47"/>
      <c r="T84" s="48">
        <f t="shared" si="9"/>
      </c>
      <c r="U84" s="48"/>
    </row>
    <row r="85" spans="2:21" ht="13.5">
      <c r="B85" s="36">
        <v>77</v>
      </c>
      <c r="C85" s="45">
        <f t="shared" si="6"/>
      </c>
      <c r="D85" s="45"/>
      <c r="E85" s="36"/>
      <c r="F85" s="8"/>
      <c r="G85" s="36" t="s">
        <v>4</v>
      </c>
      <c r="H85" s="46"/>
      <c r="I85" s="46"/>
      <c r="J85" s="36"/>
      <c r="K85" s="45">
        <f t="shared" si="5"/>
      </c>
      <c r="L85" s="45"/>
      <c r="M85" s="6">
        <f t="shared" si="7"/>
      </c>
      <c r="N85" s="36"/>
      <c r="O85" s="8"/>
      <c r="P85" s="46"/>
      <c r="Q85" s="46"/>
      <c r="R85" s="47">
        <f t="shared" si="8"/>
      </c>
      <c r="S85" s="47"/>
      <c r="T85" s="48">
        <f t="shared" si="9"/>
      </c>
      <c r="U85" s="48"/>
    </row>
    <row r="86" spans="2:21" ht="13.5">
      <c r="B86" s="36">
        <v>78</v>
      </c>
      <c r="C86" s="45">
        <f t="shared" si="6"/>
      </c>
      <c r="D86" s="45"/>
      <c r="E86" s="36"/>
      <c r="F86" s="8"/>
      <c r="G86" s="36" t="s">
        <v>3</v>
      </c>
      <c r="H86" s="46"/>
      <c r="I86" s="46"/>
      <c r="J86" s="36"/>
      <c r="K86" s="45">
        <f t="shared" si="5"/>
      </c>
      <c r="L86" s="45"/>
      <c r="M86" s="6">
        <f t="shared" si="7"/>
      </c>
      <c r="N86" s="36"/>
      <c r="O86" s="8"/>
      <c r="P86" s="46"/>
      <c r="Q86" s="46"/>
      <c r="R86" s="47">
        <f t="shared" si="8"/>
      </c>
      <c r="S86" s="47"/>
      <c r="T86" s="48">
        <f t="shared" si="9"/>
      </c>
      <c r="U86" s="48"/>
    </row>
    <row r="87" spans="2:21" ht="13.5">
      <c r="B87" s="36">
        <v>79</v>
      </c>
      <c r="C87" s="45">
        <f t="shared" si="6"/>
      </c>
      <c r="D87" s="45"/>
      <c r="E87" s="36"/>
      <c r="F87" s="8"/>
      <c r="G87" s="36" t="s">
        <v>4</v>
      </c>
      <c r="H87" s="46"/>
      <c r="I87" s="46"/>
      <c r="J87" s="36"/>
      <c r="K87" s="45">
        <f t="shared" si="5"/>
      </c>
      <c r="L87" s="45"/>
      <c r="M87" s="6">
        <f t="shared" si="7"/>
      </c>
      <c r="N87" s="36"/>
      <c r="O87" s="8"/>
      <c r="P87" s="46"/>
      <c r="Q87" s="46"/>
      <c r="R87" s="47">
        <f t="shared" si="8"/>
      </c>
      <c r="S87" s="47"/>
      <c r="T87" s="48">
        <f t="shared" si="9"/>
      </c>
      <c r="U87" s="48"/>
    </row>
    <row r="88" spans="2:21" ht="13.5">
      <c r="B88" s="36">
        <v>80</v>
      </c>
      <c r="C88" s="45">
        <f t="shared" si="6"/>
      </c>
      <c r="D88" s="45"/>
      <c r="E88" s="36"/>
      <c r="F88" s="8"/>
      <c r="G88" s="36" t="s">
        <v>4</v>
      </c>
      <c r="H88" s="46"/>
      <c r="I88" s="46"/>
      <c r="J88" s="36"/>
      <c r="K88" s="45">
        <f t="shared" si="5"/>
      </c>
      <c r="L88" s="45"/>
      <c r="M88" s="6">
        <f t="shared" si="7"/>
      </c>
      <c r="N88" s="36"/>
      <c r="O88" s="8"/>
      <c r="P88" s="46"/>
      <c r="Q88" s="46"/>
      <c r="R88" s="47">
        <f t="shared" si="8"/>
      </c>
      <c r="S88" s="47"/>
      <c r="T88" s="48">
        <f t="shared" si="9"/>
      </c>
      <c r="U88" s="48"/>
    </row>
    <row r="89" spans="2:21" ht="13.5">
      <c r="B89" s="36">
        <v>81</v>
      </c>
      <c r="C89" s="45">
        <f t="shared" si="6"/>
      </c>
      <c r="D89" s="45"/>
      <c r="E89" s="36"/>
      <c r="F89" s="8"/>
      <c r="G89" s="36" t="s">
        <v>4</v>
      </c>
      <c r="H89" s="46"/>
      <c r="I89" s="46"/>
      <c r="J89" s="36"/>
      <c r="K89" s="45">
        <f t="shared" si="5"/>
      </c>
      <c r="L89" s="45"/>
      <c r="M89" s="6">
        <f t="shared" si="7"/>
      </c>
      <c r="N89" s="36"/>
      <c r="O89" s="8"/>
      <c r="P89" s="46"/>
      <c r="Q89" s="46"/>
      <c r="R89" s="47">
        <f t="shared" si="8"/>
      </c>
      <c r="S89" s="47"/>
      <c r="T89" s="48">
        <f t="shared" si="9"/>
      </c>
      <c r="U89" s="48"/>
    </row>
    <row r="90" spans="2:21" ht="13.5">
      <c r="B90" s="36">
        <v>82</v>
      </c>
      <c r="C90" s="45">
        <f t="shared" si="6"/>
      </c>
      <c r="D90" s="45"/>
      <c r="E90" s="36"/>
      <c r="F90" s="8"/>
      <c r="G90" s="36" t="s">
        <v>4</v>
      </c>
      <c r="H90" s="46"/>
      <c r="I90" s="46"/>
      <c r="J90" s="36"/>
      <c r="K90" s="45">
        <f t="shared" si="5"/>
      </c>
      <c r="L90" s="45"/>
      <c r="M90" s="6">
        <f t="shared" si="7"/>
      </c>
      <c r="N90" s="36"/>
      <c r="O90" s="8"/>
      <c r="P90" s="46"/>
      <c r="Q90" s="46"/>
      <c r="R90" s="47">
        <f t="shared" si="8"/>
      </c>
      <c r="S90" s="47"/>
      <c r="T90" s="48">
        <f t="shared" si="9"/>
      </c>
      <c r="U90" s="48"/>
    </row>
    <row r="91" spans="2:21" ht="13.5">
      <c r="B91" s="36">
        <v>83</v>
      </c>
      <c r="C91" s="45">
        <f t="shared" si="6"/>
      </c>
      <c r="D91" s="45"/>
      <c r="E91" s="36"/>
      <c r="F91" s="8"/>
      <c r="G91" s="36" t="s">
        <v>4</v>
      </c>
      <c r="H91" s="46"/>
      <c r="I91" s="46"/>
      <c r="J91" s="36"/>
      <c r="K91" s="45">
        <f t="shared" si="5"/>
      </c>
      <c r="L91" s="45"/>
      <c r="M91" s="6">
        <f t="shared" si="7"/>
      </c>
      <c r="N91" s="36"/>
      <c r="O91" s="8"/>
      <c r="P91" s="46"/>
      <c r="Q91" s="46"/>
      <c r="R91" s="47">
        <f t="shared" si="8"/>
      </c>
      <c r="S91" s="47"/>
      <c r="T91" s="48">
        <f t="shared" si="9"/>
      </c>
      <c r="U91" s="48"/>
    </row>
    <row r="92" spans="2:21" ht="13.5">
      <c r="B92" s="36">
        <v>84</v>
      </c>
      <c r="C92" s="45">
        <f t="shared" si="6"/>
      </c>
      <c r="D92" s="45"/>
      <c r="E92" s="36"/>
      <c r="F92" s="8"/>
      <c r="G92" s="36" t="s">
        <v>3</v>
      </c>
      <c r="H92" s="46"/>
      <c r="I92" s="46"/>
      <c r="J92" s="36"/>
      <c r="K92" s="45">
        <f t="shared" si="5"/>
      </c>
      <c r="L92" s="45"/>
      <c r="M92" s="6">
        <f t="shared" si="7"/>
      </c>
      <c r="N92" s="36"/>
      <c r="O92" s="8"/>
      <c r="P92" s="46"/>
      <c r="Q92" s="46"/>
      <c r="R92" s="47">
        <f t="shared" si="8"/>
      </c>
      <c r="S92" s="47"/>
      <c r="T92" s="48">
        <f t="shared" si="9"/>
      </c>
      <c r="U92" s="48"/>
    </row>
    <row r="93" spans="2:21" ht="13.5">
      <c r="B93" s="36">
        <v>85</v>
      </c>
      <c r="C93" s="45">
        <f t="shared" si="6"/>
      </c>
      <c r="D93" s="45"/>
      <c r="E93" s="36"/>
      <c r="F93" s="8"/>
      <c r="G93" s="36" t="s">
        <v>4</v>
      </c>
      <c r="H93" s="46"/>
      <c r="I93" s="46"/>
      <c r="J93" s="36"/>
      <c r="K93" s="45">
        <f t="shared" si="5"/>
      </c>
      <c r="L93" s="45"/>
      <c r="M93" s="6">
        <f t="shared" si="7"/>
      </c>
      <c r="N93" s="36"/>
      <c r="O93" s="8"/>
      <c r="P93" s="46"/>
      <c r="Q93" s="46"/>
      <c r="R93" s="47">
        <f t="shared" si="8"/>
      </c>
      <c r="S93" s="47"/>
      <c r="T93" s="48">
        <f t="shared" si="9"/>
      </c>
      <c r="U93" s="48"/>
    </row>
    <row r="94" spans="2:21" ht="13.5">
      <c r="B94" s="36">
        <v>86</v>
      </c>
      <c r="C94" s="45">
        <f t="shared" si="6"/>
      </c>
      <c r="D94" s="45"/>
      <c r="E94" s="36"/>
      <c r="F94" s="8"/>
      <c r="G94" s="36" t="s">
        <v>3</v>
      </c>
      <c r="H94" s="46"/>
      <c r="I94" s="46"/>
      <c r="J94" s="36"/>
      <c r="K94" s="45">
        <f t="shared" si="5"/>
      </c>
      <c r="L94" s="45"/>
      <c r="M94" s="6">
        <f t="shared" si="7"/>
      </c>
      <c r="N94" s="36"/>
      <c r="O94" s="8"/>
      <c r="P94" s="46"/>
      <c r="Q94" s="46"/>
      <c r="R94" s="47">
        <f t="shared" si="8"/>
      </c>
      <c r="S94" s="47"/>
      <c r="T94" s="48">
        <f t="shared" si="9"/>
      </c>
      <c r="U94" s="48"/>
    </row>
    <row r="95" spans="2:21" ht="13.5">
      <c r="B95" s="36">
        <v>87</v>
      </c>
      <c r="C95" s="45">
        <f t="shared" si="6"/>
      </c>
      <c r="D95" s="45"/>
      <c r="E95" s="36"/>
      <c r="F95" s="8"/>
      <c r="G95" s="36" t="s">
        <v>4</v>
      </c>
      <c r="H95" s="46"/>
      <c r="I95" s="46"/>
      <c r="J95" s="36"/>
      <c r="K95" s="45">
        <f t="shared" si="5"/>
      </c>
      <c r="L95" s="45"/>
      <c r="M95" s="6">
        <f t="shared" si="7"/>
      </c>
      <c r="N95" s="36"/>
      <c r="O95" s="8"/>
      <c r="P95" s="46"/>
      <c r="Q95" s="46"/>
      <c r="R95" s="47">
        <f t="shared" si="8"/>
      </c>
      <c r="S95" s="47"/>
      <c r="T95" s="48">
        <f t="shared" si="9"/>
      </c>
      <c r="U95" s="48"/>
    </row>
    <row r="96" spans="2:21" ht="13.5">
      <c r="B96" s="36">
        <v>88</v>
      </c>
      <c r="C96" s="45">
        <f t="shared" si="6"/>
      </c>
      <c r="D96" s="45"/>
      <c r="E96" s="36"/>
      <c r="F96" s="8"/>
      <c r="G96" s="36" t="s">
        <v>3</v>
      </c>
      <c r="H96" s="46"/>
      <c r="I96" s="46"/>
      <c r="J96" s="36"/>
      <c r="K96" s="45">
        <f t="shared" si="5"/>
      </c>
      <c r="L96" s="45"/>
      <c r="M96" s="6">
        <f t="shared" si="7"/>
      </c>
      <c r="N96" s="36"/>
      <c r="O96" s="8"/>
      <c r="P96" s="46"/>
      <c r="Q96" s="46"/>
      <c r="R96" s="47">
        <f t="shared" si="8"/>
      </c>
      <c r="S96" s="47"/>
      <c r="T96" s="48">
        <f t="shared" si="9"/>
      </c>
      <c r="U96" s="48"/>
    </row>
    <row r="97" spans="2:21" ht="13.5">
      <c r="B97" s="36">
        <v>89</v>
      </c>
      <c r="C97" s="45">
        <f t="shared" si="6"/>
      </c>
      <c r="D97" s="45"/>
      <c r="E97" s="36"/>
      <c r="F97" s="8"/>
      <c r="G97" s="36" t="s">
        <v>4</v>
      </c>
      <c r="H97" s="46"/>
      <c r="I97" s="46"/>
      <c r="J97" s="36"/>
      <c r="K97" s="45">
        <f t="shared" si="5"/>
      </c>
      <c r="L97" s="45"/>
      <c r="M97" s="6">
        <f t="shared" si="7"/>
      </c>
      <c r="N97" s="36"/>
      <c r="O97" s="8"/>
      <c r="P97" s="46"/>
      <c r="Q97" s="46"/>
      <c r="R97" s="47">
        <f t="shared" si="8"/>
      </c>
      <c r="S97" s="47"/>
      <c r="T97" s="48">
        <f t="shared" si="9"/>
      </c>
      <c r="U97" s="48"/>
    </row>
    <row r="98" spans="2:21" ht="13.5">
      <c r="B98" s="36">
        <v>90</v>
      </c>
      <c r="C98" s="45">
        <f t="shared" si="6"/>
      </c>
      <c r="D98" s="45"/>
      <c r="E98" s="36"/>
      <c r="F98" s="8"/>
      <c r="G98" s="36" t="s">
        <v>3</v>
      </c>
      <c r="H98" s="46"/>
      <c r="I98" s="46"/>
      <c r="J98" s="36"/>
      <c r="K98" s="45">
        <f t="shared" si="5"/>
      </c>
      <c r="L98" s="45"/>
      <c r="M98" s="6">
        <f t="shared" si="7"/>
      </c>
      <c r="N98" s="36"/>
      <c r="O98" s="8"/>
      <c r="P98" s="46"/>
      <c r="Q98" s="46"/>
      <c r="R98" s="47">
        <f t="shared" si="8"/>
      </c>
      <c r="S98" s="47"/>
      <c r="T98" s="48">
        <f t="shared" si="9"/>
      </c>
      <c r="U98" s="48"/>
    </row>
    <row r="99" spans="2:21" ht="13.5">
      <c r="B99" s="36">
        <v>91</v>
      </c>
      <c r="C99" s="45">
        <f t="shared" si="6"/>
      </c>
      <c r="D99" s="45"/>
      <c r="E99" s="36"/>
      <c r="F99" s="8"/>
      <c r="G99" s="36" t="s">
        <v>4</v>
      </c>
      <c r="H99" s="46"/>
      <c r="I99" s="46"/>
      <c r="J99" s="36"/>
      <c r="K99" s="45">
        <f t="shared" si="5"/>
      </c>
      <c r="L99" s="45"/>
      <c r="M99" s="6">
        <f t="shared" si="7"/>
      </c>
      <c r="N99" s="36"/>
      <c r="O99" s="8"/>
      <c r="P99" s="46"/>
      <c r="Q99" s="46"/>
      <c r="R99" s="47">
        <f t="shared" si="8"/>
      </c>
      <c r="S99" s="47"/>
      <c r="T99" s="48">
        <f t="shared" si="9"/>
      </c>
      <c r="U99" s="48"/>
    </row>
    <row r="100" spans="2:21" ht="13.5">
      <c r="B100" s="36">
        <v>92</v>
      </c>
      <c r="C100" s="45">
        <f t="shared" si="6"/>
      </c>
      <c r="D100" s="45"/>
      <c r="E100" s="36"/>
      <c r="F100" s="8"/>
      <c r="G100" s="36" t="s">
        <v>4</v>
      </c>
      <c r="H100" s="46"/>
      <c r="I100" s="46"/>
      <c r="J100" s="36"/>
      <c r="K100" s="45">
        <f t="shared" si="5"/>
      </c>
      <c r="L100" s="45"/>
      <c r="M100" s="6">
        <f t="shared" si="7"/>
      </c>
      <c r="N100" s="36"/>
      <c r="O100" s="8"/>
      <c r="P100" s="46"/>
      <c r="Q100" s="46"/>
      <c r="R100" s="47">
        <f t="shared" si="8"/>
      </c>
      <c r="S100" s="47"/>
      <c r="T100" s="48">
        <f t="shared" si="9"/>
      </c>
      <c r="U100" s="48"/>
    </row>
    <row r="101" spans="2:21" ht="13.5">
      <c r="B101" s="36">
        <v>93</v>
      </c>
      <c r="C101" s="45">
        <f t="shared" si="6"/>
      </c>
      <c r="D101" s="45"/>
      <c r="E101" s="36"/>
      <c r="F101" s="8"/>
      <c r="G101" s="36" t="s">
        <v>3</v>
      </c>
      <c r="H101" s="46"/>
      <c r="I101" s="46"/>
      <c r="J101" s="36"/>
      <c r="K101" s="45">
        <f t="shared" si="5"/>
      </c>
      <c r="L101" s="45"/>
      <c r="M101" s="6">
        <f t="shared" si="7"/>
      </c>
      <c r="N101" s="36"/>
      <c r="O101" s="8"/>
      <c r="P101" s="46"/>
      <c r="Q101" s="46"/>
      <c r="R101" s="47">
        <f t="shared" si="8"/>
      </c>
      <c r="S101" s="47"/>
      <c r="T101" s="48">
        <f t="shared" si="9"/>
      </c>
      <c r="U101" s="48"/>
    </row>
    <row r="102" spans="2:21" ht="13.5">
      <c r="B102" s="36">
        <v>94</v>
      </c>
      <c r="C102" s="45">
        <f t="shared" si="6"/>
      </c>
      <c r="D102" s="45"/>
      <c r="E102" s="36"/>
      <c r="F102" s="8"/>
      <c r="G102" s="36" t="s">
        <v>3</v>
      </c>
      <c r="H102" s="46"/>
      <c r="I102" s="46"/>
      <c r="J102" s="36"/>
      <c r="K102" s="45">
        <f t="shared" si="5"/>
      </c>
      <c r="L102" s="45"/>
      <c r="M102" s="6">
        <f t="shared" si="7"/>
      </c>
      <c r="N102" s="36"/>
      <c r="O102" s="8"/>
      <c r="P102" s="46"/>
      <c r="Q102" s="46"/>
      <c r="R102" s="47">
        <f t="shared" si="8"/>
      </c>
      <c r="S102" s="47"/>
      <c r="T102" s="48">
        <f t="shared" si="9"/>
      </c>
      <c r="U102" s="48"/>
    </row>
    <row r="103" spans="2:21" ht="13.5">
      <c r="B103" s="36">
        <v>95</v>
      </c>
      <c r="C103" s="45">
        <f t="shared" si="6"/>
      </c>
      <c r="D103" s="45"/>
      <c r="E103" s="36"/>
      <c r="F103" s="8"/>
      <c r="G103" s="36" t="s">
        <v>3</v>
      </c>
      <c r="H103" s="46"/>
      <c r="I103" s="46"/>
      <c r="J103" s="36"/>
      <c r="K103" s="45">
        <f t="shared" si="5"/>
      </c>
      <c r="L103" s="45"/>
      <c r="M103" s="6">
        <f t="shared" si="7"/>
      </c>
      <c r="N103" s="36"/>
      <c r="O103" s="8"/>
      <c r="P103" s="46"/>
      <c r="Q103" s="46"/>
      <c r="R103" s="47">
        <f t="shared" si="8"/>
      </c>
      <c r="S103" s="47"/>
      <c r="T103" s="48">
        <f t="shared" si="9"/>
      </c>
      <c r="U103" s="48"/>
    </row>
    <row r="104" spans="2:21" ht="13.5">
      <c r="B104" s="36">
        <v>96</v>
      </c>
      <c r="C104" s="45">
        <f t="shared" si="6"/>
      </c>
      <c r="D104" s="45"/>
      <c r="E104" s="36"/>
      <c r="F104" s="8"/>
      <c r="G104" s="36" t="s">
        <v>4</v>
      </c>
      <c r="H104" s="46"/>
      <c r="I104" s="46"/>
      <c r="J104" s="36"/>
      <c r="K104" s="45">
        <f t="shared" si="5"/>
      </c>
      <c r="L104" s="45"/>
      <c r="M104" s="6">
        <f t="shared" si="7"/>
      </c>
      <c r="N104" s="36"/>
      <c r="O104" s="8"/>
      <c r="P104" s="46"/>
      <c r="Q104" s="46"/>
      <c r="R104" s="47">
        <f t="shared" si="8"/>
      </c>
      <c r="S104" s="47"/>
      <c r="T104" s="48">
        <f t="shared" si="9"/>
      </c>
      <c r="U104" s="48"/>
    </row>
    <row r="105" spans="2:21" ht="13.5">
      <c r="B105" s="36">
        <v>97</v>
      </c>
      <c r="C105" s="45">
        <f t="shared" si="6"/>
      </c>
      <c r="D105" s="45"/>
      <c r="E105" s="36"/>
      <c r="F105" s="8"/>
      <c r="G105" s="36" t="s">
        <v>3</v>
      </c>
      <c r="H105" s="46"/>
      <c r="I105" s="46"/>
      <c r="J105" s="36"/>
      <c r="K105" s="45">
        <f t="shared" si="5"/>
      </c>
      <c r="L105" s="45"/>
      <c r="M105" s="6">
        <f t="shared" si="7"/>
      </c>
      <c r="N105" s="36"/>
      <c r="O105" s="8"/>
      <c r="P105" s="46"/>
      <c r="Q105" s="46"/>
      <c r="R105" s="47">
        <f t="shared" si="8"/>
      </c>
      <c r="S105" s="47"/>
      <c r="T105" s="48">
        <f t="shared" si="9"/>
      </c>
      <c r="U105" s="48"/>
    </row>
    <row r="106" spans="2:21" ht="13.5">
      <c r="B106" s="36">
        <v>98</v>
      </c>
      <c r="C106" s="45">
        <f t="shared" si="6"/>
      </c>
      <c r="D106" s="45"/>
      <c r="E106" s="36"/>
      <c r="F106" s="8"/>
      <c r="G106" s="36" t="s">
        <v>4</v>
      </c>
      <c r="H106" s="46"/>
      <c r="I106" s="46"/>
      <c r="J106" s="36"/>
      <c r="K106" s="45">
        <f t="shared" si="5"/>
      </c>
      <c r="L106" s="45"/>
      <c r="M106" s="6">
        <f t="shared" si="7"/>
      </c>
      <c r="N106" s="36"/>
      <c r="O106" s="8"/>
      <c r="P106" s="46"/>
      <c r="Q106" s="46"/>
      <c r="R106" s="47">
        <f t="shared" si="8"/>
      </c>
      <c r="S106" s="47"/>
      <c r="T106" s="48">
        <f t="shared" si="9"/>
      </c>
      <c r="U106" s="48"/>
    </row>
    <row r="107" spans="2:21" ht="13.5">
      <c r="B107" s="36">
        <v>99</v>
      </c>
      <c r="C107" s="45">
        <f t="shared" si="6"/>
      </c>
      <c r="D107" s="45"/>
      <c r="E107" s="36"/>
      <c r="F107" s="8"/>
      <c r="G107" s="36" t="s">
        <v>4</v>
      </c>
      <c r="H107" s="46"/>
      <c r="I107" s="46"/>
      <c r="J107" s="36"/>
      <c r="K107" s="45">
        <f t="shared" si="5"/>
      </c>
      <c r="L107" s="45"/>
      <c r="M107" s="6">
        <f t="shared" si="7"/>
      </c>
      <c r="N107" s="36"/>
      <c r="O107" s="8"/>
      <c r="P107" s="46"/>
      <c r="Q107" s="46"/>
      <c r="R107" s="47">
        <f t="shared" si="8"/>
      </c>
      <c r="S107" s="47"/>
      <c r="T107" s="48">
        <f t="shared" si="9"/>
      </c>
      <c r="U107" s="48"/>
    </row>
    <row r="108" spans="2:21" ht="13.5">
      <c r="B108" s="36">
        <v>100</v>
      </c>
      <c r="C108" s="45">
        <f t="shared" si="6"/>
      </c>
      <c r="D108" s="45"/>
      <c r="E108" s="36"/>
      <c r="F108" s="8"/>
      <c r="G108" s="36" t="s">
        <v>3</v>
      </c>
      <c r="H108" s="46"/>
      <c r="I108" s="46"/>
      <c r="J108" s="36"/>
      <c r="K108" s="45">
        <f t="shared" si="5"/>
      </c>
      <c r="L108" s="45"/>
      <c r="M108" s="6">
        <f t="shared" si="7"/>
      </c>
      <c r="N108" s="36"/>
      <c r="O108" s="8"/>
      <c r="P108" s="46"/>
      <c r="Q108" s="46"/>
      <c r="R108" s="47">
        <f t="shared" si="8"/>
      </c>
      <c r="S108" s="47"/>
      <c r="T108" s="48">
        <f t="shared" si="9"/>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6" operator="equal" stopIfTrue="1">
      <formula>"買"</formula>
    </cfRule>
    <cfRule type="cellIs" priority="2" dxfId="27" operator="equal" stopIfTrue="1">
      <formula>"売"</formula>
    </cfRule>
  </conditionalFormatting>
  <conditionalFormatting sqref="G9:G11 G14:G45 G47:G108">
    <cfRule type="cellIs" priority="7" dxfId="26" operator="equal" stopIfTrue="1">
      <formula>"買"</formula>
    </cfRule>
    <cfRule type="cellIs" priority="8" dxfId="27" operator="equal" stopIfTrue="1">
      <formula>"売"</formula>
    </cfRule>
  </conditionalFormatting>
  <conditionalFormatting sqref="G12">
    <cfRule type="cellIs" priority="5" dxfId="26" operator="equal" stopIfTrue="1">
      <formula>"買"</formula>
    </cfRule>
    <cfRule type="cellIs" priority="6" dxfId="27" operator="equal" stopIfTrue="1">
      <formula>"売"</formula>
    </cfRule>
  </conditionalFormatting>
  <conditionalFormatting sqref="G13">
    <cfRule type="cellIs" priority="3" dxfId="26" operator="equal" stopIfTrue="1">
      <formula>"買"</formula>
    </cfRule>
    <cfRule type="cellIs" priority="4"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N76"/>
  <sheetViews>
    <sheetView zoomScalePageLayoutView="0" workbookViewId="0" topLeftCell="A1">
      <selection activeCell="O76" sqref="O76"/>
    </sheetView>
  </sheetViews>
  <sheetFormatPr defaultColWidth="9.00390625" defaultRowHeight="13.5"/>
  <cols>
    <col min="1" max="1" width="7.50390625" style="35" customWidth="1"/>
    <col min="2" max="2" width="8.125" style="0" customWidth="1"/>
  </cols>
  <sheetData>
    <row r="2" spans="2:10" ht="14.25">
      <c r="B2" t="s">
        <v>50</v>
      </c>
      <c r="D2" t="s">
        <v>51</v>
      </c>
      <c r="J2" t="s">
        <v>52</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9" spans="2:13" ht="14.25">
      <c r="B39" t="s">
        <v>53</v>
      </c>
      <c r="K39" t="s">
        <v>54</v>
      </c>
      <c r="M39" t="s">
        <v>55</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6" spans="2:14" ht="14.25">
      <c r="B76" t="s">
        <v>54</v>
      </c>
      <c r="D76" t="s">
        <v>55</v>
      </c>
      <c r="F76" t="s">
        <v>56</v>
      </c>
      <c r="J76" t="s">
        <v>57</v>
      </c>
      <c r="N76" t="s">
        <v>58</v>
      </c>
    </row>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80" t="s">
        <v>59</v>
      </c>
      <c r="B2" s="81"/>
      <c r="C2" s="81"/>
      <c r="D2" s="81"/>
      <c r="E2" s="81"/>
      <c r="F2" s="81"/>
      <c r="G2" s="81"/>
      <c r="H2" s="81"/>
      <c r="I2" s="81"/>
      <c r="J2" s="81"/>
    </row>
    <row r="3" spans="1:10" ht="13.5">
      <c r="A3" s="81"/>
      <c r="B3" s="81"/>
      <c r="C3" s="81"/>
      <c r="D3" s="81"/>
      <c r="E3" s="81"/>
      <c r="F3" s="81"/>
      <c r="G3" s="81"/>
      <c r="H3" s="81"/>
      <c r="I3" s="81"/>
      <c r="J3" s="81"/>
    </row>
    <row r="4" spans="1:10" ht="13.5">
      <c r="A4" s="81"/>
      <c r="B4" s="81"/>
      <c r="C4" s="81"/>
      <c r="D4" s="81"/>
      <c r="E4" s="81"/>
      <c r="F4" s="81"/>
      <c r="G4" s="81"/>
      <c r="H4" s="81"/>
      <c r="I4" s="81"/>
      <c r="J4" s="81"/>
    </row>
    <row r="5" spans="1:10" ht="13.5">
      <c r="A5" s="81"/>
      <c r="B5" s="81"/>
      <c r="C5" s="81"/>
      <c r="D5" s="81"/>
      <c r="E5" s="81"/>
      <c r="F5" s="81"/>
      <c r="G5" s="81"/>
      <c r="H5" s="81"/>
      <c r="I5" s="81"/>
      <c r="J5" s="81"/>
    </row>
    <row r="6" spans="1:10" ht="13.5">
      <c r="A6" s="81"/>
      <c r="B6" s="81"/>
      <c r="C6" s="81"/>
      <c r="D6" s="81"/>
      <c r="E6" s="81"/>
      <c r="F6" s="81"/>
      <c r="G6" s="81"/>
      <c r="H6" s="81"/>
      <c r="I6" s="81"/>
      <c r="J6" s="81"/>
    </row>
    <row r="7" spans="1:10" ht="13.5">
      <c r="A7" s="81"/>
      <c r="B7" s="81"/>
      <c r="C7" s="81"/>
      <c r="D7" s="81"/>
      <c r="E7" s="81"/>
      <c r="F7" s="81"/>
      <c r="G7" s="81"/>
      <c r="H7" s="81"/>
      <c r="I7" s="81"/>
      <c r="J7" s="81"/>
    </row>
    <row r="8" spans="1:10" ht="13.5">
      <c r="A8" s="81"/>
      <c r="B8" s="81"/>
      <c r="C8" s="81"/>
      <c r="D8" s="81"/>
      <c r="E8" s="81"/>
      <c r="F8" s="81"/>
      <c r="G8" s="81"/>
      <c r="H8" s="81"/>
      <c r="I8" s="81"/>
      <c r="J8" s="81"/>
    </row>
    <row r="9" spans="1:10" ht="13.5">
      <c r="A9" s="81"/>
      <c r="B9" s="81"/>
      <c r="C9" s="81"/>
      <c r="D9" s="81"/>
      <c r="E9" s="81"/>
      <c r="F9" s="81"/>
      <c r="G9" s="81"/>
      <c r="H9" s="81"/>
      <c r="I9" s="81"/>
      <c r="J9" s="81"/>
    </row>
    <row r="11" ht="13.5">
      <c r="A11" t="s">
        <v>1</v>
      </c>
    </row>
    <row r="12" spans="1:10" ht="13.5">
      <c r="A12" s="82" t="s">
        <v>61</v>
      </c>
      <c r="B12" s="83"/>
      <c r="C12" s="83"/>
      <c r="D12" s="83"/>
      <c r="E12" s="83"/>
      <c r="F12" s="83"/>
      <c r="G12" s="83"/>
      <c r="H12" s="83"/>
      <c r="I12" s="83"/>
      <c r="J12" s="83"/>
    </row>
    <row r="13" spans="1:10" ht="13.5">
      <c r="A13" s="83"/>
      <c r="B13" s="83"/>
      <c r="C13" s="83"/>
      <c r="D13" s="83"/>
      <c r="E13" s="83"/>
      <c r="F13" s="83"/>
      <c r="G13" s="83"/>
      <c r="H13" s="83"/>
      <c r="I13" s="83"/>
      <c r="J13" s="83"/>
    </row>
    <row r="14" spans="1:10" ht="13.5">
      <c r="A14" s="83"/>
      <c r="B14" s="83"/>
      <c r="C14" s="83"/>
      <c r="D14" s="83"/>
      <c r="E14" s="83"/>
      <c r="F14" s="83"/>
      <c r="G14" s="83"/>
      <c r="H14" s="83"/>
      <c r="I14" s="83"/>
      <c r="J14" s="83"/>
    </row>
    <row r="15" spans="1:10" ht="13.5">
      <c r="A15" s="83"/>
      <c r="B15" s="83"/>
      <c r="C15" s="83"/>
      <c r="D15" s="83"/>
      <c r="E15" s="83"/>
      <c r="F15" s="83"/>
      <c r="G15" s="83"/>
      <c r="H15" s="83"/>
      <c r="I15" s="83"/>
      <c r="J15" s="83"/>
    </row>
    <row r="16" spans="1:10" ht="13.5">
      <c r="A16" s="83"/>
      <c r="B16" s="83"/>
      <c r="C16" s="83"/>
      <c r="D16" s="83"/>
      <c r="E16" s="83"/>
      <c r="F16" s="83"/>
      <c r="G16" s="83"/>
      <c r="H16" s="83"/>
      <c r="I16" s="83"/>
      <c r="J16" s="83"/>
    </row>
    <row r="17" spans="1:10" ht="13.5">
      <c r="A17" s="83"/>
      <c r="B17" s="83"/>
      <c r="C17" s="83"/>
      <c r="D17" s="83"/>
      <c r="E17" s="83"/>
      <c r="F17" s="83"/>
      <c r="G17" s="83"/>
      <c r="H17" s="83"/>
      <c r="I17" s="83"/>
      <c r="J17" s="83"/>
    </row>
    <row r="18" spans="1:10" ht="13.5">
      <c r="A18" s="83"/>
      <c r="B18" s="83"/>
      <c r="C18" s="83"/>
      <c r="D18" s="83"/>
      <c r="E18" s="83"/>
      <c r="F18" s="83"/>
      <c r="G18" s="83"/>
      <c r="H18" s="83"/>
      <c r="I18" s="83"/>
      <c r="J18" s="83"/>
    </row>
    <row r="19" spans="1:10" ht="13.5">
      <c r="A19" s="83"/>
      <c r="B19" s="83"/>
      <c r="C19" s="83"/>
      <c r="D19" s="83"/>
      <c r="E19" s="83"/>
      <c r="F19" s="83"/>
      <c r="G19" s="83"/>
      <c r="H19" s="83"/>
      <c r="I19" s="83"/>
      <c r="J19" s="83"/>
    </row>
    <row r="21" ht="13.5">
      <c r="A21" t="s">
        <v>2</v>
      </c>
    </row>
    <row r="22" spans="1:10" ht="13.5">
      <c r="A22" s="82" t="s">
        <v>60</v>
      </c>
      <c r="B22" s="82"/>
      <c r="C22" s="82"/>
      <c r="D22" s="82"/>
      <c r="E22" s="82"/>
      <c r="F22" s="82"/>
      <c r="G22" s="82"/>
      <c r="H22" s="82"/>
      <c r="I22" s="82"/>
      <c r="J22" s="82"/>
    </row>
    <row r="23" spans="1:10" ht="13.5">
      <c r="A23" s="82"/>
      <c r="B23" s="82"/>
      <c r="C23" s="82"/>
      <c r="D23" s="82"/>
      <c r="E23" s="82"/>
      <c r="F23" s="82"/>
      <c r="G23" s="82"/>
      <c r="H23" s="82"/>
      <c r="I23" s="82"/>
      <c r="J23" s="82"/>
    </row>
    <row r="24" spans="1:10" ht="13.5">
      <c r="A24" s="82"/>
      <c r="B24" s="82"/>
      <c r="C24" s="82"/>
      <c r="D24" s="82"/>
      <c r="E24" s="82"/>
      <c r="F24" s="82"/>
      <c r="G24" s="82"/>
      <c r="H24" s="82"/>
      <c r="I24" s="82"/>
      <c r="J24" s="82"/>
    </row>
    <row r="25" spans="1:10" ht="13.5">
      <c r="A25" s="82"/>
      <c r="B25" s="82"/>
      <c r="C25" s="82"/>
      <c r="D25" s="82"/>
      <c r="E25" s="82"/>
      <c r="F25" s="82"/>
      <c r="G25" s="82"/>
      <c r="H25" s="82"/>
      <c r="I25" s="82"/>
      <c r="J25" s="82"/>
    </row>
    <row r="26" spans="1:10" ht="13.5">
      <c r="A26" s="82"/>
      <c r="B26" s="82"/>
      <c r="C26" s="82"/>
      <c r="D26" s="82"/>
      <c r="E26" s="82"/>
      <c r="F26" s="82"/>
      <c r="G26" s="82"/>
      <c r="H26" s="82"/>
      <c r="I26" s="82"/>
      <c r="J26" s="82"/>
    </row>
    <row r="27" spans="1:10" ht="13.5">
      <c r="A27" s="82"/>
      <c r="B27" s="82"/>
      <c r="C27" s="82"/>
      <c r="D27" s="82"/>
      <c r="E27" s="82"/>
      <c r="F27" s="82"/>
      <c r="G27" s="82"/>
      <c r="H27" s="82"/>
      <c r="I27" s="82"/>
      <c r="J27" s="82"/>
    </row>
    <row r="28" spans="1:10" ht="13.5">
      <c r="A28" s="82"/>
      <c r="B28" s="82"/>
      <c r="C28" s="82"/>
      <c r="D28" s="82"/>
      <c r="E28" s="82"/>
      <c r="F28" s="82"/>
      <c r="G28" s="82"/>
      <c r="H28" s="82"/>
      <c r="I28" s="82"/>
      <c r="J28" s="82"/>
    </row>
    <row r="29" spans="1:10" ht="13.5">
      <c r="A29" s="82"/>
      <c r="B29" s="82"/>
      <c r="C29" s="82"/>
      <c r="D29" s="82"/>
      <c r="E29" s="82"/>
      <c r="F29" s="82"/>
      <c r="G29" s="82"/>
      <c r="H29" s="82"/>
      <c r="I29" s="82"/>
      <c r="J29" s="8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I12"/>
  <sheetViews>
    <sheetView tabSelected="1" zoomScaleSheetLayoutView="100" zoomScalePageLayoutView="0" workbookViewId="0" topLeftCell="A1">
      <selection activeCell="G5" sqref="G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62</v>
      </c>
      <c r="C5" s="29" t="s">
        <v>43</v>
      </c>
      <c r="D5" s="29">
        <v>39</v>
      </c>
      <c r="E5" s="33">
        <v>42640</v>
      </c>
      <c r="F5" s="29">
        <v>100</v>
      </c>
      <c r="G5" s="33">
        <v>42641</v>
      </c>
      <c r="H5" s="29"/>
      <c r="I5" s="33"/>
    </row>
    <row r="6" spans="2:9" ht="17.25">
      <c r="B6" s="28"/>
      <c r="C6" s="29"/>
      <c r="D6" s="29"/>
      <c r="E6" s="33"/>
      <c r="F6" s="29"/>
      <c r="G6" s="34"/>
      <c r="H6" s="29"/>
      <c r="I6" s="34"/>
    </row>
    <row r="7" spans="3:9" ht="17.25">
      <c r="C7" s="29"/>
      <c r="D7" s="29"/>
      <c r="E7" s="34"/>
      <c r="F7" s="29"/>
      <c r="G7" s="34"/>
      <c r="H7" s="29"/>
      <c r="I7" s="34"/>
    </row>
    <row r="8" spans="2:9" ht="17.25">
      <c r="B8" s="28"/>
      <c r="C8" s="29"/>
      <c r="D8" s="29"/>
      <c r="E8" s="34"/>
      <c r="F8" s="29"/>
      <c r="G8" s="34"/>
      <c r="H8" s="29"/>
      <c r="I8" s="34"/>
    </row>
    <row r="9" spans="2:9" ht="17.25">
      <c r="B9" s="28"/>
      <c r="C9" s="29"/>
      <c r="D9" s="29"/>
      <c r="E9" s="34"/>
      <c r="F9" s="29"/>
      <c r="G9" s="34"/>
      <c r="H9" s="29"/>
      <c r="I9" s="34"/>
    </row>
    <row r="10" spans="2:9" ht="17.25">
      <c r="B10" s="28"/>
      <c r="C10" s="29"/>
      <c r="D10" s="29"/>
      <c r="E10" s="34"/>
      <c r="F10" s="29"/>
      <c r="G10" s="34"/>
      <c r="H10" s="29"/>
      <c r="I10" s="34"/>
    </row>
    <row r="11" spans="2:9" ht="17.25">
      <c r="B11" s="28"/>
      <c r="C11" s="29"/>
      <c r="D11" s="29"/>
      <c r="E11" s="34"/>
      <c r="F11" s="29"/>
      <c r="G11" s="34"/>
      <c r="H11" s="29"/>
      <c r="I11" s="34"/>
    </row>
    <row r="12" spans="2:9" ht="17.25">
      <c r="B12" s="28"/>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c r="E2" s="76"/>
      <c r="F2" s="61" t="s">
        <v>6</v>
      </c>
      <c r="G2" s="61"/>
      <c r="H2" s="76" t="s">
        <v>36</v>
      </c>
      <c r="I2" s="76"/>
      <c r="J2" s="61" t="s">
        <v>7</v>
      </c>
      <c r="K2" s="61"/>
      <c r="L2" s="77">
        <f>C9</f>
        <v>1000000</v>
      </c>
      <c r="M2" s="76"/>
      <c r="N2" s="61" t="s">
        <v>8</v>
      </c>
      <c r="O2" s="61"/>
      <c r="P2" s="77" t="e">
        <f>C108+R108</f>
        <v>#VALUE!</v>
      </c>
      <c r="Q2" s="76"/>
      <c r="R2" s="1"/>
      <c r="S2" s="1"/>
      <c r="T2" s="1"/>
    </row>
    <row r="3" spans="2:19" ht="57" customHeight="1">
      <c r="B3" s="61" t="s">
        <v>9</v>
      </c>
      <c r="C3" s="61"/>
      <c r="D3" s="78" t="s">
        <v>38</v>
      </c>
      <c r="E3" s="78"/>
      <c r="F3" s="78"/>
      <c r="G3" s="78"/>
      <c r="H3" s="78"/>
      <c r="I3" s="78"/>
      <c r="J3" s="61" t="s">
        <v>10</v>
      </c>
      <c r="K3" s="61"/>
      <c r="L3" s="78" t="s">
        <v>35</v>
      </c>
      <c r="M3" s="79"/>
      <c r="N3" s="79"/>
      <c r="O3" s="79"/>
      <c r="P3" s="79"/>
      <c r="Q3" s="79"/>
      <c r="R3" s="1"/>
      <c r="S3" s="1"/>
    </row>
    <row r="4" spans="2:20" ht="13.5">
      <c r="B4" s="61" t="s">
        <v>11</v>
      </c>
      <c r="C4" s="61"/>
      <c r="D4" s="59">
        <f>SUM($R$9:$S$993)</f>
        <v>-29947.368421052488</v>
      </c>
      <c r="E4" s="59"/>
      <c r="F4" s="61" t="s">
        <v>12</v>
      </c>
      <c r="G4" s="61"/>
      <c r="H4" s="75">
        <f>SUM($T$9:$U$108)</f>
        <v>-57</v>
      </c>
      <c r="I4" s="76"/>
      <c r="J4" s="58" t="s">
        <v>13</v>
      </c>
      <c r="K4" s="58"/>
      <c r="L4" s="77">
        <f>MAX($C$9:$D$990)-C9</f>
        <v>0</v>
      </c>
      <c r="M4" s="77"/>
      <c r="N4" s="58" t="s">
        <v>14</v>
      </c>
      <c r="O4" s="58"/>
      <c r="P4" s="59">
        <f>MIN($C$9:$D$990)-C9</f>
        <v>-29947.368421052466</v>
      </c>
      <c r="Q4" s="59"/>
      <c r="R4" s="1"/>
      <c r="S4" s="1"/>
      <c r="T4" s="1"/>
    </row>
    <row r="5" spans="2:20" ht="13.5">
      <c r="B5" s="22" t="s">
        <v>15</v>
      </c>
      <c r="C5" s="2">
        <f>COUNTIF($R$9:$R$990,"&gt;0")</f>
        <v>0</v>
      </c>
      <c r="D5" s="21" t="s">
        <v>16</v>
      </c>
      <c r="E5" s="16">
        <f>COUNTIF($R$9:$R$990,"&lt;0")</f>
        <v>1</v>
      </c>
      <c r="F5" s="21" t="s">
        <v>17</v>
      </c>
      <c r="G5" s="2">
        <f>COUNTIF($R$9:$R$990,"=0")</f>
        <v>0</v>
      </c>
      <c r="H5" s="21" t="s">
        <v>18</v>
      </c>
      <c r="I5" s="3">
        <f>C5/SUM(C5,E5,G5)</f>
        <v>0</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row>
    <row r="9" spans="2:21" ht="13.5">
      <c r="B9" s="20">
        <v>1</v>
      </c>
      <c r="C9" s="45">
        <v>1000000</v>
      </c>
      <c r="D9" s="45"/>
      <c r="E9" s="20">
        <v>2001</v>
      </c>
      <c r="F9" s="8">
        <v>42111</v>
      </c>
      <c r="G9" s="20" t="s">
        <v>4</v>
      </c>
      <c r="H9" s="46">
        <v>1.43829</v>
      </c>
      <c r="I9" s="46"/>
      <c r="J9" s="20">
        <v>57</v>
      </c>
      <c r="K9" s="45">
        <f aca="true" t="shared" si="0" ref="K9:K72">IF(F9="","",C9*0.03)</f>
        <v>30000</v>
      </c>
      <c r="L9" s="45"/>
      <c r="M9" s="6">
        <f>IF(J9="","",(K9/J9)/1000)</f>
        <v>0.5263157894736842</v>
      </c>
      <c r="N9" s="20">
        <v>2001</v>
      </c>
      <c r="O9" s="8">
        <v>42111</v>
      </c>
      <c r="P9" s="46">
        <v>1.4326</v>
      </c>
      <c r="Q9" s="46"/>
      <c r="R9" s="47">
        <f>IF(O9="","",(IF(G9="売",H9-P9,P9-H9))*M9*10000000)</f>
        <v>-29947.368421052488</v>
      </c>
      <c r="S9" s="47"/>
      <c r="T9" s="48">
        <f>IF(O9="","",IF(R9&lt;0,J9*(-1),IF(G9="買",(P9-H9)*10000,(H9-P9)*10000)))</f>
        <v>-57</v>
      </c>
      <c r="U9" s="48"/>
    </row>
    <row r="10" spans="2:21" ht="13.5">
      <c r="B10" s="20">
        <v>2</v>
      </c>
      <c r="C10" s="45">
        <f aca="true" t="shared" si="1" ref="C10:C73">IF(R9="","",C9+R9)</f>
        <v>970052.6315789475</v>
      </c>
      <c r="D10" s="45"/>
      <c r="E10" s="20"/>
      <c r="F10" s="8"/>
      <c r="G10" s="20" t="s">
        <v>4</v>
      </c>
      <c r="H10" s="46"/>
      <c r="I10" s="46"/>
      <c r="J10" s="20"/>
      <c r="K10" s="45">
        <f t="shared" si="0"/>
      </c>
      <c r="L10" s="45"/>
      <c r="M10" s="6">
        <f aca="true" t="shared" si="2" ref="M10:M73">IF(J10="","",(K10/J10)/1000)</f>
      </c>
      <c r="N10" s="20"/>
      <c r="O10" s="8"/>
      <c r="P10" s="46"/>
      <c r="Q10" s="46"/>
      <c r="R10" s="47">
        <f aca="true" t="shared" si="3" ref="R10:R73">IF(O10="","",(IF(G10="売",H10-P10,P10-H10))*M10*10000000)</f>
      </c>
      <c r="S10" s="47"/>
      <c r="T10" s="48">
        <f aca="true" t="shared" si="4" ref="T10:T73">IF(O10="","",IF(R10&lt;0,J10*(-1),IF(G10="買",(P10-H10)*10000,(H10-P10)*10000)))</f>
      </c>
      <c r="U10" s="48"/>
    </row>
    <row r="11" spans="2:21" ht="13.5">
      <c r="B11" s="20">
        <v>3</v>
      </c>
      <c r="C11" s="45">
        <f t="shared" si="1"/>
      </c>
      <c r="D11" s="45"/>
      <c r="E11" s="20"/>
      <c r="F11" s="8"/>
      <c r="G11" s="20" t="s">
        <v>4</v>
      </c>
      <c r="H11" s="46"/>
      <c r="I11" s="46"/>
      <c r="J11" s="20"/>
      <c r="K11" s="45">
        <f t="shared" si="0"/>
      </c>
      <c r="L11" s="45"/>
      <c r="M11" s="6">
        <f t="shared" si="2"/>
      </c>
      <c r="N11" s="20"/>
      <c r="O11" s="8"/>
      <c r="P11" s="46"/>
      <c r="Q11" s="46"/>
      <c r="R11" s="47">
        <f t="shared" si="3"/>
      </c>
      <c r="S11" s="47"/>
      <c r="T11" s="48">
        <f t="shared" si="4"/>
      </c>
      <c r="U11" s="48"/>
    </row>
    <row r="12" spans="2:21" ht="13.5">
      <c r="B12" s="20">
        <v>4</v>
      </c>
      <c r="C12" s="45">
        <f t="shared" si="1"/>
      </c>
      <c r="D12" s="45"/>
      <c r="E12" s="20"/>
      <c r="F12" s="8"/>
      <c r="G12" s="20" t="s">
        <v>3</v>
      </c>
      <c r="H12" s="46"/>
      <c r="I12" s="46"/>
      <c r="J12" s="20"/>
      <c r="K12" s="45">
        <f t="shared" si="0"/>
      </c>
      <c r="L12" s="45"/>
      <c r="M12" s="6">
        <f t="shared" si="2"/>
      </c>
      <c r="N12" s="20"/>
      <c r="O12" s="8"/>
      <c r="P12" s="46"/>
      <c r="Q12" s="46"/>
      <c r="R12" s="47">
        <f t="shared" si="3"/>
      </c>
      <c r="S12" s="47"/>
      <c r="T12" s="48">
        <f t="shared" si="4"/>
      </c>
      <c r="U12" s="48"/>
    </row>
    <row r="13" spans="2:21" ht="13.5">
      <c r="B13" s="20">
        <v>5</v>
      </c>
      <c r="C13" s="45">
        <f t="shared" si="1"/>
      </c>
      <c r="D13" s="45"/>
      <c r="E13" s="20"/>
      <c r="F13" s="8"/>
      <c r="G13" s="20" t="s">
        <v>3</v>
      </c>
      <c r="H13" s="46"/>
      <c r="I13" s="46"/>
      <c r="J13" s="20"/>
      <c r="K13" s="45">
        <f t="shared" si="0"/>
      </c>
      <c r="L13" s="45"/>
      <c r="M13" s="6">
        <f t="shared" si="2"/>
      </c>
      <c r="N13" s="20"/>
      <c r="O13" s="8"/>
      <c r="P13" s="46"/>
      <c r="Q13" s="46"/>
      <c r="R13" s="47">
        <f t="shared" si="3"/>
      </c>
      <c r="S13" s="47"/>
      <c r="T13" s="48">
        <f t="shared" si="4"/>
      </c>
      <c r="U13" s="48"/>
    </row>
    <row r="14" spans="2:21" ht="13.5">
      <c r="B14" s="20">
        <v>6</v>
      </c>
      <c r="C14" s="45">
        <f t="shared" si="1"/>
      </c>
      <c r="D14" s="45"/>
      <c r="E14" s="20"/>
      <c r="F14" s="8"/>
      <c r="G14" s="20" t="s">
        <v>4</v>
      </c>
      <c r="H14" s="46"/>
      <c r="I14" s="46"/>
      <c r="J14" s="20"/>
      <c r="K14" s="45">
        <f t="shared" si="0"/>
      </c>
      <c r="L14" s="45"/>
      <c r="M14" s="6">
        <f t="shared" si="2"/>
      </c>
      <c r="N14" s="20"/>
      <c r="O14" s="8"/>
      <c r="P14" s="46"/>
      <c r="Q14" s="46"/>
      <c r="R14" s="47">
        <f t="shared" si="3"/>
      </c>
      <c r="S14" s="47"/>
      <c r="T14" s="48">
        <f t="shared" si="4"/>
      </c>
      <c r="U14" s="48"/>
    </row>
    <row r="15" spans="2:21" ht="13.5">
      <c r="B15" s="20">
        <v>7</v>
      </c>
      <c r="C15" s="45">
        <f t="shared" si="1"/>
      </c>
      <c r="D15" s="45"/>
      <c r="E15" s="20"/>
      <c r="F15" s="8"/>
      <c r="G15" s="20" t="s">
        <v>4</v>
      </c>
      <c r="H15" s="46"/>
      <c r="I15" s="46"/>
      <c r="J15" s="20"/>
      <c r="K15" s="45">
        <f t="shared" si="0"/>
      </c>
      <c r="L15" s="45"/>
      <c r="M15" s="6">
        <f t="shared" si="2"/>
      </c>
      <c r="N15" s="20"/>
      <c r="O15" s="8"/>
      <c r="P15" s="46"/>
      <c r="Q15" s="46"/>
      <c r="R15" s="47">
        <f t="shared" si="3"/>
      </c>
      <c r="S15" s="47"/>
      <c r="T15" s="48">
        <f t="shared" si="4"/>
      </c>
      <c r="U15" s="48"/>
    </row>
    <row r="16" spans="2:21" ht="13.5">
      <c r="B16" s="20">
        <v>8</v>
      </c>
      <c r="C16" s="45">
        <f t="shared" si="1"/>
      </c>
      <c r="D16" s="45"/>
      <c r="E16" s="20"/>
      <c r="F16" s="8"/>
      <c r="G16" s="20" t="s">
        <v>4</v>
      </c>
      <c r="H16" s="46"/>
      <c r="I16" s="46"/>
      <c r="J16" s="20"/>
      <c r="K16" s="45">
        <f t="shared" si="0"/>
      </c>
      <c r="L16" s="45"/>
      <c r="M16" s="6">
        <f t="shared" si="2"/>
      </c>
      <c r="N16" s="20"/>
      <c r="O16" s="8"/>
      <c r="P16" s="46"/>
      <c r="Q16" s="46"/>
      <c r="R16" s="47">
        <f t="shared" si="3"/>
      </c>
      <c r="S16" s="47"/>
      <c r="T16" s="48">
        <f t="shared" si="4"/>
      </c>
      <c r="U16" s="48"/>
    </row>
    <row r="17" spans="2:21" ht="13.5">
      <c r="B17" s="20">
        <v>9</v>
      </c>
      <c r="C17" s="45">
        <f t="shared" si="1"/>
      </c>
      <c r="D17" s="45"/>
      <c r="E17" s="20"/>
      <c r="F17" s="8"/>
      <c r="G17" s="20" t="s">
        <v>4</v>
      </c>
      <c r="H17" s="46"/>
      <c r="I17" s="46"/>
      <c r="J17" s="20"/>
      <c r="K17" s="45">
        <f t="shared" si="0"/>
      </c>
      <c r="L17" s="45"/>
      <c r="M17" s="6">
        <f t="shared" si="2"/>
      </c>
      <c r="N17" s="20"/>
      <c r="O17" s="8"/>
      <c r="P17" s="46"/>
      <c r="Q17" s="46"/>
      <c r="R17" s="47">
        <f t="shared" si="3"/>
      </c>
      <c r="S17" s="47"/>
      <c r="T17" s="48">
        <f t="shared" si="4"/>
      </c>
      <c r="U17" s="48"/>
    </row>
    <row r="18" spans="2:21" ht="13.5">
      <c r="B18" s="20">
        <v>10</v>
      </c>
      <c r="C18" s="45">
        <f t="shared" si="1"/>
      </c>
      <c r="D18" s="45"/>
      <c r="E18" s="20"/>
      <c r="F18" s="8"/>
      <c r="G18" s="20" t="s">
        <v>4</v>
      </c>
      <c r="H18" s="46"/>
      <c r="I18" s="46"/>
      <c r="J18" s="20"/>
      <c r="K18" s="45">
        <f t="shared" si="0"/>
      </c>
      <c r="L18" s="45"/>
      <c r="M18" s="6">
        <f t="shared" si="2"/>
      </c>
      <c r="N18" s="20"/>
      <c r="O18" s="8"/>
      <c r="P18" s="46"/>
      <c r="Q18" s="46"/>
      <c r="R18" s="47">
        <f t="shared" si="3"/>
      </c>
      <c r="S18" s="47"/>
      <c r="T18" s="48">
        <f t="shared" si="4"/>
      </c>
      <c r="U18" s="48"/>
    </row>
    <row r="19" spans="2:21" ht="13.5">
      <c r="B19" s="20">
        <v>11</v>
      </c>
      <c r="C19" s="45">
        <f t="shared" si="1"/>
      </c>
      <c r="D19" s="45"/>
      <c r="E19" s="20"/>
      <c r="F19" s="8"/>
      <c r="G19" s="20" t="s">
        <v>4</v>
      </c>
      <c r="H19" s="46"/>
      <c r="I19" s="46"/>
      <c r="J19" s="20"/>
      <c r="K19" s="45">
        <f t="shared" si="0"/>
      </c>
      <c r="L19" s="45"/>
      <c r="M19" s="6">
        <f t="shared" si="2"/>
      </c>
      <c r="N19" s="20"/>
      <c r="O19" s="8"/>
      <c r="P19" s="46"/>
      <c r="Q19" s="46"/>
      <c r="R19" s="47">
        <f t="shared" si="3"/>
      </c>
      <c r="S19" s="47"/>
      <c r="T19" s="48">
        <f t="shared" si="4"/>
      </c>
      <c r="U19" s="48"/>
    </row>
    <row r="20" spans="2:21" ht="13.5">
      <c r="B20" s="20">
        <v>12</v>
      </c>
      <c r="C20" s="45">
        <f t="shared" si="1"/>
      </c>
      <c r="D20" s="45"/>
      <c r="E20" s="20"/>
      <c r="F20" s="8"/>
      <c r="G20" s="20" t="s">
        <v>4</v>
      </c>
      <c r="H20" s="46"/>
      <c r="I20" s="46"/>
      <c r="J20" s="20"/>
      <c r="K20" s="45">
        <f t="shared" si="0"/>
      </c>
      <c r="L20" s="45"/>
      <c r="M20" s="6">
        <f t="shared" si="2"/>
      </c>
      <c r="N20" s="20"/>
      <c r="O20" s="8"/>
      <c r="P20" s="46"/>
      <c r="Q20" s="46"/>
      <c r="R20" s="47">
        <f t="shared" si="3"/>
      </c>
      <c r="S20" s="47"/>
      <c r="T20" s="48">
        <f t="shared" si="4"/>
      </c>
      <c r="U20" s="48"/>
    </row>
    <row r="21" spans="2:21" ht="13.5">
      <c r="B21" s="20">
        <v>13</v>
      </c>
      <c r="C21" s="45">
        <f t="shared" si="1"/>
      </c>
      <c r="D21" s="45"/>
      <c r="E21" s="20"/>
      <c r="F21" s="8"/>
      <c r="G21" s="20" t="s">
        <v>4</v>
      </c>
      <c r="H21" s="46"/>
      <c r="I21" s="46"/>
      <c r="J21" s="20"/>
      <c r="K21" s="45">
        <f t="shared" si="0"/>
      </c>
      <c r="L21" s="45"/>
      <c r="M21" s="6">
        <f t="shared" si="2"/>
      </c>
      <c r="N21" s="20"/>
      <c r="O21" s="8"/>
      <c r="P21" s="46"/>
      <c r="Q21" s="46"/>
      <c r="R21" s="47">
        <f t="shared" si="3"/>
      </c>
      <c r="S21" s="47"/>
      <c r="T21" s="48">
        <f t="shared" si="4"/>
      </c>
      <c r="U21" s="48"/>
    </row>
    <row r="22" spans="2:21" ht="13.5">
      <c r="B22" s="20">
        <v>14</v>
      </c>
      <c r="C22" s="45">
        <f t="shared" si="1"/>
      </c>
      <c r="D22" s="45"/>
      <c r="E22" s="20"/>
      <c r="F22" s="8"/>
      <c r="G22" s="20" t="s">
        <v>3</v>
      </c>
      <c r="H22" s="46"/>
      <c r="I22" s="46"/>
      <c r="J22" s="20"/>
      <c r="K22" s="45">
        <f t="shared" si="0"/>
      </c>
      <c r="L22" s="45"/>
      <c r="M22" s="6">
        <f t="shared" si="2"/>
      </c>
      <c r="N22" s="20"/>
      <c r="O22" s="8"/>
      <c r="P22" s="46"/>
      <c r="Q22" s="46"/>
      <c r="R22" s="47">
        <f t="shared" si="3"/>
      </c>
      <c r="S22" s="47"/>
      <c r="T22" s="48">
        <f t="shared" si="4"/>
      </c>
      <c r="U22" s="48"/>
    </row>
    <row r="23" spans="2:21" ht="13.5">
      <c r="B23" s="20">
        <v>15</v>
      </c>
      <c r="C23" s="45">
        <f t="shared" si="1"/>
      </c>
      <c r="D23" s="45"/>
      <c r="E23" s="20"/>
      <c r="F23" s="8"/>
      <c r="G23" s="20" t="s">
        <v>4</v>
      </c>
      <c r="H23" s="46"/>
      <c r="I23" s="46"/>
      <c r="J23" s="20"/>
      <c r="K23" s="45">
        <f t="shared" si="0"/>
      </c>
      <c r="L23" s="45"/>
      <c r="M23" s="6">
        <f t="shared" si="2"/>
      </c>
      <c r="N23" s="20"/>
      <c r="O23" s="8"/>
      <c r="P23" s="46"/>
      <c r="Q23" s="46"/>
      <c r="R23" s="47">
        <f t="shared" si="3"/>
      </c>
      <c r="S23" s="47"/>
      <c r="T23" s="48">
        <f t="shared" si="4"/>
      </c>
      <c r="U23" s="48"/>
    </row>
    <row r="24" spans="2:21" ht="13.5">
      <c r="B24" s="20">
        <v>16</v>
      </c>
      <c r="C24" s="45">
        <f t="shared" si="1"/>
      </c>
      <c r="D24" s="45"/>
      <c r="E24" s="20"/>
      <c r="F24" s="8"/>
      <c r="G24" s="20" t="s">
        <v>4</v>
      </c>
      <c r="H24" s="46"/>
      <c r="I24" s="46"/>
      <c r="J24" s="20"/>
      <c r="K24" s="45">
        <f t="shared" si="0"/>
      </c>
      <c r="L24" s="45"/>
      <c r="M24" s="6">
        <f t="shared" si="2"/>
      </c>
      <c r="N24" s="20"/>
      <c r="O24" s="8"/>
      <c r="P24" s="46"/>
      <c r="Q24" s="46"/>
      <c r="R24" s="47">
        <f t="shared" si="3"/>
      </c>
      <c r="S24" s="47"/>
      <c r="T24" s="48">
        <f t="shared" si="4"/>
      </c>
      <c r="U24" s="48"/>
    </row>
    <row r="25" spans="2:21" ht="13.5">
      <c r="B25" s="20">
        <v>17</v>
      </c>
      <c r="C25" s="45">
        <f t="shared" si="1"/>
      </c>
      <c r="D25" s="45"/>
      <c r="E25" s="20"/>
      <c r="F25" s="8"/>
      <c r="G25" s="20" t="s">
        <v>4</v>
      </c>
      <c r="H25" s="46"/>
      <c r="I25" s="46"/>
      <c r="J25" s="20"/>
      <c r="K25" s="45">
        <f t="shared" si="0"/>
      </c>
      <c r="L25" s="45"/>
      <c r="M25" s="6">
        <f t="shared" si="2"/>
      </c>
      <c r="N25" s="20"/>
      <c r="O25" s="8"/>
      <c r="P25" s="46"/>
      <c r="Q25" s="46"/>
      <c r="R25" s="47">
        <f t="shared" si="3"/>
      </c>
      <c r="S25" s="47"/>
      <c r="T25" s="48">
        <f t="shared" si="4"/>
      </c>
      <c r="U25" s="48"/>
    </row>
    <row r="26" spans="2:21" ht="13.5">
      <c r="B26" s="20">
        <v>18</v>
      </c>
      <c r="C26" s="45">
        <f t="shared" si="1"/>
      </c>
      <c r="D26" s="45"/>
      <c r="E26" s="20"/>
      <c r="F26" s="8"/>
      <c r="G26" s="20" t="s">
        <v>4</v>
      </c>
      <c r="H26" s="46"/>
      <c r="I26" s="46"/>
      <c r="J26" s="20"/>
      <c r="K26" s="45">
        <f t="shared" si="0"/>
      </c>
      <c r="L26" s="45"/>
      <c r="M26" s="6">
        <f t="shared" si="2"/>
      </c>
      <c r="N26" s="20"/>
      <c r="O26" s="8"/>
      <c r="P26" s="46"/>
      <c r="Q26" s="46"/>
      <c r="R26" s="47">
        <f t="shared" si="3"/>
      </c>
      <c r="S26" s="47"/>
      <c r="T26" s="48">
        <f t="shared" si="4"/>
      </c>
      <c r="U26" s="48"/>
    </row>
    <row r="27" spans="2:21" ht="13.5">
      <c r="B27" s="20">
        <v>19</v>
      </c>
      <c r="C27" s="45">
        <f t="shared" si="1"/>
      </c>
      <c r="D27" s="45"/>
      <c r="E27" s="20"/>
      <c r="F27" s="8"/>
      <c r="G27" s="20" t="s">
        <v>3</v>
      </c>
      <c r="H27" s="46"/>
      <c r="I27" s="46"/>
      <c r="J27" s="20"/>
      <c r="K27" s="45">
        <f t="shared" si="0"/>
      </c>
      <c r="L27" s="45"/>
      <c r="M27" s="6">
        <f t="shared" si="2"/>
      </c>
      <c r="N27" s="20"/>
      <c r="O27" s="8"/>
      <c r="P27" s="46"/>
      <c r="Q27" s="46"/>
      <c r="R27" s="47">
        <f t="shared" si="3"/>
      </c>
      <c r="S27" s="47"/>
      <c r="T27" s="48">
        <f t="shared" si="4"/>
      </c>
      <c r="U27" s="48"/>
    </row>
    <row r="28" spans="2:21" ht="13.5">
      <c r="B28" s="20">
        <v>20</v>
      </c>
      <c r="C28" s="45">
        <f t="shared" si="1"/>
      </c>
      <c r="D28" s="45"/>
      <c r="E28" s="20"/>
      <c r="F28" s="8"/>
      <c r="G28" s="20" t="s">
        <v>4</v>
      </c>
      <c r="H28" s="46"/>
      <c r="I28" s="46"/>
      <c r="J28" s="20"/>
      <c r="K28" s="45">
        <f t="shared" si="0"/>
      </c>
      <c r="L28" s="45"/>
      <c r="M28" s="6">
        <f t="shared" si="2"/>
      </c>
      <c r="N28" s="20"/>
      <c r="O28" s="8"/>
      <c r="P28" s="46"/>
      <c r="Q28" s="46"/>
      <c r="R28" s="47">
        <f t="shared" si="3"/>
      </c>
      <c r="S28" s="47"/>
      <c r="T28" s="48">
        <f t="shared" si="4"/>
      </c>
      <c r="U28" s="48"/>
    </row>
    <row r="29" spans="2:21" ht="13.5">
      <c r="B29" s="20">
        <v>21</v>
      </c>
      <c r="C29" s="45">
        <f t="shared" si="1"/>
      </c>
      <c r="D29" s="45"/>
      <c r="E29" s="20"/>
      <c r="F29" s="8"/>
      <c r="G29" s="20" t="s">
        <v>3</v>
      </c>
      <c r="H29" s="46"/>
      <c r="I29" s="46"/>
      <c r="J29" s="20"/>
      <c r="K29" s="45">
        <f t="shared" si="0"/>
      </c>
      <c r="L29" s="45"/>
      <c r="M29" s="6">
        <f t="shared" si="2"/>
      </c>
      <c r="N29" s="20"/>
      <c r="O29" s="8"/>
      <c r="P29" s="46"/>
      <c r="Q29" s="46"/>
      <c r="R29" s="47">
        <f t="shared" si="3"/>
      </c>
      <c r="S29" s="47"/>
      <c r="T29" s="48">
        <f t="shared" si="4"/>
      </c>
      <c r="U29" s="48"/>
    </row>
    <row r="30" spans="2:21" ht="13.5">
      <c r="B30" s="20">
        <v>22</v>
      </c>
      <c r="C30" s="45">
        <f t="shared" si="1"/>
      </c>
      <c r="D30" s="45"/>
      <c r="E30" s="20"/>
      <c r="F30" s="8"/>
      <c r="G30" s="20" t="s">
        <v>3</v>
      </c>
      <c r="H30" s="46"/>
      <c r="I30" s="46"/>
      <c r="J30" s="20"/>
      <c r="K30" s="45">
        <f t="shared" si="0"/>
      </c>
      <c r="L30" s="45"/>
      <c r="M30" s="6">
        <f t="shared" si="2"/>
      </c>
      <c r="N30" s="20"/>
      <c r="O30" s="8"/>
      <c r="P30" s="46"/>
      <c r="Q30" s="46"/>
      <c r="R30" s="47">
        <f t="shared" si="3"/>
      </c>
      <c r="S30" s="47"/>
      <c r="T30" s="48">
        <f t="shared" si="4"/>
      </c>
      <c r="U30" s="48"/>
    </row>
    <row r="31" spans="2:21" ht="13.5">
      <c r="B31" s="20">
        <v>23</v>
      </c>
      <c r="C31" s="45">
        <f t="shared" si="1"/>
      </c>
      <c r="D31" s="45"/>
      <c r="E31" s="20"/>
      <c r="F31" s="8"/>
      <c r="G31" s="20" t="s">
        <v>3</v>
      </c>
      <c r="H31" s="46"/>
      <c r="I31" s="46"/>
      <c r="J31" s="20"/>
      <c r="K31" s="45">
        <f t="shared" si="0"/>
      </c>
      <c r="L31" s="45"/>
      <c r="M31" s="6">
        <f t="shared" si="2"/>
      </c>
      <c r="N31" s="20"/>
      <c r="O31" s="8"/>
      <c r="P31" s="46"/>
      <c r="Q31" s="46"/>
      <c r="R31" s="47">
        <f t="shared" si="3"/>
      </c>
      <c r="S31" s="47"/>
      <c r="T31" s="48">
        <f t="shared" si="4"/>
      </c>
      <c r="U31" s="48"/>
    </row>
    <row r="32" spans="2:21" ht="13.5">
      <c r="B32" s="20">
        <v>24</v>
      </c>
      <c r="C32" s="45">
        <f t="shared" si="1"/>
      </c>
      <c r="D32" s="45"/>
      <c r="E32" s="20"/>
      <c r="F32" s="8"/>
      <c r="G32" s="20" t="s">
        <v>3</v>
      </c>
      <c r="H32" s="46"/>
      <c r="I32" s="46"/>
      <c r="J32" s="20"/>
      <c r="K32" s="45">
        <f t="shared" si="0"/>
      </c>
      <c r="L32" s="45"/>
      <c r="M32" s="6">
        <f t="shared" si="2"/>
      </c>
      <c r="N32" s="20"/>
      <c r="O32" s="8"/>
      <c r="P32" s="46"/>
      <c r="Q32" s="46"/>
      <c r="R32" s="47">
        <f t="shared" si="3"/>
      </c>
      <c r="S32" s="47"/>
      <c r="T32" s="48">
        <f t="shared" si="4"/>
      </c>
      <c r="U32" s="48"/>
    </row>
    <row r="33" spans="2:21" ht="13.5">
      <c r="B33" s="20">
        <v>25</v>
      </c>
      <c r="C33" s="45">
        <f t="shared" si="1"/>
      </c>
      <c r="D33" s="45"/>
      <c r="E33" s="20"/>
      <c r="F33" s="8"/>
      <c r="G33" s="20" t="s">
        <v>4</v>
      </c>
      <c r="H33" s="46"/>
      <c r="I33" s="46"/>
      <c r="J33" s="20"/>
      <c r="K33" s="45">
        <f t="shared" si="0"/>
      </c>
      <c r="L33" s="45"/>
      <c r="M33" s="6">
        <f t="shared" si="2"/>
      </c>
      <c r="N33" s="20"/>
      <c r="O33" s="8"/>
      <c r="P33" s="46"/>
      <c r="Q33" s="46"/>
      <c r="R33" s="47">
        <f t="shared" si="3"/>
      </c>
      <c r="S33" s="47"/>
      <c r="T33" s="48">
        <f t="shared" si="4"/>
      </c>
      <c r="U33" s="48"/>
    </row>
    <row r="34" spans="2:21" ht="13.5">
      <c r="B34" s="20">
        <v>26</v>
      </c>
      <c r="C34" s="45">
        <f t="shared" si="1"/>
      </c>
      <c r="D34" s="45"/>
      <c r="E34" s="20"/>
      <c r="F34" s="8"/>
      <c r="G34" s="20" t="s">
        <v>3</v>
      </c>
      <c r="H34" s="46"/>
      <c r="I34" s="46"/>
      <c r="J34" s="20"/>
      <c r="K34" s="45">
        <f t="shared" si="0"/>
      </c>
      <c r="L34" s="45"/>
      <c r="M34" s="6">
        <f t="shared" si="2"/>
      </c>
      <c r="N34" s="20"/>
      <c r="O34" s="8"/>
      <c r="P34" s="46"/>
      <c r="Q34" s="46"/>
      <c r="R34" s="47">
        <f t="shared" si="3"/>
      </c>
      <c r="S34" s="47"/>
      <c r="T34" s="48">
        <f t="shared" si="4"/>
      </c>
      <c r="U34" s="48"/>
    </row>
    <row r="35" spans="2:21" ht="13.5">
      <c r="B35" s="20">
        <v>27</v>
      </c>
      <c r="C35" s="45">
        <f t="shared" si="1"/>
      </c>
      <c r="D35" s="45"/>
      <c r="E35" s="20"/>
      <c r="F35" s="8"/>
      <c r="G35" s="20" t="s">
        <v>3</v>
      </c>
      <c r="H35" s="46"/>
      <c r="I35" s="46"/>
      <c r="J35" s="20"/>
      <c r="K35" s="45">
        <f t="shared" si="0"/>
      </c>
      <c r="L35" s="45"/>
      <c r="M35" s="6">
        <f t="shared" si="2"/>
      </c>
      <c r="N35" s="20"/>
      <c r="O35" s="8"/>
      <c r="P35" s="46"/>
      <c r="Q35" s="46"/>
      <c r="R35" s="47">
        <f t="shared" si="3"/>
      </c>
      <c r="S35" s="47"/>
      <c r="T35" s="48">
        <f t="shared" si="4"/>
      </c>
      <c r="U35" s="48"/>
    </row>
    <row r="36" spans="2:21" ht="13.5">
      <c r="B36" s="20">
        <v>28</v>
      </c>
      <c r="C36" s="45">
        <f t="shared" si="1"/>
      </c>
      <c r="D36" s="45"/>
      <c r="E36" s="20"/>
      <c r="F36" s="8"/>
      <c r="G36" s="20" t="s">
        <v>3</v>
      </c>
      <c r="H36" s="46"/>
      <c r="I36" s="46"/>
      <c r="J36" s="20"/>
      <c r="K36" s="45">
        <f t="shared" si="0"/>
      </c>
      <c r="L36" s="45"/>
      <c r="M36" s="6">
        <f t="shared" si="2"/>
      </c>
      <c r="N36" s="20"/>
      <c r="O36" s="8"/>
      <c r="P36" s="46"/>
      <c r="Q36" s="46"/>
      <c r="R36" s="47">
        <f t="shared" si="3"/>
      </c>
      <c r="S36" s="47"/>
      <c r="T36" s="48">
        <f t="shared" si="4"/>
      </c>
      <c r="U36" s="48"/>
    </row>
    <row r="37" spans="2:21" ht="13.5">
      <c r="B37" s="20">
        <v>29</v>
      </c>
      <c r="C37" s="45">
        <f t="shared" si="1"/>
      </c>
      <c r="D37" s="45"/>
      <c r="E37" s="20"/>
      <c r="F37" s="8"/>
      <c r="G37" s="20" t="s">
        <v>3</v>
      </c>
      <c r="H37" s="46"/>
      <c r="I37" s="46"/>
      <c r="J37" s="20"/>
      <c r="K37" s="45">
        <f t="shared" si="0"/>
      </c>
      <c r="L37" s="45"/>
      <c r="M37" s="6">
        <f t="shared" si="2"/>
      </c>
      <c r="N37" s="20"/>
      <c r="O37" s="8"/>
      <c r="P37" s="46"/>
      <c r="Q37" s="46"/>
      <c r="R37" s="47">
        <f t="shared" si="3"/>
      </c>
      <c r="S37" s="47"/>
      <c r="T37" s="48">
        <f t="shared" si="4"/>
      </c>
      <c r="U37" s="48"/>
    </row>
    <row r="38" spans="2:21" ht="13.5">
      <c r="B38" s="20">
        <v>30</v>
      </c>
      <c r="C38" s="45">
        <f t="shared" si="1"/>
      </c>
      <c r="D38" s="45"/>
      <c r="E38" s="20"/>
      <c r="F38" s="8"/>
      <c r="G38" s="20" t="s">
        <v>4</v>
      </c>
      <c r="H38" s="46"/>
      <c r="I38" s="46"/>
      <c r="J38" s="20"/>
      <c r="K38" s="45">
        <f t="shared" si="0"/>
      </c>
      <c r="L38" s="45"/>
      <c r="M38" s="6">
        <f t="shared" si="2"/>
      </c>
      <c r="N38" s="20"/>
      <c r="O38" s="8"/>
      <c r="P38" s="46"/>
      <c r="Q38" s="46"/>
      <c r="R38" s="47">
        <f t="shared" si="3"/>
      </c>
      <c r="S38" s="47"/>
      <c r="T38" s="48">
        <f t="shared" si="4"/>
      </c>
      <c r="U38" s="48"/>
    </row>
    <row r="39" spans="2:21" ht="13.5">
      <c r="B39" s="20">
        <v>31</v>
      </c>
      <c r="C39" s="45">
        <f t="shared" si="1"/>
      </c>
      <c r="D39" s="45"/>
      <c r="E39" s="20"/>
      <c r="F39" s="8"/>
      <c r="G39" s="20" t="s">
        <v>4</v>
      </c>
      <c r="H39" s="46"/>
      <c r="I39" s="46"/>
      <c r="J39" s="20"/>
      <c r="K39" s="45">
        <f t="shared" si="0"/>
      </c>
      <c r="L39" s="45"/>
      <c r="M39" s="6">
        <f t="shared" si="2"/>
      </c>
      <c r="N39" s="20"/>
      <c r="O39" s="8"/>
      <c r="P39" s="46"/>
      <c r="Q39" s="46"/>
      <c r="R39" s="47">
        <f t="shared" si="3"/>
      </c>
      <c r="S39" s="47"/>
      <c r="T39" s="48">
        <f t="shared" si="4"/>
      </c>
      <c r="U39" s="48"/>
    </row>
    <row r="40" spans="2:21" ht="13.5">
      <c r="B40" s="20">
        <v>32</v>
      </c>
      <c r="C40" s="45">
        <f t="shared" si="1"/>
      </c>
      <c r="D40" s="45"/>
      <c r="E40" s="20"/>
      <c r="F40" s="8"/>
      <c r="G40" s="20" t="s">
        <v>4</v>
      </c>
      <c r="H40" s="46"/>
      <c r="I40" s="46"/>
      <c r="J40" s="20"/>
      <c r="K40" s="45">
        <f t="shared" si="0"/>
      </c>
      <c r="L40" s="45"/>
      <c r="M40" s="6">
        <f t="shared" si="2"/>
      </c>
      <c r="N40" s="20"/>
      <c r="O40" s="8"/>
      <c r="P40" s="46"/>
      <c r="Q40" s="46"/>
      <c r="R40" s="47">
        <f t="shared" si="3"/>
      </c>
      <c r="S40" s="47"/>
      <c r="T40" s="48">
        <f t="shared" si="4"/>
      </c>
      <c r="U40" s="48"/>
    </row>
    <row r="41" spans="2:21" ht="13.5">
      <c r="B41" s="20">
        <v>33</v>
      </c>
      <c r="C41" s="45">
        <f t="shared" si="1"/>
      </c>
      <c r="D41" s="45"/>
      <c r="E41" s="20"/>
      <c r="F41" s="8"/>
      <c r="G41" s="20" t="s">
        <v>3</v>
      </c>
      <c r="H41" s="46"/>
      <c r="I41" s="46"/>
      <c r="J41" s="20"/>
      <c r="K41" s="45">
        <f t="shared" si="0"/>
      </c>
      <c r="L41" s="45"/>
      <c r="M41" s="6">
        <f t="shared" si="2"/>
      </c>
      <c r="N41" s="20"/>
      <c r="O41" s="8"/>
      <c r="P41" s="46"/>
      <c r="Q41" s="46"/>
      <c r="R41" s="47">
        <f t="shared" si="3"/>
      </c>
      <c r="S41" s="47"/>
      <c r="T41" s="48">
        <f t="shared" si="4"/>
      </c>
      <c r="U41" s="48"/>
    </row>
    <row r="42" spans="2:21" ht="13.5">
      <c r="B42" s="20">
        <v>34</v>
      </c>
      <c r="C42" s="45">
        <f t="shared" si="1"/>
      </c>
      <c r="D42" s="45"/>
      <c r="E42" s="20"/>
      <c r="F42" s="8"/>
      <c r="G42" s="20" t="s">
        <v>4</v>
      </c>
      <c r="H42" s="46"/>
      <c r="I42" s="46"/>
      <c r="J42" s="20"/>
      <c r="K42" s="45">
        <f t="shared" si="0"/>
      </c>
      <c r="L42" s="45"/>
      <c r="M42" s="6">
        <f t="shared" si="2"/>
      </c>
      <c r="N42" s="20"/>
      <c r="O42" s="8"/>
      <c r="P42" s="46"/>
      <c r="Q42" s="46"/>
      <c r="R42" s="47">
        <f t="shared" si="3"/>
      </c>
      <c r="S42" s="47"/>
      <c r="T42" s="48">
        <f t="shared" si="4"/>
      </c>
      <c r="U42" s="48"/>
    </row>
    <row r="43" spans="2:21" ht="13.5">
      <c r="B43" s="20">
        <v>35</v>
      </c>
      <c r="C43" s="45">
        <f t="shared" si="1"/>
      </c>
      <c r="D43" s="45"/>
      <c r="E43" s="20"/>
      <c r="F43" s="8"/>
      <c r="G43" s="20" t="s">
        <v>3</v>
      </c>
      <c r="H43" s="46"/>
      <c r="I43" s="46"/>
      <c r="J43" s="20"/>
      <c r="K43" s="45">
        <f t="shared" si="0"/>
      </c>
      <c r="L43" s="45"/>
      <c r="M43" s="6">
        <f t="shared" si="2"/>
      </c>
      <c r="N43" s="20"/>
      <c r="O43" s="8"/>
      <c r="P43" s="46"/>
      <c r="Q43" s="46"/>
      <c r="R43" s="47">
        <f t="shared" si="3"/>
      </c>
      <c r="S43" s="47"/>
      <c r="T43" s="48">
        <f t="shared" si="4"/>
      </c>
      <c r="U43" s="48"/>
    </row>
    <row r="44" spans="2:21" ht="13.5">
      <c r="B44" s="20">
        <v>36</v>
      </c>
      <c r="C44" s="45">
        <f t="shared" si="1"/>
      </c>
      <c r="D44" s="45"/>
      <c r="E44" s="20"/>
      <c r="F44" s="8"/>
      <c r="G44" s="20" t="s">
        <v>4</v>
      </c>
      <c r="H44" s="46"/>
      <c r="I44" s="46"/>
      <c r="J44" s="20"/>
      <c r="K44" s="45">
        <f t="shared" si="0"/>
      </c>
      <c r="L44" s="45"/>
      <c r="M44" s="6">
        <f t="shared" si="2"/>
      </c>
      <c r="N44" s="20"/>
      <c r="O44" s="8"/>
      <c r="P44" s="46"/>
      <c r="Q44" s="46"/>
      <c r="R44" s="47">
        <f t="shared" si="3"/>
      </c>
      <c r="S44" s="47"/>
      <c r="T44" s="48">
        <f t="shared" si="4"/>
      </c>
      <c r="U44" s="48"/>
    </row>
    <row r="45" spans="2:21" ht="13.5">
      <c r="B45" s="20">
        <v>37</v>
      </c>
      <c r="C45" s="45">
        <f t="shared" si="1"/>
      </c>
      <c r="D45" s="45"/>
      <c r="E45" s="20"/>
      <c r="F45" s="8"/>
      <c r="G45" s="20" t="s">
        <v>3</v>
      </c>
      <c r="H45" s="46"/>
      <c r="I45" s="46"/>
      <c r="J45" s="20"/>
      <c r="K45" s="45">
        <f t="shared" si="0"/>
      </c>
      <c r="L45" s="45"/>
      <c r="M45" s="6">
        <f t="shared" si="2"/>
      </c>
      <c r="N45" s="20"/>
      <c r="O45" s="8"/>
      <c r="P45" s="46"/>
      <c r="Q45" s="46"/>
      <c r="R45" s="47">
        <f t="shared" si="3"/>
      </c>
      <c r="S45" s="47"/>
      <c r="T45" s="48">
        <f t="shared" si="4"/>
      </c>
      <c r="U45" s="48"/>
    </row>
    <row r="46" spans="2:21" ht="13.5">
      <c r="B46" s="20">
        <v>38</v>
      </c>
      <c r="C46" s="45">
        <f t="shared" si="1"/>
      </c>
      <c r="D46" s="45"/>
      <c r="E46" s="20"/>
      <c r="F46" s="8"/>
      <c r="G46" s="20" t="s">
        <v>4</v>
      </c>
      <c r="H46" s="46"/>
      <c r="I46" s="46"/>
      <c r="J46" s="20"/>
      <c r="K46" s="45">
        <f t="shared" si="0"/>
      </c>
      <c r="L46" s="45"/>
      <c r="M46" s="6">
        <f t="shared" si="2"/>
      </c>
      <c r="N46" s="20"/>
      <c r="O46" s="8"/>
      <c r="P46" s="46"/>
      <c r="Q46" s="46"/>
      <c r="R46" s="47">
        <f t="shared" si="3"/>
      </c>
      <c r="S46" s="47"/>
      <c r="T46" s="48">
        <f t="shared" si="4"/>
      </c>
      <c r="U46" s="48"/>
    </row>
    <row r="47" spans="2:21" ht="13.5">
      <c r="B47" s="20">
        <v>39</v>
      </c>
      <c r="C47" s="45">
        <f t="shared" si="1"/>
      </c>
      <c r="D47" s="45"/>
      <c r="E47" s="20"/>
      <c r="F47" s="8"/>
      <c r="G47" s="20" t="s">
        <v>4</v>
      </c>
      <c r="H47" s="46"/>
      <c r="I47" s="46"/>
      <c r="J47" s="20"/>
      <c r="K47" s="45">
        <f t="shared" si="0"/>
      </c>
      <c r="L47" s="45"/>
      <c r="M47" s="6">
        <f t="shared" si="2"/>
      </c>
      <c r="N47" s="20"/>
      <c r="O47" s="8"/>
      <c r="P47" s="46"/>
      <c r="Q47" s="46"/>
      <c r="R47" s="47">
        <f t="shared" si="3"/>
      </c>
      <c r="S47" s="47"/>
      <c r="T47" s="48">
        <f t="shared" si="4"/>
      </c>
      <c r="U47" s="48"/>
    </row>
    <row r="48" spans="2:21" ht="13.5">
      <c r="B48" s="20">
        <v>40</v>
      </c>
      <c r="C48" s="45">
        <f t="shared" si="1"/>
      </c>
      <c r="D48" s="45"/>
      <c r="E48" s="20"/>
      <c r="F48" s="8"/>
      <c r="G48" s="20" t="s">
        <v>37</v>
      </c>
      <c r="H48" s="46"/>
      <c r="I48" s="46"/>
      <c r="J48" s="20"/>
      <c r="K48" s="45">
        <f t="shared" si="0"/>
      </c>
      <c r="L48" s="45"/>
      <c r="M48" s="6">
        <f t="shared" si="2"/>
      </c>
      <c r="N48" s="20"/>
      <c r="O48" s="8"/>
      <c r="P48" s="46"/>
      <c r="Q48" s="46"/>
      <c r="R48" s="47">
        <f t="shared" si="3"/>
      </c>
      <c r="S48" s="47"/>
      <c r="T48" s="48">
        <f t="shared" si="4"/>
      </c>
      <c r="U48" s="48"/>
    </row>
    <row r="49" spans="2:21" ht="13.5">
      <c r="B49" s="20">
        <v>41</v>
      </c>
      <c r="C49" s="45">
        <f t="shared" si="1"/>
      </c>
      <c r="D49" s="45"/>
      <c r="E49" s="20"/>
      <c r="F49" s="8"/>
      <c r="G49" s="20" t="s">
        <v>4</v>
      </c>
      <c r="H49" s="46"/>
      <c r="I49" s="46"/>
      <c r="J49" s="20"/>
      <c r="K49" s="45">
        <f t="shared" si="0"/>
      </c>
      <c r="L49" s="45"/>
      <c r="M49" s="6">
        <f t="shared" si="2"/>
      </c>
      <c r="N49" s="20"/>
      <c r="O49" s="8"/>
      <c r="P49" s="46"/>
      <c r="Q49" s="46"/>
      <c r="R49" s="47">
        <f t="shared" si="3"/>
      </c>
      <c r="S49" s="47"/>
      <c r="T49" s="48">
        <f t="shared" si="4"/>
      </c>
      <c r="U49" s="48"/>
    </row>
    <row r="50" spans="2:21" ht="13.5">
      <c r="B50" s="20">
        <v>42</v>
      </c>
      <c r="C50" s="45">
        <f t="shared" si="1"/>
      </c>
      <c r="D50" s="45"/>
      <c r="E50" s="20"/>
      <c r="F50" s="8"/>
      <c r="G50" s="20" t="s">
        <v>4</v>
      </c>
      <c r="H50" s="46"/>
      <c r="I50" s="46"/>
      <c r="J50" s="20"/>
      <c r="K50" s="45">
        <f t="shared" si="0"/>
      </c>
      <c r="L50" s="45"/>
      <c r="M50" s="6">
        <f t="shared" si="2"/>
      </c>
      <c r="N50" s="20"/>
      <c r="O50" s="8"/>
      <c r="P50" s="46"/>
      <c r="Q50" s="46"/>
      <c r="R50" s="47">
        <f t="shared" si="3"/>
      </c>
      <c r="S50" s="47"/>
      <c r="T50" s="48">
        <f t="shared" si="4"/>
      </c>
      <c r="U50" s="48"/>
    </row>
    <row r="51" spans="2:21" ht="13.5">
      <c r="B51" s="20">
        <v>43</v>
      </c>
      <c r="C51" s="45">
        <f t="shared" si="1"/>
      </c>
      <c r="D51" s="45"/>
      <c r="E51" s="20"/>
      <c r="F51" s="8"/>
      <c r="G51" s="20" t="s">
        <v>3</v>
      </c>
      <c r="H51" s="46"/>
      <c r="I51" s="46"/>
      <c r="J51" s="20"/>
      <c r="K51" s="45">
        <f t="shared" si="0"/>
      </c>
      <c r="L51" s="45"/>
      <c r="M51" s="6">
        <f t="shared" si="2"/>
      </c>
      <c r="N51" s="20"/>
      <c r="O51" s="8"/>
      <c r="P51" s="46"/>
      <c r="Q51" s="46"/>
      <c r="R51" s="47">
        <f t="shared" si="3"/>
      </c>
      <c r="S51" s="47"/>
      <c r="T51" s="48">
        <f t="shared" si="4"/>
      </c>
      <c r="U51" s="48"/>
    </row>
    <row r="52" spans="2:21" ht="13.5">
      <c r="B52" s="20">
        <v>44</v>
      </c>
      <c r="C52" s="45">
        <f t="shared" si="1"/>
      </c>
      <c r="D52" s="45"/>
      <c r="E52" s="20"/>
      <c r="F52" s="8"/>
      <c r="G52" s="20" t="s">
        <v>3</v>
      </c>
      <c r="H52" s="46"/>
      <c r="I52" s="46"/>
      <c r="J52" s="20"/>
      <c r="K52" s="45">
        <f t="shared" si="0"/>
      </c>
      <c r="L52" s="45"/>
      <c r="M52" s="6">
        <f t="shared" si="2"/>
      </c>
      <c r="N52" s="20"/>
      <c r="O52" s="8"/>
      <c r="P52" s="46"/>
      <c r="Q52" s="46"/>
      <c r="R52" s="47">
        <f t="shared" si="3"/>
      </c>
      <c r="S52" s="47"/>
      <c r="T52" s="48">
        <f t="shared" si="4"/>
      </c>
      <c r="U52" s="48"/>
    </row>
    <row r="53" spans="2:21" ht="13.5">
      <c r="B53" s="20">
        <v>45</v>
      </c>
      <c r="C53" s="45">
        <f t="shared" si="1"/>
      </c>
      <c r="D53" s="45"/>
      <c r="E53" s="20"/>
      <c r="F53" s="8"/>
      <c r="G53" s="20" t="s">
        <v>4</v>
      </c>
      <c r="H53" s="46"/>
      <c r="I53" s="46"/>
      <c r="J53" s="20"/>
      <c r="K53" s="45">
        <f t="shared" si="0"/>
      </c>
      <c r="L53" s="45"/>
      <c r="M53" s="6">
        <f t="shared" si="2"/>
      </c>
      <c r="N53" s="20"/>
      <c r="O53" s="8"/>
      <c r="P53" s="46"/>
      <c r="Q53" s="46"/>
      <c r="R53" s="47">
        <f t="shared" si="3"/>
      </c>
      <c r="S53" s="47"/>
      <c r="T53" s="48">
        <f t="shared" si="4"/>
      </c>
      <c r="U53" s="48"/>
    </row>
    <row r="54" spans="2:21" ht="13.5">
      <c r="B54" s="20">
        <v>46</v>
      </c>
      <c r="C54" s="45">
        <f t="shared" si="1"/>
      </c>
      <c r="D54" s="45"/>
      <c r="E54" s="20"/>
      <c r="F54" s="8"/>
      <c r="G54" s="20" t="s">
        <v>4</v>
      </c>
      <c r="H54" s="46"/>
      <c r="I54" s="46"/>
      <c r="J54" s="20"/>
      <c r="K54" s="45">
        <f t="shared" si="0"/>
      </c>
      <c r="L54" s="45"/>
      <c r="M54" s="6">
        <f t="shared" si="2"/>
      </c>
      <c r="N54" s="20"/>
      <c r="O54" s="8"/>
      <c r="P54" s="46"/>
      <c r="Q54" s="46"/>
      <c r="R54" s="47">
        <f t="shared" si="3"/>
      </c>
      <c r="S54" s="47"/>
      <c r="T54" s="48">
        <f t="shared" si="4"/>
      </c>
      <c r="U54" s="48"/>
    </row>
    <row r="55" spans="2:21" ht="13.5">
      <c r="B55" s="20">
        <v>47</v>
      </c>
      <c r="C55" s="45">
        <f t="shared" si="1"/>
      </c>
      <c r="D55" s="45"/>
      <c r="E55" s="20"/>
      <c r="F55" s="8"/>
      <c r="G55" s="20" t="s">
        <v>3</v>
      </c>
      <c r="H55" s="46"/>
      <c r="I55" s="46"/>
      <c r="J55" s="20"/>
      <c r="K55" s="45">
        <f t="shared" si="0"/>
      </c>
      <c r="L55" s="45"/>
      <c r="M55" s="6">
        <f t="shared" si="2"/>
      </c>
      <c r="N55" s="20"/>
      <c r="O55" s="8"/>
      <c r="P55" s="46"/>
      <c r="Q55" s="46"/>
      <c r="R55" s="47">
        <f t="shared" si="3"/>
      </c>
      <c r="S55" s="47"/>
      <c r="T55" s="48">
        <f t="shared" si="4"/>
      </c>
      <c r="U55" s="48"/>
    </row>
    <row r="56" spans="2:21" ht="13.5">
      <c r="B56" s="20">
        <v>48</v>
      </c>
      <c r="C56" s="45">
        <f t="shared" si="1"/>
      </c>
      <c r="D56" s="45"/>
      <c r="E56" s="20"/>
      <c r="F56" s="8"/>
      <c r="G56" s="20" t="s">
        <v>3</v>
      </c>
      <c r="H56" s="46"/>
      <c r="I56" s="46"/>
      <c r="J56" s="20"/>
      <c r="K56" s="45">
        <f t="shared" si="0"/>
      </c>
      <c r="L56" s="45"/>
      <c r="M56" s="6">
        <f t="shared" si="2"/>
      </c>
      <c r="N56" s="20"/>
      <c r="O56" s="8"/>
      <c r="P56" s="46"/>
      <c r="Q56" s="46"/>
      <c r="R56" s="47">
        <f t="shared" si="3"/>
      </c>
      <c r="S56" s="47"/>
      <c r="T56" s="48">
        <f t="shared" si="4"/>
      </c>
      <c r="U56" s="48"/>
    </row>
    <row r="57" spans="2:21" ht="13.5">
      <c r="B57" s="20">
        <v>49</v>
      </c>
      <c r="C57" s="45">
        <f t="shared" si="1"/>
      </c>
      <c r="D57" s="45"/>
      <c r="E57" s="20"/>
      <c r="F57" s="8"/>
      <c r="G57" s="20" t="s">
        <v>3</v>
      </c>
      <c r="H57" s="46"/>
      <c r="I57" s="46"/>
      <c r="J57" s="20"/>
      <c r="K57" s="45">
        <f t="shared" si="0"/>
      </c>
      <c r="L57" s="45"/>
      <c r="M57" s="6">
        <f t="shared" si="2"/>
      </c>
      <c r="N57" s="20"/>
      <c r="O57" s="8"/>
      <c r="P57" s="46"/>
      <c r="Q57" s="46"/>
      <c r="R57" s="47">
        <f t="shared" si="3"/>
      </c>
      <c r="S57" s="47"/>
      <c r="T57" s="48">
        <f t="shared" si="4"/>
      </c>
      <c r="U57" s="48"/>
    </row>
    <row r="58" spans="2:21" ht="13.5">
      <c r="B58" s="20">
        <v>50</v>
      </c>
      <c r="C58" s="45">
        <f t="shared" si="1"/>
      </c>
      <c r="D58" s="45"/>
      <c r="E58" s="20"/>
      <c r="F58" s="8"/>
      <c r="G58" s="20" t="s">
        <v>3</v>
      </c>
      <c r="H58" s="46"/>
      <c r="I58" s="46"/>
      <c r="J58" s="20"/>
      <c r="K58" s="45">
        <f t="shared" si="0"/>
      </c>
      <c r="L58" s="45"/>
      <c r="M58" s="6">
        <f t="shared" si="2"/>
      </c>
      <c r="N58" s="20"/>
      <c r="O58" s="8"/>
      <c r="P58" s="46"/>
      <c r="Q58" s="46"/>
      <c r="R58" s="47">
        <f t="shared" si="3"/>
      </c>
      <c r="S58" s="47"/>
      <c r="T58" s="48">
        <f t="shared" si="4"/>
      </c>
      <c r="U58" s="48"/>
    </row>
    <row r="59" spans="2:21" ht="13.5">
      <c r="B59" s="20">
        <v>51</v>
      </c>
      <c r="C59" s="45">
        <f t="shared" si="1"/>
      </c>
      <c r="D59" s="45"/>
      <c r="E59" s="20"/>
      <c r="F59" s="8"/>
      <c r="G59" s="20" t="s">
        <v>3</v>
      </c>
      <c r="H59" s="46"/>
      <c r="I59" s="46"/>
      <c r="J59" s="20"/>
      <c r="K59" s="45">
        <f t="shared" si="0"/>
      </c>
      <c r="L59" s="45"/>
      <c r="M59" s="6">
        <f t="shared" si="2"/>
      </c>
      <c r="N59" s="20"/>
      <c r="O59" s="8"/>
      <c r="P59" s="46"/>
      <c r="Q59" s="46"/>
      <c r="R59" s="47">
        <f t="shared" si="3"/>
      </c>
      <c r="S59" s="47"/>
      <c r="T59" s="48">
        <f t="shared" si="4"/>
      </c>
      <c r="U59" s="48"/>
    </row>
    <row r="60" spans="2:21" ht="13.5">
      <c r="B60" s="20">
        <v>52</v>
      </c>
      <c r="C60" s="45">
        <f t="shared" si="1"/>
      </c>
      <c r="D60" s="45"/>
      <c r="E60" s="20"/>
      <c r="F60" s="8"/>
      <c r="G60" s="20" t="s">
        <v>3</v>
      </c>
      <c r="H60" s="46"/>
      <c r="I60" s="46"/>
      <c r="J60" s="20"/>
      <c r="K60" s="45">
        <f t="shared" si="0"/>
      </c>
      <c r="L60" s="45"/>
      <c r="M60" s="6">
        <f t="shared" si="2"/>
      </c>
      <c r="N60" s="20"/>
      <c r="O60" s="8"/>
      <c r="P60" s="46"/>
      <c r="Q60" s="46"/>
      <c r="R60" s="47">
        <f t="shared" si="3"/>
      </c>
      <c r="S60" s="47"/>
      <c r="T60" s="48">
        <f t="shared" si="4"/>
      </c>
      <c r="U60" s="48"/>
    </row>
    <row r="61" spans="2:21" ht="13.5">
      <c r="B61" s="20">
        <v>53</v>
      </c>
      <c r="C61" s="45">
        <f t="shared" si="1"/>
      </c>
      <c r="D61" s="45"/>
      <c r="E61" s="20"/>
      <c r="F61" s="8"/>
      <c r="G61" s="20" t="s">
        <v>3</v>
      </c>
      <c r="H61" s="46"/>
      <c r="I61" s="46"/>
      <c r="J61" s="20"/>
      <c r="K61" s="45">
        <f t="shared" si="0"/>
      </c>
      <c r="L61" s="45"/>
      <c r="M61" s="6">
        <f t="shared" si="2"/>
      </c>
      <c r="N61" s="20"/>
      <c r="O61" s="8"/>
      <c r="P61" s="46"/>
      <c r="Q61" s="46"/>
      <c r="R61" s="47">
        <f t="shared" si="3"/>
      </c>
      <c r="S61" s="47"/>
      <c r="T61" s="48">
        <f t="shared" si="4"/>
      </c>
      <c r="U61" s="48"/>
    </row>
    <row r="62" spans="2:21" ht="13.5">
      <c r="B62" s="20">
        <v>54</v>
      </c>
      <c r="C62" s="45">
        <f t="shared" si="1"/>
      </c>
      <c r="D62" s="45"/>
      <c r="E62" s="20"/>
      <c r="F62" s="8"/>
      <c r="G62" s="20" t="s">
        <v>3</v>
      </c>
      <c r="H62" s="46"/>
      <c r="I62" s="46"/>
      <c r="J62" s="20"/>
      <c r="K62" s="45">
        <f t="shared" si="0"/>
      </c>
      <c r="L62" s="45"/>
      <c r="M62" s="6">
        <f t="shared" si="2"/>
      </c>
      <c r="N62" s="20"/>
      <c r="O62" s="8"/>
      <c r="P62" s="46"/>
      <c r="Q62" s="46"/>
      <c r="R62" s="47">
        <f t="shared" si="3"/>
      </c>
      <c r="S62" s="47"/>
      <c r="T62" s="48">
        <f t="shared" si="4"/>
      </c>
      <c r="U62" s="48"/>
    </row>
    <row r="63" spans="2:21" ht="13.5">
      <c r="B63" s="20">
        <v>55</v>
      </c>
      <c r="C63" s="45">
        <f t="shared" si="1"/>
      </c>
      <c r="D63" s="45"/>
      <c r="E63" s="20"/>
      <c r="F63" s="8"/>
      <c r="G63" s="20" t="s">
        <v>4</v>
      </c>
      <c r="H63" s="46"/>
      <c r="I63" s="46"/>
      <c r="J63" s="20"/>
      <c r="K63" s="45">
        <f t="shared" si="0"/>
      </c>
      <c r="L63" s="45"/>
      <c r="M63" s="6">
        <f t="shared" si="2"/>
      </c>
      <c r="N63" s="20"/>
      <c r="O63" s="8"/>
      <c r="P63" s="46"/>
      <c r="Q63" s="46"/>
      <c r="R63" s="47">
        <f t="shared" si="3"/>
      </c>
      <c r="S63" s="47"/>
      <c r="T63" s="48">
        <f t="shared" si="4"/>
      </c>
      <c r="U63" s="48"/>
    </row>
    <row r="64" spans="2:21" ht="13.5">
      <c r="B64" s="20">
        <v>56</v>
      </c>
      <c r="C64" s="45">
        <f t="shared" si="1"/>
      </c>
      <c r="D64" s="45"/>
      <c r="E64" s="20"/>
      <c r="F64" s="8"/>
      <c r="G64" s="20" t="s">
        <v>3</v>
      </c>
      <c r="H64" s="46"/>
      <c r="I64" s="46"/>
      <c r="J64" s="20"/>
      <c r="K64" s="45">
        <f t="shared" si="0"/>
      </c>
      <c r="L64" s="45"/>
      <c r="M64" s="6">
        <f t="shared" si="2"/>
      </c>
      <c r="N64" s="20"/>
      <c r="O64" s="8"/>
      <c r="P64" s="46"/>
      <c r="Q64" s="46"/>
      <c r="R64" s="47">
        <f t="shared" si="3"/>
      </c>
      <c r="S64" s="47"/>
      <c r="T64" s="48">
        <f t="shared" si="4"/>
      </c>
      <c r="U64" s="48"/>
    </row>
    <row r="65" spans="2:21" ht="13.5">
      <c r="B65" s="20">
        <v>57</v>
      </c>
      <c r="C65" s="45">
        <f t="shared" si="1"/>
      </c>
      <c r="D65" s="45"/>
      <c r="E65" s="20"/>
      <c r="F65" s="8"/>
      <c r="G65" s="20" t="s">
        <v>3</v>
      </c>
      <c r="H65" s="46"/>
      <c r="I65" s="46"/>
      <c r="J65" s="20"/>
      <c r="K65" s="45">
        <f t="shared" si="0"/>
      </c>
      <c r="L65" s="45"/>
      <c r="M65" s="6">
        <f t="shared" si="2"/>
      </c>
      <c r="N65" s="20"/>
      <c r="O65" s="8"/>
      <c r="P65" s="46"/>
      <c r="Q65" s="46"/>
      <c r="R65" s="47">
        <f t="shared" si="3"/>
      </c>
      <c r="S65" s="47"/>
      <c r="T65" s="48">
        <f t="shared" si="4"/>
      </c>
      <c r="U65" s="48"/>
    </row>
    <row r="66" spans="2:21" ht="13.5">
      <c r="B66" s="20">
        <v>58</v>
      </c>
      <c r="C66" s="45">
        <f t="shared" si="1"/>
      </c>
      <c r="D66" s="45"/>
      <c r="E66" s="20"/>
      <c r="F66" s="8"/>
      <c r="G66" s="20" t="s">
        <v>3</v>
      </c>
      <c r="H66" s="46"/>
      <c r="I66" s="46"/>
      <c r="J66" s="20"/>
      <c r="K66" s="45">
        <f t="shared" si="0"/>
      </c>
      <c r="L66" s="45"/>
      <c r="M66" s="6">
        <f t="shared" si="2"/>
      </c>
      <c r="N66" s="20"/>
      <c r="O66" s="8"/>
      <c r="P66" s="46"/>
      <c r="Q66" s="46"/>
      <c r="R66" s="47">
        <f t="shared" si="3"/>
      </c>
      <c r="S66" s="47"/>
      <c r="T66" s="48">
        <f t="shared" si="4"/>
      </c>
      <c r="U66" s="48"/>
    </row>
    <row r="67" spans="2:21" ht="13.5">
      <c r="B67" s="20">
        <v>59</v>
      </c>
      <c r="C67" s="45">
        <f t="shared" si="1"/>
      </c>
      <c r="D67" s="45"/>
      <c r="E67" s="20"/>
      <c r="F67" s="8"/>
      <c r="G67" s="20" t="s">
        <v>3</v>
      </c>
      <c r="H67" s="46"/>
      <c r="I67" s="46"/>
      <c r="J67" s="20"/>
      <c r="K67" s="45">
        <f t="shared" si="0"/>
      </c>
      <c r="L67" s="45"/>
      <c r="M67" s="6">
        <f t="shared" si="2"/>
      </c>
      <c r="N67" s="20"/>
      <c r="O67" s="8"/>
      <c r="P67" s="46"/>
      <c r="Q67" s="46"/>
      <c r="R67" s="47">
        <f t="shared" si="3"/>
      </c>
      <c r="S67" s="47"/>
      <c r="T67" s="48">
        <f t="shared" si="4"/>
      </c>
      <c r="U67" s="48"/>
    </row>
    <row r="68" spans="2:21" ht="13.5">
      <c r="B68" s="20">
        <v>60</v>
      </c>
      <c r="C68" s="45">
        <f t="shared" si="1"/>
      </c>
      <c r="D68" s="45"/>
      <c r="E68" s="20"/>
      <c r="F68" s="8"/>
      <c r="G68" s="20" t="s">
        <v>4</v>
      </c>
      <c r="H68" s="46"/>
      <c r="I68" s="46"/>
      <c r="J68" s="20"/>
      <c r="K68" s="45">
        <f t="shared" si="0"/>
      </c>
      <c r="L68" s="45"/>
      <c r="M68" s="6">
        <f t="shared" si="2"/>
      </c>
      <c r="N68" s="20"/>
      <c r="O68" s="8"/>
      <c r="P68" s="46"/>
      <c r="Q68" s="46"/>
      <c r="R68" s="47">
        <f t="shared" si="3"/>
      </c>
      <c r="S68" s="47"/>
      <c r="T68" s="48">
        <f t="shared" si="4"/>
      </c>
      <c r="U68" s="48"/>
    </row>
    <row r="69" spans="2:21" ht="13.5">
      <c r="B69" s="20">
        <v>61</v>
      </c>
      <c r="C69" s="45">
        <f t="shared" si="1"/>
      </c>
      <c r="D69" s="45"/>
      <c r="E69" s="20"/>
      <c r="F69" s="8"/>
      <c r="G69" s="20" t="s">
        <v>4</v>
      </c>
      <c r="H69" s="46"/>
      <c r="I69" s="46"/>
      <c r="J69" s="20"/>
      <c r="K69" s="45">
        <f t="shared" si="0"/>
      </c>
      <c r="L69" s="45"/>
      <c r="M69" s="6">
        <f t="shared" si="2"/>
      </c>
      <c r="N69" s="20"/>
      <c r="O69" s="8"/>
      <c r="P69" s="46"/>
      <c r="Q69" s="46"/>
      <c r="R69" s="47">
        <f t="shared" si="3"/>
      </c>
      <c r="S69" s="47"/>
      <c r="T69" s="48">
        <f t="shared" si="4"/>
      </c>
      <c r="U69" s="48"/>
    </row>
    <row r="70" spans="2:21" ht="13.5">
      <c r="B70" s="20">
        <v>62</v>
      </c>
      <c r="C70" s="45">
        <f t="shared" si="1"/>
      </c>
      <c r="D70" s="45"/>
      <c r="E70" s="20"/>
      <c r="F70" s="8"/>
      <c r="G70" s="20" t="s">
        <v>3</v>
      </c>
      <c r="H70" s="46"/>
      <c r="I70" s="46"/>
      <c r="J70" s="20"/>
      <c r="K70" s="45">
        <f t="shared" si="0"/>
      </c>
      <c r="L70" s="45"/>
      <c r="M70" s="6">
        <f t="shared" si="2"/>
      </c>
      <c r="N70" s="20"/>
      <c r="O70" s="8"/>
      <c r="P70" s="46"/>
      <c r="Q70" s="46"/>
      <c r="R70" s="47">
        <f t="shared" si="3"/>
      </c>
      <c r="S70" s="47"/>
      <c r="T70" s="48">
        <f t="shared" si="4"/>
      </c>
      <c r="U70" s="48"/>
    </row>
    <row r="71" spans="2:21" ht="13.5">
      <c r="B71" s="20">
        <v>63</v>
      </c>
      <c r="C71" s="45">
        <f t="shared" si="1"/>
      </c>
      <c r="D71" s="45"/>
      <c r="E71" s="20"/>
      <c r="F71" s="8"/>
      <c r="G71" s="20" t="s">
        <v>4</v>
      </c>
      <c r="H71" s="46"/>
      <c r="I71" s="46"/>
      <c r="J71" s="20"/>
      <c r="K71" s="45">
        <f t="shared" si="0"/>
      </c>
      <c r="L71" s="45"/>
      <c r="M71" s="6">
        <f t="shared" si="2"/>
      </c>
      <c r="N71" s="20"/>
      <c r="O71" s="8"/>
      <c r="P71" s="46"/>
      <c r="Q71" s="46"/>
      <c r="R71" s="47">
        <f t="shared" si="3"/>
      </c>
      <c r="S71" s="47"/>
      <c r="T71" s="48">
        <f t="shared" si="4"/>
      </c>
      <c r="U71" s="48"/>
    </row>
    <row r="72" spans="2:21" ht="13.5">
      <c r="B72" s="20">
        <v>64</v>
      </c>
      <c r="C72" s="45">
        <f t="shared" si="1"/>
      </c>
      <c r="D72" s="45"/>
      <c r="E72" s="20"/>
      <c r="F72" s="8"/>
      <c r="G72" s="20" t="s">
        <v>3</v>
      </c>
      <c r="H72" s="46"/>
      <c r="I72" s="46"/>
      <c r="J72" s="20"/>
      <c r="K72" s="45">
        <f t="shared" si="0"/>
      </c>
      <c r="L72" s="45"/>
      <c r="M72" s="6">
        <f t="shared" si="2"/>
      </c>
      <c r="N72" s="20"/>
      <c r="O72" s="8"/>
      <c r="P72" s="46"/>
      <c r="Q72" s="46"/>
      <c r="R72" s="47">
        <f t="shared" si="3"/>
      </c>
      <c r="S72" s="47"/>
      <c r="T72" s="48">
        <f t="shared" si="4"/>
      </c>
      <c r="U72" s="48"/>
    </row>
    <row r="73" spans="2:21" ht="13.5">
      <c r="B73" s="20">
        <v>65</v>
      </c>
      <c r="C73" s="45">
        <f t="shared" si="1"/>
      </c>
      <c r="D73" s="45"/>
      <c r="E73" s="20"/>
      <c r="F73" s="8"/>
      <c r="G73" s="20" t="s">
        <v>4</v>
      </c>
      <c r="H73" s="46"/>
      <c r="I73" s="46"/>
      <c r="J73" s="20"/>
      <c r="K73" s="45">
        <f aca="true" t="shared" si="5" ref="K73:K108">IF(F73="","",C73*0.03)</f>
      </c>
      <c r="L73" s="45"/>
      <c r="M73" s="6">
        <f t="shared" si="2"/>
      </c>
      <c r="N73" s="20"/>
      <c r="O73" s="8"/>
      <c r="P73" s="46"/>
      <c r="Q73" s="46"/>
      <c r="R73" s="47">
        <f t="shared" si="3"/>
      </c>
      <c r="S73" s="47"/>
      <c r="T73" s="48">
        <f t="shared" si="4"/>
      </c>
      <c r="U73" s="48"/>
    </row>
    <row r="74" spans="2:21" ht="13.5">
      <c r="B74" s="20">
        <v>66</v>
      </c>
      <c r="C74" s="45">
        <f aca="true" t="shared" si="6" ref="C74:C108">IF(R73="","",C73+R73)</f>
      </c>
      <c r="D74" s="45"/>
      <c r="E74" s="20"/>
      <c r="F74" s="8"/>
      <c r="G74" s="20" t="s">
        <v>4</v>
      </c>
      <c r="H74" s="46"/>
      <c r="I74" s="46"/>
      <c r="J74" s="20"/>
      <c r="K74" s="45">
        <f t="shared" si="5"/>
      </c>
      <c r="L74" s="45"/>
      <c r="M74" s="6">
        <f aca="true" t="shared" si="7" ref="M74:M108">IF(J74="","",(K74/J74)/1000)</f>
      </c>
      <c r="N74" s="20"/>
      <c r="O74" s="8"/>
      <c r="P74" s="46"/>
      <c r="Q74" s="46"/>
      <c r="R74" s="47">
        <f aca="true" t="shared" si="8" ref="R74:R108">IF(O74="","",(IF(G74="売",H74-P74,P74-H74))*M74*10000000)</f>
      </c>
      <c r="S74" s="47"/>
      <c r="T74" s="48">
        <f aca="true" t="shared" si="9" ref="T74:T108">IF(O74="","",IF(R74&lt;0,J74*(-1),IF(G74="買",(P74-H74)*10000,(H74-P74)*10000)))</f>
      </c>
      <c r="U74" s="48"/>
    </row>
    <row r="75" spans="2:21" ht="13.5">
      <c r="B75" s="20">
        <v>67</v>
      </c>
      <c r="C75" s="45">
        <f t="shared" si="6"/>
      </c>
      <c r="D75" s="45"/>
      <c r="E75" s="20"/>
      <c r="F75" s="8"/>
      <c r="G75" s="20" t="s">
        <v>3</v>
      </c>
      <c r="H75" s="46"/>
      <c r="I75" s="46"/>
      <c r="J75" s="20"/>
      <c r="K75" s="45">
        <f t="shared" si="5"/>
      </c>
      <c r="L75" s="45"/>
      <c r="M75" s="6">
        <f t="shared" si="7"/>
      </c>
      <c r="N75" s="20"/>
      <c r="O75" s="8"/>
      <c r="P75" s="46"/>
      <c r="Q75" s="46"/>
      <c r="R75" s="47">
        <f t="shared" si="8"/>
      </c>
      <c r="S75" s="47"/>
      <c r="T75" s="48">
        <f t="shared" si="9"/>
      </c>
      <c r="U75" s="48"/>
    </row>
    <row r="76" spans="2:21" ht="13.5">
      <c r="B76" s="20">
        <v>68</v>
      </c>
      <c r="C76" s="45">
        <f t="shared" si="6"/>
      </c>
      <c r="D76" s="45"/>
      <c r="E76" s="20"/>
      <c r="F76" s="8"/>
      <c r="G76" s="20" t="s">
        <v>3</v>
      </c>
      <c r="H76" s="46"/>
      <c r="I76" s="46"/>
      <c r="J76" s="20"/>
      <c r="K76" s="45">
        <f t="shared" si="5"/>
      </c>
      <c r="L76" s="45"/>
      <c r="M76" s="6">
        <f t="shared" si="7"/>
      </c>
      <c r="N76" s="20"/>
      <c r="O76" s="8"/>
      <c r="P76" s="46"/>
      <c r="Q76" s="46"/>
      <c r="R76" s="47">
        <f t="shared" si="8"/>
      </c>
      <c r="S76" s="47"/>
      <c r="T76" s="48">
        <f t="shared" si="9"/>
      </c>
      <c r="U76" s="48"/>
    </row>
    <row r="77" spans="2:21" ht="13.5">
      <c r="B77" s="20">
        <v>69</v>
      </c>
      <c r="C77" s="45">
        <f t="shared" si="6"/>
      </c>
      <c r="D77" s="45"/>
      <c r="E77" s="20"/>
      <c r="F77" s="8"/>
      <c r="G77" s="20" t="s">
        <v>3</v>
      </c>
      <c r="H77" s="46"/>
      <c r="I77" s="46"/>
      <c r="J77" s="20"/>
      <c r="K77" s="45">
        <f t="shared" si="5"/>
      </c>
      <c r="L77" s="45"/>
      <c r="M77" s="6">
        <f t="shared" si="7"/>
      </c>
      <c r="N77" s="20"/>
      <c r="O77" s="8"/>
      <c r="P77" s="46"/>
      <c r="Q77" s="46"/>
      <c r="R77" s="47">
        <f t="shared" si="8"/>
      </c>
      <c r="S77" s="47"/>
      <c r="T77" s="48">
        <f t="shared" si="9"/>
      </c>
      <c r="U77" s="48"/>
    </row>
    <row r="78" spans="2:21" ht="13.5">
      <c r="B78" s="20">
        <v>70</v>
      </c>
      <c r="C78" s="45">
        <f t="shared" si="6"/>
      </c>
      <c r="D78" s="45"/>
      <c r="E78" s="20"/>
      <c r="F78" s="8"/>
      <c r="G78" s="20" t="s">
        <v>4</v>
      </c>
      <c r="H78" s="46"/>
      <c r="I78" s="46"/>
      <c r="J78" s="20"/>
      <c r="K78" s="45">
        <f t="shared" si="5"/>
      </c>
      <c r="L78" s="45"/>
      <c r="M78" s="6">
        <f t="shared" si="7"/>
      </c>
      <c r="N78" s="20"/>
      <c r="O78" s="8"/>
      <c r="P78" s="46"/>
      <c r="Q78" s="46"/>
      <c r="R78" s="47">
        <f t="shared" si="8"/>
      </c>
      <c r="S78" s="47"/>
      <c r="T78" s="48">
        <f t="shared" si="9"/>
      </c>
      <c r="U78" s="48"/>
    </row>
    <row r="79" spans="2:21" ht="13.5">
      <c r="B79" s="20">
        <v>71</v>
      </c>
      <c r="C79" s="45">
        <f t="shared" si="6"/>
      </c>
      <c r="D79" s="45"/>
      <c r="E79" s="20"/>
      <c r="F79" s="8"/>
      <c r="G79" s="20" t="s">
        <v>3</v>
      </c>
      <c r="H79" s="46"/>
      <c r="I79" s="46"/>
      <c r="J79" s="20"/>
      <c r="K79" s="45">
        <f t="shared" si="5"/>
      </c>
      <c r="L79" s="45"/>
      <c r="M79" s="6">
        <f t="shared" si="7"/>
      </c>
      <c r="N79" s="20"/>
      <c r="O79" s="8"/>
      <c r="P79" s="46"/>
      <c r="Q79" s="46"/>
      <c r="R79" s="47">
        <f t="shared" si="8"/>
      </c>
      <c r="S79" s="47"/>
      <c r="T79" s="48">
        <f t="shared" si="9"/>
      </c>
      <c r="U79" s="48"/>
    </row>
    <row r="80" spans="2:21" ht="13.5">
      <c r="B80" s="20">
        <v>72</v>
      </c>
      <c r="C80" s="45">
        <f t="shared" si="6"/>
      </c>
      <c r="D80" s="45"/>
      <c r="E80" s="20"/>
      <c r="F80" s="8"/>
      <c r="G80" s="20" t="s">
        <v>4</v>
      </c>
      <c r="H80" s="46"/>
      <c r="I80" s="46"/>
      <c r="J80" s="20"/>
      <c r="K80" s="45">
        <f t="shared" si="5"/>
      </c>
      <c r="L80" s="45"/>
      <c r="M80" s="6">
        <f t="shared" si="7"/>
      </c>
      <c r="N80" s="20"/>
      <c r="O80" s="8"/>
      <c r="P80" s="46"/>
      <c r="Q80" s="46"/>
      <c r="R80" s="47">
        <f t="shared" si="8"/>
      </c>
      <c r="S80" s="47"/>
      <c r="T80" s="48">
        <f t="shared" si="9"/>
      </c>
      <c r="U80" s="48"/>
    </row>
    <row r="81" spans="2:21" ht="13.5">
      <c r="B81" s="20">
        <v>73</v>
      </c>
      <c r="C81" s="45">
        <f t="shared" si="6"/>
      </c>
      <c r="D81" s="45"/>
      <c r="E81" s="20"/>
      <c r="F81" s="8"/>
      <c r="G81" s="20" t="s">
        <v>3</v>
      </c>
      <c r="H81" s="46"/>
      <c r="I81" s="46"/>
      <c r="J81" s="20"/>
      <c r="K81" s="45">
        <f t="shared" si="5"/>
      </c>
      <c r="L81" s="45"/>
      <c r="M81" s="6">
        <f t="shared" si="7"/>
      </c>
      <c r="N81" s="20"/>
      <c r="O81" s="8"/>
      <c r="P81" s="46"/>
      <c r="Q81" s="46"/>
      <c r="R81" s="47">
        <f t="shared" si="8"/>
      </c>
      <c r="S81" s="47"/>
      <c r="T81" s="48">
        <f t="shared" si="9"/>
      </c>
      <c r="U81" s="48"/>
    </row>
    <row r="82" spans="2:21" ht="13.5">
      <c r="B82" s="20">
        <v>74</v>
      </c>
      <c r="C82" s="45">
        <f t="shared" si="6"/>
      </c>
      <c r="D82" s="45"/>
      <c r="E82" s="20"/>
      <c r="F82" s="8"/>
      <c r="G82" s="20" t="s">
        <v>3</v>
      </c>
      <c r="H82" s="46"/>
      <c r="I82" s="46"/>
      <c r="J82" s="20"/>
      <c r="K82" s="45">
        <f t="shared" si="5"/>
      </c>
      <c r="L82" s="45"/>
      <c r="M82" s="6">
        <f t="shared" si="7"/>
      </c>
      <c r="N82" s="20"/>
      <c r="O82" s="8"/>
      <c r="P82" s="46"/>
      <c r="Q82" s="46"/>
      <c r="R82" s="47">
        <f t="shared" si="8"/>
      </c>
      <c r="S82" s="47"/>
      <c r="T82" s="48">
        <f t="shared" si="9"/>
      </c>
      <c r="U82" s="48"/>
    </row>
    <row r="83" spans="2:21" ht="13.5">
      <c r="B83" s="20">
        <v>75</v>
      </c>
      <c r="C83" s="45">
        <f t="shared" si="6"/>
      </c>
      <c r="D83" s="45"/>
      <c r="E83" s="20"/>
      <c r="F83" s="8"/>
      <c r="G83" s="20" t="s">
        <v>3</v>
      </c>
      <c r="H83" s="46"/>
      <c r="I83" s="46"/>
      <c r="J83" s="20"/>
      <c r="K83" s="45">
        <f t="shared" si="5"/>
      </c>
      <c r="L83" s="45"/>
      <c r="M83" s="6">
        <f t="shared" si="7"/>
      </c>
      <c r="N83" s="20"/>
      <c r="O83" s="8"/>
      <c r="P83" s="46"/>
      <c r="Q83" s="46"/>
      <c r="R83" s="47">
        <f t="shared" si="8"/>
      </c>
      <c r="S83" s="47"/>
      <c r="T83" s="48">
        <f t="shared" si="9"/>
      </c>
      <c r="U83" s="48"/>
    </row>
    <row r="84" spans="2:21" ht="13.5">
      <c r="B84" s="20">
        <v>76</v>
      </c>
      <c r="C84" s="45">
        <f t="shared" si="6"/>
      </c>
      <c r="D84" s="45"/>
      <c r="E84" s="20"/>
      <c r="F84" s="8"/>
      <c r="G84" s="20" t="s">
        <v>3</v>
      </c>
      <c r="H84" s="46"/>
      <c r="I84" s="46"/>
      <c r="J84" s="20"/>
      <c r="K84" s="45">
        <f t="shared" si="5"/>
      </c>
      <c r="L84" s="45"/>
      <c r="M84" s="6">
        <f t="shared" si="7"/>
      </c>
      <c r="N84" s="20"/>
      <c r="O84" s="8"/>
      <c r="P84" s="46"/>
      <c r="Q84" s="46"/>
      <c r="R84" s="47">
        <f t="shared" si="8"/>
      </c>
      <c r="S84" s="47"/>
      <c r="T84" s="48">
        <f t="shared" si="9"/>
      </c>
      <c r="U84" s="48"/>
    </row>
    <row r="85" spans="2:21" ht="13.5">
      <c r="B85" s="20">
        <v>77</v>
      </c>
      <c r="C85" s="45">
        <f t="shared" si="6"/>
      </c>
      <c r="D85" s="45"/>
      <c r="E85" s="20"/>
      <c r="F85" s="8"/>
      <c r="G85" s="20" t="s">
        <v>4</v>
      </c>
      <c r="H85" s="46"/>
      <c r="I85" s="46"/>
      <c r="J85" s="20"/>
      <c r="K85" s="45">
        <f t="shared" si="5"/>
      </c>
      <c r="L85" s="45"/>
      <c r="M85" s="6">
        <f t="shared" si="7"/>
      </c>
      <c r="N85" s="20"/>
      <c r="O85" s="8"/>
      <c r="P85" s="46"/>
      <c r="Q85" s="46"/>
      <c r="R85" s="47">
        <f t="shared" si="8"/>
      </c>
      <c r="S85" s="47"/>
      <c r="T85" s="48">
        <f t="shared" si="9"/>
      </c>
      <c r="U85" s="48"/>
    </row>
    <row r="86" spans="2:21" ht="13.5">
      <c r="B86" s="20">
        <v>78</v>
      </c>
      <c r="C86" s="45">
        <f t="shared" si="6"/>
      </c>
      <c r="D86" s="45"/>
      <c r="E86" s="20"/>
      <c r="F86" s="8"/>
      <c r="G86" s="20" t="s">
        <v>3</v>
      </c>
      <c r="H86" s="46"/>
      <c r="I86" s="46"/>
      <c r="J86" s="20"/>
      <c r="K86" s="45">
        <f t="shared" si="5"/>
      </c>
      <c r="L86" s="45"/>
      <c r="M86" s="6">
        <f t="shared" si="7"/>
      </c>
      <c r="N86" s="20"/>
      <c r="O86" s="8"/>
      <c r="P86" s="46"/>
      <c r="Q86" s="46"/>
      <c r="R86" s="47">
        <f t="shared" si="8"/>
      </c>
      <c r="S86" s="47"/>
      <c r="T86" s="48">
        <f t="shared" si="9"/>
      </c>
      <c r="U86" s="48"/>
    </row>
    <row r="87" spans="2:21" ht="13.5">
      <c r="B87" s="20">
        <v>79</v>
      </c>
      <c r="C87" s="45">
        <f t="shared" si="6"/>
      </c>
      <c r="D87" s="45"/>
      <c r="E87" s="20"/>
      <c r="F87" s="8"/>
      <c r="G87" s="20" t="s">
        <v>4</v>
      </c>
      <c r="H87" s="46"/>
      <c r="I87" s="46"/>
      <c r="J87" s="20"/>
      <c r="K87" s="45">
        <f t="shared" si="5"/>
      </c>
      <c r="L87" s="45"/>
      <c r="M87" s="6">
        <f t="shared" si="7"/>
      </c>
      <c r="N87" s="20"/>
      <c r="O87" s="8"/>
      <c r="P87" s="46"/>
      <c r="Q87" s="46"/>
      <c r="R87" s="47">
        <f t="shared" si="8"/>
      </c>
      <c r="S87" s="47"/>
      <c r="T87" s="48">
        <f t="shared" si="9"/>
      </c>
      <c r="U87" s="48"/>
    </row>
    <row r="88" spans="2:21" ht="13.5">
      <c r="B88" s="20">
        <v>80</v>
      </c>
      <c r="C88" s="45">
        <f t="shared" si="6"/>
      </c>
      <c r="D88" s="45"/>
      <c r="E88" s="20"/>
      <c r="F88" s="8"/>
      <c r="G88" s="20" t="s">
        <v>4</v>
      </c>
      <c r="H88" s="46"/>
      <c r="I88" s="46"/>
      <c r="J88" s="20"/>
      <c r="K88" s="45">
        <f t="shared" si="5"/>
      </c>
      <c r="L88" s="45"/>
      <c r="M88" s="6">
        <f t="shared" si="7"/>
      </c>
      <c r="N88" s="20"/>
      <c r="O88" s="8"/>
      <c r="P88" s="46"/>
      <c r="Q88" s="46"/>
      <c r="R88" s="47">
        <f t="shared" si="8"/>
      </c>
      <c r="S88" s="47"/>
      <c r="T88" s="48">
        <f t="shared" si="9"/>
      </c>
      <c r="U88" s="48"/>
    </row>
    <row r="89" spans="2:21" ht="13.5">
      <c r="B89" s="20">
        <v>81</v>
      </c>
      <c r="C89" s="45">
        <f t="shared" si="6"/>
      </c>
      <c r="D89" s="45"/>
      <c r="E89" s="20"/>
      <c r="F89" s="8"/>
      <c r="G89" s="20" t="s">
        <v>4</v>
      </c>
      <c r="H89" s="46"/>
      <c r="I89" s="46"/>
      <c r="J89" s="20"/>
      <c r="K89" s="45">
        <f t="shared" si="5"/>
      </c>
      <c r="L89" s="45"/>
      <c r="M89" s="6">
        <f t="shared" si="7"/>
      </c>
      <c r="N89" s="20"/>
      <c r="O89" s="8"/>
      <c r="P89" s="46"/>
      <c r="Q89" s="46"/>
      <c r="R89" s="47">
        <f t="shared" si="8"/>
      </c>
      <c r="S89" s="47"/>
      <c r="T89" s="48">
        <f t="shared" si="9"/>
      </c>
      <c r="U89" s="48"/>
    </row>
    <row r="90" spans="2:21" ht="13.5">
      <c r="B90" s="20">
        <v>82</v>
      </c>
      <c r="C90" s="45">
        <f t="shared" si="6"/>
      </c>
      <c r="D90" s="45"/>
      <c r="E90" s="20"/>
      <c r="F90" s="8"/>
      <c r="G90" s="20" t="s">
        <v>4</v>
      </c>
      <c r="H90" s="46"/>
      <c r="I90" s="46"/>
      <c r="J90" s="20"/>
      <c r="K90" s="45">
        <f t="shared" si="5"/>
      </c>
      <c r="L90" s="45"/>
      <c r="M90" s="6">
        <f t="shared" si="7"/>
      </c>
      <c r="N90" s="20"/>
      <c r="O90" s="8"/>
      <c r="P90" s="46"/>
      <c r="Q90" s="46"/>
      <c r="R90" s="47">
        <f t="shared" si="8"/>
      </c>
      <c r="S90" s="47"/>
      <c r="T90" s="48">
        <f t="shared" si="9"/>
      </c>
      <c r="U90" s="48"/>
    </row>
    <row r="91" spans="2:21" ht="13.5">
      <c r="B91" s="20">
        <v>83</v>
      </c>
      <c r="C91" s="45">
        <f t="shared" si="6"/>
      </c>
      <c r="D91" s="45"/>
      <c r="E91" s="20"/>
      <c r="F91" s="8"/>
      <c r="G91" s="20" t="s">
        <v>4</v>
      </c>
      <c r="H91" s="46"/>
      <c r="I91" s="46"/>
      <c r="J91" s="20"/>
      <c r="K91" s="45">
        <f t="shared" si="5"/>
      </c>
      <c r="L91" s="45"/>
      <c r="M91" s="6">
        <f t="shared" si="7"/>
      </c>
      <c r="N91" s="20"/>
      <c r="O91" s="8"/>
      <c r="P91" s="46"/>
      <c r="Q91" s="46"/>
      <c r="R91" s="47">
        <f t="shared" si="8"/>
      </c>
      <c r="S91" s="47"/>
      <c r="T91" s="48">
        <f t="shared" si="9"/>
      </c>
      <c r="U91" s="48"/>
    </row>
    <row r="92" spans="2:21" ht="13.5">
      <c r="B92" s="20">
        <v>84</v>
      </c>
      <c r="C92" s="45">
        <f t="shared" si="6"/>
      </c>
      <c r="D92" s="45"/>
      <c r="E92" s="20"/>
      <c r="F92" s="8"/>
      <c r="G92" s="20" t="s">
        <v>3</v>
      </c>
      <c r="H92" s="46"/>
      <c r="I92" s="46"/>
      <c r="J92" s="20"/>
      <c r="K92" s="45">
        <f t="shared" si="5"/>
      </c>
      <c r="L92" s="45"/>
      <c r="M92" s="6">
        <f t="shared" si="7"/>
      </c>
      <c r="N92" s="20"/>
      <c r="O92" s="8"/>
      <c r="P92" s="46"/>
      <c r="Q92" s="46"/>
      <c r="R92" s="47">
        <f t="shared" si="8"/>
      </c>
      <c r="S92" s="47"/>
      <c r="T92" s="48">
        <f t="shared" si="9"/>
      </c>
      <c r="U92" s="48"/>
    </row>
    <row r="93" spans="2:21" ht="13.5">
      <c r="B93" s="20">
        <v>85</v>
      </c>
      <c r="C93" s="45">
        <f t="shared" si="6"/>
      </c>
      <c r="D93" s="45"/>
      <c r="E93" s="20"/>
      <c r="F93" s="8"/>
      <c r="G93" s="20" t="s">
        <v>4</v>
      </c>
      <c r="H93" s="46"/>
      <c r="I93" s="46"/>
      <c r="J93" s="20"/>
      <c r="K93" s="45">
        <f t="shared" si="5"/>
      </c>
      <c r="L93" s="45"/>
      <c r="M93" s="6">
        <f t="shared" si="7"/>
      </c>
      <c r="N93" s="20"/>
      <c r="O93" s="8"/>
      <c r="P93" s="46"/>
      <c r="Q93" s="46"/>
      <c r="R93" s="47">
        <f t="shared" si="8"/>
      </c>
      <c r="S93" s="47"/>
      <c r="T93" s="48">
        <f t="shared" si="9"/>
      </c>
      <c r="U93" s="48"/>
    </row>
    <row r="94" spans="2:21" ht="13.5">
      <c r="B94" s="20">
        <v>86</v>
      </c>
      <c r="C94" s="45">
        <f t="shared" si="6"/>
      </c>
      <c r="D94" s="45"/>
      <c r="E94" s="20"/>
      <c r="F94" s="8"/>
      <c r="G94" s="20" t="s">
        <v>3</v>
      </c>
      <c r="H94" s="46"/>
      <c r="I94" s="46"/>
      <c r="J94" s="20"/>
      <c r="K94" s="45">
        <f t="shared" si="5"/>
      </c>
      <c r="L94" s="45"/>
      <c r="M94" s="6">
        <f t="shared" si="7"/>
      </c>
      <c r="N94" s="20"/>
      <c r="O94" s="8"/>
      <c r="P94" s="46"/>
      <c r="Q94" s="46"/>
      <c r="R94" s="47">
        <f t="shared" si="8"/>
      </c>
      <c r="S94" s="47"/>
      <c r="T94" s="48">
        <f t="shared" si="9"/>
      </c>
      <c r="U94" s="48"/>
    </row>
    <row r="95" spans="2:21" ht="13.5">
      <c r="B95" s="20">
        <v>87</v>
      </c>
      <c r="C95" s="45">
        <f t="shared" si="6"/>
      </c>
      <c r="D95" s="45"/>
      <c r="E95" s="20"/>
      <c r="F95" s="8"/>
      <c r="G95" s="20" t="s">
        <v>4</v>
      </c>
      <c r="H95" s="46"/>
      <c r="I95" s="46"/>
      <c r="J95" s="20"/>
      <c r="K95" s="45">
        <f t="shared" si="5"/>
      </c>
      <c r="L95" s="45"/>
      <c r="M95" s="6">
        <f t="shared" si="7"/>
      </c>
      <c r="N95" s="20"/>
      <c r="O95" s="8"/>
      <c r="P95" s="46"/>
      <c r="Q95" s="46"/>
      <c r="R95" s="47">
        <f t="shared" si="8"/>
      </c>
      <c r="S95" s="47"/>
      <c r="T95" s="48">
        <f t="shared" si="9"/>
      </c>
      <c r="U95" s="48"/>
    </row>
    <row r="96" spans="2:21" ht="13.5">
      <c r="B96" s="20">
        <v>88</v>
      </c>
      <c r="C96" s="45">
        <f t="shared" si="6"/>
      </c>
      <c r="D96" s="45"/>
      <c r="E96" s="20"/>
      <c r="F96" s="8"/>
      <c r="G96" s="20" t="s">
        <v>3</v>
      </c>
      <c r="H96" s="46"/>
      <c r="I96" s="46"/>
      <c r="J96" s="20"/>
      <c r="K96" s="45">
        <f t="shared" si="5"/>
      </c>
      <c r="L96" s="45"/>
      <c r="M96" s="6">
        <f t="shared" si="7"/>
      </c>
      <c r="N96" s="20"/>
      <c r="O96" s="8"/>
      <c r="P96" s="46"/>
      <c r="Q96" s="46"/>
      <c r="R96" s="47">
        <f t="shared" si="8"/>
      </c>
      <c r="S96" s="47"/>
      <c r="T96" s="48">
        <f t="shared" si="9"/>
      </c>
      <c r="U96" s="48"/>
    </row>
    <row r="97" spans="2:21" ht="13.5">
      <c r="B97" s="20">
        <v>89</v>
      </c>
      <c r="C97" s="45">
        <f t="shared" si="6"/>
      </c>
      <c r="D97" s="45"/>
      <c r="E97" s="20"/>
      <c r="F97" s="8"/>
      <c r="G97" s="20" t="s">
        <v>4</v>
      </c>
      <c r="H97" s="46"/>
      <c r="I97" s="46"/>
      <c r="J97" s="20"/>
      <c r="K97" s="45">
        <f t="shared" si="5"/>
      </c>
      <c r="L97" s="45"/>
      <c r="M97" s="6">
        <f t="shared" si="7"/>
      </c>
      <c r="N97" s="20"/>
      <c r="O97" s="8"/>
      <c r="P97" s="46"/>
      <c r="Q97" s="46"/>
      <c r="R97" s="47">
        <f t="shared" si="8"/>
      </c>
      <c r="S97" s="47"/>
      <c r="T97" s="48">
        <f t="shared" si="9"/>
      </c>
      <c r="U97" s="48"/>
    </row>
    <row r="98" spans="2:21" ht="13.5">
      <c r="B98" s="20">
        <v>90</v>
      </c>
      <c r="C98" s="45">
        <f t="shared" si="6"/>
      </c>
      <c r="D98" s="45"/>
      <c r="E98" s="20"/>
      <c r="F98" s="8"/>
      <c r="G98" s="20" t="s">
        <v>3</v>
      </c>
      <c r="H98" s="46"/>
      <c r="I98" s="46"/>
      <c r="J98" s="20"/>
      <c r="K98" s="45">
        <f t="shared" si="5"/>
      </c>
      <c r="L98" s="45"/>
      <c r="M98" s="6">
        <f t="shared" si="7"/>
      </c>
      <c r="N98" s="20"/>
      <c r="O98" s="8"/>
      <c r="P98" s="46"/>
      <c r="Q98" s="46"/>
      <c r="R98" s="47">
        <f t="shared" si="8"/>
      </c>
      <c r="S98" s="47"/>
      <c r="T98" s="48">
        <f t="shared" si="9"/>
      </c>
      <c r="U98" s="48"/>
    </row>
    <row r="99" spans="2:21" ht="13.5">
      <c r="B99" s="20">
        <v>91</v>
      </c>
      <c r="C99" s="45">
        <f t="shared" si="6"/>
      </c>
      <c r="D99" s="45"/>
      <c r="E99" s="20"/>
      <c r="F99" s="8"/>
      <c r="G99" s="20" t="s">
        <v>4</v>
      </c>
      <c r="H99" s="46"/>
      <c r="I99" s="46"/>
      <c r="J99" s="20"/>
      <c r="K99" s="45">
        <f t="shared" si="5"/>
      </c>
      <c r="L99" s="45"/>
      <c r="M99" s="6">
        <f t="shared" si="7"/>
      </c>
      <c r="N99" s="20"/>
      <c r="O99" s="8"/>
      <c r="P99" s="46"/>
      <c r="Q99" s="46"/>
      <c r="R99" s="47">
        <f t="shared" si="8"/>
      </c>
      <c r="S99" s="47"/>
      <c r="T99" s="48">
        <f t="shared" si="9"/>
      </c>
      <c r="U99" s="48"/>
    </row>
    <row r="100" spans="2:21" ht="13.5">
      <c r="B100" s="20">
        <v>92</v>
      </c>
      <c r="C100" s="45">
        <f t="shared" si="6"/>
      </c>
      <c r="D100" s="45"/>
      <c r="E100" s="20"/>
      <c r="F100" s="8"/>
      <c r="G100" s="20" t="s">
        <v>4</v>
      </c>
      <c r="H100" s="46"/>
      <c r="I100" s="46"/>
      <c r="J100" s="20"/>
      <c r="K100" s="45">
        <f t="shared" si="5"/>
      </c>
      <c r="L100" s="45"/>
      <c r="M100" s="6">
        <f t="shared" si="7"/>
      </c>
      <c r="N100" s="20"/>
      <c r="O100" s="8"/>
      <c r="P100" s="46"/>
      <c r="Q100" s="46"/>
      <c r="R100" s="47">
        <f t="shared" si="8"/>
      </c>
      <c r="S100" s="47"/>
      <c r="T100" s="48">
        <f t="shared" si="9"/>
      </c>
      <c r="U100" s="48"/>
    </row>
    <row r="101" spans="2:21" ht="13.5">
      <c r="B101" s="20">
        <v>93</v>
      </c>
      <c r="C101" s="45">
        <f t="shared" si="6"/>
      </c>
      <c r="D101" s="45"/>
      <c r="E101" s="20"/>
      <c r="F101" s="8"/>
      <c r="G101" s="20" t="s">
        <v>3</v>
      </c>
      <c r="H101" s="46"/>
      <c r="I101" s="46"/>
      <c r="J101" s="20"/>
      <c r="K101" s="45">
        <f t="shared" si="5"/>
      </c>
      <c r="L101" s="45"/>
      <c r="M101" s="6">
        <f t="shared" si="7"/>
      </c>
      <c r="N101" s="20"/>
      <c r="O101" s="8"/>
      <c r="P101" s="46"/>
      <c r="Q101" s="46"/>
      <c r="R101" s="47">
        <f t="shared" si="8"/>
      </c>
      <c r="S101" s="47"/>
      <c r="T101" s="48">
        <f t="shared" si="9"/>
      </c>
      <c r="U101" s="48"/>
    </row>
    <row r="102" spans="2:21" ht="13.5">
      <c r="B102" s="20">
        <v>94</v>
      </c>
      <c r="C102" s="45">
        <f t="shared" si="6"/>
      </c>
      <c r="D102" s="45"/>
      <c r="E102" s="20"/>
      <c r="F102" s="8"/>
      <c r="G102" s="20" t="s">
        <v>3</v>
      </c>
      <c r="H102" s="46"/>
      <c r="I102" s="46"/>
      <c r="J102" s="20"/>
      <c r="K102" s="45">
        <f t="shared" si="5"/>
      </c>
      <c r="L102" s="45"/>
      <c r="M102" s="6">
        <f t="shared" si="7"/>
      </c>
      <c r="N102" s="20"/>
      <c r="O102" s="8"/>
      <c r="P102" s="46"/>
      <c r="Q102" s="46"/>
      <c r="R102" s="47">
        <f t="shared" si="8"/>
      </c>
      <c r="S102" s="47"/>
      <c r="T102" s="48">
        <f t="shared" si="9"/>
      </c>
      <c r="U102" s="48"/>
    </row>
    <row r="103" spans="2:21" ht="13.5">
      <c r="B103" s="20">
        <v>95</v>
      </c>
      <c r="C103" s="45">
        <f t="shared" si="6"/>
      </c>
      <c r="D103" s="45"/>
      <c r="E103" s="20"/>
      <c r="F103" s="8"/>
      <c r="G103" s="20" t="s">
        <v>3</v>
      </c>
      <c r="H103" s="46"/>
      <c r="I103" s="46"/>
      <c r="J103" s="20"/>
      <c r="K103" s="45">
        <f t="shared" si="5"/>
      </c>
      <c r="L103" s="45"/>
      <c r="M103" s="6">
        <f t="shared" si="7"/>
      </c>
      <c r="N103" s="20"/>
      <c r="O103" s="8"/>
      <c r="P103" s="46"/>
      <c r="Q103" s="46"/>
      <c r="R103" s="47">
        <f t="shared" si="8"/>
      </c>
      <c r="S103" s="47"/>
      <c r="T103" s="48">
        <f t="shared" si="9"/>
      </c>
      <c r="U103" s="48"/>
    </row>
    <row r="104" spans="2:21" ht="13.5">
      <c r="B104" s="20">
        <v>96</v>
      </c>
      <c r="C104" s="45">
        <f t="shared" si="6"/>
      </c>
      <c r="D104" s="45"/>
      <c r="E104" s="20"/>
      <c r="F104" s="8"/>
      <c r="G104" s="20" t="s">
        <v>4</v>
      </c>
      <c r="H104" s="46"/>
      <c r="I104" s="46"/>
      <c r="J104" s="20"/>
      <c r="K104" s="45">
        <f t="shared" si="5"/>
      </c>
      <c r="L104" s="45"/>
      <c r="M104" s="6">
        <f t="shared" si="7"/>
      </c>
      <c r="N104" s="20"/>
      <c r="O104" s="8"/>
      <c r="P104" s="46"/>
      <c r="Q104" s="46"/>
      <c r="R104" s="47">
        <f t="shared" si="8"/>
      </c>
      <c r="S104" s="47"/>
      <c r="T104" s="48">
        <f t="shared" si="9"/>
      </c>
      <c r="U104" s="48"/>
    </row>
    <row r="105" spans="2:21" ht="13.5">
      <c r="B105" s="20">
        <v>97</v>
      </c>
      <c r="C105" s="45">
        <f t="shared" si="6"/>
      </c>
      <c r="D105" s="45"/>
      <c r="E105" s="20"/>
      <c r="F105" s="8"/>
      <c r="G105" s="20" t="s">
        <v>3</v>
      </c>
      <c r="H105" s="46"/>
      <c r="I105" s="46"/>
      <c r="J105" s="20"/>
      <c r="K105" s="45">
        <f t="shared" si="5"/>
      </c>
      <c r="L105" s="45"/>
      <c r="M105" s="6">
        <f t="shared" si="7"/>
      </c>
      <c r="N105" s="20"/>
      <c r="O105" s="8"/>
      <c r="P105" s="46"/>
      <c r="Q105" s="46"/>
      <c r="R105" s="47">
        <f t="shared" si="8"/>
      </c>
      <c r="S105" s="47"/>
      <c r="T105" s="48">
        <f t="shared" si="9"/>
      </c>
      <c r="U105" s="48"/>
    </row>
    <row r="106" spans="2:21" ht="13.5">
      <c r="B106" s="20">
        <v>98</v>
      </c>
      <c r="C106" s="45">
        <f t="shared" si="6"/>
      </c>
      <c r="D106" s="45"/>
      <c r="E106" s="20"/>
      <c r="F106" s="8"/>
      <c r="G106" s="20" t="s">
        <v>4</v>
      </c>
      <c r="H106" s="46"/>
      <c r="I106" s="46"/>
      <c r="J106" s="20"/>
      <c r="K106" s="45">
        <f t="shared" si="5"/>
      </c>
      <c r="L106" s="45"/>
      <c r="M106" s="6">
        <f t="shared" si="7"/>
      </c>
      <c r="N106" s="20"/>
      <c r="O106" s="8"/>
      <c r="P106" s="46"/>
      <c r="Q106" s="46"/>
      <c r="R106" s="47">
        <f t="shared" si="8"/>
      </c>
      <c r="S106" s="47"/>
      <c r="T106" s="48">
        <f t="shared" si="9"/>
      </c>
      <c r="U106" s="48"/>
    </row>
    <row r="107" spans="2:21" ht="13.5">
      <c r="B107" s="20">
        <v>99</v>
      </c>
      <c r="C107" s="45">
        <f t="shared" si="6"/>
      </c>
      <c r="D107" s="45"/>
      <c r="E107" s="20"/>
      <c r="F107" s="8"/>
      <c r="G107" s="20" t="s">
        <v>4</v>
      </c>
      <c r="H107" s="46"/>
      <c r="I107" s="46"/>
      <c r="J107" s="20"/>
      <c r="K107" s="45">
        <f t="shared" si="5"/>
      </c>
      <c r="L107" s="45"/>
      <c r="M107" s="6">
        <f t="shared" si="7"/>
      </c>
      <c r="N107" s="20"/>
      <c r="O107" s="8"/>
      <c r="P107" s="46"/>
      <c r="Q107" s="46"/>
      <c r="R107" s="47">
        <f t="shared" si="8"/>
      </c>
      <c r="S107" s="47"/>
      <c r="T107" s="48">
        <f t="shared" si="9"/>
      </c>
      <c r="U107" s="48"/>
    </row>
    <row r="108" spans="2:21" ht="13.5">
      <c r="B108" s="20">
        <v>100</v>
      </c>
      <c r="C108" s="45">
        <f t="shared" si="6"/>
      </c>
      <c r="D108" s="45"/>
      <c r="E108" s="20"/>
      <c r="F108" s="8"/>
      <c r="G108" s="20" t="s">
        <v>3</v>
      </c>
      <c r="H108" s="46"/>
      <c r="I108" s="46"/>
      <c r="J108" s="20"/>
      <c r="K108" s="45">
        <f t="shared" si="5"/>
      </c>
      <c r="L108" s="45"/>
      <c r="M108" s="6">
        <f t="shared" si="7"/>
      </c>
      <c r="N108" s="20"/>
      <c r="O108" s="8"/>
      <c r="P108" s="46"/>
      <c r="Q108" s="46"/>
      <c r="R108" s="47">
        <f t="shared" si="8"/>
      </c>
      <c r="S108" s="47"/>
      <c r="T108" s="48">
        <f t="shared" si="9"/>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6" operator="equal" stopIfTrue="1">
      <formula>"買"</formula>
    </cfRule>
    <cfRule type="cellIs" priority="2" dxfId="27" operator="equal" stopIfTrue="1">
      <formula>"売"</formula>
    </cfRule>
  </conditionalFormatting>
  <conditionalFormatting sqref="G9:G11 G14:G45 G47:G108">
    <cfRule type="cellIs" priority="7" dxfId="26" operator="equal" stopIfTrue="1">
      <formula>"買"</formula>
    </cfRule>
    <cfRule type="cellIs" priority="8" dxfId="27" operator="equal" stopIfTrue="1">
      <formula>"売"</formula>
    </cfRule>
  </conditionalFormatting>
  <conditionalFormatting sqref="G12">
    <cfRule type="cellIs" priority="5" dxfId="26" operator="equal" stopIfTrue="1">
      <formula>"買"</formula>
    </cfRule>
    <cfRule type="cellIs" priority="6" dxfId="27" operator="equal" stopIfTrue="1">
      <formula>"売"</formula>
    </cfRule>
  </conditionalFormatting>
  <conditionalFormatting sqref="G13">
    <cfRule type="cellIs" priority="3" dxfId="26" operator="equal" stopIfTrue="1">
      <formula>"買"</formula>
    </cfRule>
    <cfRule type="cellIs" priority="4"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2016-09-28T15:35:58Z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