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240" windowHeight="8190" activeTab="0"/>
  </bookViews>
  <sheets>
    <sheet name="検証（EURUSD1H)" sheetId="1" r:id="rId1"/>
    <sheet name="画像 (EURUSD１H)" sheetId="2" r:id="rId2"/>
    <sheet name="気づき (１H)" sheetId="3" r:id="rId3"/>
    <sheet name="検証（EURUSD4H）" sheetId="4" r:id="rId4"/>
    <sheet name="画像 (EURUSD4H)" sheetId="5" r:id="rId5"/>
    <sheet name="気づき (４H)" sheetId="6" r:id="rId6"/>
    <sheet name="検証（EURUSD日足2)" sheetId="7" r:id="rId7"/>
    <sheet name="検証（EURUSD日足1）" sheetId="8" r:id="rId8"/>
    <sheet name="画像" sheetId="9" r:id="rId9"/>
    <sheet name="気づき" sheetId="10" r:id="rId10"/>
    <sheet name="検証終了通貨" sheetId="11" r:id="rId11"/>
    <sheet name="テンプレ" sheetId="12" r:id="rId12"/>
  </sheets>
  <definedNames/>
  <calcPr fullCalcOnLoad="1"/>
</workbook>
</file>

<file path=xl/sharedStrings.xml><?xml version="1.0" encoding="utf-8"?>
<sst xmlns="http://schemas.openxmlformats.org/spreadsheetml/2006/main" count="868" uniqueCount="129">
  <si>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</si>
  <si>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</si>
  <si>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</si>
  <si>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</si>
  <si>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</si>
  <si>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</si>
  <si>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</si>
  <si>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</si>
  <si>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</si>
  <si>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</si>
  <si>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</si>
  <si>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</si>
  <si>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</si>
  <si>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</si>
  <si>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</si>
  <si>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</si>
  <si>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</si>
  <si>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</si>
  <si>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</si>
  <si>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</si>
  <si>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</si>
  <si>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</si>
  <si>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</si>
  <si>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</si>
  <si>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</si>
  <si>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</si>
  <si>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</si>
  <si>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</si>
  <si>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</si>
  <si>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</si>
  <si>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</si>
  <si>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</si>
  <si>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</si>
  <si>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</si>
  <si>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</si>
  <si>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</si>
  <si>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</si>
  <si>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</si>
  <si>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</si>
  <si>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</si>
  <si>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</si>
  <si>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</si>
  <si>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</si>
  <si>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</si>
  <si>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</si>
  <si>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</si>
  <si>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</si>
  <si>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</si>
  <si>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EURUSD</t>
  </si>
  <si>
    <t>2005*</t>
  </si>
  <si>
    <t>2005"</t>
  </si>
  <si>
    <t>2005"</t>
  </si>
  <si>
    <t>2006"</t>
  </si>
  <si>
    <t>2006"</t>
  </si>
  <si>
    <t>2007"</t>
  </si>
  <si>
    <t>2007"</t>
  </si>
  <si>
    <t>2008"</t>
  </si>
  <si>
    <t>2008*</t>
  </si>
  <si>
    <t>2009"</t>
  </si>
  <si>
    <t>2009*</t>
  </si>
  <si>
    <t>2009"</t>
  </si>
  <si>
    <t>2010"</t>
  </si>
  <si>
    <t>2010*</t>
  </si>
  <si>
    <t>2011"</t>
  </si>
  <si>
    <t>2012*</t>
  </si>
  <si>
    <t>2012"</t>
  </si>
  <si>
    <t>2013*</t>
  </si>
  <si>
    <t>2013"</t>
  </si>
  <si>
    <t>112/24</t>
  </si>
  <si>
    <t>2014*</t>
  </si>
  <si>
    <t>2014"</t>
  </si>
  <si>
    <t>2015*</t>
  </si>
  <si>
    <t>2016"</t>
  </si>
  <si>
    <t>2016"</t>
  </si>
  <si>
    <t>・トレーリングストップ（ダウ理論）、PB,　建値決済</t>
  </si>
  <si>
    <t>2005.5.24</t>
  </si>
  <si>
    <t>2013.1.23</t>
  </si>
  <si>
    <t>2014.3.26</t>
  </si>
  <si>
    <t>検証日足１では今まで通りダウ理論だけで決済しましたが勝率が悪かったので、検証日足２では建値決済とピンバーでストップを上げるのをやってみました。先生が動画の中でピンバーで決済されているのを見ると分かった気がするのですが、いざ自分でやってみると細かい所が気になりだします。そこで、質問よろしくお願いします。１、ピンバーで決済する場合でも‘高値（安値）を更新したら’ピンバーを見つけてあげて（下げて）いくのでしょうか？それともピンバーを見つけたら単純に上げていくのでしょうか？２、ピンバーの形状はなんでもOKですか？それとも例えば買いだったら下ひげが長いものでしょうか？３、ピンバーで決済の場合、画像1枚目、2枚目、３枚目の矢印で合っていますか？４、ストップの数字を３か７にするというお話、これはストップを上げていった所全部に適用するのですか？それとも最初だけですか？よろしくお願いします。</t>
  </si>
  <si>
    <t>EURUSD</t>
  </si>
  <si>
    <t>４H</t>
  </si>
  <si>
    <t>5/19*</t>
  </si>
  <si>
    <t>10MA・20MAの両方の上側にキャンドルがあれば買い方向、下側なら売り方向。MAに触れてPB出現でエントリー待ち、PB高値or安値ブレイクでエントリー。トレンドフォローを心がける。</t>
  </si>
  <si>
    <t>今までは全部のＰＢにエントリーしていたが、今回は試しに、取れそうと思われる所だけエントリーしてみました。その為エントリー回数は少なくなりました。　PBで取れなかった大きなトレンドを取る方法は今後の課題に出てくるようなので、今後が楽しみです　。ただ検証は24時間分休みなしですがリアルトレードなると時間が限られるので、自分に合う、また取りやすい時間帯や通貨、時間軸を見つけたりと、色々考えなくてはいけないことがあるのだなと思いました。</t>
  </si>
  <si>
    <t>日足の時は建値決済をやることで勝率が上がったが、４Ｈ足では建値決済を設定すると大きく取れるところが取れなくなってしまう。トレーリングストップも同じ。建値決済はゼロまで戻ってくる前にトップから何割か戻したらプラスのうちに決済するれば気持ち的に報われ、勝率も単純に上がりますが。。。通貨や時間足によって値幅や戻りの深さが違うので、通貨ごと時間足ごとにルールの調整が必要なのだと感じました。　　★質問お願いします。勝率、リスクリワード、色々兼ね合いはあると思いますが、大きく取れるところは取るというスタンスでトレードする場合、最終的に勝率はどのくらいを目標にやっていけば良いでしょうか？</t>
  </si>
  <si>
    <t>2009.12.8</t>
  </si>
  <si>
    <t>2009.12.1</t>
  </si>
  <si>
    <t>2010.11.19</t>
  </si>
  <si>
    <t>2010.11.29</t>
  </si>
  <si>
    <t>2010.12.3</t>
  </si>
  <si>
    <t>2011.3.3</t>
  </si>
  <si>
    <t>2011.3.22</t>
  </si>
  <si>
    <t>2011.3.31</t>
  </si>
  <si>
    <t>2011.3.17</t>
  </si>
  <si>
    <t>2011.7.11</t>
  </si>
  <si>
    <t>2011.7.19</t>
  </si>
  <si>
    <t>・トレーリングストップ（ダウ理論）、建値、PB</t>
  </si>
  <si>
    <t>5/1p</t>
  </si>
  <si>
    <t>4/29p</t>
  </si>
  <si>
    <t>5/3i</t>
  </si>
  <si>
    <t>7/21i</t>
  </si>
  <si>
    <t>5/24i</t>
  </si>
  <si>
    <t>5/30p</t>
  </si>
  <si>
    <t>6/1i</t>
  </si>
  <si>
    <t>6/3i</t>
  </si>
  <si>
    <t>6/11i</t>
  </si>
  <si>
    <t>6/12p</t>
  </si>
  <si>
    <t>6/14i</t>
  </si>
  <si>
    <t>7/23p</t>
  </si>
  <si>
    <t>10/25p</t>
  </si>
  <si>
    <t>11/19i</t>
  </si>
  <si>
    <t>11/15i</t>
  </si>
  <si>
    <t>3/12p</t>
  </si>
  <si>
    <t>3/9p</t>
  </si>
  <si>
    <t>6/12i</t>
  </si>
  <si>
    <t>・トレーリングストップ（ダウ理論）,PB,建値</t>
  </si>
  <si>
    <t>もうすぐ2ヶ月目に入るので、通貨を増やすのは後にしてEBをはじめ2ヶ月目の勉強をしたいです。</t>
  </si>
  <si>
    <t>2013.5.15</t>
  </si>
  <si>
    <t>2013.5.20</t>
  </si>
  <si>
    <t>2013.5.21</t>
  </si>
  <si>
    <t>2013.8.8</t>
  </si>
  <si>
    <t>2013.8.9</t>
  </si>
  <si>
    <t>2013.11.27</t>
  </si>
  <si>
    <t>2013.11.28</t>
  </si>
  <si>
    <t>2014.4.8</t>
  </si>
  <si>
    <t>2014.8.18</t>
  </si>
  <si>
    <t>2015.4.23</t>
  </si>
  <si>
    <t>どこか間違ったのかすごい資産になってしまいましたが、勝率が維持できたのと、やり方や目指すものが分かってきたので、ちょっと楽しくなってきました。決済が甘くなってしまうので今後も検証と判断の練習。</t>
  </si>
  <si>
    <t>はじめは折角PBが出てもその後に大陰線、大陽線が定期的に出て狩られてしまうので、建値決済で済ませるのがやっとでしたが、その後トレンドが出てきたので、MAを見て伸ばせるだけ伸ばしました。細かく取って行く所なのか、それとも大きく取って行く所なのか、頭ではっきり切り換えることが大切。　　　★質問お願いします。この後のことですが、EBの検証はEB単独からですか？それともPBと一緒に検証してもよいですか？それから通貨はPBでやったものがよいですか？それともまだ検証していないものの方がいよいですか？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</si>
</sst>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9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7"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7"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7"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36" borderId="21" xfId="0" applyFont="1" applyFill="1" applyBorder="1" applyAlignment="1">
      <alignment horizontal="center" vertical="center" shrinkToFit="1"/>
    </xf>
    <xf numFmtId="0" fontId="35" fillId="28" borderId="20"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20"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20"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40" fillId="0" borderId="10" xfId="0" applyFont="1" applyFill="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3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14.png" /><Relationship Id="rId4" Type="http://schemas.openxmlformats.org/officeDocument/2006/relationships/image" Target="../media/image16.png" /><Relationship Id="rId5" Type="http://schemas.openxmlformats.org/officeDocument/2006/relationships/image" Target="../media/image17.png" /><Relationship Id="rId6"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219075</xdr:colOff>
      <xdr:row>35</xdr:row>
      <xdr:rowOff>66675</xdr:rowOff>
    </xdr:to>
    <xdr:pic>
      <xdr:nvPicPr>
        <xdr:cNvPr id="1" name="Picture 1"/>
        <xdr:cNvPicPr preferRelativeResize="1">
          <a:picLocks noChangeAspect="1"/>
        </xdr:cNvPicPr>
      </xdr:nvPicPr>
      <xdr:blipFill>
        <a:blip r:embed="rId1"/>
        <a:stretch>
          <a:fillRect/>
        </a:stretch>
      </xdr:blipFill>
      <xdr:spPr>
        <a:xfrm>
          <a:off x="0" y="533400"/>
          <a:ext cx="10325100" cy="5857875"/>
        </a:xfrm>
        <a:prstGeom prst="rect">
          <a:avLst/>
        </a:prstGeom>
        <a:noFill/>
        <a:ln w="1" cmpd="sng">
          <a:noFill/>
        </a:ln>
      </xdr:spPr>
    </xdr:pic>
    <xdr:clientData/>
  </xdr:twoCellAnchor>
  <xdr:twoCellAnchor editAs="oneCell">
    <xdr:from>
      <xdr:col>0</xdr:col>
      <xdr:colOff>0</xdr:colOff>
      <xdr:row>40</xdr:row>
      <xdr:rowOff>0</xdr:rowOff>
    </xdr:from>
    <xdr:to>
      <xdr:col>14</xdr:col>
      <xdr:colOff>676275</xdr:colOff>
      <xdr:row>72</xdr:row>
      <xdr:rowOff>66675</xdr:rowOff>
    </xdr:to>
    <xdr:pic>
      <xdr:nvPicPr>
        <xdr:cNvPr id="2" name="Picture 2"/>
        <xdr:cNvPicPr preferRelativeResize="1">
          <a:picLocks noChangeAspect="1"/>
        </xdr:cNvPicPr>
      </xdr:nvPicPr>
      <xdr:blipFill>
        <a:blip r:embed="rId2"/>
        <a:stretch>
          <a:fillRect/>
        </a:stretch>
      </xdr:blipFill>
      <xdr:spPr>
        <a:xfrm>
          <a:off x="0" y="7200900"/>
          <a:ext cx="10096500" cy="5857875"/>
        </a:xfrm>
        <a:prstGeom prst="rect">
          <a:avLst/>
        </a:prstGeom>
        <a:noFill/>
        <a:ln w="1" cmpd="sng">
          <a:noFill/>
        </a:ln>
      </xdr:spPr>
    </xdr:pic>
    <xdr:clientData/>
  </xdr:twoCellAnchor>
  <xdr:twoCellAnchor editAs="oneCell">
    <xdr:from>
      <xdr:col>0</xdr:col>
      <xdr:colOff>47625</xdr:colOff>
      <xdr:row>79</xdr:row>
      <xdr:rowOff>0</xdr:rowOff>
    </xdr:from>
    <xdr:to>
      <xdr:col>11</xdr:col>
      <xdr:colOff>28575</xdr:colOff>
      <xdr:row>111</xdr:row>
      <xdr:rowOff>104775</xdr:rowOff>
    </xdr:to>
    <xdr:pic>
      <xdr:nvPicPr>
        <xdr:cNvPr id="3" name="Picture 4"/>
        <xdr:cNvPicPr preferRelativeResize="1">
          <a:picLocks noChangeAspect="1"/>
        </xdr:cNvPicPr>
      </xdr:nvPicPr>
      <xdr:blipFill>
        <a:blip r:embed="rId3"/>
        <a:stretch>
          <a:fillRect/>
        </a:stretch>
      </xdr:blipFill>
      <xdr:spPr>
        <a:xfrm>
          <a:off x="47625" y="14211300"/>
          <a:ext cx="7343775" cy="5895975"/>
        </a:xfrm>
        <a:prstGeom prst="rect">
          <a:avLst/>
        </a:prstGeom>
        <a:noFill/>
        <a:ln w="1" cmpd="sng">
          <a:noFill/>
        </a:ln>
      </xdr:spPr>
    </xdr:pic>
    <xdr:clientData/>
  </xdr:twoCellAnchor>
  <xdr:twoCellAnchor editAs="oneCell">
    <xdr:from>
      <xdr:col>0</xdr:col>
      <xdr:colOff>0</xdr:colOff>
      <xdr:row>117</xdr:row>
      <xdr:rowOff>0</xdr:rowOff>
    </xdr:from>
    <xdr:to>
      <xdr:col>11</xdr:col>
      <xdr:colOff>28575</xdr:colOff>
      <xdr:row>149</xdr:row>
      <xdr:rowOff>47625</xdr:rowOff>
    </xdr:to>
    <xdr:pic>
      <xdr:nvPicPr>
        <xdr:cNvPr id="4" name="Picture 10"/>
        <xdr:cNvPicPr preferRelativeResize="1">
          <a:picLocks noChangeAspect="1"/>
        </xdr:cNvPicPr>
      </xdr:nvPicPr>
      <xdr:blipFill>
        <a:blip r:embed="rId4"/>
        <a:stretch>
          <a:fillRect/>
        </a:stretch>
      </xdr:blipFill>
      <xdr:spPr>
        <a:xfrm>
          <a:off x="0" y="21050250"/>
          <a:ext cx="7391400" cy="5838825"/>
        </a:xfrm>
        <a:prstGeom prst="rect">
          <a:avLst/>
        </a:prstGeom>
        <a:noFill/>
        <a:ln w="1" cmpd="sng">
          <a:noFill/>
        </a:ln>
      </xdr:spPr>
    </xdr:pic>
    <xdr:clientData/>
  </xdr:twoCellAnchor>
  <xdr:twoCellAnchor editAs="oneCell">
    <xdr:from>
      <xdr:col>0</xdr:col>
      <xdr:colOff>0</xdr:colOff>
      <xdr:row>154</xdr:row>
      <xdr:rowOff>0</xdr:rowOff>
    </xdr:from>
    <xdr:to>
      <xdr:col>10</xdr:col>
      <xdr:colOff>447675</xdr:colOff>
      <xdr:row>186</xdr:row>
      <xdr:rowOff>57150</xdr:rowOff>
    </xdr:to>
    <xdr:pic>
      <xdr:nvPicPr>
        <xdr:cNvPr id="5" name="Picture 16"/>
        <xdr:cNvPicPr preferRelativeResize="1">
          <a:picLocks noChangeAspect="1"/>
        </xdr:cNvPicPr>
      </xdr:nvPicPr>
      <xdr:blipFill>
        <a:blip r:embed="rId5"/>
        <a:stretch>
          <a:fillRect/>
        </a:stretch>
      </xdr:blipFill>
      <xdr:spPr>
        <a:xfrm>
          <a:off x="0" y="27717750"/>
          <a:ext cx="7124700" cy="5848350"/>
        </a:xfrm>
        <a:prstGeom prst="rect">
          <a:avLst/>
        </a:prstGeom>
        <a:noFill/>
        <a:ln w="1" cmpd="sng">
          <a:noFill/>
        </a:ln>
      </xdr:spPr>
    </xdr:pic>
    <xdr:clientData/>
  </xdr:twoCellAnchor>
  <xdr:twoCellAnchor editAs="oneCell">
    <xdr:from>
      <xdr:col>0</xdr:col>
      <xdr:colOff>0</xdr:colOff>
      <xdr:row>191</xdr:row>
      <xdr:rowOff>0</xdr:rowOff>
    </xdr:from>
    <xdr:to>
      <xdr:col>17</xdr:col>
      <xdr:colOff>228600</xdr:colOff>
      <xdr:row>223</xdr:row>
      <xdr:rowOff>85725</xdr:rowOff>
    </xdr:to>
    <xdr:pic>
      <xdr:nvPicPr>
        <xdr:cNvPr id="6" name="Picture 22"/>
        <xdr:cNvPicPr preferRelativeResize="1">
          <a:picLocks noChangeAspect="1"/>
        </xdr:cNvPicPr>
      </xdr:nvPicPr>
      <xdr:blipFill>
        <a:blip r:embed="rId6"/>
        <a:stretch>
          <a:fillRect/>
        </a:stretch>
      </xdr:blipFill>
      <xdr:spPr>
        <a:xfrm>
          <a:off x="0" y="34385250"/>
          <a:ext cx="11706225" cy="58674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14</xdr:col>
      <xdr:colOff>104775</xdr:colOff>
      <xdr:row>35</xdr:row>
      <xdr:rowOff>38100</xdr:rowOff>
    </xdr:to>
    <xdr:pic>
      <xdr:nvPicPr>
        <xdr:cNvPr id="1" name="Picture 1"/>
        <xdr:cNvPicPr preferRelativeResize="1">
          <a:picLocks noChangeAspect="1"/>
        </xdr:cNvPicPr>
      </xdr:nvPicPr>
      <xdr:blipFill>
        <a:blip r:embed="rId1"/>
        <a:stretch>
          <a:fillRect/>
        </a:stretch>
      </xdr:blipFill>
      <xdr:spPr>
        <a:xfrm>
          <a:off x="0" y="533400"/>
          <a:ext cx="9525000" cy="5829300"/>
        </a:xfrm>
        <a:prstGeom prst="rect">
          <a:avLst/>
        </a:prstGeom>
        <a:noFill/>
        <a:ln w="1" cmpd="sng">
          <a:noFill/>
        </a:ln>
      </xdr:spPr>
    </xdr:pic>
    <xdr:clientData/>
  </xdr:twoCellAnchor>
  <xdr:twoCellAnchor editAs="oneCell">
    <xdr:from>
      <xdr:col>0</xdr:col>
      <xdr:colOff>0</xdr:colOff>
      <xdr:row>40</xdr:row>
      <xdr:rowOff>0</xdr:rowOff>
    </xdr:from>
    <xdr:to>
      <xdr:col>12</xdr:col>
      <xdr:colOff>66675</xdr:colOff>
      <xdr:row>72</xdr:row>
      <xdr:rowOff>76200</xdr:rowOff>
    </xdr:to>
    <xdr:pic>
      <xdr:nvPicPr>
        <xdr:cNvPr id="2" name="Picture 2"/>
        <xdr:cNvPicPr preferRelativeResize="1">
          <a:picLocks noChangeAspect="1"/>
        </xdr:cNvPicPr>
      </xdr:nvPicPr>
      <xdr:blipFill>
        <a:blip r:embed="rId2"/>
        <a:stretch>
          <a:fillRect/>
        </a:stretch>
      </xdr:blipFill>
      <xdr:spPr>
        <a:xfrm>
          <a:off x="0" y="7200900"/>
          <a:ext cx="8115300" cy="5867400"/>
        </a:xfrm>
        <a:prstGeom prst="rect">
          <a:avLst/>
        </a:prstGeom>
        <a:noFill/>
        <a:ln w="1" cmpd="sng">
          <a:noFill/>
        </a:ln>
      </xdr:spPr>
    </xdr:pic>
    <xdr:clientData/>
  </xdr:twoCellAnchor>
  <xdr:twoCellAnchor editAs="oneCell">
    <xdr:from>
      <xdr:col>0</xdr:col>
      <xdr:colOff>0</xdr:colOff>
      <xdr:row>77</xdr:row>
      <xdr:rowOff>0</xdr:rowOff>
    </xdr:from>
    <xdr:to>
      <xdr:col>15</xdr:col>
      <xdr:colOff>361950</xdr:colOff>
      <xdr:row>109</xdr:row>
      <xdr:rowOff>85725</xdr:rowOff>
    </xdr:to>
    <xdr:pic>
      <xdr:nvPicPr>
        <xdr:cNvPr id="3" name="Picture 5"/>
        <xdr:cNvPicPr preferRelativeResize="1">
          <a:picLocks noChangeAspect="1"/>
        </xdr:cNvPicPr>
      </xdr:nvPicPr>
      <xdr:blipFill>
        <a:blip r:embed="rId3"/>
        <a:stretch>
          <a:fillRect/>
        </a:stretch>
      </xdr:blipFill>
      <xdr:spPr>
        <a:xfrm>
          <a:off x="0" y="13868400"/>
          <a:ext cx="10467975" cy="5876925"/>
        </a:xfrm>
        <a:prstGeom prst="rect">
          <a:avLst/>
        </a:prstGeom>
        <a:noFill/>
        <a:ln w="1" cmpd="sng">
          <a:noFill/>
        </a:ln>
      </xdr:spPr>
    </xdr:pic>
    <xdr:clientData/>
  </xdr:twoCellAnchor>
  <xdr:twoCellAnchor editAs="oneCell">
    <xdr:from>
      <xdr:col>0</xdr:col>
      <xdr:colOff>0</xdr:colOff>
      <xdr:row>114</xdr:row>
      <xdr:rowOff>161925</xdr:rowOff>
    </xdr:from>
    <xdr:to>
      <xdr:col>12</xdr:col>
      <xdr:colOff>85725</xdr:colOff>
      <xdr:row>147</xdr:row>
      <xdr:rowOff>104775</xdr:rowOff>
    </xdr:to>
    <xdr:pic>
      <xdr:nvPicPr>
        <xdr:cNvPr id="4" name="Picture 11"/>
        <xdr:cNvPicPr preferRelativeResize="1">
          <a:picLocks noChangeAspect="1"/>
        </xdr:cNvPicPr>
      </xdr:nvPicPr>
      <xdr:blipFill>
        <a:blip r:embed="rId4"/>
        <a:stretch>
          <a:fillRect/>
        </a:stretch>
      </xdr:blipFill>
      <xdr:spPr>
        <a:xfrm>
          <a:off x="0" y="20697825"/>
          <a:ext cx="8134350" cy="59055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0</xdr:rowOff>
    </xdr:from>
    <xdr:to>
      <xdr:col>4</xdr:col>
      <xdr:colOff>142875</xdr:colOff>
      <xdr:row>70</xdr:row>
      <xdr:rowOff>66675</xdr:rowOff>
    </xdr:to>
    <xdr:pic>
      <xdr:nvPicPr>
        <xdr:cNvPr id="1" name="Picture 2"/>
        <xdr:cNvPicPr preferRelativeResize="1">
          <a:picLocks noChangeAspect="1"/>
        </xdr:cNvPicPr>
      </xdr:nvPicPr>
      <xdr:blipFill>
        <a:blip r:embed="rId1"/>
        <a:stretch>
          <a:fillRect/>
        </a:stretch>
      </xdr:blipFill>
      <xdr:spPr>
        <a:xfrm>
          <a:off x="0" y="6829425"/>
          <a:ext cx="2705100" cy="5857875"/>
        </a:xfrm>
        <a:prstGeom prst="rect">
          <a:avLst/>
        </a:prstGeom>
        <a:noFill/>
        <a:ln w="1" cmpd="sng">
          <a:noFill/>
        </a:ln>
      </xdr:spPr>
    </xdr:pic>
    <xdr:clientData/>
  </xdr:twoCellAnchor>
  <xdr:twoCellAnchor editAs="oneCell">
    <xdr:from>
      <xdr:col>0</xdr:col>
      <xdr:colOff>0</xdr:colOff>
      <xdr:row>2</xdr:row>
      <xdr:rowOff>0</xdr:rowOff>
    </xdr:from>
    <xdr:to>
      <xdr:col>9</xdr:col>
      <xdr:colOff>352425</xdr:colOff>
      <xdr:row>33</xdr:row>
      <xdr:rowOff>161925</xdr:rowOff>
    </xdr:to>
    <xdr:pic>
      <xdr:nvPicPr>
        <xdr:cNvPr id="2" name="Picture 5"/>
        <xdr:cNvPicPr preferRelativeResize="1">
          <a:picLocks noChangeAspect="1"/>
        </xdr:cNvPicPr>
      </xdr:nvPicPr>
      <xdr:blipFill>
        <a:blip r:embed="rId2"/>
        <a:stretch>
          <a:fillRect/>
        </a:stretch>
      </xdr:blipFill>
      <xdr:spPr>
        <a:xfrm>
          <a:off x="0" y="352425"/>
          <a:ext cx="6343650" cy="5772150"/>
        </a:xfrm>
        <a:prstGeom prst="rect">
          <a:avLst/>
        </a:prstGeom>
        <a:noFill/>
        <a:ln w="1" cmpd="sng">
          <a:noFill/>
        </a:ln>
      </xdr:spPr>
    </xdr:pic>
    <xdr:clientData/>
  </xdr:twoCellAnchor>
  <xdr:twoCellAnchor editAs="oneCell">
    <xdr:from>
      <xdr:col>0</xdr:col>
      <xdr:colOff>38100</xdr:colOff>
      <xdr:row>74</xdr:row>
      <xdr:rowOff>9525</xdr:rowOff>
    </xdr:from>
    <xdr:to>
      <xdr:col>3</xdr:col>
      <xdr:colOff>114300</xdr:colOff>
      <xdr:row>106</xdr:row>
      <xdr:rowOff>76200</xdr:rowOff>
    </xdr:to>
    <xdr:pic>
      <xdr:nvPicPr>
        <xdr:cNvPr id="3" name="Picture 9"/>
        <xdr:cNvPicPr preferRelativeResize="1">
          <a:picLocks noChangeAspect="1"/>
        </xdr:cNvPicPr>
      </xdr:nvPicPr>
      <xdr:blipFill>
        <a:blip r:embed="rId3"/>
        <a:stretch>
          <a:fillRect/>
        </a:stretch>
      </xdr:blipFill>
      <xdr:spPr>
        <a:xfrm>
          <a:off x="38100" y="13325475"/>
          <a:ext cx="1952625" cy="5857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U109"/>
  <sheetViews>
    <sheetView tabSelected="1" zoomScale="90" zoomScaleNormal="90" zoomScalePageLayoutView="0" workbookViewId="0" topLeftCell="A1">
      <pane ySplit="8" topLeftCell="A9" activePane="bottomLeft" state="frozen"/>
      <selection pane="topLeft" activeCell="A1" sqref="A1"/>
      <selection pane="bottomLeft" activeCell="H111" sqref="H111"/>
    </sheetView>
  </sheetViews>
  <sheetFormatPr defaultColWidth="9.00390625" defaultRowHeight="13.5"/>
  <cols>
    <col min="1" max="1" width="2.875" style="0" customWidth="1"/>
    <col min="2" max="18" width="6.625" style="0" customWidth="1"/>
    <col min="22" max="22" width="10.875" style="23" bestFit="1" customWidth="1"/>
  </cols>
  <sheetData>
    <row r="2" spans="2:20" ht="13.5">
      <c r="B2" s="83" t="s">
        <v>5</v>
      </c>
      <c r="C2" s="83"/>
      <c r="D2" s="86"/>
      <c r="E2" s="86"/>
      <c r="F2" s="83" t="s">
        <v>6</v>
      </c>
      <c r="G2" s="83"/>
      <c r="H2" s="86" t="s">
        <v>36</v>
      </c>
      <c r="I2" s="86"/>
      <c r="J2" s="83" t="s">
        <v>7</v>
      </c>
      <c r="K2" s="83"/>
      <c r="L2" s="80">
        <f>C9</f>
        <v>1000000</v>
      </c>
      <c r="M2" s="86"/>
      <c r="N2" s="83" t="s">
        <v>8</v>
      </c>
      <c r="O2" s="83"/>
      <c r="P2" s="80">
        <f>C108+R108</f>
        <v>8360246509.118572</v>
      </c>
      <c r="Q2" s="86"/>
      <c r="R2" s="1"/>
      <c r="S2" s="1"/>
      <c r="T2" s="1"/>
    </row>
    <row r="3" spans="2:19" ht="57" customHeight="1">
      <c r="B3" s="83" t="s">
        <v>9</v>
      </c>
      <c r="C3" s="83"/>
      <c r="D3" s="88" t="s">
        <v>38</v>
      </c>
      <c r="E3" s="88"/>
      <c r="F3" s="88"/>
      <c r="G3" s="88"/>
      <c r="H3" s="88"/>
      <c r="I3" s="88"/>
      <c r="J3" s="83" t="s">
        <v>10</v>
      </c>
      <c r="K3" s="83"/>
      <c r="L3" s="88" t="s">
        <v>115</v>
      </c>
      <c r="M3" s="89"/>
      <c r="N3" s="89"/>
      <c r="O3" s="89"/>
      <c r="P3" s="89"/>
      <c r="Q3" s="89"/>
      <c r="R3" s="1"/>
      <c r="S3" s="1"/>
    </row>
    <row r="4" spans="2:20" ht="13.5">
      <c r="B4" s="83" t="s">
        <v>11</v>
      </c>
      <c r="C4" s="83"/>
      <c r="D4" s="81">
        <f>SUM($R$9:$S$993)</f>
        <v>8359246509.118572</v>
      </c>
      <c r="E4" s="81"/>
      <c r="F4" s="83" t="s">
        <v>12</v>
      </c>
      <c r="G4" s="83"/>
      <c r="H4" s="87">
        <f>SUM($T$9:$U$108)</f>
        <v>5261.000000000011</v>
      </c>
      <c r="I4" s="86"/>
      <c r="J4" s="79" t="s">
        <v>13</v>
      </c>
      <c r="K4" s="79"/>
      <c r="L4" s="80">
        <f>MAX($C$9:$D$990)-C9</f>
        <v>8617810834.142866</v>
      </c>
      <c r="M4" s="80"/>
      <c r="N4" s="79" t="s">
        <v>14</v>
      </c>
      <c r="O4" s="79"/>
      <c r="P4" s="81">
        <f>MIN($C$9:$D$990)-C9</f>
        <v>-29999.99999999674</v>
      </c>
      <c r="Q4" s="81"/>
      <c r="R4" s="1"/>
      <c r="S4" s="1"/>
      <c r="T4" s="1"/>
    </row>
    <row r="5" spans="2:20" ht="13.5">
      <c r="B5" s="50" t="s">
        <v>15</v>
      </c>
      <c r="C5" s="2">
        <f>COUNTIF($R$9:$R$990,"&gt;0")</f>
        <v>75</v>
      </c>
      <c r="D5" s="51" t="s">
        <v>16</v>
      </c>
      <c r="E5" s="16">
        <f>COUNTIF($R$9:$R$990,"&lt;0")</f>
        <v>7</v>
      </c>
      <c r="F5" s="51" t="s">
        <v>17</v>
      </c>
      <c r="G5" s="2">
        <f>COUNTIF($R$9:$R$990,"=0")</f>
        <v>18</v>
      </c>
      <c r="H5" s="51" t="s">
        <v>18</v>
      </c>
      <c r="I5" s="3">
        <f>C5/SUM(C5,E5,G5)</f>
        <v>0.75</v>
      </c>
      <c r="J5" s="82" t="s">
        <v>19</v>
      </c>
      <c r="K5" s="83"/>
      <c r="L5" s="84"/>
      <c r="M5" s="85"/>
      <c r="N5" s="18" t="s">
        <v>20</v>
      </c>
      <c r="O5" s="9"/>
      <c r="P5" s="84"/>
      <c r="Q5" s="85"/>
      <c r="R5" s="1"/>
      <c r="S5" s="1"/>
      <c r="T5" s="1"/>
    </row>
    <row r="6" spans="2:20" ht="13.5">
      <c r="B6" s="11"/>
      <c r="C6" s="14"/>
      <c r="D6" s="15"/>
      <c r="E6" s="12"/>
      <c r="F6" s="11"/>
      <c r="G6" s="12"/>
      <c r="H6" s="11"/>
      <c r="I6" s="17"/>
      <c r="J6" s="11"/>
      <c r="K6" s="11"/>
      <c r="L6" s="12"/>
      <c r="M6" s="12"/>
      <c r="N6" s="13"/>
      <c r="O6" s="13"/>
      <c r="P6" s="10"/>
      <c r="Q6" s="7"/>
      <c r="R6" s="1"/>
      <c r="S6" s="1"/>
      <c r="T6" s="1"/>
    </row>
    <row r="7" spans="2:21" ht="13.5">
      <c r="B7" s="66" t="s">
        <v>21</v>
      </c>
      <c r="C7" s="68" t="s">
        <v>22</v>
      </c>
      <c r="D7" s="69"/>
      <c r="E7" s="72" t="s">
        <v>23</v>
      </c>
      <c r="F7" s="73"/>
      <c r="G7" s="73"/>
      <c r="H7" s="73"/>
      <c r="I7" s="61"/>
      <c r="J7" s="74" t="s">
        <v>24</v>
      </c>
      <c r="K7" s="75"/>
      <c r="L7" s="63"/>
      <c r="M7" s="76" t="s">
        <v>25</v>
      </c>
      <c r="N7" s="77" t="s">
        <v>26</v>
      </c>
      <c r="O7" s="78"/>
      <c r="P7" s="78"/>
      <c r="Q7" s="65"/>
      <c r="R7" s="59" t="s">
        <v>27</v>
      </c>
      <c r="S7" s="59"/>
      <c r="T7" s="59"/>
      <c r="U7" s="59"/>
    </row>
    <row r="8" spans="2:21" ht="13.5">
      <c r="B8" s="67"/>
      <c r="C8" s="70"/>
      <c r="D8" s="71"/>
      <c r="E8" s="19" t="s">
        <v>28</v>
      </c>
      <c r="F8" s="19" t="s">
        <v>29</v>
      </c>
      <c r="G8" s="19" t="s">
        <v>30</v>
      </c>
      <c r="H8" s="60" t="s">
        <v>31</v>
      </c>
      <c r="I8" s="61"/>
      <c r="J8" s="4" t="s">
        <v>32</v>
      </c>
      <c r="K8" s="62" t="s">
        <v>33</v>
      </c>
      <c r="L8" s="63"/>
      <c r="M8" s="76"/>
      <c r="N8" s="5" t="s">
        <v>28</v>
      </c>
      <c r="O8" s="5" t="s">
        <v>29</v>
      </c>
      <c r="P8" s="64" t="s">
        <v>31</v>
      </c>
      <c r="Q8" s="65"/>
      <c r="R8" s="59" t="s">
        <v>34</v>
      </c>
      <c r="S8" s="59"/>
      <c r="T8" s="59" t="s">
        <v>32</v>
      </c>
      <c r="U8" s="59"/>
    </row>
    <row r="9" spans="2:21" ht="13.5">
      <c r="B9" s="49">
        <v>1</v>
      </c>
      <c r="C9" s="55">
        <v>1000000</v>
      </c>
      <c r="D9" s="55"/>
      <c r="E9" s="49">
        <v>2013</v>
      </c>
      <c r="F9" s="8">
        <v>42483</v>
      </c>
      <c r="G9" s="49" t="s">
        <v>3</v>
      </c>
      <c r="H9" s="56">
        <v>1.3039</v>
      </c>
      <c r="I9" s="56"/>
      <c r="J9" s="49">
        <v>15</v>
      </c>
      <c r="K9" s="55">
        <f aca="true" t="shared" si="0" ref="K9:K72">IF(F9="","",C9*0.03)</f>
        <v>30000</v>
      </c>
      <c r="L9" s="55"/>
      <c r="M9" s="6">
        <f>IF(J9="","",(K9/J9)/1000)</f>
        <v>2</v>
      </c>
      <c r="N9" s="49">
        <v>2013</v>
      </c>
      <c r="O9" s="8">
        <v>42483</v>
      </c>
      <c r="P9" s="56">
        <v>1.3054</v>
      </c>
      <c r="Q9" s="56"/>
      <c r="R9" s="57">
        <f>IF(O9="","",(IF(G9="売",H9-P9,P9-H9))*M9*10000000)</f>
        <v>-29999.999999996697</v>
      </c>
      <c r="S9" s="57"/>
      <c r="T9" s="58">
        <f>IF(O9="","",IF(R9&lt;0,J9*(-1),IF(G9="買",(P9-H9)*10000,(H9-P9)*10000)))</f>
        <v>-15</v>
      </c>
      <c r="U9" s="58"/>
    </row>
    <row r="10" spans="2:21" ht="13.5">
      <c r="B10" s="49">
        <v>2</v>
      </c>
      <c r="C10" s="55">
        <f aca="true" t="shared" si="1" ref="C10:C73">IF(R9="","",C9+R9)</f>
        <v>970000.0000000033</v>
      </c>
      <c r="D10" s="55"/>
      <c r="E10" s="49">
        <v>2013</v>
      </c>
      <c r="F10" s="8" t="s">
        <v>98</v>
      </c>
      <c r="G10" s="49" t="s">
        <v>4</v>
      </c>
      <c r="H10" s="56">
        <v>1.3034</v>
      </c>
      <c r="I10" s="56"/>
      <c r="J10" s="49">
        <v>11</v>
      </c>
      <c r="K10" s="55">
        <f t="shared" si="0"/>
        <v>29100.0000000001</v>
      </c>
      <c r="L10" s="55"/>
      <c r="M10" s="6">
        <f aca="true" t="shared" si="2" ref="M10:M73">IF(J10="","",(K10/J10)/1000)</f>
        <v>2.6454545454545544</v>
      </c>
      <c r="N10" s="49">
        <v>2013</v>
      </c>
      <c r="O10" s="8">
        <v>42489</v>
      </c>
      <c r="P10" s="56">
        <v>1.3077</v>
      </c>
      <c r="Q10" s="56"/>
      <c r="R10" s="57">
        <f aca="true" t="shared" si="3" ref="R10:R68">IF(O10="","",(IF(G10="売",H10-P10,P10-H10))*M10*10000000)</f>
        <v>113754.54545455093</v>
      </c>
      <c r="S10" s="57"/>
      <c r="T10" s="58">
        <f aca="true" t="shared" si="4" ref="T10:T73">IF(O10="","",IF(R10&lt;0,J10*(-1),IF(G10="買",(P10-H10)*10000,(H10-P10)*10000)))</f>
        <v>43.000000000001926</v>
      </c>
      <c r="U10" s="58"/>
    </row>
    <row r="11" spans="2:21" ht="13.5">
      <c r="B11" s="49">
        <v>3</v>
      </c>
      <c r="C11" s="55">
        <f t="shared" si="1"/>
        <v>1083754.5454545543</v>
      </c>
      <c r="D11" s="55"/>
      <c r="E11" s="49">
        <v>2013</v>
      </c>
      <c r="F11" s="8" t="s">
        <v>97</v>
      </c>
      <c r="G11" s="49" t="s">
        <v>4</v>
      </c>
      <c r="H11" s="56">
        <v>1.3177</v>
      </c>
      <c r="I11" s="56"/>
      <c r="J11" s="49">
        <v>13</v>
      </c>
      <c r="K11" s="55">
        <f t="shared" si="0"/>
        <v>32512.636363636626</v>
      </c>
      <c r="L11" s="55"/>
      <c r="M11" s="6">
        <f t="shared" si="2"/>
        <v>2.500972027972048</v>
      </c>
      <c r="N11" s="49">
        <v>2013</v>
      </c>
      <c r="O11" s="8">
        <v>42491</v>
      </c>
      <c r="P11" s="56">
        <v>1.3186</v>
      </c>
      <c r="Q11" s="56"/>
      <c r="R11" s="57">
        <f t="shared" si="3"/>
        <v>22508.748251745958</v>
      </c>
      <c r="S11" s="57"/>
      <c r="T11" s="58">
        <f t="shared" si="4"/>
        <v>8.999999999999009</v>
      </c>
      <c r="U11" s="58"/>
    </row>
    <row r="12" spans="2:21" ht="13.5">
      <c r="B12" s="49">
        <v>4</v>
      </c>
      <c r="C12" s="55">
        <f t="shared" si="1"/>
        <v>1106263.2937063002</v>
      </c>
      <c r="D12" s="55"/>
      <c r="E12" s="49">
        <v>2013</v>
      </c>
      <c r="F12" s="8">
        <v>42493</v>
      </c>
      <c r="G12" s="49" t="s">
        <v>4</v>
      </c>
      <c r="H12" s="56">
        <v>1.3128</v>
      </c>
      <c r="I12" s="56"/>
      <c r="J12" s="49">
        <v>36</v>
      </c>
      <c r="K12" s="55">
        <f t="shared" si="0"/>
        <v>33187.89881118901</v>
      </c>
      <c r="L12" s="55"/>
      <c r="M12" s="6">
        <f t="shared" si="2"/>
        <v>0.9218860780885836</v>
      </c>
      <c r="N12" s="49">
        <v>2013</v>
      </c>
      <c r="O12" s="8" t="s">
        <v>99</v>
      </c>
      <c r="P12" s="56">
        <v>1.3128</v>
      </c>
      <c r="Q12" s="56"/>
      <c r="R12" s="57">
        <f t="shared" si="3"/>
        <v>0</v>
      </c>
      <c r="S12" s="57"/>
      <c r="T12" s="58">
        <f t="shared" si="4"/>
        <v>0</v>
      </c>
      <c r="U12" s="58"/>
    </row>
    <row r="13" spans="2:21" ht="13.5">
      <c r="B13" s="49">
        <v>5</v>
      </c>
      <c r="C13" s="55">
        <f t="shared" si="1"/>
        <v>1106263.2937063002</v>
      </c>
      <c r="D13" s="55"/>
      <c r="E13" s="49">
        <v>2013</v>
      </c>
      <c r="F13" s="8">
        <v>42496</v>
      </c>
      <c r="G13" s="49" t="s">
        <v>3</v>
      </c>
      <c r="H13" s="56">
        <v>1.31</v>
      </c>
      <c r="I13" s="56"/>
      <c r="J13" s="49">
        <v>16</v>
      </c>
      <c r="K13" s="55">
        <f t="shared" si="0"/>
        <v>33187.89881118901</v>
      </c>
      <c r="L13" s="55"/>
      <c r="M13" s="6">
        <f t="shared" si="2"/>
        <v>2.074243675699313</v>
      </c>
      <c r="N13" s="49">
        <v>2013</v>
      </c>
      <c r="O13" s="8">
        <v>42497</v>
      </c>
      <c r="P13" s="56">
        <v>1.3085</v>
      </c>
      <c r="Q13" s="56"/>
      <c r="R13" s="57">
        <f t="shared" si="3"/>
        <v>31113.655135490873</v>
      </c>
      <c r="S13" s="57"/>
      <c r="T13" s="58">
        <f t="shared" si="4"/>
        <v>15.000000000000568</v>
      </c>
      <c r="U13" s="58"/>
    </row>
    <row r="14" spans="2:21" ht="13.5">
      <c r="B14" s="49">
        <v>6</v>
      </c>
      <c r="C14" s="55">
        <f t="shared" si="1"/>
        <v>1137376.9488417911</v>
      </c>
      <c r="D14" s="55"/>
      <c r="E14" s="49">
        <v>2013</v>
      </c>
      <c r="F14" s="8">
        <v>42501</v>
      </c>
      <c r="G14" s="49" t="s">
        <v>3</v>
      </c>
      <c r="H14" s="56">
        <v>1.2974</v>
      </c>
      <c r="I14" s="56"/>
      <c r="J14" s="49">
        <v>19</v>
      </c>
      <c r="K14" s="55">
        <f t="shared" si="0"/>
        <v>34121.308465253736</v>
      </c>
      <c r="L14" s="55"/>
      <c r="M14" s="6">
        <f t="shared" si="2"/>
        <v>1.7958583402765125</v>
      </c>
      <c r="N14" s="49">
        <v>2013</v>
      </c>
      <c r="O14" s="8">
        <v>42503</v>
      </c>
      <c r="P14" s="56">
        <v>1.2974</v>
      </c>
      <c r="Q14" s="56"/>
      <c r="R14" s="57">
        <f t="shared" si="3"/>
        <v>0</v>
      </c>
      <c r="S14" s="57"/>
      <c r="T14" s="58">
        <f t="shared" si="4"/>
        <v>0</v>
      </c>
      <c r="U14" s="58"/>
    </row>
    <row r="15" spans="2:21" ht="13.5">
      <c r="B15" s="49">
        <v>7</v>
      </c>
      <c r="C15" s="55">
        <f t="shared" si="1"/>
        <v>1137376.9488417911</v>
      </c>
      <c r="D15" s="55"/>
      <c r="E15" s="49">
        <v>2013</v>
      </c>
      <c r="F15" s="8">
        <v>42504</v>
      </c>
      <c r="G15" s="49" t="s">
        <v>3</v>
      </c>
      <c r="H15" s="56">
        <v>1.2967</v>
      </c>
      <c r="I15" s="56"/>
      <c r="J15" s="49">
        <v>6</v>
      </c>
      <c r="K15" s="55">
        <f t="shared" si="0"/>
        <v>34121.308465253736</v>
      </c>
      <c r="L15" s="55"/>
      <c r="M15" s="6">
        <f t="shared" si="2"/>
        <v>5.686884744208957</v>
      </c>
      <c r="N15" s="49">
        <v>2013</v>
      </c>
      <c r="O15" s="8">
        <v>42504</v>
      </c>
      <c r="P15" s="56">
        <v>1.2983</v>
      </c>
      <c r="Q15" s="56"/>
      <c r="R15" s="57">
        <f t="shared" si="3"/>
        <v>-90990.15590734592</v>
      </c>
      <c r="S15" s="57"/>
      <c r="T15" s="58">
        <f t="shared" si="4"/>
        <v>-6</v>
      </c>
      <c r="U15" s="58"/>
    </row>
    <row r="16" spans="2:21" ht="13.5">
      <c r="B16" s="49">
        <v>8</v>
      </c>
      <c r="C16" s="55">
        <f t="shared" si="1"/>
        <v>1046386.7929344452</v>
      </c>
      <c r="D16" s="55"/>
      <c r="E16" s="49">
        <v>2013</v>
      </c>
      <c r="F16" s="8">
        <v>42505</v>
      </c>
      <c r="G16" s="49" t="s">
        <v>3</v>
      </c>
      <c r="H16" s="56">
        <v>1.2964</v>
      </c>
      <c r="I16" s="56"/>
      <c r="J16" s="49">
        <v>30</v>
      </c>
      <c r="K16" s="55">
        <f t="shared" si="0"/>
        <v>31391.603788033353</v>
      </c>
      <c r="L16" s="55"/>
      <c r="M16" s="6">
        <f t="shared" si="2"/>
        <v>1.046386792934445</v>
      </c>
      <c r="N16" s="49">
        <v>2013</v>
      </c>
      <c r="O16" s="8">
        <v>42537</v>
      </c>
      <c r="P16" s="56">
        <v>1.2872</v>
      </c>
      <c r="Q16" s="56"/>
      <c r="R16" s="57">
        <f t="shared" si="3"/>
        <v>96267.58494996995</v>
      </c>
      <c r="S16" s="57"/>
      <c r="T16" s="58">
        <f t="shared" si="4"/>
        <v>92.00000000000097</v>
      </c>
      <c r="U16" s="58"/>
    </row>
    <row r="17" spans="2:21" ht="13.5">
      <c r="B17" s="49">
        <v>9</v>
      </c>
      <c r="C17" s="55">
        <f t="shared" si="1"/>
        <v>1142654.3778844152</v>
      </c>
      <c r="D17" s="55"/>
      <c r="E17" s="49">
        <v>2013</v>
      </c>
      <c r="F17" s="8">
        <v>42510</v>
      </c>
      <c r="G17" s="49" t="s">
        <v>4</v>
      </c>
      <c r="H17" s="56">
        <v>1.285</v>
      </c>
      <c r="I17" s="56"/>
      <c r="J17" s="49">
        <v>14</v>
      </c>
      <c r="K17" s="55">
        <f t="shared" si="0"/>
        <v>34279.63133653245</v>
      </c>
      <c r="L17" s="55"/>
      <c r="M17" s="6">
        <f t="shared" si="2"/>
        <v>2.4485450954666037</v>
      </c>
      <c r="N17" s="49">
        <v>2013</v>
      </c>
      <c r="O17" s="8">
        <v>42511</v>
      </c>
      <c r="P17" s="56">
        <v>1.2881</v>
      </c>
      <c r="Q17" s="56"/>
      <c r="R17" s="57">
        <f t="shared" si="3"/>
        <v>75904.89795946723</v>
      </c>
      <c r="S17" s="57"/>
      <c r="T17" s="58">
        <f t="shared" si="4"/>
        <v>31.000000000001027</v>
      </c>
      <c r="U17" s="58"/>
    </row>
    <row r="18" spans="2:21" ht="13.5">
      <c r="B18" s="49">
        <v>10</v>
      </c>
      <c r="C18" s="55">
        <f t="shared" si="1"/>
        <v>1218559.2758438825</v>
      </c>
      <c r="D18" s="55"/>
      <c r="E18" s="49">
        <v>2013</v>
      </c>
      <c r="F18" s="8">
        <v>42511</v>
      </c>
      <c r="G18" s="49" t="s">
        <v>3</v>
      </c>
      <c r="H18" s="56">
        <v>1.2863</v>
      </c>
      <c r="I18" s="56"/>
      <c r="J18" s="49">
        <v>24</v>
      </c>
      <c r="K18" s="55">
        <f t="shared" si="0"/>
        <v>36556.77827531647</v>
      </c>
      <c r="L18" s="55"/>
      <c r="M18" s="6">
        <f t="shared" si="2"/>
        <v>1.523199094804853</v>
      </c>
      <c r="N18" s="49">
        <v>2013</v>
      </c>
      <c r="O18" s="8" t="s">
        <v>100</v>
      </c>
      <c r="P18" s="56">
        <v>1.2863</v>
      </c>
      <c r="Q18" s="56"/>
      <c r="R18" s="57">
        <f t="shared" si="3"/>
        <v>0</v>
      </c>
      <c r="S18" s="57"/>
      <c r="T18" s="58">
        <f t="shared" si="4"/>
        <v>0</v>
      </c>
      <c r="U18" s="58"/>
    </row>
    <row r="19" spans="2:21" ht="13.5">
      <c r="B19" s="49">
        <v>11</v>
      </c>
      <c r="C19" s="55">
        <f t="shared" si="1"/>
        <v>1218559.2758438825</v>
      </c>
      <c r="D19" s="55"/>
      <c r="E19" s="49">
        <v>2013</v>
      </c>
      <c r="F19" s="8">
        <v>42514</v>
      </c>
      <c r="G19" s="49" t="s">
        <v>4</v>
      </c>
      <c r="H19" s="56">
        <v>1.2937</v>
      </c>
      <c r="I19" s="56"/>
      <c r="J19" s="49">
        <v>19</v>
      </c>
      <c r="K19" s="55">
        <f t="shared" si="0"/>
        <v>36556.77827531647</v>
      </c>
      <c r="L19" s="55"/>
      <c r="M19" s="6">
        <f t="shared" si="2"/>
        <v>1.9240409618587617</v>
      </c>
      <c r="N19" s="49">
        <v>2013</v>
      </c>
      <c r="O19" s="8" t="s">
        <v>101</v>
      </c>
      <c r="P19" s="56">
        <v>1.2937</v>
      </c>
      <c r="Q19" s="56"/>
      <c r="R19" s="57">
        <f t="shared" si="3"/>
        <v>0</v>
      </c>
      <c r="S19" s="57"/>
      <c r="T19" s="58">
        <f t="shared" si="4"/>
        <v>0</v>
      </c>
      <c r="U19" s="58"/>
    </row>
    <row r="20" spans="2:21" ht="13.5">
      <c r="B20" s="49">
        <v>12</v>
      </c>
      <c r="C20" s="55">
        <f t="shared" si="1"/>
        <v>1218559.2758438825</v>
      </c>
      <c r="D20" s="55"/>
      <c r="E20" s="49">
        <v>2013</v>
      </c>
      <c r="F20" s="8">
        <v>42520</v>
      </c>
      <c r="G20" s="49" t="s">
        <v>4</v>
      </c>
      <c r="H20" s="56">
        <v>1.2957</v>
      </c>
      <c r="I20" s="56"/>
      <c r="J20" s="49">
        <v>14</v>
      </c>
      <c r="K20" s="55">
        <f t="shared" si="0"/>
        <v>36556.77827531647</v>
      </c>
      <c r="L20" s="55"/>
      <c r="M20" s="6">
        <f t="shared" si="2"/>
        <v>2.6111984482368906</v>
      </c>
      <c r="N20" s="49">
        <v>2013</v>
      </c>
      <c r="O20" s="8" t="s">
        <v>102</v>
      </c>
      <c r="P20" s="56">
        <v>1.2957</v>
      </c>
      <c r="Q20" s="56"/>
      <c r="R20" s="57">
        <f t="shared" si="3"/>
        <v>0</v>
      </c>
      <c r="S20" s="57"/>
      <c r="T20" s="58">
        <f t="shared" si="4"/>
        <v>0</v>
      </c>
      <c r="U20" s="58"/>
    </row>
    <row r="21" spans="2:21" ht="13.5">
      <c r="B21" s="49">
        <v>13</v>
      </c>
      <c r="C21" s="55">
        <f t="shared" si="1"/>
        <v>1218559.2758438825</v>
      </c>
      <c r="D21" s="55"/>
      <c r="E21" s="49">
        <v>2013</v>
      </c>
      <c r="F21" s="8">
        <v>42521</v>
      </c>
      <c r="G21" s="49" t="s">
        <v>3</v>
      </c>
      <c r="H21" s="56">
        <v>1.2981</v>
      </c>
      <c r="I21" s="56"/>
      <c r="J21" s="49">
        <v>35</v>
      </c>
      <c r="K21" s="55">
        <f t="shared" si="0"/>
        <v>36556.77827531647</v>
      </c>
      <c r="L21" s="55"/>
      <c r="M21" s="6">
        <f t="shared" si="2"/>
        <v>1.0444793792947564</v>
      </c>
      <c r="N21" s="49">
        <v>2013</v>
      </c>
      <c r="O21" s="8" t="s">
        <v>103</v>
      </c>
      <c r="P21" s="56">
        <v>1.2981</v>
      </c>
      <c r="Q21" s="56"/>
      <c r="R21" s="57">
        <f t="shared" si="3"/>
        <v>0</v>
      </c>
      <c r="S21" s="57"/>
      <c r="T21" s="58">
        <f t="shared" si="4"/>
        <v>0</v>
      </c>
      <c r="U21" s="58"/>
    </row>
    <row r="22" spans="2:21" ht="13.5">
      <c r="B22" s="49">
        <v>14</v>
      </c>
      <c r="C22" s="55">
        <f t="shared" si="1"/>
        <v>1218559.2758438825</v>
      </c>
      <c r="D22" s="55"/>
      <c r="E22" s="49">
        <v>2013</v>
      </c>
      <c r="F22" s="8">
        <v>42524</v>
      </c>
      <c r="G22" s="49" t="s">
        <v>4</v>
      </c>
      <c r="H22" s="56">
        <v>1.3008</v>
      </c>
      <c r="I22" s="56"/>
      <c r="J22" s="49">
        <v>17</v>
      </c>
      <c r="K22" s="55">
        <f t="shared" si="0"/>
        <v>36556.77827531647</v>
      </c>
      <c r="L22" s="55"/>
      <c r="M22" s="6">
        <f t="shared" si="2"/>
        <v>2.1503987220774397</v>
      </c>
      <c r="N22" s="49">
        <v>2013</v>
      </c>
      <c r="O22" s="8" t="s">
        <v>104</v>
      </c>
      <c r="P22" s="56">
        <v>1.3008</v>
      </c>
      <c r="Q22" s="56"/>
      <c r="R22" s="57">
        <f t="shared" si="3"/>
        <v>0</v>
      </c>
      <c r="S22" s="57"/>
      <c r="T22" s="58">
        <f t="shared" si="4"/>
        <v>0</v>
      </c>
      <c r="U22" s="58"/>
    </row>
    <row r="23" spans="2:21" ht="13.5">
      <c r="B23" s="49">
        <v>15</v>
      </c>
      <c r="C23" s="55">
        <f t="shared" si="1"/>
        <v>1218559.2758438825</v>
      </c>
      <c r="D23" s="55"/>
      <c r="E23" s="49">
        <v>2013</v>
      </c>
      <c r="F23" s="8">
        <v>42532</v>
      </c>
      <c r="G23" s="49" t="s">
        <v>4</v>
      </c>
      <c r="H23" s="56">
        <v>1.3273</v>
      </c>
      <c r="I23" s="56"/>
      <c r="J23" s="49">
        <v>17</v>
      </c>
      <c r="K23" s="55">
        <f t="shared" si="0"/>
        <v>36556.77827531647</v>
      </c>
      <c r="L23" s="55"/>
      <c r="M23" s="6">
        <f t="shared" si="2"/>
        <v>2.1503987220774397</v>
      </c>
      <c r="N23" s="49">
        <v>2013</v>
      </c>
      <c r="O23" s="8" t="s">
        <v>105</v>
      </c>
      <c r="P23" s="56">
        <v>1.3273</v>
      </c>
      <c r="Q23" s="56"/>
      <c r="R23" s="57">
        <f t="shared" si="3"/>
        <v>0</v>
      </c>
      <c r="S23" s="57"/>
      <c r="T23" s="58">
        <f t="shared" si="4"/>
        <v>0</v>
      </c>
      <c r="U23" s="58"/>
    </row>
    <row r="24" spans="2:21" ht="13.5">
      <c r="B24" s="49">
        <v>16</v>
      </c>
      <c r="C24" s="55">
        <f t="shared" si="1"/>
        <v>1218559.2758438825</v>
      </c>
      <c r="D24" s="55"/>
      <c r="E24" s="49">
        <v>2013</v>
      </c>
      <c r="F24" s="8">
        <v>42533</v>
      </c>
      <c r="G24" s="49" t="s">
        <v>4</v>
      </c>
      <c r="H24" s="56">
        <v>1.3289</v>
      </c>
      <c r="I24" s="56"/>
      <c r="J24" s="49">
        <v>34</v>
      </c>
      <c r="K24" s="55">
        <f t="shared" si="0"/>
        <v>36556.77827531647</v>
      </c>
      <c r="L24" s="55"/>
      <c r="M24" s="6">
        <f t="shared" si="2"/>
        <v>1.0751993610387198</v>
      </c>
      <c r="N24" s="49">
        <v>2013</v>
      </c>
      <c r="O24" s="8" t="s">
        <v>106</v>
      </c>
      <c r="P24" s="56">
        <v>1.3306</v>
      </c>
      <c r="Q24" s="56"/>
      <c r="R24" s="57">
        <f t="shared" si="3"/>
        <v>18278.38913765861</v>
      </c>
      <c r="S24" s="57"/>
      <c r="T24" s="58">
        <f t="shared" si="4"/>
        <v>17.000000000000348</v>
      </c>
      <c r="U24" s="58"/>
    </row>
    <row r="25" spans="2:21" ht="13.5">
      <c r="B25" s="49">
        <v>17</v>
      </c>
      <c r="C25" s="55">
        <f t="shared" si="1"/>
        <v>1236837.664981541</v>
      </c>
      <c r="D25" s="55"/>
      <c r="E25" s="49">
        <v>2013</v>
      </c>
      <c r="F25" s="8">
        <v>42534</v>
      </c>
      <c r="G25" s="49" t="s">
        <v>3</v>
      </c>
      <c r="H25" s="56">
        <v>1.3352</v>
      </c>
      <c r="I25" s="56"/>
      <c r="J25" s="49">
        <v>37</v>
      </c>
      <c r="K25" s="55">
        <f t="shared" si="0"/>
        <v>37105.12994944623</v>
      </c>
      <c r="L25" s="55"/>
      <c r="M25" s="6">
        <f t="shared" si="2"/>
        <v>1.0028413499850333</v>
      </c>
      <c r="N25" s="49">
        <v>2013</v>
      </c>
      <c r="O25" s="8">
        <v>42535</v>
      </c>
      <c r="P25" s="56">
        <v>1.3315</v>
      </c>
      <c r="Q25" s="56"/>
      <c r="R25" s="57">
        <f t="shared" si="3"/>
        <v>37105.12994944659</v>
      </c>
      <c r="S25" s="57"/>
      <c r="T25" s="58">
        <f t="shared" si="4"/>
        <v>37.00000000000037</v>
      </c>
      <c r="U25" s="58"/>
    </row>
    <row r="26" spans="2:21" ht="13.5">
      <c r="B26" s="49">
        <v>18</v>
      </c>
      <c r="C26" s="55">
        <f t="shared" si="1"/>
        <v>1273942.7949309875</v>
      </c>
      <c r="D26" s="55"/>
      <c r="E26" s="49">
        <v>2013</v>
      </c>
      <c r="F26" s="8">
        <v>42535</v>
      </c>
      <c r="G26" s="49" t="s">
        <v>3</v>
      </c>
      <c r="H26" s="56">
        <v>1.3319</v>
      </c>
      <c r="I26" s="56"/>
      <c r="J26" s="49">
        <v>29</v>
      </c>
      <c r="K26" s="55">
        <f t="shared" si="0"/>
        <v>38218.283847929626</v>
      </c>
      <c r="L26" s="55"/>
      <c r="M26" s="6">
        <f t="shared" si="2"/>
        <v>1.3178718568251595</v>
      </c>
      <c r="N26" s="49">
        <v>2013</v>
      </c>
      <c r="O26" s="8" t="s">
        <v>107</v>
      </c>
      <c r="P26" s="56">
        <v>1.3319</v>
      </c>
      <c r="Q26" s="56"/>
      <c r="R26" s="57">
        <f t="shared" si="3"/>
        <v>0</v>
      </c>
      <c r="S26" s="57"/>
      <c r="T26" s="58">
        <f t="shared" si="4"/>
        <v>0</v>
      </c>
      <c r="U26" s="58"/>
    </row>
    <row r="27" spans="2:21" ht="13.5">
      <c r="B27" s="49">
        <v>19</v>
      </c>
      <c r="C27" s="55">
        <f t="shared" si="1"/>
        <v>1273942.7949309875</v>
      </c>
      <c r="D27" s="55"/>
      <c r="E27" s="49">
        <v>2013</v>
      </c>
      <c r="F27" s="8">
        <v>42538</v>
      </c>
      <c r="G27" s="49" t="s">
        <v>4</v>
      </c>
      <c r="H27" s="56">
        <v>1.335</v>
      </c>
      <c r="I27" s="56"/>
      <c r="J27" s="49">
        <v>20</v>
      </c>
      <c r="K27" s="55">
        <f t="shared" si="0"/>
        <v>38218.283847929626</v>
      </c>
      <c r="L27" s="55"/>
      <c r="M27" s="6">
        <f t="shared" si="2"/>
        <v>1.9109141923964812</v>
      </c>
      <c r="N27" s="49">
        <v>2013</v>
      </c>
      <c r="O27" s="8">
        <v>42539</v>
      </c>
      <c r="P27" s="56">
        <v>1.333</v>
      </c>
      <c r="Q27" s="56"/>
      <c r="R27" s="57">
        <f t="shared" si="3"/>
        <v>-38218.28384792966</v>
      </c>
      <c r="S27" s="57"/>
      <c r="T27" s="58">
        <f t="shared" si="4"/>
        <v>-20</v>
      </c>
      <c r="U27" s="58"/>
    </row>
    <row r="28" spans="2:21" ht="13.5">
      <c r="B28" s="49">
        <v>20</v>
      </c>
      <c r="C28" s="55">
        <f t="shared" si="1"/>
        <v>1235724.5110830578</v>
      </c>
      <c r="D28" s="55"/>
      <c r="E28" s="49">
        <v>2013</v>
      </c>
      <c r="F28" s="8">
        <v>42541</v>
      </c>
      <c r="G28" s="49" t="s">
        <v>3</v>
      </c>
      <c r="H28" s="56">
        <v>1.3234</v>
      </c>
      <c r="I28" s="56"/>
      <c r="J28" s="49">
        <v>33</v>
      </c>
      <c r="K28" s="55">
        <f t="shared" si="0"/>
        <v>37071.735332491735</v>
      </c>
      <c r="L28" s="55"/>
      <c r="M28" s="6">
        <f t="shared" si="2"/>
        <v>1.1233859191664162</v>
      </c>
      <c r="N28" s="49">
        <v>2013</v>
      </c>
      <c r="O28" s="8">
        <v>42542</v>
      </c>
      <c r="P28" s="56">
        <v>1.3199</v>
      </c>
      <c r="Q28" s="56"/>
      <c r="R28" s="57">
        <f t="shared" si="3"/>
        <v>39318.507170822726</v>
      </c>
      <c r="S28" s="57"/>
      <c r="T28" s="58">
        <f t="shared" si="4"/>
        <v>34.999999999998366</v>
      </c>
      <c r="U28" s="58"/>
    </row>
    <row r="29" spans="2:21" ht="13.5">
      <c r="B29" s="49">
        <v>21</v>
      </c>
      <c r="C29" s="55">
        <f t="shared" si="1"/>
        <v>1275043.0182538806</v>
      </c>
      <c r="D29" s="55"/>
      <c r="E29" s="49">
        <v>2013</v>
      </c>
      <c r="F29" s="8">
        <v>42547</v>
      </c>
      <c r="G29" s="49" t="s">
        <v>3</v>
      </c>
      <c r="H29" s="56">
        <v>1.3086</v>
      </c>
      <c r="I29" s="56"/>
      <c r="J29" s="49">
        <v>13</v>
      </c>
      <c r="K29" s="55">
        <f t="shared" si="0"/>
        <v>38251.290547616416</v>
      </c>
      <c r="L29" s="55"/>
      <c r="M29" s="6">
        <f t="shared" si="2"/>
        <v>2.9424069652012625</v>
      </c>
      <c r="N29" s="49">
        <v>2013</v>
      </c>
      <c r="O29" s="8">
        <v>42548</v>
      </c>
      <c r="P29" s="56">
        <v>1.303</v>
      </c>
      <c r="Q29" s="56"/>
      <c r="R29" s="57">
        <f t="shared" si="3"/>
        <v>164774.79005127214</v>
      </c>
      <c r="S29" s="57"/>
      <c r="T29" s="58">
        <f t="shared" si="4"/>
        <v>56.0000000000005</v>
      </c>
      <c r="U29" s="58"/>
    </row>
    <row r="30" spans="2:21" ht="13.5">
      <c r="B30" s="49">
        <v>22</v>
      </c>
      <c r="C30" s="55">
        <f t="shared" si="1"/>
        <v>1439817.8083051527</v>
      </c>
      <c r="D30" s="55"/>
      <c r="E30" s="49">
        <v>2013</v>
      </c>
      <c r="F30" s="8">
        <v>42556</v>
      </c>
      <c r="G30" s="49" t="s">
        <v>3</v>
      </c>
      <c r="H30" s="56">
        <v>1.289</v>
      </c>
      <c r="I30" s="56"/>
      <c r="J30" s="49">
        <v>9</v>
      </c>
      <c r="K30" s="55">
        <f t="shared" si="0"/>
        <v>43194.53424915458</v>
      </c>
      <c r="L30" s="55"/>
      <c r="M30" s="6">
        <f t="shared" si="2"/>
        <v>4.79939269435051</v>
      </c>
      <c r="N30" s="49">
        <v>2013</v>
      </c>
      <c r="O30" s="8">
        <v>42556</v>
      </c>
      <c r="P30" s="56">
        <v>1.289</v>
      </c>
      <c r="Q30" s="56"/>
      <c r="R30" s="57">
        <f t="shared" si="3"/>
        <v>0</v>
      </c>
      <c r="S30" s="57"/>
      <c r="T30" s="58">
        <f t="shared" si="4"/>
        <v>0</v>
      </c>
      <c r="U30" s="58"/>
    </row>
    <row r="31" spans="2:21" ht="13.5">
      <c r="B31" s="49">
        <v>23</v>
      </c>
      <c r="C31" s="55">
        <f t="shared" si="1"/>
        <v>1439817.8083051527</v>
      </c>
      <c r="D31" s="55"/>
      <c r="E31" s="49">
        <v>2013</v>
      </c>
      <c r="F31" s="8">
        <v>42560</v>
      </c>
      <c r="G31" s="49" t="s">
        <v>3</v>
      </c>
      <c r="H31" s="56">
        <v>1.2856</v>
      </c>
      <c r="I31" s="56"/>
      <c r="J31" s="49">
        <v>14</v>
      </c>
      <c r="K31" s="55">
        <f t="shared" si="0"/>
        <v>43194.53424915458</v>
      </c>
      <c r="L31" s="55"/>
      <c r="M31" s="6">
        <f t="shared" si="2"/>
        <v>3.0853238749396126</v>
      </c>
      <c r="N31" s="49">
        <v>2013</v>
      </c>
      <c r="O31" s="8">
        <v>42561</v>
      </c>
      <c r="P31" s="56">
        <v>1.2781</v>
      </c>
      <c r="Q31" s="56"/>
      <c r="R31" s="57">
        <f t="shared" si="3"/>
        <v>231399.29062047286</v>
      </c>
      <c r="S31" s="57"/>
      <c r="T31" s="58">
        <f t="shared" si="4"/>
        <v>75.00000000000063</v>
      </c>
      <c r="U31" s="58"/>
    </row>
    <row r="32" spans="2:21" ht="13.5">
      <c r="B32" s="49">
        <v>24</v>
      </c>
      <c r="C32" s="55">
        <f t="shared" si="1"/>
        <v>1671217.0989256254</v>
      </c>
      <c r="D32" s="55"/>
      <c r="E32" s="49">
        <v>2013</v>
      </c>
      <c r="F32" s="8">
        <v>42567</v>
      </c>
      <c r="G32" s="49" t="s">
        <v>4</v>
      </c>
      <c r="H32" s="56">
        <v>1.3089</v>
      </c>
      <c r="I32" s="56"/>
      <c r="J32" s="49">
        <v>37</v>
      </c>
      <c r="K32" s="55">
        <f t="shared" si="0"/>
        <v>50136.51296776876</v>
      </c>
      <c r="L32" s="55"/>
      <c r="M32" s="6">
        <f t="shared" si="2"/>
        <v>1.3550408910207772</v>
      </c>
      <c r="N32" s="49">
        <v>2013</v>
      </c>
      <c r="O32" s="8">
        <v>42568</v>
      </c>
      <c r="P32" s="56">
        <v>1.3135</v>
      </c>
      <c r="Q32" s="56"/>
      <c r="R32" s="57">
        <f t="shared" si="3"/>
        <v>62331.8809869549</v>
      </c>
      <c r="S32" s="57"/>
      <c r="T32" s="58">
        <f t="shared" si="4"/>
        <v>45.999999999999375</v>
      </c>
      <c r="U32" s="58"/>
    </row>
    <row r="33" spans="2:21" ht="13.5">
      <c r="B33" s="49">
        <v>25</v>
      </c>
      <c r="C33" s="55">
        <f t="shared" si="1"/>
        <v>1733548.9799125805</v>
      </c>
      <c r="D33" s="55"/>
      <c r="E33" s="49">
        <v>2013</v>
      </c>
      <c r="F33" s="8">
        <v>42571</v>
      </c>
      <c r="G33" s="49" t="s">
        <v>4</v>
      </c>
      <c r="H33" s="56">
        <v>1.3142</v>
      </c>
      <c r="I33" s="56"/>
      <c r="J33" s="49">
        <v>15</v>
      </c>
      <c r="K33" s="55">
        <f t="shared" si="0"/>
        <v>52006.46939737741</v>
      </c>
      <c r="L33" s="55"/>
      <c r="M33" s="6">
        <f t="shared" si="2"/>
        <v>3.4670979598251606</v>
      </c>
      <c r="N33" s="49">
        <v>2013</v>
      </c>
      <c r="O33" s="8" t="s">
        <v>108</v>
      </c>
      <c r="P33" s="56">
        <v>1.3182</v>
      </c>
      <c r="Q33" s="56"/>
      <c r="R33" s="57">
        <f t="shared" si="3"/>
        <v>138683.91839300655</v>
      </c>
      <c r="S33" s="57"/>
      <c r="T33" s="58">
        <f t="shared" si="4"/>
        <v>40.000000000000036</v>
      </c>
      <c r="U33" s="58"/>
    </row>
    <row r="34" spans="2:21" ht="13.5">
      <c r="B34" s="49">
        <v>26</v>
      </c>
      <c r="C34" s="55">
        <f t="shared" si="1"/>
        <v>1872232.898305587</v>
      </c>
      <c r="D34" s="55"/>
      <c r="E34" s="49">
        <v>2013</v>
      </c>
      <c r="F34" s="8">
        <v>42576</v>
      </c>
      <c r="G34" s="49" t="s">
        <v>4</v>
      </c>
      <c r="H34" s="56">
        <v>1.3231</v>
      </c>
      <c r="I34" s="56"/>
      <c r="J34" s="49">
        <v>22</v>
      </c>
      <c r="K34" s="55">
        <f t="shared" si="0"/>
        <v>56166.98694916761</v>
      </c>
      <c r="L34" s="55"/>
      <c r="M34" s="6">
        <f t="shared" si="2"/>
        <v>2.5530448613258003</v>
      </c>
      <c r="N34" s="49">
        <v>2013</v>
      </c>
      <c r="O34" s="8">
        <v>42577</v>
      </c>
      <c r="P34" s="56">
        <v>1.3276</v>
      </c>
      <c r="Q34" s="56"/>
      <c r="R34" s="57">
        <f t="shared" si="3"/>
        <v>114887.01875965971</v>
      </c>
      <c r="S34" s="57"/>
      <c r="T34" s="58">
        <f t="shared" si="4"/>
        <v>44.99999999999949</v>
      </c>
      <c r="U34" s="58"/>
    </row>
    <row r="35" spans="2:21" ht="13.5">
      <c r="B35" s="49">
        <v>27</v>
      </c>
      <c r="C35" s="55">
        <f t="shared" si="1"/>
        <v>1987119.9170652467</v>
      </c>
      <c r="D35" s="55"/>
      <c r="E35" s="49">
        <v>2013</v>
      </c>
      <c r="F35" s="8">
        <v>42588</v>
      </c>
      <c r="G35" s="49" t="s">
        <v>4</v>
      </c>
      <c r="H35" s="56">
        <v>1.3279</v>
      </c>
      <c r="I35" s="56"/>
      <c r="J35" s="49">
        <v>14</v>
      </c>
      <c r="K35" s="55">
        <f t="shared" si="0"/>
        <v>59613.5975119574</v>
      </c>
      <c r="L35" s="55"/>
      <c r="M35" s="6">
        <f t="shared" si="2"/>
        <v>4.258114107996957</v>
      </c>
      <c r="N35" s="49">
        <v>2013</v>
      </c>
      <c r="O35" s="8">
        <v>42589</v>
      </c>
      <c r="P35" s="56">
        <v>1.3301</v>
      </c>
      <c r="Q35" s="56"/>
      <c r="R35" s="57">
        <f t="shared" si="3"/>
        <v>93678.51037593221</v>
      </c>
      <c r="S35" s="57"/>
      <c r="T35" s="58">
        <f t="shared" si="4"/>
        <v>21.999999999999797</v>
      </c>
      <c r="U35" s="58"/>
    </row>
    <row r="36" spans="2:21" ht="13.5">
      <c r="B36" s="49">
        <v>28</v>
      </c>
      <c r="C36" s="55">
        <f t="shared" si="1"/>
        <v>2080798.4274411788</v>
      </c>
      <c r="D36" s="55"/>
      <c r="E36" s="49">
        <v>2013</v>
      </c>
      <c r="F36" s="8">
        <v>42590</v>
      </c>
      <c r="G36" s="49" t="s">
        <v>4</v>
      </c>
      <c r="H36" s="56">
        <v>1.3351</v>
      </c>
      <c r="I36" s="56"/>
      <c r="J36" s="49">
        <v>17</v>
      </c>
      <c r="K36" s="55">
        <f t="shared" si="0"/>
        <v>62423.95282323536</v>
      </c>
      <c r="L36" s="55"/>
      <c r="M36" s="6">
        <f t="shared" si="2"/>
        <v>3.671997224896198</v>
      </c>
      <c r="N36" s="49">
        <v>2013</v>
      </c>
      <c r="O36" s="8">
        <v>42591</v>
      </c>
      <c r="P36" s="56">
        <v>1.3378</v>
      </c>
      <c r="Q36" s="56"/>
      <c r="R36" s="57">
        <f t="shared" si="3"/>
        <v>99143.92507220274</v>
      </c>
      <c r="S36" s="57"/>
      <c r="T36" s="58">
        <f t="shared" si="4"/>
        <v>27.000000000001467</v>
      </c>
      <c r="U36" s="58"/>
    </row>
    <row r="37" spans="2:21" ht="13.5">
      <c r="B37" s="49">
        <v>29</v>
      </c>
      <c r="C37" s="55">
        <f t="shared" si="1"/>
        <v>2179942.3525133817</v>
      </c>
      <c r="D37" s="55"/>
      <c r="E37" s="49">
        <v>2013</v>
      </c>
      <c r="F37" s="8">
        <v>42591</v>
      </c>
      <c r="G37" s="49" t="s">
        <v>3</v>
      </c>
      <c r="H37" s="56">
        <v>1.336</v>
      </c>
      <c r="I37" s="56"/>
      <c r="J37" s="49">
        <v>17</v>
      </c>
      <c r="K37" s="55">
        <f t="shared" si="0"/>
        <v>65398.27057540145</v>
      </c>
      <c r="L37" s="55"/>
      <c r="M37" s="6">
        <f t="shared" si="2"/>
        <v>3.846957092670674</v>
      </c>
      <c r="N37" s="49">
        <v>2013</v>
      </c>
      <c r="O37" s="8">
        <v>42597</v>
      </c>
      <c r="P37" s="56">
        <v>1.3279</v>
      </c>
      <c r="Q37" s="56"/>
      <c r="R37" s="57">
        <f t="shared" si="3"/>
        <v>311603.52450632444</v>
      </c>
      <c r="S37" s="57"/>
      <c r="T37" s="58">
        <f t="shared" si="4"/>
        <v>80.99999999999996</v>
      </c>
      <c r="U37" s="58"/>
    </row>
    <row r="38" spans="2:21" ht="13.5">
      <c r="B38" s="49">
        <v>30</v>
      </c>
      <c r="C38" s="55">
        <f t="shared" si="1"/>
        <v>2491545.877019706</v>
      </c>
      <c r="D38" s="55"/>
      <c r="E38" s="49">
        <v>2013</v>
      </c>
      <c r="F38" s="8">
        <v>42602</v>
      </c>
      <c r="G38" s="49" t="s">
        <v>4</v>
      </c>
      <c r="H38" s="56">
        <v>1.3348</v>
      </c>
      <c r="I38" s="56"/>
      <c r="J38" s="49">
        <v>23</v>
      </c>
      <c r="K38" s="55">
        <f t="shared" si="0"/>
        <v>74746.37631059118</v>
      </c>
      <c r="L38" s="55"/>
      <c r="M38" s="6">
        <f t="shared" si="2"/>
        <v>3.249842448286573</v>
      </c>
      <c r="N38" s="49">
        <v>2013</v>
      </c>
      <c r="O38" s="8">
        <v>42603</v>
      </c>
      <c r="P38" s="56">
        <v>1.3417</v>
      </c>
      <c r="Q38" s="56"/>
      <c r="R38" s="57">
        <f t="shared" si="3"/>
        <v>224239.12893177048</v>
      </c>
      <c r="S38" s="57"/>
      <c r="T38" s="58">
        <f t="shared" si="4"/>
        <v>68.99999999999906</v>
      </c>
      <c r="U38" s="58"/>
    </row>
    <row r="39" spans="2:21" ht="13.5">
      <c r="B39" s="49">
        <v>31</v>
      </c>
      <c r="C39" s="55">
        <f t="shared" si="1"/>
        <v>2715785.0059514767</v>
      </c>
      <c r="D39" s="55"/>
      <c r="E39" s="49">
        <v>2013</v>
      </c>
      <c r="F39" s="8">
        <v>42603</v>
      </c>
      <c r="G39" s="49" t="s">
        <v>3</v>
      </c>
      <c r="H39" s="56">
        <v>1.3406</v>
      </c>
      <c r="I39" s="56"/>
      <c r="J39" s="49">
        <v>13</v>
      </c>
      <c r="K39" s="55">
        <f t="shared" si="0"/>
        <v>81473.5501785443</v>
      </c>
      <c r="L39" s="55"/>
      <c r="M39" s="6">
        <f t="shared" si="2"/>
        <v>6.267196167580331</v>
      </c>
      <c r="N39" s="49">
        <v>2013</v>
      </c>
      <c r="O39" s="8">
        <v>42605</v>
      </c>
      <c r="P39" s="56">
        <v>1.3363</v>
      </c>
      <c r="Q39" s="56"/>
      <c r="R39" s="57">
        <f t="shared" si="3"/>
        <v>269489.4352059524</v>
      </c>
      <c r="S39" s="57"/>
      <c r="T39" s="58">
        <f t="shared" si="4"/>
        <v>42.9999999999997</v>
      </c>
      <c r="U39" s="58"/>
    </row>
    <row r="40" spans="2:21" ht="13.5">
      <c r="B40" s="49">
        <v>32</v>
      </c>
      <c r="C40" s="55">
        <f t="shared" si="1"/>
        <v>2985274.441157429</v>
      </c>
      <c r="D40" s="55"/>
      <c r="E40" s="49">
        <v>2013</v>
      </c>
      <c r="F40" s="8">
        <v>42610</v>
      </c>
      <c r="G40" s="49" t="s">
        <v>3</v>
      </c>
      <c r="H40" s="56">
        <v>1.3368</v>
      </c>
      <c r="I40" s="56"/>
      <c r="J40" s="49">
        <v>15</v>
      </c>
      <c r="K40" s="55">
        <f t="shared" si="0"/>
        <v>89558.23323472287</v>
      </c>
      <c r="L40" s="55"/>
      <c r="M40" s="6">
        <f t="shared" si="2"/>
        <v>5.970548882314858</v>
      </c>
      <c r="N40" s="49">
        <v>2013</v>
      </c>
      <c r="O40" s="8">
        <v>42617</v>
      </c>
      <c r="P40" s="56">
        <v>1.3175</v>
      </c>
      <c r="Q40" s="56"/>
      <c r="R40" s="57">
        <f t="shared" si="3"/>
        <v>1152315.9342867732</v>
      </c>
      <c r="S40" s="57"/>
      <c r="T40" s="58">
        <f t="shared" si="4"/>
        <v>193.00000000000094</v>
      </c>
      <c r="U40" s="58"/>
    </row>
    <row r="41" spans="2:21" ht="13.5">
      <c r="B41" s="49">
        <v>33</v>
      </c>
      <c r="C41" s="55">
        <f t="shared" si="1"/>
        <v>4137590.375444202</v>
      </c>
      <c r="D41" s="55"/>
      <c r="E41" s="49">
        <v>2013</v>
      </c>
      <c r="F41" s="8">
        <v>42622</v>
      </c>
      <c r="G41" s="53" t="s">
        <v>4</v>
      </c>
      <c r="H41" s="56">
        <v>1.3186</v>
      </c>
      <c r="I41" s="56"/>
      <c r="J41" s="49">
        <v>18</v>
      </c>
      <c r="K41" s="55">
        <f t="shared" si="0"/>
        <v>124127.71126332605</v>
      </c>
      <c r="L41" s="55"/>
      <c r="M41" s="6">
        <f t="shared" si="2"/>
        <v>6.8959839590736705</v>
      </c>
      <c r="N41" s="49">
        <v>2013</v>
      </c>
      <c r="O41" s="8">
        <v>42623</v>
      </c>
      <c r="P41" s="56">
        <v>1.3255</v>
      </c>
      <c r="Q41" s="56"/>
      <c r="R41" s="57">
        <f t="shared" si="3"/>
        <v>475822.89317607676</v>
      </c>
      <c r="S41" s="57"/>
      <c r="T41" s="58">
        <f t="shared" si="4"/>
        <v>68.99999999999906</v>
      </c>
      <c r="U41" s="58"/>
    </row>
    <row r="42" spans="2:21" ht="13.5">
      <c r="B42" s="49">
        <v>34</v>
      </c>
      <c r="C42" s="55">
        <f t="shared" si="1"/>
        <v>4613413.268620279</v>
      </c>
      <c r="D42" s="55"/>
      <c r="E42" s="49">
        <v>2013</v>
      </c>
      <c r="F42" s="8">
        <v>42624</v>
      </c>
      <c r="G42" s="49" t="s">
        <v>4</v>
      </c>
      <c r="H42" s="56">
        <v>1.3264</v>
      </c>
      <c r="I42" s="56"/>
      <c r="J42" s="49">
        <v>14</v>
      </c>
      <c r="K42" s="55">
        <f t="shared" si="0"/>
        <v>138402.39805860835</v>
      </c>
      <c r="L42" s="55"/>
      <c r="M42" s="6">
        <f t="shared" si="2"/>
        <v>9.885885575614882</v>
      </c>
      <c r="N42" s="49">
        <v>2013</v>
      </c>
      <c r="O42" s="8">
        <v>42624</v>
      </c>
      <c r="P42" s="56">
        <v>1.3266</v>
      </c>
      <c r="Q42" s="56"/>
      <c r="R42" s="57">
        <f t="shared" si="3"/>
        <v>19771.771151227586</v>
      </c>
      <c r="S42" s="57"/>
      <c r="T42" s="58">
        <f t="shared" si="4"/>
        <v>1.9999999999997797</v>
      </c>
      <c r="U42" s="58"/>
    </row>
    <row r="43" spans="2:21" ht="13.5">
      <c r="B43" s="49">
        <v>35</v>
      </c>
      <c r="C43" s="55">
        <f t="shared" si="1"/>
        <v>4633185.039771507</v>
      </c>
      <c r="D43" s="55"/>
      <c r="E43" s="49">
        <v>2013</v>
      </c>
      <c r="F43" s="8">
        <v>42636</v>
      </c>
      <c r="G43" s="49" t="s">
        <v>3</v>
      </c>
      <c r="H43" s="56">
        <v>1.3497</v>
      </c>
      <c r="I43" s="56"/>
      <c r="J43" s="49">
        <v>26</v>
      </c>
      <c r="K43" s="55">
        <f t="shared" si="0"/>
        <v>138995.5511931452</v>
      </c>
      <c r="L43" s="55"/>
      <c r="M43" s="6">
        <f t="shared" si="2"/>
        <v>5.345982738197892</v>
      </c>
      <c r="N43" s="49">
        <v>2013</v>
      </c>
      <c r="O43" s="8">
        <v>42637</v>
      </c>
      <c r="P43" s="56">
        <v>1.3497</v>
      </c>
      <c r="Q43" s="56"/>
      <c r="R43" s="57">
        <f t="shared" si="3"/>
        <v>0</v>
      </c>
      <c r="S43" s="57"/>
      <c r="T43" s="58">
        <f t="shared" si="4"/>
        <v>0</v>
      </c>
      <c r="U43" s="58"/>
    </row>
    <row r="44" spans="2:21" ht="13.5">
      <c r="B44" s="49">
        <v>36</v>
      </c>
      <c r="C44" s="55">
        <f t="shared" si="1"/>
        <v>4633185.039771507</v>
      </c>
      <c r="D44" s="55"/>
      <c r="E44" s="49">
        <v>2013</v>
      </c>
      <c r="F44" s="8">
        <v>42646</v>
      </c>
      <c r="G44" s="49" t="s">
        <v>4</v>
      </c>
      <c r="H44" s="56">
        <v>1.3608</v>
      </c>
      <c r="I44" s="56"/>
      <c r="J44" s="49">
        <v>20</v>
      </c>
      <c r="K44" s="55">
        <f t="shared" si="0"/>
        <v>138995.5511931452</v>
      </c>
      <c r="L44" s="55"/>
      <c r="M44" s="6">
        <f t="shared" si="2"/>
        <v>6.949777559657259</v>
      </c>
      <c r="N44" s="49">
        <v>2013</v>
      </c>
      <c r="O44" s="8">
        <v>42646</v>
      </c>
      <c r="P44" s="56">
        <v>1.3608</v>
      </c>
      <c r="Q44" s="56"/>
      <c r="R44" s="57">
        <f t="shared" si="3"/>
        <v>0</v>
      </c>
      <c r="S44" s="57"/>
      <c r="T44" s="58">
        <f t="shared" si="4"/>
        <v>0</v>
      </c>
      <c r="U44" s="58"/>
    </row>
    <row r="45" spans="2:21" ht="13.5">
      <c r="B45" s="49">
        <v>37</v>
      </c>
      <c r="C45" s="55">
        <f t="shared" si="1"/>
        <v>4633185.039771507</v>
      </c>
      <c r="D45" s="55"/>
      <c r="E45" s="49">
        <v>2013</v>
      </c>
      <c r="F45" s="8">
        <v>42654</v>
      </c>
      <c r="G45" s="53" t="s">
        <v>4</v>
      </c>
      <c r="H45" s="56">
        <v>1.3542</v>
      </c>
      <c r="I45" s="56"/>
      <c r="J45" s="49">
        <v>13</v>
      </c>
      <c r="K45" s="55">
        <f t="shared" si="0"/>
        <v>138995.5511931452</v>
      </c>
      <c r="L45" s="55"/>
      <c r="M45" s="6">
        <f t="shared" si="2"/>
        <v>10.691965476395785</v>
      </c>
      <c r="N45" s="49">
        <v>2013</v>
      </c>
      <c r="O45" s="8">
        <v>42655</v>
      </c>
      <c r="P45" s="56">
        <v>1.3553</v>
      </c>
      <c r="Q45" s="56"/>
      <c r="R45" s="57">
        <f t="shared" si="3"/>
        <v>117611.62024034068</v>
      </c>
      <c r="S45" s="57"/>
      <c r="T45" s="58">
        <f t="shared" si="4"/>
        <v>10.999999999998789</v>
      </c>
      <c r="U45" s="58"/>
    </row>
    <row r="46" spans="2:21" ht="13.5">
      <c r="B46" s="49">
        <v>38</v>
      </c>
      <c r="C46" s="55">
        <f t="shared" si="1"/>
        <v>4750796.6600118475</v>
      </c>
      <c r="D46" s="55"/>
      <c r="E46" s="49">
        <v>2013</v>
      </c>
      <c r="F46" s="8">
        <v>42665</v>
      </c>
      <c r="G46" s="49" t="s">
        <v>4</v>
      </c>
      <c r="H46" s="56">
        <v>1.3677</v>
      </c>
      <c r="I46" s="56"/>
      <c r="J46" s="49">
        <v>7</v>
      </c>
      <c r="K46" s="55">
        <f t="shared" si="0"/>
        <v>142523.89980035543</v>
      </c>
      <c r="L46" s="55"/>
      <c r="M46" s="6">
        <f t="shared" si="2"/>
        <v>20.36055711433649</v>
      </c>
      <c r="N46" s="49">
        <v>2013</v>
      </c>
      <c r="O46" s="8" t="s">
        <v>109</v>
      </c>
      <c r="P46" s="56">
        <v>1.3789</v>
      </c>
      <c r="Q46" s="56"/>
      <c r="R46" s="57">
        <f t="shared" si="3"/>
        <v>2280382.3968057074</v>
      </c>
      <c r="S46" s="57"/>
      <c r="T46" s="58">
        <f t="shared" si="4"/>
        <v>112.000000000001</v>
      </c>
      <c r="U46" s="58"/>
    </row>
    <row r="47" spans="2:21" ht="13.5">
      <c r="B47" s="49">
        <v>39</v>
      </c>
      <c r="C47" s="55">
        <f t="shared" si="1"/>
        <v>7031179.056817555</v>
      </c>
      <c r="D47" s="55"/>
      <c r="E47" s="49">
        <v>2013</v>
      </c>
      <c r="F47" s="8">
        <v>42681</v>
      </c>
      <c r="G47" s="53" t="s">
        <v>3</v>
      </c>
      <c r="H47" s="56">
        <v>1.3502</v>
      </c>
      <c r="I47" s="56"/>
      <c r="J47" s="49">
        <v>15</v>
      </c>
      <c r="K47" s="55">
        <f t="shared" si="0"/>
        <v>210935.37170452662</v>
      </c>
      <c r="L47" s="55"/>
      <c r="M47" s="6">
        <f t="shared" si="2"/>
        <v>14.062358113635108</v>
      </c>
      <c r="N47" s="49">
        <v>2013</v>
      </c>
      <c r="O47" s="8">
        <v>42682</v>
      </c>
      <c r="P47" s="56">
        <v>1.3376</v>
      </c>
      <c r="Q47" s="56"/>
      <c r="R47" s="57">
        <f t="shared" si="3"/>
        <v>1771857.122318047</v>
      </c>
      <c r="S47" s="57"/>
      <c r="T47" s="58">
        <f t="shared" si="4"/>
        <v>126.00000000000166</v>
      </c>
      <c r="U47" s="58"/>
    </row>
    <row r="48" spans="2:21" ht="13.5">
      <c r="B48" s="49">
        <v>40</v>
      </c>
      <c r="C48" s="55">
        <f t="shared" si="1"/>
        <v>8803036.179135602</v>
      </c>
      <c r="D48" s="55"/>
      <c r="E48" s="49">
        <v>2013</v>
      </c>
      <c r="F48" s="8">
        <v>42692</v>
      </c>
      <c r="G48" s="53" t="s">
        <v>4</v>
      </c>
      <c r="H48" s="56">
        <v>1.3506</v>
      </c>
      <c r="I48" s="56"/>
      <c r="J48" s="49">
        <v>13</v>
      </c>
      <c r="K48" s="55">
        <f t="shared" si="0"/>
        <v>264091.08537406806</v>
      </c>
      <c r="L48" s="55"/>
      <c r="M48" s="6">
        <f t="shared" si="2"/>
        <v>20.31469887492831</v>
      </c>
      <c r="N48" s="49">
        <v>2013</v>
      </c>
      <c r="O48" s="8" t="s">
        <v>110</v>
      </c>
      <c r="P48" s="56">
        <v>1.3506</v>
      </c>
      <c r="Q48" s="56"/>
      <c r="R48" s="57">
        <f t="shared" si="3"/>
        <v>0</v>
      </c>
      <c r="S48" s="57"/>
      <c r="T48" s="58">
        <f t="shared" si="4"/>
        <v>0</v>
      </c>
      <c r="U48" s="58"/>
    </row>
    <row r="49" spans="2:21" ht="13.5">
      <c r="B49" s="49">
        <v>41</v>
      </c>
      <c r="C49" s="55">
        <f t="shared" si="1"/>
        <v>8803036.179135602</v>
      </c>
      <c r="D49" s="55"/>
      <c r="E49" s="49">
        <v>2013</v>
      </c>
      <c r="F49" s="8">
        <v>42701</v>
      </c>
      <c r="G49" s="49" t="s">
        <v>4</v>
      </c>
      <c r="H49" s="56">
        <v>1.356</v>
      </c>
      <c r="I49" s="56"/>
      <c r="J49" s="49">
        <v>11</v>
      </c>
      <c r="K49" s="55">
        <f t="shared" si="0"/>
        <v>264091.08537406806</v>
      </c>
      <c r="L49" s="55"/>
      <c r="M49" s="6">
        <f t="shared" si="2"/>
        <v>24.00828048855164</v>
      </c>
      <c r="N49" s="49">
        <v>2013</v>
      </c>
      <c r="O49" s="8">
        <v>42701</v>
      </c>
      <c r="P49" s="56">
        <v>1.3593</v>
      </c>
      <c r="Q49" s="56"/>
      <c r="R49" s="57">
        <f t="shared" si="3"/>
        <v>792273.2561221701</v>
      </c>
      <c r="S49" s="57"/>
      <c r="T49" s="58">
        <f t="shared" si="4"/>
        <v>32.999999999998586</v>
      </c>
      <c r="U49" s="58"/>
    </row>
    <row r="50" spans="2:21" ht="13.5">
      <c r="B50" s="49">
        <v>42</v>
      </c>
      <c r="C50" s="55">
        <f t="shared" si="1"/>
        <v>9595309.435257772</v>
      </c>
      <c r="D50" s="55"/>
      <c r="E50" s="49">
        <v>2013</v>
      </c>
      <c r="F50" s="8">
        <v>42702</v>
      </c>
      <c r="G50" s="49" t="s">
        <v>4</v>
      </c>
      <c r="H50" s="56">
        <v>1.3581</v>
      </c>
      <c r="I50" s="56"/>
      <c r="J50" s="49">
        <v>13</v>
      </c>
      <c r="K50" s="55">
        <f t="shared" si="0"/>
        <v>287859.28305773315</v>
      </c>
      <c r="L50" s="55"/>
      <c r="M50" s="6">
        <f t="shared" si="2"/>
        <v>22.143021773671784</v>
      </c>
      <c r="N50" s="49">
        <v>2013</v>
      </c>
      <c r="O50" s="8">
        <v>42703</v>
      </c>
      <c r="P50" s="56">
        <v>1.3605</v>
      </c>
      <c r="Q50" s="56"/>
      <c r="R50" s="57">
        <f t="shared" si="3"/>
        <v>531432.5225681134</v>
      </c>
      <c r="S50" s="57"/>
      <c r="T50" s="58">
        <f t="shared" si="4"/>
        <v>23.999999999999577</v>
      </c>
      <c r="U50" s="58"/>
    </row>
    <row r="51" spans="2:21" ht="13.5">
      <c r="B51" s="49">
        <v>43</v>
      </c>
      <c r="C51" s="55">
        <f t="shared" si="1"/>
        <v>10126741.957825886</v>
      </c>
      <c r="D51" s="55"/>
      <c r="E51" s="49">
        <v>2013</v>
      </c>
      <c r="F51" s="8">
        <v>42710</v>
      </c>
      <c r="G51" s="53" t="s">
        <v>4</v>
      </c>
      <c r="H51" s="56">
        <v>1.3671</v>
      </c>
      <c r="I51" s="56"/>
      <c r="J51" s="49">
        <v>51</v>
      </c>
      <c r="K51" s="55">
        <f t="shared" si="0"/>
        <v>303802.2587347766</v>
      </c>
      <c r="L51" s="55"/>
      <c r="M51" s="6">
        <f t="shared" si="2"/>
        <v>5.956907034015227</v>
      </c>
      <c r="N51" s="49">
        <v>2013</v>
      </c>
      <c r="O51" s="8">
        <v>42716</v>
      </c>
      <c r="P51" s="56">
        <v>1.3782</v>
      </c>
      <c r="Q51" s="56"/>
      <c r="R51" s="57">
        <f t="shared" si="3"/>
        <v>661216.6807756968</v>
      </c>
      <c r="S51" s="57"/>
      <c r="T51" s="58">
        <f t="shared" si="4"/>
        <v>111.0000000000011</v>
      </c>
      <c r="U51" s="58"/>
    </row>
    <row r="52" spans="2:21" ht="13.5">
      <c r="B52" s="49">
        <v>44</v>
      </c>
      <c r="C52" s="55">
        <f t="shared" si="1"/>
        <v>10787958.638601582</v>
      </c>
      <c r="D52" s="55"/>
      <c r="E52" s="49">
        <v>2013</v>
      </c>
      <c r="F52" s="8">
        <v>42724</v>
      </c>
      <c r="G52" s="49" t="s">
        <v>3</v>
      </c>
      <c r="H52" s="56">
        <v>1.365</v>
      </c>
      <c r="I52" s="56"/>
      <c r="J52" s="49">
        <v>25</v>
      </c>
      <c r="K52" s="55">
        <f t="shared" si="0"/>
        <v>323638.75915804744</v>
      </c>
      <c r="L52" s="55"/>
      <c r="M52" s="6">
        <f t="shared" si="2"/>
        <v>12.945550366321896</v>
      </c>
      <c r="N52" s="49">
        <v>2013</v>
      </c>
      <c r="O52" s="8">
        <v>42724</v>
      </c>
      <c r="P52" s="56">
        <v>1.3638</v>
      </c>
      <c r="Q52" s="56"/>
      <c r="R52" s="57">
        <f t="shared" si="3"/>
        <v>155346.6043958744</v>
      </c>
      <c r="S52" s="57"/>
      <c r="T52" s="58">
        <f t="shared" si="4"/>
        <v>12.000000000000899</v>
      </c>
      <c r="U52" s="58"/>
    </row>
    <row r="53" spans="2:21" ht="13.5">
      <c r="B53" s="49">
        <v>45</v>
      </c>
      <c r="C53" s="55">
        <f t="shared" si="1"/>
        <v>10943305.242997456</v>
      </c>
      <c r="D53" s="55"/>
      <c r="E53" s="49">
        <v>2013</v>
      </c>
      <c r="F53" s="8">
        <v>42730</v>
      </c>
      <c r="G53" s="49" t="s">
        <v>4</v>
      </c>
      <c r="H53" s="56">
        <v>1.3677</v>
      </c>
      <c r="I53" s="56"/>
      <c r="J53" s="49">
        <v>12</v>
      </c>
      <c r="K53" s="55">
        <f t="shared" si="0"/>
        <v>328299.1572899237</v>
      </c>
      <c r="L53" s="55"/>
      <c r="M53" s="6">
        <f t="shared" si="2"/>
        <v>27.35826310749364</v>
      </c>
      <c r="N53" s="49">
        <v>2013</v>
      </c>
      <c r="O53" s="8">
        <v>42731</v>
      </c>
      <c r="P53" s="56">
        <v>1.379</v>
      </c>
      <c r="Q53" s="56"/>
      <c r="R53" s="57">
        <f t="shared" si="3"/>
        <v>3091483.731146806</v>
      </c>
      <c r="S53" s="57"/>
      <c r="T53" s="58">
        <f t="shared" si="4"/>
        <v>113.00000000000088</v>
      </c>
      <c r="U53" s="58"/>
    </row>
    <row r="54" spans="2:21" ht="13.5">
      <c r="B54" s="49">
        <v>46</v>
      </c>
      <c r="C54" s="55">
        <f t="shared" si="1"/>
        <v>14034788.974144261</v>
      </c>
      <c r="D54" s="55"/>
      <c r="E54" s="49">
        <v>2014</v>
      </c>
      <c r="F54" s="8">
        <v>42371</v>
      </c>
      <c r="G54" s="53" t="s">
        <v>3</v>
      </c>
      <c r="H54" s="56">
        <v>1.3762</v>
      </c>
      <c r="I54" s="56"/>
      <c r="J54" s="49">
        <v>12</v>
      </c>
      <c r="K54" s="55">
        <f t="shared" si="0"/>
        <v>421043.66922432784</v>
      </c>
      <c r="L54" s="55"/>
      <c r="M54" s="6">
        <f t="shared" si="2"/>
        <v>35.08697243536065</v>
      </c>
      <c r="N54" s="49">
        <v>2014</v>
      </c>
      <c r="O54" s="8">
        <v>42375</v>
      </c>
      <c r="P54" s="56">
        <v>1.36</v>
      </c>
      <c r="Q54" s="56"/>
      <c r="R54" s="57">
        <f t="shared" si="3"/>
        <v>5684089.534528422</v>
      </c>
      <c r="S54" s="57"/>
      <c r="T54" s="58">
        <f t="shared" si="4"/>
        <v>161.99999999999991</v>
      </c>
      <c r="U54" s="58"/>
    </row>
    <row r="55" spans="2:21" ht="13.5">
      <c r="B55" s="49">
        <v>47</v>
      </c>
      <c r="C55" s="55">
        <f t="shared" si="1"/>
        <v>19718878.508672684</v>
      </c>
      <c r="D55" s="55"/>
      <c r="E55" s="49">
        <v>2014</v>
      </c>
      <c r="F55" s="8">
        <v>42386</v>
      </c>
      <c r="G55" s="49" t="s">
        <v>3</v>
      </c>
      <c r="H55" s="56">
        <v>1.3591</v>
      </c>
      <c r="I55" s="56"/>
      <c r="J55" s="49">
        <v>17</v>
      </c>
      <c r="K55" s="55">
        <f t="shared" si="0"/>
        <v>591566.3552601805</v>
      </c>
      <c r="L55" s="55"/>
      <c r="M55" s="6">
        <f t="shared" si="2"/>
        <v>34.79802089765768</v>
      </c>
      <c r="N55" s="49">
        <v>2014</v>
      </c>
      <c r="O55" s="8">
        <v>42389</v>
      </c>
      <c r="P55" s="56">
        <v>1.3537</v>
      </c>
      <c r="Q55" s="56"/>
      <c r="R55" s="57">
        <f t="shared" si="3"/>
        <v>1879093.1284735396</v>
      </c>
      <c r="S55" s="57"/>
      <c r="T55" s="58">
        <f t="shared" si="4"/>
        <v>54.00000000000071</v>
      </c>
      <c r="U55" s="58"/>
    </row>
    <row r="56" spans="2:21" ht="13.5">
      <c r="B56" s="49">
        <v>48</v>
      </c>
      <c r="C56" s="55">
        <f t="shared" si="1"/>
        <v>21597971.637146223</v>
      </c>
      <c r="D56" s="55"/>
      <c r="E56" s="49">
        <v>2014</v>
      </c>
      <c r="F56" s="8">
        <v>42408</v>
      </c>
      <c r="G56" s="53" t="s">
        <v>4</v>
      </c>
      <c r="H56" s="56">
        <v>1.3604</v>
      </c>
      <c r="I56" s="56"/>
      <c r="J56" s="49">
        <v>28</v>
      </c>
      <c r="K56" s="55">
        <f t="shared" si="0"/>
        <v>647939.1491143866</v>
      </c>
      <c r="L56" s="55"/>
      <c r="M56" s="6">
        <f t="shared" si="2"/>
        <v>23.14068389694238</v>
      </c>
      <c r="N56" s="49">
        <v>2014</v>
      </c>
      <c r="O56" s="8">
        <v>42411</v>
      </c>
      <c r="P56" s="56">
        <v>1.3663</v>
      </c>
      <c r="Q56" s="56"/>
      <c r="R56" s="57">
        <f t="shared" si="3"/>
        <v>1365300.3499196041</v>
      </c>
      <c r="S56" s="57"/>
      <c r="T56" s="58">
        <f t="shared" si="4"/>
        <v>59.00000000000016</v>
      </c>
      <c r="U56" s="58"/>
    </row>
    <row r="57" spans="2:21" ht="13.5">
      <c r="B57" s="49">
        <v>49</v>
      </c>
      <c r="C57" s="55">
        <f t="shared" si="1"/>
        <v>22963271.98706583</v>
      </c>
      <c r="D57" s="55"/>
      <c r="E57" s="49">
        <v>2014</v>
      </c>
      <c r="F57" s="8">
        <v>42414</v>
      </c>
      <c r="G57" s="53" t="s">
        <v>4</v>
      </c>
      <c r="H57" s="56">
        <v>1.3676</v>
      </c>
      <c r="I57" s="56"/>
      <c r="J57" s="49">
        <v>10</v>
      </c>
      <c r="K57" s="55">
        <f t="shared" si="0"/>
        <v>688898.1596119748</v>
      </c>
      <c r="L57" s="55"/>
      <c r="M57" s="6">
        <f t="shared" si="2"/>
        <v>68.88981596119748</v>
      </c>
      <c r="N57" s="49">
        <v>2014</v>
      </c>
      <c r="O57" s="8">
        <v>42417</v>
      </c>
      <c r="P57" s="56">
        <v>1.3697</v>
      </c>
      <c r="Q57" s="56"/>
      <c r="R57" s="57">
        <f t="shared" si="3"/>
        <v>1446686.1351851409</v>
      </c>
      <c r="S57" s="57"/>
      <c r="T57" s="58">
        <f t="shared" si="4"/>
        <v>20.999999999999908</v>
      </c>
      <c r="U57" s="58"/>
    </row>
    <row r="58" spans="2:21" ht="13.5">
      <c r="B58" s="49">
        <v>50</v>
      </c>
      <c r="C58" s="55">
        <f t="shared" si="1"/>
        <v>24409958.12225097</v>
      </c>
      <c r="D58" s="55"/>
      <c r="E58" s="49">
        <v>2014</v>
      </c>
      <c r="F58" s="8">
        <v>42418</v>
      </c>
      <c r="G58" s="53" t="s">
        <v>4</v>
      </c>
      <c r="H58" s="56">
        <v>1.3717</v>
      </c>
      <c r="I58" s="56"/>
      <c r="J58" s="49">
        <v>14</v>
      </c>
      <c r="K58" s="55">
        <f t="shared" si="0"/>
        <v>732298.7436675291</v>
      </c>
      <c r="L58" s="55"/>
      <c r="M58" s="6">
        <f t="shared" si="2"/>
        <v>52.30705311910922</v>
      </c>
      <c r="N58" s="49">
        <v>2014</v>
      </c>
      <c r="O58" s="8">
        <v>42418</v>
      </c>
      <c r="P58" s="56">
        <v>1.3703</v>
      </c>
      <c r="Q58" s="56"/>
      <c r="R58" s="57">
        <f t="shared" si="3"/>
        <v>-732298.7436674484</v>
      </c>
      <c r="S58" s="57"/>
      <c r="T58" s="58">
        <f t="shared" si="4"/>
        <v>-14</v>
      </c>
      <c r="U58" s="58"/>
    </row>
    <row r="59" spans="2:21" ht="13.5">
      <c r="B59" s="49">
        <v>51</v>
      </c>
      <c r="C59" s="55">
        <f t="shared" si="1"/>
        <v>23677659.37858352</v>
      </c>
      <c r="D59" s="55"/>
      <c r="E59" s="49">
        <v>2014</v>
      </c>
      <c r="F59" s="8">
        <v>42418</v>
      </c>
      <c r="G59" s="53" t="s">
        <v>4</v>
      </c>
      <c r="H59" s="56">
        <v>1.372</v>
      </c>
      <c r="I59" s="56"/>
      <c r="J59" s="49">
        <v>16</v>
      </c>
      <c r="K59" s="55">
        <f t="shared" si="0"/>
        <v>710329.7813575056</v>
      </c>
      <c r="L59" s="55"/>
      <c r="M59" s="6">
        <f t="shared" si="2"/>
        <v>44.3956113348441</v>
      </c>
      <c r="N59" s="49">
        <v>2014</v>
      </c>
      <c r="O59" s="8">
        <v>42419</v>
      </c>
      <c r="P59" s="56">
        <v>1.3758</v>
      </c>
      <c r="Q59" s="56"/>
      <c r="R59" s="57">
        <f t="shared" si="3"/>
        <v>1687033.2307239885</v>
      </c>
      <c r="S59" s="57"/>
      <c r="T59" s="58">
        <f t="shared" si="4"/>
        <v>37.99999999999804</v>
      </c>
      <c r="U59" s="58"/>
    </row>
    <row r="60" spans="2:21" ht="13.5">
      <c r="B60" s="49">
        <v>52</v>
      </c>
      <c r="C60" s="55">
        <f t="shared" si="1"/>
        <v>25364692.60930751</v>
      </c>
      <c r="D60" s="55"/>
      <c r="E60" s="49">
        <v>2014</v>
      </c>
      <c r="F60" s="8">
        <v>42432</v>
      </c>
      <c r="G60" s="49" t="s">
        <v>3</v>
      </c>
      <c r="H60" s="56">
        <v>1.3768</v>
      </c>
      <c r="I60" s="56"/>
      <c r="J60" s="49">
        <v>17</v>
      </c>
      <c r="K60" s="55">
        <f t="shared" si="0"/>
        <v>760940.7782792252</v>
      </c>
      <c r="L60" s="55"/>
      <c r="M60" s="6">
        <f t="shared" si="2"/>
        <v>44.76122225171913</v>
      </c>
      <c r="N60" s="49">
        <v>2014</v>
      </c>
      <c r="O60" s="8">
        <v>42433</v>
      </c>
      <c r="P60" s="56">
        <v>1.3737</v>
      </c>
      <c r="Q60" s="56"/>
      <c r="R60" s="57">
        <f t="shared" si="3"/>
        <v>1387597.8898033393</v>
      </c>
      <c r="S60" s="57"/>
      <c r="T60" s="58">
        <f t="shared" si="4"/>
        <v>31.000000000001027</v>
      </c>
      <c r="U60" s="58"/>
    </row>
    <row r="61" spans="2:21" ht="13.5">
      <c r="B61" s="49">
        <v>53</v>
      </c>
      <c r="C61" s="55">
        <f t="shared" si="1"/>
        <v>26752290.499110848</v>
      </c>
      <c r="D61" s="55"/>
      <c r="E61" s="49">
        <v>2014</v>
      </c>
      <c r="F61" s="8">
        <v>42435</v>
      </c>
      <c r="G61" s="53" t="s">
        <v>4</v>
      </c>
      <c r="H61" s="56">
        <v>1.3774</v>
      </c>
      <c r="I61" s="56"/>
      <c r="J61" s="49">
        <v>47</v>
      </c>
      <c r="K61" s="55">
        <f t="shared" si="0"/>
        <v>802568.7149733254</v>
      </c>
      <c r="L61" s="55"/>
      <c r="M61" s="6">
        <f t="shared" si="2"/>
        <v>17.075930105815434</v>
      </c>
      <c r="N61" s="49">
        <v>2014</v>
      </c>
      <c r="O61" s="8">
        <v>42436</v>
      </c>
      <c r="P61" s="56">
        <v>1.3855</v>
      </c>
      <c r="Q61" s="56"/>
      <c r="R61" s="57">
        <f t="shared" si="3"/>
        <v>1383150.3385710495</v>
      </c>
      <c r="S61" s="57"/>
      <c r="T61" s="58">
        <f t="shared" si="4"/>
        <v>80.99999999999996</v>
      </c>
      <c r="U61" s="58"/>
    </row>
    <row r="62" spans="2:21" ht="13.5">
      <c r="B62" s="49">
        <v>54</v>
      </c>
      <c r="C62" s="55">
        <f t="shared" si="1"/>
        <v>28135440.837681897</v>
      </c>
      <c r="D62" s="55"/>
      <c r="E62" s="49">
        <v>2014</v>
      </c>
      <c r="F62" s="8">
        <v>42456</v>
      </c>
      <c r="G62" s="49" t="s">
        <v>3</v>
      </c>
      <c r="H62" s="56">
        <v>1.3777</v>
      </c>
      <c r="I62" s="56"/>
      <c r="J62" s="49">
        <v>31</v>
      </c>
      <c r="K62" s="55">
        <f t="shared" si="0"/>
        <v>844063.2251304568</v>
      </c>
      <c r="L62" s="55"/>
      <c r="M62" s="6">
        <f t="shared" si="2"/>
        <v>27.22784597195022</v>
      </c>
      <c r="N62" s="49">
        <v>2014</v>
      </c>
      <c r="O62" s="8">
        <v>42456</v>
      </c>
      <c r="P62" s="56">
        <v>1.3808</v>
      </c>
      <c r="Q62" s="56"/>
      <c r="R62" s="57">
        <f t="shared" si="3"/>
        <v>-844063.2251304848</v>
      </c>
      <c r="S62" s="57"/>
      <c r="T62" s="58">
        <f t="shared" si="4"/>
        <v>-31</v>
      </c>
      <c r="U62" s="58"/>
    </row>
    <row r="63" spans="2:21" ht="13.5">
      <c r="B63" s="49">
        <v>55</v>
      </c>
      <c r="C63" s="55">
        <f t="shared" si="1"/>
        <v>27291377.612551413</v>
      </c>
      <c r="D63" s="55"/>
      <c r="E63" s="49">
        <v>2014</v>
      </c>
      <c r="F63" s="8">
        <v>42456</v>
      </c>
      <c r="G63" s="53" t="s">
        <v>3</v>
      </c>
      <c r="H63" s="56">
        <v>1.3775</v>
      </c>
      <c r="I63" s="56"/>
      <c r="J63" s="49">
        <v>33</v>
      </c>
      <c r="K63" s="55">
        <f t="shared" si="0"/>
        <v>818741.3283765424</v>
      </c>
      <c r="L63" s="55"/>
      <c r="M63" s="6">
        <f t="shared" si="2"/>
        <v>24.810343284137648</v>
      </c>
      <c r="N63" s="49">
        <v>2014</v>
      </c>
      <c r="O63" s="8">
        <v>42457</v>
      </c>
      <c r="P63" s="56">
        <v>1.375</v>
      </c>
      <c r="Q63" s="56"/>
      <c r="R63" s="57">
        <f t="shared" si="3"/>
        <v>620258.582103428</v>
      </c>
      <c r="S63" s="57"/>
      <c r="T63" s="58">
        <f t="shared" si="4"/>
        <v>24.999999999999467</v>
      </c>
      <c r="U63" s="58"/>
    </row>
    <row r="64" spans="2:21" ht="13.5">
      <c r="B64" s="49">
        <v>56</v>
      </c>
      <c r="C64" s="55">
        <f t="shared" si="1"/>
        <v>27911636.19465484</v>
      </c>
      <c r="D64" s="55"/>
      <c r="E64" s="49">
        <v>2014</v>
      </c>
      <c r="F64" s="8">
        <v>42468</v>
      </c>
      <c r="G64" s="53" t="s">
        <v>4</v>
      </c>
      <c r="H64" s="56">
        <v>1.3746</v>
      </c>
      <c r="I64" s="56"/>
      <c r="J64" s="49">
        <v>9</v>
      </c>
      <c r="K64" s="55">
        <f t="shared" si="0"/>
        <v>837349.0858396452</v>
      </c>
      <c r="L64" s="55"/>
      <c r="M64" s="6">
        <f t="shared" si="2"/>
        <v>93.03878731551613</v>
      </c>
      <c r="N64" s="49">
        <v>2014</v>
      </c>
      <c r="O64" s="8">
        <v>42471</v>
      </c>
      <c r="P64" s="56">
        <v>1.3892</v>
      </c>
      <c r="Q64" s="56"/>
      <c r="R64" s="57">
        <f t="shared" si="3"/>
        <v>13583662.948065305</v>
      </c>
      <c r="S64" s="57"/>
      <c r="T64" s="58">
        <f t="shared" si="4"/>
        <v>145.99999999999946</v>
      </c>
      <c r="U64" s="58"/>
    </row>
    <row r="65" spans="2:21" ht="13.5">
      <c r="B65" s="49">
        <v>57</v>
      </c>
      <c r="C65" s="55">
        <f t="shared" si="1"/>
        <v>41495299.14272015</v>
      </c>
      <c r="D65" s="55"/>
      <c r="E65" s="49">
        <v>2014</v>
      </c>
      <c r="F65" s="8">
        <v>42485</v>
      </c>
      <c r="G65" s="53" t="s">
        <v>4</v>
      </c>
      <c r="H65" s="56">
        <v>1.3836</v>
      </c>
      <c r="I65" s="56"/>
      <c r="J65" s="49">
        <v>8</v>
      </c>
      <c r="K65" s="55">
        <f t="shared" si="0"/>
        <v>1244858.9742816044</v>
      </c>
      <c r="L65" s="55"/>
      <c r="M65" s="6">
        <f t="shared" si="2"/>
        <v>155.60737178520054</v>
      </c>
      <c r="N65" s="49">
        <v>2014</v>
      </c>
      <c r="O65" s="8">
        <v>42486</v>
      </c>
      <c r="P65" s="56">
        <v>1.3835</v>
      </c>
      <c r="Q65" s="56"/>
      <c r="R65" s="57">
        <f t="shared" si="3"/>
        <v>-155607.3717851834</v>
      </c>
      <c r="S65" s="57"/>
      <c r="T65" s="58">
        <f t="shared" si="4"/>
        <v>-8</v>
      </c>
      <c r="U65" s="58"/>
    </row>
    <row r="66" spans="2:21" ht="13.5">
      <c r="B66" s="49">
        <v>58</v>
      </c>
      <c r="C66" s="55">
        <f t="shared" si="1"/>
        <v>41339691.77093496</v>
      </c>
      <c r="D66" s="55"/>
      <c r="E66" s="49">
        <v>2014</v>
      </c>
      <c r="F66" s="8">
        <v>42512</v>
      </c>
      <c r="G66" s="49" t="s">
        <v>3</v>
      </c>
      <c r="H66" s="56">
        <v>1.3663</v>
      </c>
      <c r="I66" s="56"/>
      <c r="J66" s="49">
        <v>13</v>
      </c>
      <c r="K66" s="55">
        <f t="shared" si="0"/>
        <v>1240190.7531280487</v>
      </c>
      <c r="L66" s="55"/>
      <c r="M66" s="6">
        <f t="shared" si="2"/>
        <v>95.39928870215759</v>
      </c>
      <c r="N66" s="49">
        <v>2014</v>
      </c>
      <c r="O66" s="8">
        <v>42516</v>
      </c>
      <c r="P66" s="56">
        <v>1.362</v>
      </c>
      <c r="Q66" s="56"/>
      <c r="R66" s="57">
        <f t="shared" si="3"/>
        <v>4102169.4141927483</v>
      </c>
      <c r="S66" s="57"/>
      <c r="T66" s="58">
        <f t="shared" si="4"/>
        <v>42.9999999999997</v>
      </c>
      <c r="U66" s="58"/>
    </row>
    <row r="67" spans="2:21" ht="13.5">
      <c r="B67" s="49">
        <v>59</v>
      </c>
      <c r="C67" s="55">
        <f t="shared" si="1"/>
        <v>45441861.18512771</v>
      </c>
      <c r="D67" s="55"/>
      <c r="E67" s="49">
        <v>2014</v>
      </c>
      <c r="F67" s="8">
        <v>42517</v>
      </c>
      <c r="G67" s="49" t="s">
        <v>3</v>
      </c>
      <c r="H67" s="56">
        <v>1.3643</v>
      </c>
      <c r="I67" s="56"/>
      <c r="J67" s="49">
        <v>14</v>
      </c>
      <c r="K67" s="55">
        <f t="shared" si="0"/>
        <v>1363255.8355538314</v>
      </c>
      <c r="L67" s="55"/>
      <c r="M67" s="6">
        <f t="shared" si="2"/>
        <v>97.37541682527367</v>
      </c>
      <c r="N67" s="49">
        <v>2014</v>
      </c>
      <c r="O67" s="8">
        <v>42519</v>
      </c>
      <c r="P67" s="56">
        <v>1.3597</v>
      </c>
      <c r="Q67" s="56"/>
      <c r="R67" s="57">
        <f t="shared" si="3"/>
        <v>4479269.173962744</v>
      </c>
      <c r="S67" s="57"/>
      <c r="T67" s="58">
        <f t="shared" si="4"/>
        <v>46.00000000000159</v>
      </c>
      <c r="U67" s="58"/>
    </row>
    <row r="68" spans="2:21" ht="13.5">
      <c r="B68" s="49">
        <v>60</v>
      </c>
      <c r="C68" s="55">
        <f t="shared" si="1"/>
        <v>49921130.359090455</v>
      </c>
      <c r="D68" s="55"/>
      <c r="E68" s="49">
        <v>2014</v>
      </c>
      <c r="F68" s="8">
        <v>42533</v>
      </c>
      <c r="G68" s="49" t="s">
        <v>4</v>
      </c>
      <c r="H68" s="56">
        <v>1.3545</v>
      </c>
      <c r="I68" s="56"/>
      <c r="J68" s="49">
        <v>13</v>
      </c>
      <c r="K68" s="55">
        <f t="shared" si="0"/>
        <v>1497633.9107727136</v>
      </c>
      <c r="L68" s="55"/>
      <c r="M68" s="6">
        <f t="shared" si="2"/>
        <v>115.20260852097798</v>
      </c>
      <c r="N68" s="49">
        <v>2014</v>
      </c>
      <c r="O68" s="8">
        <v>42534</v>
      </c>
      <c r="P68" s="56">
        <v>1.3556</v>
      </c>
      <c r="Q68" s="56"/>
      <c r="R68" s="57">
        <f t="shared" si="3"/>
        <v>1267228.693730618</v>
      </c>
      <c r="S68" s="57"/>
      <c r="T68" s="58">
        <f t="shared" si="4"/>
        <v>10.999999999998789</v>
      </c>
      <c r="U68" s="58"/>
    </row>
    <row r="69" spans="2:21" ht="13.5">
      <c r="B69" s="49">
        <v>61</v>
      </c>
      <c r="C69" s="55">
        <f t="shared" si="1"/>
        <v>51188359.05282107</v>
      </c>
      <c r="D69" s="55"/>
      <c r="E69" s="49">
        <v>2014</v>
      </c>
      <c r="F69" s="8">
        <v>42551</v>
      </c>
      <c r="G69" s="49" t="s">
        <v>4</v>
      </c>
      <c r="H69" s="56">
        <v>1.3662</v>
      </c>
      <c r="I69" s="56"/>
      <c r="J69" s="49">
        <v>17</v>
      </c>
      <c r="K69" s="55">
        <f t="shared" si="0"/>
        <v>1535650.771584632</v>
      </c>
      <c r="L69" s="55"/>
      <c r="M69" s="6">
        <f t="shared" si="2"/>
        <v>90.33239832850776</v>
      </c>
      <c r="N69" s="49">
        <v>2014</v>
      </c>
      <c r="O69" s="8">
        <v>42552</v>
      </c>
      <c r="P69" s="56">
        <v>1.3684</v>
      </c>
      <c r="Q69" s="56"/>
      <c r="R69" s="57">
        <f aca="true" t="shared" si="5" ref="R69:R74">IF(O69="","",(IF(G69="売",H69-P69,P69-H69))*M69*10000000)</f>
        <v>1987312.7632271526</v>
      </c>
      <c r="S69" s="57"/>
      <c r="T69" s="58">
        <f t="shared" si="4"/>
        <v>21.999999999999797</v>
      </c>
      <c r="U69" s="58"/>
    </row>
    <row r="70" spans="2:21" ht="13.5">
      <c r="B70" s="49">
        <v>62</v>
      </c>
      <c r="C70" s="55">
        <f t="shared" si="1"/>
        <v>53175671.81604822</v>
      </c>
      <c r="D70" s="55"/>
      <c r="E70" s="49">
        <v>2014</v>
      </c>
      <c r="F70" s="8">
        <v>42553</v>
      </c>
      <c r="G70" s="49" t="s">
        <v>3</v>
      </c>
      <c r="H70" s="56">
        <v>1.3678</v>
      </c>
      <c r="I70" s="56"/>
      <c r="J70" s="49">
        <v>4</v>
      </c>
      <c r="K70" s="55">
        <f t="shared" si="0"/>
        <v>1595270.1544814466</v>
      </c>
      <c r="L70" s="55"/>
      <c r="M70" s="6">
        <f t="shared" si="2"/>
        <v>398.81753862036163</v>
      </c>
      <c r="N70" s="49">
        <v>2014</v>
      </c>
      <c r="O70" s="8">
        <v>42554</v>
      </c>
      <c r="P70" s="56">
        <v>1.3656</v>
      </c>
      <c r="Q70" s="56"/>
      <c r="R70" s="57">
        <f t="shared" si="5"/>
        <v>8773985.849647876</v>
      </c>
      <c r="S70" s="57"/>
      <c r="T70" s="58">
        <f t="shared" si="4"/>
        <v>21.999999999999797</v>
      </c>
      <c r="U70" s="58"/>
    </row>
    <row r="71" spans="2:21" ht="13.5">
      <c r="B71" s="49">
        <v>63</v>
      </c>
      <c r="C71" s="55">
        <f t="shared" si="1"/>
        <v>61949657.6656961</v>
      </c>
      <c r="D71" s="55"/>
      <c r="E71" s="49">
        <v>2014</v>
      </c>
      <c r="F71" s="8">
        <v>42554</v>
      </c>
      <c r="G71" s="53" t="s">
        <v>3</v>
      </c>
      <c r="H71" s="56">
        <v>1.3646</v>
      </c>
      <c r="I71" s="56"/>
      <c r="J71" s="49">
        <v>8</v>
      </c>
      <c r="K71" s="55">
        <f t="shared" si="0"/>
        <v>1858489.7299708829</v>
      </c>
      <c r="L71" s="55"/>
      <c r="M71" s="6">
        <f t="shared" si="2"/>
        <v>232.31121624636037</v>
      </c>
      <c r="N71" s="49">
        <v>2014</v>
      </c>
      <c r="O71" s="8">
        <v>42558</v>
      </c>
      <c r="P71" s="56">
        <v>1.3585</v>
      </c>
      <c r="Q71" s="56"/>
      <c r="R71" s="57">
        <f t="shared" si="5"/>
        <v>14170984.19102797</v>
      </c>
      <c r="S71" s="57"/>
      <c r="T71" s="58">
        <f t="shared" si="4"/>
        <v>60.99999999999994</v>
      </c>
      <c r="U71" s="58"/>
    </row>
    <row r="72" spans="2:21" ht="13.5">
      <c r="B72" s="49">
        <v>64</v>
      </c>
      <c r="C72" s="55">
        <f t="shared" si="1"/>
        <v>76120641.85672407</v>
      </c>
      <c r="D72" s="55"/>
      <c r="E72" s="49">
        <v>2014</v>
      </c>
      <c r="F72" s="8">
        <v>42558</v>
      </c>
      <c r="G72" s="53" t="s">
        <v>4</v>
      </c>
      <c r="H72" s="56">
        <v>1.3597</v>
      </c>
      <c r="I72" s="56"/>
      <c r="J72" s="49">
        <v>12</v>
      </c>
      <c r="K72" s="55">
        <f t="shared" si="0"/>
        <v>2283619.255701722</v>
      </c>
      <c r="L72" s="55"/>
      <c r="M72" s="6">
        <f t="shared" si="2"/>
        <v>190.30160464181017</v>
      </c>
      <c r="N72" s="49">
        <v>2014</v>
      </c>
      <c r="O72" s="8">
        <v>42559</v>
      </c>
      <c r="P72" s="56">
        <v>1.3605</v>
      </c>
      <c r="Q72" s="56"/>
      <c r="R72" s="57">
        <f t="shared" si="5"/>
        <v>1522412.8371347361</v>
      </c>
      <c r="S72" s="57"/>
      <c r="T72" s="58">
        <f t="shared" si="4"/>
        <v>8.00000000000134</v>
      </c>
      <c r="U72" s="58"/>
    </row>
    <row r="73" spans="2:21" ht="13.5">
      <c r="B73" s="49">
        <v>65</v>
      </c>
      <c r="C73" s="55">
        <f t="shared" si="1"/>
        <v>77643054.6938588</v>
      </c>
      <c r="D73" s="55"/>
      <c r="E73" s="49">
        <v>2014</v>
      </c>
      <c r="F73" s="8">
        <v>42567</v>
      </c>
      <c r="G73" s="53" t="s">
        <v>3</v>
      </c>
      <c r="H73" s="56">
        <v>1.3556</v>
      </c>
      <c r="I73" s="56"/>
      <c r="J73" s="49">
        <v>12</v>
      </c>
      <c r="K73" s="55">
        <f aca="true" t="shared" si="6" ref="K73:K108">IF(F73="","",C73*0.03)</f>
        <v>2329291.640815764</v>
      </c>
      <c r="L73" s="55"/>
      <c r="M73" s="6">
        <f t="shared" si="2"/>
        <v>194.107636734647</v>
      </c>
      <c r="N73" s="49">
        <v>2014</v>
      </c>
      <c r="O73" s="8">
        <v>42568</v>
      </c>
      <c r="P73" s="56">
        <v>1.3528</v>
      </c>
      <c r="Q73" s="56"/>
      <c r="R73" s="57">
        <f t="shared" si="5"/>
        <v>5435013.828569949</v>
      </c>
      <c r="S73" s="57"/>
      <c r="T73" s="58">
        <f t="shared" si="4"/>
        <v>27.999999999999137</v>
      </c>
      <c r="U73" s="58"/>
    </row>
    <row r="74" spans="2:21" ht="13.5">
      <c r="B74" s="49">
        <v>66</v>
      </c>
      <c r="C74" s="55">
        <f aca="true" t="shared" si="7" ref="C74:C108">IF(R73="","",C73+R73)</f>
        <v>83078068.52242875</v>
      </c>
      <c r="D74" s="55"/>
      <c r="E74" s="49">
        <v>2014</v>
      </c>
      <c r="F74" s="8">
        <v>42600</v>
      </c>
      <c r="G74" s="53" t="s">
        <v>3</v>
      </c>
      <c r="H74" s="56">
        <v>1.3386</v>
      </c>
      <c r="I74" s="56"/>
      <c r="J74" s="49">
        <v>6</v>
      </c>
      <c r="K74" s="55">
        <f t="shared" si="6"/>
        <v>2492342.0556728626</v>
      </c>
      <c r="L74" s="55"/>
      <c r="M74" s="6">
        <f aca="true" t="shared" si="8" ref="M74:M108">IF(J74="","",(K74/J74)/1000)</f>
        <v>415.3903426121438</v>
      </c>
      <c r="N74" s="49">
        <v>2014</v>
      </c>
      <c r="O74" s="8">
        <v>42603</v>
      </c>
      <c r="P74" s="56">
        <v>1.3259</v>
      </c>
      <c r="Q74" s="56"/>
      <c r="R74" s="57">
        <f t="shared" si="5"/>
        <v>52754573.51174198</v>
      </c>
      <c r="S74" s="57"/>
      <c r="T74" s="58">
        <f aca="true" t="shared" si="9" ref="T74:T108">IF(O74="","",IF(R74&lt;0,J74*(-1),IF(G74="買",(P74-H74)*10000,(H74-P74)*10000)))</f>
        <v>126.99999999999933</v>
      </c>
      <c r="U74" s="58"/>
    </row>
    <row r="75" spans="2:21" ht="13.5">
      <c r="B75" s="49">
        <v>67</v>
      </c>
      <c r="C75" s="55">
        <f t="shared" si="7"/>
        <v>135832642.03417075</v>
      </c>
      <c r="D75" s="55"/>
      <c r="E75" s="49">
        <v>2014</v>
      </c>
      <c r="F75" s="8">
        <v>42609</v>
      </c>
      <c r="G75" s="49" t="s">
        <v>3</v>
      </c>
      <c r="H75" s="56">
        <v>1.3187</v>
      </c>
      <c r="I75" s="56"/>
      <c r="J75" s="49">
        <v>10</v>
      </c>
      <c r="K75" s="55">
        <f t="shared" si="6"/>
        <v>4074979.2610251224</v>
      </c>
      <c r="L75" s="55"/>
      <c r="M75" s="6">
        <f t="shared" si="8"/>
        <v>407.4979261025122</v>
      </c>
      <c r="N75" s="49">
        <v>2014</v>
      </c>
      <c r="O75" s="8">
        <v>42609</v>
      </c>
      <c r="P75" s="56">
        <v>1.3169</v>
      </c>
      <c r="Q75" s="56"/>
      <c r="R75" s="57">
        <f aca="true" t="shared" si="10" ref="R75:R108">IF(O75="","",(IF(G75="売",H75-P75,P75-H75))*M75*10000000)</f>
        <v>7334962.6698453175</v>
      </c>
      <c r="S75" s="57"/>
      <c r="T75" s="58">
        <f t="shared" si="9"/>
        <v>18.000000000000238</v>
      </c>
      <c r="U75" s="58"/>
    </row>
    <row r="76" spans="2:21" ht="13.5">
      <c r="B76" s="49">
        <v>68</v>
      </c>
      <c r="C76" s="55">
        <f t="shared" si="7"/>
        <v>143167604.70401606</v>
      </c>
      <c r="D76" s="55"/>
      <c r="E76" s="49">
        <v>2014</v>
      </c>
      <c r="F76" s="8">
        <v>42612</v>
      </c>
      <c r="G76" s="49" t="s">
        <v>3</v>
      </c>
      <c r="H76" s="56">
        <v>1.3168</v>
      </c>
      <c r="I76" s="56"/>
      <c r="J76" s="49">
        <v>21</v>
      </c>
      <c r="K76" s="55">
        <f t="shared" si="6"/>
        <v>4295028.141120481</v>
      </c>
      <c r="L76" s="55"/>
      <c r="M76" s="6">
        <f t="shared" si="8"/>
        <v>204.5251495771658</v>
      </c>
      <c r="N76" s="49">
        <v>2014</v>
      </c>
      <c r="O76" s="8">
        <v>42615</v>
      </c>
      <c r="P76" s="56">
        <v>1.3129</v>
      </c>
      <c r="Q76" s="56"/>
      <c r="R76" s="57">
        <f t="shared" si="10"/>
        <v>7976480.833509496</v>
      </c>
      <c r="S76" s="57"/>
      <c r="T76" s="58">
        <f t="shared" si="9"/>
        <v>39.00000000000014</v>
      </c>
      <c r="U76" s="58"/>
    </row>
    <row r="77" spans="2:21" ht="13.5">
      <c r="B77" s="49">
        <v>69</v>
      </c>
      <c r="C77" s="55">
        <f t="shared" si="7"/>
        <v>151144085.53752556</v>
      </c>
      <c r="D77" s="55"/>
      <c r="E77" s="49">
        <v>2014</v>
      </c>
      <c r="F77" s="8">
        <v>42643</v>
      </c>
      <c r="G77" s="49" t="s">
        <v>3</v>
      </c>
      <c r="H77" s="56">
        <v>1.2685</v>
      </c>
      <c r="I77" s="56"/>
      <c r="J77" s="49">
        <v>17</v>
      </c>
      <c r="K77" s="55">
        <f t="shared" si="6"/>
        <v>4534322.566125766</v>
      </c>
      <c r="L77" s="55"/>
      <c r="M77" s="6">
        <f t="shared" si="8"/>
        <v>266.7248568309274</v>
      </c>
      <c r="N77" s="49">
        <v>2014</v>
      </c>
      <c r="O77" s="8">
        <v>42644</v>
      </c>
      <c r="P77" s="56">
        <v>1.263</v>
      </c>
      <c r="Q77" s="56"/>
      <c r="R77" s="57">
        <f t="shared" si="10"/>
        <v>14669867.12570117</v>
      </c>
      <c r="S77" s="57"/>
      <c r="T77" s="58">
        <f t="shared" si="9"/>
        <v>55.000000000000604</v>
      </c>
      <c r="U77" s="58"/>
    </row>
    <row r="78" spans="2:21" ht="13.5">
      <c r="B78" s="49">
        <v>70</v>
      </c>
      <c r="C78" s="55">
        <f t="shared" si="7"/>
        <v>165813952.66322672</v>
      </c>
      <c r="D78" s="55"/>
      <c r="E78" s="49">
        <v>2014</v>
      </c>
      <c r="F78" s="8">
        <v>42649</v>
      </c>
      <c r="G78" s="49" t="s">
        <v>4</v>
      </c>
      <c r="H78" s="56">
        <v>1.256</v>
      </c>
      <c r="I78" s="56"/>
      <c r="J78" s="49">
        <v>18</v>
      </c>
      <c r="K78" s="55">
        <f t="shared" si="6"/>
        <v>4974418.579896801</v>
      </c>
      <c r="L78" s="55"/>
      <c r="M78" s="6">
        <f t="shared" si="8"/>
        <v>276.3565877720445</v>
      </c>
      <c r="N78" s="49">
        <v>2014</v>
      </c>
      <c r="O78" s="8">
        <v>42650</v>
      </c>
      <c r="P78" s="56">
        <v>1.2604</v>
      </c>
      <c r="Q78" s="56"/>
      <c r="R78" s="57">
        <f t="shared" si="10"/>
        <v>12159689.861969847</v>
      </c>
      <c r="S78" s="57"/>
      <c r="T78" s="58">
        <f t="shared" si="9"/>
        <v>43.999999999999595</v>
      </c>
      <c r="U78" s="58"/>
    </row>
    <row r="79" spans="2:21" ht="13.5">
      <c r="B79" s="49">
        <v>71</v>
      </c>
      <c r="C79" s="55">
        <f t="shared" si="7"/>
        <v>177973642.52519658</v>
      </c>
      <c r="D79" s="55"/>
      <c r="E79" s="49">
        <v>2014</v>
      </c>
      <c r="F79" s="8">
        <v>42658</v>
      </c>
      <c r="G79" s="49" t="s">
        <v>3</v>
      </c>
      <c r="H79" s="56">
        <v>1.2654</v>
      </c>
      <c r="I79" s="56"/>
      <c r="J79" s="49">
        <v>24</v>
      </c>
      <c r="K79" s="55">
        <f t="shared" si="6"/>
        <v>5339209.275755897</v>
      </c>
      <c r="L79" s="55"/>
      <c r="M79" s="6">
        <f t="shared" si="8"/>
        <v>222.4670531564957</v>
      </c>
      <c r="N79" s="49">
        <v>2014</v>
      </c>
      <c r="O79" s="8">
        <v>42658</v>
      </c>
      <c r="P79" s="56">
        <v>1.2647</v>
      </c>
      <c r="Q79" s="56"/>
      <c r="R79" s="57">
        <f t="shared" si="10"/>
        <v>1557269.3720957923</v>
      </c>
      <c r="S79" s="57"/>
      <c r="T79" s="58">
        <f t="shared" si="9"/>
        <v>7.0000000000014495</v>
      </c>
      <c r="U79" s="58"/>
    </row>
    <row r="80" spans="2:21" ht="13.5">
      <c r="B80" s="49">
        <v>72</v>
      </c>
      <c r="C80" s="55">
        <f t="shared" si="7"/>
        <v>179530911.89729238</v>
      </c>
      <c r="D80" s="55"/>
      <c r="E80" s="49">
        <v>2014</v>
      </c>
      <c r="F80" s="8">
        <v>42663</v>
      </c>
      <c r="G80" s="49" t="s">
        <v>4</v>
      </c>
      <c r="H80" s="56">
        <v>1.2772</v>
      </c>
      <c r="I80" s="56"/>
      <c r="J80" s="49">
        <v>17</v>
      </c>
      <c r="K80" s="55">
        <f t="shared" si="6"/>
        <v>5385927.356918771</v>
      </c>
      <c r="L80" s="55"/>
      <c r="M80" s="6">
        <f t="shared" si="8"/>
        <v>316.8192562893395</v>
      </c>
      <c r="N80" s="49">
        <v>2014</v>
      </c>
      <c r="O80" s="8">
        <v>42664</v>
      </c>
      <c r="P80" s="56">
        <v>1.2788</v>
      </c>
      <c r="Q80" s="56"/>
      <c r="R80" s="57">
        <f t="shared" si="10"/>
        <v>5069108.1006295765</v>
      </c>
      <c r="S80" s="57"/>
      <c r="T80" s="58">
        <f t="shared" si="9"/>
        <v>16.00000000000046</v>
      </c>
      <c r="U80" s="58"/>
    </row>
    <row r="81" spans="2:21" ht="13.5">
      <c r="B81" s="49">
        <v>73</v>
      </c>
      <c r="C81" s="55">
        <f t="shared" si="7"/>
        <v>184600019.99792194</v>
      </c>
      <c r="D81" s="55"/>
      <c r="E81" s="49">
        <v>2014</v>
      </c>
      <c r="F81" s="8">
        <v>42665</v>
      </c>
      <c r="G81" s="49" t="s">
        <v>3</v>
      </c>
      <c r="H81" s="56">
        <v>1.2689</v>
      </c>
      <c r="I81" s="56"/>
      <c r="J81" s="49">
        <v>37</v>
      </c>
      <c r="K81" s="55">
        <f t="shared" si="6"/>
        <v>5538000.599937658</v>
      </c>
      <c r="L81" s="55"/>
      <c r="M81" s="6">
        <f t="shared" si="8"/>
        <v>149.67569189020696</v>
      </c>
      <c r="N81" s="49">
        <v>2014</v>
      </c>
      <c r="O81" s="8">
        <v>42666</v>
      </c>
      <c r="P81" s="56">
        <v>1.2649</v>
      </c>
      <c r="Q81" s="56"/>
      <c r="R81" s="57">
        <f t="shared" si="10"/>
        <v>5987027.675608284</v>
      </c>
      <c r="S81" s="57"/>
      <c r="T81" s="58">
        <f t="shared" si="9"/>
        <v>40.000000000000036</v>
      </c>
      <c r="U81" s="58"/>
    </row>
    <row r="82" spans="2:21" ht="13.5">
      <c r="B82" s="49">
        <v>74</v>
      </c>
      <c r="C82" s="55">
        <f t="shared" si="7"/>
        <v>190587047.67353022</v>
      </c>
      <c r="D82" s="55"/>
      <c r="E82" s="49">
        <v>2014</v>
      </c>
      <c r="F82" s="8">
        <v>42672</v>
      </c>
      <c r="G82" s="53" t="s">
        <v>4</v>
      </c>
      <c r="H82" s="56">
        <v>1.2745</v>
      </c>
      <c r="I82" s="56"/>
      <c r="J82" s="49">
        <v>13</v>
      </c>
      <c r="K82" s="55">
        <f t="shared" si="6"/>
        <v>5717611.430205907</v>
      </c>
      <c r="L82" s="55"/>
      <c r="M82" s="6">
        <f t="shared" si="8"/>
        <v>439.8162638619928</v>
      </c>
      <c r="N82" s="49">
        <v>2014</v>
      </c>
      <c r="O82" s="8">
        <v>42673</v>
      </c>
      <c r="P82" s="56">
        <v>1.2745</v>
      </c>
      <c r="Q82" s="56"/>
      <c r="R82" s="57">
        <f t="shared" si="10"/>
        <v>0</v>
      </c>
      <c r="S82" s="57"/>
      <c r="T82" s="58">
        <f t="shared" si="9"/>
        <v>0</v>
      </c>
      <c r="U82" s="58"/>
    </row>
    <row r="83" spans="2:21" ht="13.5">
      <c r="B83" s="49">
        <v>75</v>
      </c>
      <c r="C83" s="55">
        <f t="shared" si="7"/>
        <v>190587047.67353022</v>
      </c>
      <c r="D83" s="55"/>
      <c r="E83" s="49">
        <v>2014</v>
      </c>
      <c r="F83" s="8">
        <v>42675</v>
      </c>
      <c r="G83" s="49" t="s">
        <v>3</v>
      </c>
      <c r="H83" s="56">
        <v>1.2526</v>
      </c>
      <c r="I83" s="56"/>
      <c r="J83" s="49">
        <v>17</v>
      </c>
      <c r="K83" s="55">
        <f t="shared" si="6"/>
        <v>5717611.430205907</v>
      </c>
      <c r="L83" s="55"/>
      <c r="M83" s="6">
        <f t="shared" si="8"/>
        <v>336.3300841297592</v>
      </c>
      <c r="N83" s="49">
        <v>2014</v>
      </c>
      <c r="O83" s="8">
        <v>42678</v>
      </c>
      <c r="P83" s="56">
        <v>1.2506</v>
      </c>
      <c r="Q83" s="56"/>
      <c r="R83" s="57">
        <f t="shared" si="10"/>
        <v>6726601.682595191</v>
      </c>
      <c r="S83" s="57"/>
      <c r="T83" s="58">
        <f t="shared" si="9"/>
        <v>20.000000000000018</v>
      </c>
      <c r="U83" s="58"/>
    </row>
    <row r="84" spans="2:21" ht="13.5">
      <c r="B84" s="49">
        <v>76</v>
      </c>
      <c r="C84" s="55">
        <f t="shared" si="7"/>
        <v>197313649.3561254</v>
      </c>
      <c r="D84" s="55"/>
      <c r="E84" s="49">
        <v>2014</v>
      </c>
      <c r="F84" s="8">
        <v>42684</v>
      </c>
      <c r="G84" s="53" t="s">
        <v>4</v>
      </c>
      <c r="H84" s="56">
        <v>1.2482</v>
      </c>
      <c r="I84" s="56"/>
      <c r="J84" s="49">
        <v>16</v>
      </c>
      <c r="K84" s="55">
        <f t="shared" si="6"/>
        <v>5919409.480683763</v>
      </c>
      <c r="L84" s="55"/>
      <c r="M84" s="6">
        <f t="shared" si="8"/>
        <v>369.9630925427352</v>
      </c>
      <c r="N84" s="49">
        <v>2014</v>
      </c>
      <c r="O84" s="8">
        <v>42684</v>
      </c>
      <c r="P84" s="56">
        <v>1.2482</v>
      </c>
      <c r="Q84" s="56"/>
      <c r="R84" s="57">
        <f t="shared" si="10"/>
        <v>0</v>
      </c>
      <c r="S84" s="57"/>
      <c r="T84" s="58">
        <f t="shared" si="9"/>
        <v>0</v>
      </c>
      <c r="U84" s="58"/>
    </row>
    <row r="85" spans="2:21" ht="13.5">
      <c r="B85" s="49">
        <v>77</v>
      </c>
      <c r="C85" s="55">
        <f t="shared" si="7"/>
        <v>197313649.3561254</v>
      </c>
      <c r="D85" s="55"/>
      <c r="E85" s="49">
        <v>2014</v>
      </c>
      <c r="F85" s="8">
        <v>42686</v>
      </c>
      <c r="G85" s="49" t="s">
        <v>4</v>
      </c>
      <c r="H85" s="56">
        <v>1.2429</v>
      </c>
      <c r="I85" s="56"/>
      <c r="J85" s="49">
        <v>17</v>
      </c>
      <c r="K85" s="55">
        <f t="shared" si="6"/>
        <v>5919409.480683763</v>
      </c>
      <c r="L85" s="55"/>
      <c r="M85" s="6">
        <f t="shared" si="8"/>
        <v>348.2005576872802</v>
      </c>
      <c r="N85" s="49">
        <v>2014</v>
      </c>
      <c r="O85" s="8">
        <v>42686</v>
      </c>
      <c r="P85" s="56">
        <v>1.2458</v>
      </c>
      <c r="Q85" s="56"/>
      <c r="R85" s="57">
        <f t="shared" si="10"/>
        <v>10097816.17293156</v>
      </c>
      <c r="S85" s="57"/>
      <c r="T85" s="58">
        <f t="shared" si="9"/>
        <v>29.000000000001247</v>
      </c>
      <c r="U85" s="58"/>
    </row>
    <row r="86" spans="2:21" ht="13.5">
      <c r="B86" s="49">
        <v>78</v>
      </c>
      <c r="C86" s="55">
        <f t="shared" si="7"/>
        <v>207411465.52905697</v>
      </c>
      <c r="D86" s="55"/>
      <c r="E86" s="49">
        <v>2014</v>
      </c>
      <c r="F86" s="8">
        <v>42688</v>
      </c>
      <c r="G86" s="49" t="s">
        <v>3</v>
      </c>
      <c r="H86" s="56">
        <v>1.244</v>
      </c>
      <c r="I86" s="56"/>
      <c r="J86" s="49">
        <v>12</v>
      </c>
      <c r="K86" s="55">
        <f t="shared" si="6"/>
        <v>6222343.9658717085</v>
      </c>
      <c r="L86" s="55"/>
      <c r="M86" s="6">
        <f t="shared" si="8"/>
        <v>518.5286638226423</v>
      </c>
      <c r="N86" s="49">
        <v>2014</v>
      </c>
      <c r="O86" s="8" t="s">
        <v>111</v>
      </c>
      <c r="P86" s="56">
        <v>1.244</v>
      </c>
      <c r="Q86" s="56"/>
      <c r="R86" s="57">
        <f t="shared" si="10"/>
        <v>0</v>
      </c>
      <c r="S86" s="57"/>
      <c r="T86" s="58">
        <f t="shared" si="9"/>
        <v>0</v>
      </c>
      <c r="U86" s="58"/>
    </row>
    <row r="87" spans="2:21" ht="13.5">
      <c r="B87" s="49">
        <v>79</v>
      </c>
      <c r="C87" s="55">
        <f t="shared" si="7"/>
        <v>207411465.52905697</v>
      </c>
      <c r="D87" s="55"/>
      <c r="E87" s="49">
        <v>2014</v>
      </c>
      <c r="F87" s="8">
        <v>42702</v>
      </c>
      <c r="G87" s="53" t="s">
        <v>3</v>
      </c>
      <c r="H87" s="56">
        <v>1.2473</v>
      </c>
      <c r="I87" s="56"/>
      <c r="J87" s="49">
        <v>20</v>
      </c>
      <c r="K87" s="55">
        <f t="shared" si="6"/>
        <v>6222343.9658717085</v>
      </c>
      <c r="L87" s="55"/>
      <c r="M87" s="6">
        <f t="shared" si="8"/>
        <v>311.11719829358543</v>
      </c>
      <c r="N87" s="49">
        <v>2014</v>
      </c>
      <c r="O87" s="8">
        <v>42702</v>
      </c>
      <c r="P87" s="56">
        <v>1.2463</v>
      </c>
      <c r="Q87" s="56"/>
      <c r="R87" s="57">
        <f t="shared" si="10"/>
        <v>3111171.982936202</v>
      </c>
      <c r="S87" s="57"/>
      <c r="T87" s="58">
        <f t="shared" si="9"/>
        <v>10.000000000001119</v>
      </c>
      <c r="U87" s="58"/>
    </row>
    <row r="88" spans="2:21" ht="13.5">
      <c r="B88" s="49">
        <v>80</v>
      </c>
      <c r="C88" s="55">
        <f t="shared" si="7"/>
        <v>210522637.51199317</v>
      </c>
      <c r="D88" s="55"/>
      <c r="E88" s="49">
        <v>2014</v>
      </c>
      <c r="F88" s="8">
        <v>42706</v>
      </c>
      <c r="G88" s="53" t="s">
        <v>3</v>
      </c>
      <c r="H88" s="56">
        <v>1.2463</v>
      </c>
      <c r="I88" s="56"/>
      <c r="J88" s="49">
        <v>6</v>
      </c>
      <c r="K88" s="55">
        <f t="shared" si="6"/>
        <v>6315679.125359795</v>
      </c>
      <c r="L88" s="55"/>
      <c r="M88" s="6">
        <f t="shared" si="8"/>
        <v>1052.6131875599658</v>
      </c>
      <c r="N88" s="49">
        <v>2014</v>
      </c>
      <c r="O88" s="8">
        <v>42708</v>
      </c>
      <c r="P88" s="56">
        <v>1.2317</v>
      </c>
      <c r="Q88" s="56"/>
      <c r="R88" s="57">
        <f t="shared" si="10"/>
        <v>153681525.38375443</v>
      </c>
      <c r="S88" s="57"/>
      <c r="T88" s="58">
        <f t="shared" si="9"/>
        <v>145.99999999999946</v>
      </c>
      <c r="U88" s="58"/>
    </row>
    <row r="89" spans="2:21" ht="13.5">
      <c r="B89" s="49">
        <v>81</v>
      </c>
      <c r="C89" s="55">
        <f t="shared" si="7"/>
        <v>364204162.8957476</v>
      </c>
      <c r="D89" s="55"/>
      <c r="E89" s="49">
        <v>2014</v>
      </c>
      <c r="F89" s="8">
        <v>42714</v>
      </c>
      <c r="G89" s="49" t="s">
        <v>4</v>
      </c>
      <c r="H89" s="56">
        <v>1.2393</v>
      </c>
      <c r="I89" s="56"/>
      <c r="J89" s="49">
        <v>30</v>
      </c>
      <c r="K89" s="55">
        <f t="shared" si="6"/>
        <v>10926124.886872428</v>
      </c>
      <c r="L89" s="55"/>
      <c r="M89" s="6">
        <f t="shared" si="8"/>
        <v>364.2041628957476</v>
      </c>
      <c r="N89" s="49">
        <v>2014</v>
      </c>
      <c r="O89" s="8">
        <v>42715</v>
      </c>
      <c r="P89" s="56">
        <v>1.244</v>
      </c>
      <c r="Q89" s="56"/>
      <c r="R89" s="57">
        <f t="shared" si="10"/>
        <v>17117595.656099867</v>
      </c>
      <c r="S89" s="57"/>
      <c r="T89" s="58">
        <f t="shared" si="9"/>
        <v>46.99999999999926</v>
      </c>
      <c r="U89" s="58"/>
    </row>
    <row r="90" spans="2:21" ht="13.5">
      <c r="B90" s="49">
        <v>82</v>
      </c>
      <c r="C90" s="55">
        <f t="shared" si="7"/>
        <v>381321758.55184746</v>
      </c>
      <c r="D90" s="55"/>
      <c r="E90" s="49">
        <v>2014</v>
      </c>
      <c r="F90" s="8">
        <v>42721</v>
      </c>
      <c r="G90" s="54" t="s">
        <v>3</v>
      </c>
      <c r="H90" s="56">
        <v>1.2497</v>
      </c>
      <c r="I90" s="56"/>
      <c r="J90" s="49">
        <v>18</v>
      </c>
      <c r="K90" s="55">
        <f t="shared" si="6"/>
        <v>11439652.756555423</v>
      </c>
      <c r="L90" s="55"/>
      <c r="M90" s="6">
        <f t="shared" si="8"/>
        <v>635.536264253079</v>
      </c>
      <c r="N90" s="49">
        <v>2014</v>
      </c>
      <c r="O90" s="8">
        <v>42723</v>
      </c>
      <c r="P90" s="56">
        <v>1.2291</v>
      </c>
      <c r="Q90" s="56"/>
      <c r="R90" s="57">
        <f t="shared" si="10"/>
        <v>130920470.43613397</v>
      </c>
      <c r="S90" s="57"/>
      <c r="T90" s="58">
        <f t="shared" si="9"/>
        <v>205.99999999999952</v>
      </c>
      <c r="U90" s="58"/>
    </row>
    <row r="91" spans="2:21" ht="13.5">
      <c r="B91" s="49">
        <v>83</v>
      </c>
      <c r="C91" s="55">
        <f t="shared" si="7"/>
        <v>512242228.98798144</v>
      </c>
      <c r="D91" s="55"/>
      <c r="E91" s="49">
        <v>2014</v>
      </c>
      <c r="F91" s="8">
        <v>42727</v>
      </c>
      <c r="G91" s="54" t="s">
        <v>3</v>
      </c>
      <c r="H91" s="56">
        <v>1.2218</v>
      </c>
      <c r="I91" s="56"/>
      <c r="J91" s="49">
        <v>14</v>
      </c>
      <c r="K91" s="55">
        <f t="shared" si="6"/>
        <v>15367266.869639443</v>
      </c>
      <c r="L91" s="55"/>
      <c r="M91" s="6">
        <f t="shared" si="8"/>
        <v>1097.6619192599603</v>
      </c>
      <c r="N91" s="49">
        <v>2014</v>
      </c>
      <c r="O91" s="8">
        <v>42728</v>
      </c>
      <c r="P91" s="56">
        <v>1.2177</v>
      </c>
      <c r="Q91" s="56"/>
      <c r="R91" s="57">
        <f t="shared" si="10"/>
        <v>45004138.68965829</v>
      </c>
      <c r="S91" s="57"/>
      <c r="T91" s="58">
        <f t="shared" si="9"/>
        <v>40.99999999999993</v>
      </c>
      <c r="U91" s="58"/>
    </row>
    <row r="92" spans="2:21" ht="13.5">
      <c r="B92" s="49">
        <v>84</v>
      </c>
      <c r="C92" s="55">
        <f t="shared" si="7"/>
        <v>557246367.6776397</v>
      </c>
      <c r="D92" s="55"/>
      <c r="E92" s="49">
        <v>2014</v>
      </c>
      <c r="F92" s="8">
        <v>42735</v>
      </c>
      <c r="G92" s="49" t="s">
        <v>3</v>
      </c>
      <c r="H92" s="56">
        <v>1.2149</v>
      </c>
      <c r="I92" s="56"/>
      <c r="J92" s="49">
        <v>9</v>
      </c>
      <c r="K92" s="55">
        <f t="shared" si="6"/>
        <v>16717391.03032919</v>
      </c>
      <c r="L92" s="55"/>
      <c r="M92" s="6">
        <f t="shared" si="8"/>
        <v>1857.4878922587989</v>
      </c>
      <c r="N92" s="49">
        <v>2015</v>
      </c>
      <c r="O92" s="8">
        <v>42378</v>
      </c>
      <c r="P92" s="56">
        <v>1.1818</v>
      </c>
      <c r="Q92" s="56"/>
      <c r="R92" s="57">
        <f t="shared" si="10"/>
        <v>614828492.3376648</v>
      </c>
      <c r="S92" s="57"/>
      <c r="T92" s="58">
        <f t="shared" si="9"/>
        <v>331.0000000000013</v>
      </c>
      <c r="U92" s="58"/>
    </row>
    <row r="93" spans="2:21" ht="13.5">
      <c r="B93" s="49">
        <v>85</v>
      </c>
      <c r="C93" s="55">
        <f t="shared" si="7"/>
        <v>1172074860.0153046</v>
      </c>
      <c r="D93" s="55"/>
      <c r="E93" s="49">
        <v>2015</v>
      </c>
      <c r="F93" s="8">
        <v>42384</v>
      </c>
      <c r="G93" s="54" t="s">
        <v>3</v>
      </c>
      <c r="H93" s="56">
        <v>1.1777</v>
      </c>
      <c r="I93" s="56"/>
      <c r="J93" s="49">
        <v>10</v>
      </c>
      <c r="K93" s="55">
        <f t="shared" si="6"/>
        <v>35162245.80045914</v>
      </c>
      <c r="L93" s="55"/>
      <c r="M93" s="6">
        <f t="shared" si="8"/>
        <v>3516.2245800459136</v>
      </c>
      <c r="N93" s="49">
        <v>2015</v>
      </c>
      <c r="O93" s="8">
        <v>42388</v>
      </c>
      <c r="P93" s="56">
        <v>1.1596</v>
      </c>
      <c r="Q93" s="56"/>
      <c r="R93" s="57">
        <f t="shared" si="10"/>
        <v>636436648.9883106</v>
      </c>
      <c r="S93" s="57"/>
      <c r="T93" s="58">
        <f t="shared" si="9"/>
        <v>181.00000000000006</v>
      </c>
      <c r="U93" s="58"/>
    </row>
    <row r="94" spans="2:21" ht="13.5">
      <c r="B94" s="49">
        <v>86</v>
      </c>
      <c r="C94" s="55">
        <f t="shared" si="7"/>
        <v>1808511509.0036151</v>
      </c>
      <c r="D94" s="55"/>
      <c r="E94" s="49">
        <v>2015</v>
      </c>
      <c r="F94" s="8">
        <v>42406</v>
      </c>
      <c r="G94" s="49" t="s">
        <v>3</v>
      </c>
      <c r="H94" s="56">
        <v>1.1443</v>
      </c>
      <c r="I94" s="56"/>
      <c r="J94" s="49">
        <v>26</v>
      </c>
      <c r="K94" s="55">
        <f t="shared" si="6"/>
        <v>54255345.270108454</v>
      </c>
      <c r="L94" s="55"/>
      <c r="M94" s="6">
        <f t="shared" si="8"/>
        <v>2086.7440488503253</v>
      </c>
      <c r="N94" s="49">
        <v>2015</v>
      </c>
      <c r="O94" s="8">
        <v>42409</v>
      </c>
      <c r="P94" s="56">
        <v>1.1324</v>
      </c>
      <c r="Q94" s="56"/>
      <c r="R94" s="57">
        <f t="shared" si="10"/>
        <v>248322541.81318915</v>
      </c>
      <c r="S94" s="57"/>
      <c r="T94" s="58">
        <f t="shared" si="9"/>
        <v>119.00000000000021</v>
      </c>
      <c r="U94" s="58"/>
    </row>
    <row r="95" spans="2:21" ht="13.5">
      <c r="B95" s="49">
        <v>87</v>
      </c>
      <c r="C95" s="55">
        <f t="shared" si="7"/>
        <v>2056834050.8168044</v>
      </c>
      <c r="D95" s="55"/>
      <c r="E95" s="49">
        <v>2015</v>
      </c>
      <c r="F95" s="8">
        <v>42412</v>
      </c>
      <c r="G95" s="49" t="s">
        <v>4</v>
      </c>
      <c r="H95" s="56">
        <v>1.1314</v>
      </c>
      <c r="I95" s="56"/>
      <c r="J95" s="49">
        <v>9</v>
      </c>
      <c r="K95" s="55">
        <f t="shared" si="6"/>
        <v>61705021.52450413</v>
      </c>
      <c r="L95" s="55"/>
      <c r="M95" s="6">
        <f t="shared" si="8"/>
        <v>6856.113502722682</v>
      </c>
      <c r="N95" s="49">
        <v>2015</v>
      </c>
      <c r="O95" s="8">
        <v>42413</v>
      </c>
      <c r="P95" s="56">
        <v>1.1393</v>
      </c>
      <c r="Q95" s="56"/>
      <c r="R95" s="57">
        <f t="shared" si="10"/>
        <v>541632966.7150931</v>
      </c>
      <c r="S95" s="57"/>
      <c r="T95" s="58">
        <f t="shared" si="9"/>
        <v>79.00000000000018</v>
      </c>
      <c r="U95" s="58"/>
    </row>
    <row r="96" spans="2:21" ht="13.5">
      <c r="B96" s="49">
        <v>88</v>
      </c>
      <c r="C96" s="55">
        <f t="shared" si="7"/>
        <v>2598467017.5318975</v>
      </c>
      <c r="D96" s="55"/>
      <c r="E96" s="49">
        <v>2015</v>
      </c>
      <c r="F96" s="8">
        <v>42435</v>
      </c>
      <c r="G96" s="49" t="s">
        <v>3</v>
      </c>
      <c r="H96" s="56">
        <v>1.1021</v>
      </c>
      <c r="I96" s="56"/>
      <c r="J96" s="49">
        <v>30</v>
      </c>
      <c r="K96" s="55">
        <f t="shared" si="6"/>
        <v>77954010.52595693</v>
      </c>
      <c r="L96" s="55"/>
      <c r="M96" s="6">
        <f t="shared" si="8"/>
        <v>2598.4670175318975</v>
      </c>
      <c r="N96" s="49">
        <v>2015</v>
      </c>
      <c r="O96" s="8" t="s">
        <v>113</v>
      </c>
      <c r="P96" s="56">
        <v>1.0863</v>
      </c>
      <c r="Q96" s="56"/>
      <c r="R96" s="57">
        <f t="shared" si="10"/>
        <v>410557788.77004075</v>
      </c>
      <c r="S96" s="57"/>
      <c r="T96" s="58">
        <f t="shared" si="9"/>
        <v>158.00000000000037</v>
      </c>
      <c r="U96" s="58"/>
    </row>
    <row r="97" spans="2:21" ht="13.5">
      <c r="B97" s="49">
        <v>89</v>
      </c>
      <c r="C97" s="55">
        <f t="shared" si="7"/>
        <v>3009024806.301938</v>
      </c>
      <c r="D97" s="55"/>
      <c r="E97" s="49">
        <v>2015</v>
      </c>
      <c r="F97" s="8">
        <v>42439</v>
      </c>
      <c r="G97" s="54" t="s">
        <v>3</v>
      </c>
      <c r="H97" s="56">
        <v>1.0791</v>
      </c>
      <c r="I97" s="56"/>
      <c r="J97" s="49">
        <v>32</v>
      </c>
      <c r="K97" s="55">
        <f t="shared" si="6"/>
        <v>90270744.18905814</v>
      </c>
      <c r="L97" s="55"/>
      <c r="M97" s="6">
        <f t="shared" si="8"/>
        <v>2820.960755908067</v>
      </c>
      <c r="N97" s="49">
        <v>2015</v>
      </c>
      <c r="O97" s="8" t="s">
        <v>112</v>
      </c>
      <c r="P97" s="56">
        <v>1.0552</v>
      </c>
      <c r="Q97" s="56"/>
      <c r="R97" s="57">
        <f t="shared" si="10"/>
        <v>674209620.6620289</v>
      </c>
      <c r="S97" s="57"/>
      <c r="T97" s="58">
        <f t="shared" si="9"/>
        <v>239.0000000000003</v>
      </c>
      <c r="U97" s="58"/>
    </row>
    <row r="98" spans="2:21" ht="13.5">
      <c r="B98" s="49">
        <v>90</v>
      </c>
      <c r="C98" s="55">
        <f t="shared" si="7"/>
        <v>3683234426.963967</v>
      </c>
      <c r="D98" s="55"/>
      <c r="E98" s="49">
        <v>2015</v>
      </c>
      <c r="F98" s="8">
        <v>42445</v>
      </c>
      <c r="G98" s="54" t="s">
        <v>4</v>
      </c>
      <c r="H98" s="56">
        <v>1.0542</v>
      </c>
      <c r="I98" s="56"/>
      <c r="J98" s="49">
        <v>45</v>
      </c>
      <c r="K98" s="55">
        <f t="shared" si="6"/>
        <v>110497032.808919</v>
      </c>
      <c r="L98" s="55"/>
      <c r="M98" s="6">
        <f t="shared" si="8"/>
        <v>2455.4896179759776</v>
      </c>
      <c r="N98" s="49">
        <v>2015</v>
      </c>
      <c r="O98" s="8">
        <v>3.17</v>
      </c>
      <c r="P98" s="56">
        <v>1.0563</v>
      </c>
      <c r="Q98" s="56"/>
      <c r="R98" s="57">
        <f t="shared" si="10"/>
        <v>51565281.977495305</v>
      </c>
      <c r="S98" s="57"/>
      <c r="T98" s="58">
        <f t="shared" si="9"/>
        <v>20.999999999999908</v>
      </c>
      <c r="U98" s="58"/>
    </row>
    <row r="99" spans="2:21" ht="13.5">
      <c r="B99" s="49">
        <v>91</v>
      </c>
      <c r="C99" s="55">
        <f t="shared" si="7"/>
        <v>3734799708.941462</v>
      </c>
      <c r="D99" s="55"/>
      <c r="E99" s="49">
        <v>2015</v>
      </c>
      <c r="F99" s="8">
        <v>42448</v>
      </c>
      <c r="G99" s="49" t="s">
        <v>4</v>
      </c>
      <c r="H99" s="56">
        <v>1.0621</v>
      </c>
      <c r="I99" s="56"/>
      <c r="J99" s="49">
        <v>19</v>
      </c>
      <c r="K99" s="55">
        <f t="shared" si="6"/>
        <v>112043991.26824386</v>
      </c>
      <c r="L99" s="55"/>
      <c r="M99" s="6">
        <f t="shared" si="8"/>
        <v>5897.0521720128345</v>
      </c>
      <c r="N99" s="49">
        <v>2015</v>
      </c>
      <c r="O99" s="8">
        <v>42448</v>
      </c>
      <c r="P99" s="56">
        <v>1.0819</v>
      </c>
      <c r="Q99" s="56"/>
      <c r="R99" s="57">
        <f t="shared" si="10"/>
        <v>1167616330.0585437</v>
      </c>
      <c r="S99" s="57"/>
      <c r="T99" s="58">
        <f t="shared" si="9"/>
        <v>198.0000000000004</v>
      </c>
      <c r="U99" s="58"/>
    </row>
    <row r="100" spans="2:21" ht="13.5">
      <c r="B100" s="49">
        <v>92</v>
      </c>
      <c r="C100" s="55">
        <f t="shared" si="7"/>
        <v>4902416039.000006</v>
      </c>
      <c r="D100" s="55"/>
      <c r="E100" s="49">
        <v>2015</v>
      </c>
      <c r="F100" s="8">
        <v>42448</v>
      </c>
      <c r="G100" s="54" t="s">
        <v>3</v>
      </c>
      <c r="H100" s="56">
        <v>1.0685</v>
      </c>
      <c r="I100" s="56"/>
      <c r="J100" s="49">
        <v>51</v>
      </c>
      <c r="K100" s="55">
        <f t="shared" si="6"/>
        <v>147072481.17000017</v>
      </c>
      <c r="L100" s="55"/>
      <c r="M100" s="6">
        <f t="shared" si="8"/>
        <v>2883.7741405882384</v>
      </c>
      <c r="N100" s="49">
        <v>2015</v>
      </c>
      <c r="O100" s="8">
        <v>42449</v>
      </c>
      <c r="P100" s="56">
        <v>1.0685</v>
      </c>
      <c r="Q100" s="56"/>
      <c r="R100" s="57">
        <f t="shared" si="10"/>
        <v>0</v>
      </c>
      <c r="S100" s="57"/>
      <c r="T100" s="58">
        <f t="shared" si="9"/>
        <v>0</v>
      </c>
      <c r="U100" s="58"/>
    </row>
    <row r="101" spans="2:21" ht="13.5">
      <c r="B101" s="49">
        <v>93</v>
      </c>
      <c r="C101" s="55">
        <f t="shared" si="7"/>
        <v>4902416039.000006</v>
      </c>
      <c r="D101" s="55"/>
      <c r="E101" s="49">
        <v>2015</v>
      </c>
      <c r="F101" s="8">
        <v>42462</v>
      </c>
      <c r="G101" s="54" t="s">
        <v>4</v>
      </c>
      <c r="H101" s="56">
        <v>1.0869</v>
      </c>
      <c r="I101" s="56"/>
      <c r="J101" s="49">
        <v>68</v>
      </c>
      <c r="K101" s="55">
        <f t="shared" si="6"/>
        <v>147072481.17000017</v>
      </c>
      <c r="L101" s="55"/>
      <c r="M101" s="6">
        <f t="shared" si="8"/>
        <v>2162.830605441179</v>
      </c>
      <c r="N101" s="49">
        <v>2015</v>
      </c>
      <c r="O101" s="8">
        <v>42467</v>
      </c>
      <c r="P101" s="56">
        <v>1.0984</v>
      </c>
      <c r="Q101" s="56"/>
      <c r="R101" s="57">
        <f t="shared" si="10"/>
        <v>248725519.625737</v>
      </c>
      <c r="S101" s="57"/>
      <c r="T101" s="58">
        <f t="shared" si="9"/>
        <v>115.00000000000065</v>
      </c>
      <c r="U101" s="58"/>
    </row>
    <row r="102" spans="2:21" ht="13.5">
      <c r="B102" s="49">
        <v>94</v>
      </c>
      <c r="C102" s="55">
        <f t="shared" si="7"/>
        <v>5151141558.625743</v>
      </c>
      <c r="D102" s="55"/>
      <c r="E102" s="49">
        <v>2015</v>
      </c>
      <c r="F102" s="8">
        <v>42467</v>
      </c>
      <c r="G102" s="49" t="s">
        <v>3</v>
      </c>
      <c r="H102" s="56">
        <v>1.0916</v>
      </c>
      <c r="I102" s="56"/>
      <c r="J102" s="49">
        <v>24</v>
      </c>
      <c r="K102" s="55">
        <f t="shared" si="6"/>
        <v>154534246.75877228</v>
      </c>
      <c r="L102" s="55"/>
      <c r="M102" s="6">
        <f t="shared" si="8"/>
        <v>6438.926948282178</v>
      </c>
      <c r="N102" s="49">
        <v>2015</v>
      </c>
      <c r="O102" s="8">
        <v>42468</v>
      </c>
      <c r="P102" s="56">
        <v>1.0856</v>
      </c>
      <c r="Q102" s="56"/>
      <c r="R102" s="57">
        <f t="shared" si="10"/>
        <v>386335616.89693105</v>
      </c>
      <c r="S102" s="57"/>
      <c r="T102" s="58">
        <f t="shared" si="9"/>
        <v>60.00000000000006</v>
      </c>
      <c r="U102" s="58"/>
    </row>
    <row r="103" spans="2:21" ht="13.5">
      <c r="B103" s="49">
        <v>95</v>
      </c>
      <c r="C103" s="55">
        <f t="shared" si="7"/>
        <v>5537477175.522674</v>
      </c>
      <c r="D103" s="55"/>
      <c r="E103" s="49">
        <v>2015</v>
      </c>
      <c r="F103" s="8">
        <v>42483</v>
      </c>
      <c r="G103" s="54" t="s">
        <v>4</v>
      </c>
      <c r="H103" s="56">
        <v>1.0778</v>
      </c>
      <c r="I103" s="56"/>
      <c r="J103" s="49">
        <v>45</v>
      </c>
      <c r="K103" s="55">
        <f t="shared" si="6"/>
        <v>166124315.2656802</v>
      </c>
      <c r="L103" s="55"/>
      <c r="M103" s="6">
        <f t="shared" si="8"/>
        <v>3691.651450348449</v>
      </c>
      <c r="N103" s="49">
        <v>2015</v>
      </c>
      <c r="O103" s="8">
        <v>42492</v>
      </c>
      <c r="P103" s="56">
        <v>1.1204</v>
      </c>
      <c r="Q103" s="56"/>
      <c r="R103" s="57">
        <f t="shared" si="10"/>
        <v>1572643517.8484383</v>
      </c>
      <c r="S103" s="57"/>
      <c r="T103" s="58">
        <f t="shared" si="9"/>
        <v>425.9999999999997</v>
      </c>
      <c r="U103" s="58"/>
    </row>
    <row r="104" spans="2:21" ht="13.5">
      <c r="B104" s="49">
        <v>96</v>
      </c>
      <c r="C104" s="55">
        <f t="shared" si="7"/>
        <v>7110120693.371112</v>
      </c>
      <c r="D104" s="55"/>
      <c r="E104" s="49">
        <v>2015</v>
      </c>
      <c r="F104" s="8">
        <v>42529</v>
      </c>
      <c r="G104" s="49" t="s">
        <v>4</v>
      </c>
      <c r="H104" s="56">
        <v>1.1138</v>
      </c>
      <c r="I104" s="56"/>
      <c r="J104" s="49">
        <v>24</v>
      </c>
      <c r="K104" s="55">
        <f t="shared" si="6"/>
        <v>213303620.80113333</v>
      </c>
      <c r="L104" s="55"/>
      <c r="M104" s="6">
        <f t="shared" si="8"/>
        <v>8887.65086671389</v>
      </c>
      <c r="N104" s="49">
        <v>2015</v>
      </c>
      <c r="O104" s="8">
        <v>42530</v>
      </c>
      <c r="P104" s="56">
        <v>1.1272</v>
      </c>
      <c r="Q104" s="56"/>
      <c r="R104" s="57">
        <f t="shared" si="10"/>
        <v>1190945216.1396682</v>
      </c>
      <c r="S104" s="57"/>
      <c r="T104" s="58">
        <f t="shared" si="9"/>
        <v>134.0000000000008</v>
      </c>
      <c r="U104" s="58"/>
    </row>
    <row r="105" spans="2:21" ht="13.5">
      <c r="B105" s="49">
        <v>97</v>
      </c>
      <c r="C105" s="55">
        <f t="shared" si="7"/>
        <v>8301065909.51078</v>
      </c>
      <c r="D105" s="55"/>
      <c r="E105" s="49">
        <v>2015</v>
      </c>
      <c r="F105" s="8">
        <v>42532</v>
      </c>
      <c r="G105" s="49" t="s">
        <v>3</v>
      </c>
      <c r="H105" s="56">
        <v>1.129</v>
      </c>
      <c r="I105" s="56"/>
      <c r="J105" s="49">
        <v>41</v>
      </c>
      <c r="K105" s="55">
        <f t="shared" si="6"/>
        <v>249031977.2853234</v>
      </c>
      <c r="L105" s="55"/>
      <c r="M105" s="6">
        <f t="shared" si="8"/>
        <v>6073.950665495693</v>
      </c>
      <c r="N105" s="49">
        <v>2015</v>
      </c>
      <c r="O105" s="8">
        <v>42533</v>
      </c>
      <c r="P105" s="56">
        <v>1.1253</v>
      </c>
      <c r="Q105" s="56"/>
      <c r="R105" s="57">
        <f t="shared" si="10"/>
        <v>224736174.62334284</v>
      </c>
      <c r="S105" s="57"/>
      <c r="T105" s="58">
        <f t="shared" si="9"/>
        <v>37.00000000000037</v>
      </c>
      <c r="U105" s="58"/>
    </row>
    <row r="106" spans="2:21" ht="13.5">
      <c r="B106" s="49">
        <v>98</v>
      </c>
      <c r="C106" s="55">
        <f t="shared" si="7"/>
        <v>8525802084.134123</v>
      </c>
      <c r="D106" s="55"/>
      <c r="E106" s="49">
        <v>2015</v>
      </c>
      <c r="F106" s="8">
        <v>42533</v>
      </c>
      <c r="G106" s="54" t="s">
        <v>3</v>
      </c>
      <c r="H106" s="56">
        <v>1.1217</v>
      </c>
      <c r="I106" s="56"/>
      <c r="J106" s="49">
        <v>7</v>
      </c>
      <c r="K106" s="55">
        <f t="shared" si="6"/>
        <v>255774062.52402368</v>
      </c>
      <c r="L106" s="55"/>
      <c r="M106" s="6">
        <f t="shared" si="8"/>
        <v>36539.151789146235</v>
      </c>
      <c r="N106" s="49">
        <v>2015</v>
      </c>
      <c r="O106" s="8" t="s">
        <v>114</v>
      </c>
      <c r="P106" s="56">
        <v>1.1217</v>
      </c>
      <c r="Q106" s="56"/>
      <c r="R106" s="57">
        <f t="shared" si="10"/>
        <v>0</v>
      </c>
      <c r="S106" s="57"/>
      <c r="T106" s="58">
        <f t="shared" si="9"/>
        <v>0</v>
      </c>
      <c r="U106" s="58"/>
    </row>
    <row r="107" spans="2:21" ht="13.5">
      <c r="B107" s="49">
        <v>99</v>
      </c>
      <c r="C107" s="55">
        <f t="shared" si="7"/>
        <v>8525802084.134123</v>
      </c>
      <c r="D107" s="55"/>
      <c r="E107" s="49">
        <v>2015</v>
      </c>
      <c r="F107" s="8">
        <v>42540</v>
      </c>
      <c r="G107" s="54" t="s">
        <v>3</v>
      </c>
      <c r="H107" s="56">
        <v>1.1363</v>
      </c>
      <c r="I107" s="56"/>
      <c r="J107" s="49">
        <v>33</v>
      </c>
      <c r="K107" s="55">
        <f t="shared" si="6"/>
        <v>255774062.52402368</v>
      </c>
      <c r="L107" s="55"/>
      <c r="M107" s="6">
        <f t="shared" si="8"/>
        <v>7750.7291673946565</v>
      </c>
      <c r="N107" s="49">
        <v>2015</v>
      </c>
      <c r="O107" s="8">
        <v>42541</v>
      </c>
      <c r="P107" s="56">
        <v>1.1351</v>
      </c>
      <c r="Q107" s="56"/>
      <c r="R107" s="57">
        <f t="shared" si="10"/>
        <v>93008750.00874285</v>
      </c>
      <c r="S107" s="57"/>
      <c r="T107" s="58">
        <f t="shared" si="9"/>
        <v>12.000000000000899</v>
      </c>
      <c r="U107" s="58"/>
    </row>
    <row r="108" spans="2:21" ht="13.5">
      <c r="B108" s="49">
        <v>100</v>
      </c>
      <c r="C108" s="55">
        <f t="shared" si="7"/>
        <v>8618810834.142866</v>
      </c>
      <c r="D108" s="55"/>
      <c r="E108" s="49">
        <v>2015</v>
      </c>
      <c r="F108" s="8">
        <v>42551</v>
      </c>
      <c r="G108" s="49" t="s">
        <v>3</v>
      </c>
      <c r="H108" s="56">
        <v>1.1153</v>
      </c>
      <c r="I108" s="56"/>
      <c r="J108" s="49">
        <v>47</v>
      </c>
      <c r="K108" s="55">
        <f t="shared" si="6"/>
        <v>258564325.02428597</v>
      </c>
      <c r="L108" s="55"/>
      <c r="M108" s="6">
        <f t="shared" si="8"/>
        <v>5501.368617538</v>
      </c>
      <c r="N108" s="49">
        <v>2015</v>
      </c>
      <c r="O108" s="8">
        <v>42551</v>
      </c>
      <c r="P108" s="56">
        <v>1.12</v>
      </c>
      <c r="Q108" s="56"/>
      <c r="R108" s="57">
        <f t="shared" si="10"/>
        <v>-258564325.02429417</v>
      </c>
      <c r="S108" s="57"/>
      <c r="T108" s="58">
        <f t="shared" si="9"/>
        <v>-47</v>
      </c>
      <c r="U108" s="5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7" dxfId="34" operator="equal" stopIfTrue="1">
      <formula>"買"</formula>
    </cfRule>
    <cfRule type="cellIs" priority="8" dxfId="35" operator="equal" stopIfTrue="1">
      <formula>"売"</formula>
    </cfRule>
  </conditionalFormatting>
  <conditionalFormatting sqref="G9:G11 G14:G45 G47:G108">
    <cfRule type="cellIs" priority="5" dxfId="34" operator="equal" stopIfTrue="1">
      <formula>"買"</formula>
    </cfRule>
    <cfRule type="cellIs" priority="6" dxfId="35" operator="equal" stopIfTrue="1">
      <formula>"売"</formula>
    </cfRule>
  </conditionalFormatting>
  <conditionalFormatting sqref="G12">
    <cfRule type="cellIs" priority="3" dxfId="34" operator="equal" stopIfTrue="1">
      <formula>"買"</formula>
    </cfRule>
    <cfRule type="cellIs" priority="4" dxfId="35" operator="equal" stopIfTrue="1">
      <formula>"売"</formula>
    </cfRule>
  </conditionalFormatting>
  <conditionalFormatting sqref="G13">
    <cfRule type="cellIs" priority="1" dxfId="34" operator="equal" stopIfTrue="1">
      <formula>"買"</formula>
    </cfRule>
    <cfRule type="cellIs" priority="2" dxfId="3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4">
      <selection activeCell="A2" sqref="A2:J9"/>
    </sheetView>
  </sheetViews>
  <sheetFormatPr defaultColWidth="9.00390625" defaultRowHeight="13.5"/>
  <sheetData>
    <row r="1" ht="13.5">
      <c r="A1" t="s">
        <v>0</v>
      </c>
    </row>
    <row r="2" spans="1:10" ht="13.5">
      <c r="A2" s="90" t="s">
        <v>78</v>
      </c>
      <c r="B2" s="91"/>
      <c r="C2" s="91"/>
      <c r="D2" s="91"/>
      <c r="E2" s="91"/>
      <c r="F2" s="91"/>
      <c r="G2" s="91"/>
      <c r="H2" s="91"/>
      <c r="I2" s="91"/>
      <c r="J2" s="91"/>
    </row>
    <row r="3" spans="1:10" ht="13.5">
      <c r="A3" s="91"/>
      <c r="B3" s="91"/>
      <c r="C3" s="91"/>
      <c r="D3" s="91"/>
      <c r="E3" s="91"/>
      <c r="F3" s="91"/>
      <c r="G3" s="91"/>
      <c r="H3" s="91"/>
      <c r="I3" s="91"/>
      <c r="J3" s="91"/>
    </row>
    <row r="4" spans="1:10" ht="13.5">
      <c r="A4" s="91"/>
      <c r="B4" s="91"/>
      <c r="C4" s="91"/>
      <c r="D4" s="91"/>
      <c r="E4" s="91"/>
      <c r="F4" s="91"/>
      <c r="G4" s="91"/>
      <c r="H4" s="91"/>
      <c r="I4" s="91"/>
      <c r="J4" s="91"/>
    </row>
    <row r="5" spans="1:10" ht="13.5">
      <c r="A5" s="91"/>
      <c r="B5" s="91"/>
      <c r="C5" s="91"/>
      <c r="D5" s="91"/>
      <c r="E5" s="91"/>
      <c r="F5" s="91"/>
      <c r="G5" s="91"/>
      <c r="H5" s="91"/>
      <c r="I5" s="91"/>
      <c r="J5" s="91"/>
    </row>
    <row r="6" spans="1:10" ht="13.5">
      <c r="A6" s="91"/>
      <c r="B6" s="91"/>
      <c r="C6" s="91"/>
      <c r="D6" s="91"/>
      <c r="E6" s="91"/>
      <c r="F6" s="91"/>
      <c r="G6" s="91"/>
      <c r="H6" s="91"/>
      <c r="I6" s="91"/>
      <c r="J6" s="91"/>
    </row>
    <row r="7" spans="1:10" ht="13.5">
      <c r="A7" s="91"/>
      <c r="B7" s="91"/>
      <c r="C7" s="91"/>
      <c r="D7" s="91"/>
      <c r="E7" s="91"/>
      <c r="F7" s="91"/>
      <c r="G7" s="91"/>
      <c r="H7" s="91"/>
      <c r="I7" s="91"/>
      <c r="J7" s="91"/>
    </row>
    <row r="8" spans="1:10" ht="13.5">
      <c r="A8" s="91"/>
      <c r="B8" s="91"/>
      <c r="C8" s="91"/>
      <c r="D8" s="91"/>
      <c r="E8" s="91"/>
      <c r="F8" s="91"/>
      <c r="G8" s="91"/>
      <c r="H8" s="91"/>
      <c r="I8" s="91"/>
      <c r="J8" s="91"/>
    </row>
    <row r="9" spans="1:10" ht="13.5">
      <c r="A9" s="91"/>
      <c r="B9" s="91"/>
      <c r="C9" s="91"/>
      <c r="D9" s="91"/>
      <c r="E9" s="91"/>
      <c r="F9" s="91"/>
      <c r="G9" s="91"/>
      <c r="H9" s="91"/>
      <c r="I9" s="91"/>
      <c r="J9" s="91"/>
    </row>
    <row r="11" ht="13.5">
      <c r="A11" t="s">
        <v>1</v>
      </c>
    </row>
    <row r="12" spans="1:10" ht="13.5">
      <c r="A12" s="95"/>
      <c r="B12" s="93"/>
      <c r="C12" s="93"/>
      <c r="D12" s="93"/>
      <c r="E12" s="93"/>
      <c r="F12" s="93"/>
      <c r="G12" s="93"/>
      <c r="H12" s="93"/>
      <c r="I12" s="93"/>
      <c r="J12" s="93"/>
    </row>
    <row r="13" spans="1:10" ht="13.5">
      <c r="A13" s="93"/>
      <c r="B13" s="93"/>
      <c r="C13" s="93"/>
      <c r="D13" s="93"/>
      <c r="E13" s="93"/>
      <c r="F13" s="93"/>
      <c r="G13" s="93"/>
      <c r="H13" s="93"/>
      <c r="I13" s="93"/>
      <c r="J13" s="93"/>
    </row>
    <row r="14" spans="1:10" ht="13.5">
      <c r="A14" s="93"/>
      <c r="B14" s="93"/>
      <c r="C14" s="93"/>
      <c r="D14" s="93"/>
      <c r="E14" s="93"/>
      <c r="F14" s="93"/>
      <c r="G14" s="93"/>
      <c r="H14" s="93"/>
      <c r="I14" s="93"/>
      <c r="J14" s="93"/>
    </row>
    <row r="15" spans="1:10" ht="13.5">
      <c r="A15" s="93"/>
      <c r="B15" s="93"/>
      <c r="C15" s="93"/>
      <c r="D15" s="93"/>
      <c r="E15" s="93"/>
      <c r="F15" s="93"/>
      <c r="G15" s="93"/>
      <c r="H15" s="93"/>
      <c r="I15" s="93"/>
      <c r="J15" s="93"/>
    </row>
    <row r="16" spans="1:10" ht="13.5">
      <c r="A16" s="93"/>
      <c r="B16" s="93"/>
      <c r="C16" s="93"/>
      <c r="D16" s="93"/>
      <c r="E16" s="93"/>
      <c r="F16" s="93"/>
      <c r="G16" s="93"/>
      <c r="H16" s="93"/>
      <c r="I16" s="93"/>
      <c r="J16" s="93"/>
    </row>
    <row r="17" spans="1:10" ht="13.5">
      <c r="A17" s="93"/>
      <c r="B17" s="93"/>
      <c r="C17" s="93"/>
      <c r="D17" s="93"/>
      <c r="E17" s="93"/>
      <c r="F17" s="93"/>
      <c r="G17" s="93"/>
      <c r="H17" s="93"/>
      <c r="I17" s="93"/>
      <c r="J17" s="93"/>
    </row>
    <row r="18" spans="1:10" ht="13.5">
      <c r="A18" s="93"/>
      <c r="B18" s="93"/>
      <c r="C18" s="93"/>
      <c r="D18" s="93"/>
      <c r="E18" s="93"/>
      <c r="F18" s="93"/>
      <c r="G18" s="93"/>
      <c r="H18" s="93"/>
      <c r="I18" s="93"/>
      <c r="J18" s="93"/>
    </row>
    <row r="19" spans="1:10" ht="13.5">
      <c r="A19" s="93"/>
      <c r="B19" s="93"/>
      <c r="C19" s="93"/>
      <c r="D19" s="93"/>
      <c r="E19" s="93"/>
      <c r="F19" s="93"/>
      <c r="G19" s="93"/>
      <c r="H19" s="93"/>
      <c r="I19" s="93"/>
      <c r="J19" s="93"/>
    </row>
    <row r="21" ht="13.5">
      <c r="A21" t="s">
        <v>2</v>
      </c>
    </row>
    <row r="22" spans="1:10" ht="13.5">
      <c r="A22" s="92"/>
      <c r="B22" s="92"/>
      <c r="C22" s="92"/>
      <c r="D22" s="92"/>
      <c r="E22" s="92"/>
      <c r="F22" s="92"/>
      <c r="G22" s="92"/>
      <c r="H22" s="92"/>
      <c r="I22" s="92"/>
      <c r="J22" s="92"/>
    </row>
    <row r="23" spans="1:10" ht="13.5">
      <c r="A23" s="92"/>
      <c r="B23" s="92"/>
      <c r="C23" s="92"/>
      <c r="D23" s="92"/>
      <c r="E23" s="92"/>
      <c r="F23" s="92"/>
      <c r="G23" s="92"/>
      <c r="H23" s="92"/>
      <c r="I23" s="92"/>
      <c r="J23" s="92"/>
    </row>
    <row r="24" spans="1:10" ht="13.5">
      <c r="A24" s="92"/>
      <c r="B24" s="92"/>
      <c r="C24" s="92"/>
      <c r="D24" s="92"/>
      <c r="E24" s="92"/>
      <c r="F24" s="92"/>
      <c r="G24" s="92"/>
      <c r="H24" s="92"/>
      <c r="I24" s="92"/>
      <c r="J24" s="92"/>
    </row>
    <row r="25" spans="1:10" ht="13.5">
      <c r="A25" s="92"/>
      <c r="B25" s="92"/>
      <c r="C25" s="92"/>
      <c r="D25" s="92"/>
      <c r="E25" s="92"/>
      <c r="F25" s="92"/>
      <c r="G25" s="92"/>
      <c r="H25" s="92"/>
      <c r="I25" s="92"/>
      <c r="J25" s="92"/>
    </row>
    <row r="26" spans="1:10" ht="13.5">
      <c r="A26" s="92"/>
      <c r="B26" s="92"/>
      <c r="C26" s="92"/>
      <c r="D26" s="92"/>
      <c r="E26" s="92"/>
      <c r="F26" s="92"/>
      <c r="G26" s="92"/>
      <c r="H26" s="92"/>
      <c r="I26" s="92"/>
      <c r="J26" s="92"/>
    </row>
    <row r="27" spans="1:10" ht="13.5">
      <c r="A27" s="92"/>
      <c r="B27" s="92"/>
      <c r="C27" s="92"/>
      <c r="D27" s="92"/>
      <c r="E27" s="92"/>
      <c r="F27" s="92"/>
      <c r="G27" s="92"/>
      <c r="H27" s="92"/>
      <c r="I27" s="92"/>
      <c r="J27" s="92"/>
    </row>
    <row r="28" spans="1:10" ht="13.5">
      <c r="A28" s="92"/>
      <c r="B28" s="92"/>
      <c r="C28" s="92"/>
      <c r="D28" s="92"/>
      <c r="E28" s="92"/>
      <c r="F28" s="92"/>
      <c r="G28" s="92"/>
      <c r="H28" s="92"/>
      <c r="I28" s="92"/>
      <c r="J28" s="92"/>
    </row>
    <row r="29" spans="1:10" ht="13.5">
      <c r="A29" s="92"/>
      <c r="B29" s="92"/>
      <c r="C29" s="92"/>
      <c r="D29" s="92"/>
      <c r="E29" s="92"/>
      <c r="F29" s="92"/>
      <c r="G29" s="92"/>
      <c r="H29" s="92"/>
      <c r="I29" s="92"/>
      <c r="J29" s="9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5" sqref="I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67</v>
      </c>
      <c r="E5" s="33">
        <v>42626</v>
      </c>
      <c r="F5" s="29">
        <v>98</v>
      </c>
      <c r="G5" s="33">
        <v>42630</v>
      </c>
      <c r="H5" s="29">
        <v>100</v>
      </c>
      <c r="I5" s="33">
        <v>42634</v>
      </c>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83" t="s">
        <v>5</v>
      </c>
      <c r="C2" s="83"/>
      <c r="D2" s="86"/>
      <c r="E2" s="86"/>
      <c r="F2" s="83" t="s">
        <v>6</v>
      </c>
      <c r="G2" s="83"/>
      <c r="H2" s="86" t="s">
        <v>36</v>
      </c>
      <c r="I2" s="86"/>
      <c r="J2" s="83" t="s">
        <v>7</v>
      </c>
      <c r="K2" s="83"/>
      <c r="L2" s="80">
        <f>C9</f>
        <v>1000000</v>
      </c>
      <c r="M2" s="86"/>
      <c r="N2" s="83" t="s">
        <v>8</v>
      </c>
      <c r="O2" s="83"/>
      <c r="P2" s="80" t="e">
        <f>C108+R108</f>
        <v>#VALUE!</v>
      </c>
      <c r="Q2" s="86"/>
      <c r="R2" s="1"/>
      <c r="S2" s="1"/>
      <c r="T2" s="1"/>
    </row>
    <row r="3" spans="2:19" ht="57" customHeight="1">
      <c r="B3" s="83" t="s">
        <v>9</v>
      </c>
      <c r="C3" s="83"/>
      <c r="D3" s="88" t="s">
        <v>38</v>
      </c>
      <c r="E3" s="88"/>
      <c r="F3" s="88"/>
      <c r="G3" s="88"/>
      <c r="H3" s="88"/>
      <c r="I3" s="88"/>
      <c r="J3" s="83" t="s">
        <v>10</v>
      </c>
      <c r="K3" s="83"/>
      <c r="L3" s="88" t="s">
        <v>35</v>
      </c>
      <c r="M3" s="89"/>
      <c r="N3" s="89"/>
      <c r="O3" s="89"/>
      <c r="P3" s="89"/>
      <c r="Q3" s="89"/>
      <c r="R3" s="1"/>
      <c r="S3" s="1"/>
    </row>
    <row r="4" spans="2:20" ht="13.5">
      <c r="B4" s="83" t="s">
        <v>11</v>
      </c>
      <c r="C4" s="83"/>
      <c r="D4" s="81">
        <f>SUM($R$9:$S$993)</f>
        <v>-29947.368421052488</v>
      </c>
      <c r="E4" s="81"/>
      <c r="F4" s="83" t="s">
        <v>12</v>
      </c>
      <c r="G4" s="83"/>
      <c r="H4" s="87">
        <f>SUM($T$9:$U$108)</f>
        <v>-57</v>
      </c>
      <c r="I4" s="86"/>
      <c r="J4" s="79" t="s">
        <v>13</v>
      </c>
      <c r="K4" s="79"/>
      <c r="L4" s="80">
        <f>MAX($C$9:$D$990)-C9</f>
        <v>0</v>
      </c>
      <c r="M4" s="80"/>
      <c r="N4" s="79" t="s">
        <v>14</v>
      </c>
      <c r="O4" s="79"/>
      <c r="P4" s="81">
        <f>MIN($C$9:$D$990)-C9</f>
        <v>-29947.368421052466</v>
      </c>
      <c r="Q4" s="81"/>
      <c r="R4" s="1"/>
      <c r="S4" s="1"/>
      <c r="T4" s="1"/>
    </row>
    <row r="5" spans="2:20" ht="13.5">
      <c r="B5" s="22" t="s">
        <v>15</v>
      </c>
      <c r="C5" s="2">
        <f>COUNTIF($R$9:$R$990,"&gt;0")</f>
        <v>0</v>
      </c>
      <c r="D5" s="21" t="s">
        <v>16</v>
      </c>
      <c r="E5" s="16">
        <f>COUNTIF($R$9:$R$990,"&lt;0")</f>
        <v>1</v>
      </c>
      <c r="F5" s="21" t="s">
        <v>17</v>
      </c>
      <c r="G5" s="2">
        <f>COUNTIF($R$9:$R$990,"=0")</f>
        <v>0</v>
      </c>
      <c r="H5" s="21" t="s">
        <v>18</v>
      </c>
      <c r="I5" s="3">
        <f>C5/SUM(C5,E5,G5)</f>
        <v>0</v>
      </c>
      <c r="J5" s="82" t="s">
        <v>19</v>
      </c>
      <c r="K5" s="83"/>
      <c r="L5" s="84"/>
      <c r="M5" s="85"/>
      <c r="N5" s="18" t="s">
        <v>20</v>
      </c>
      <c r="O5" s="9"/>
      <c r="P5" s="84"/>
      <c r="Q5" s="85"/>
      <c r="R5" s="1"/>
      <c r="S5" s="1"/>
      <c r="T5" s="1"/>
    </row>
    <row r="6" spans="2:20" ht="13.5">
      <c r="B6" s="11"/>
      <c r="C6" s="14"/>
      <c r="D6" s="15"/>
      <c r="E6" s="12"/>
      <c r="F6" s="11"/>
      <c r="G6" s="12"/>
      <c r="H6" s="11"/>
      <c r="I6" s="17"/>
      <c r="J6" s="11"/>
      <c r="K6" s="11"/>
      <c r="L6" s="12"/>
      <c r="M6" s="12"/>
      <c r="N6" s="13"/>
      <c r="O6" s="13"/>
      <c r="P6" s="10"/>
      <c r="Q6" s="7"/>
      <c r="R6" s="1"/>
      <c r="S6" s="1"/>
      <c r="T6" s="1"/>
    </row>
    <row r="7" spans="2:21" ht="13.5">
      <c r="B7" s="66" t="s">
        <v>21</v>
      </c>
      <c r="C7" s="68" t="s">
        <v>22</v>
      </c>
      <c r="D7" s="69"/>
      <c r="E7" s="72" t="s">
        <v>23</v>
      </c>
      <c r="F7" s="73"/>
      <c r="G7" s="73"/>
      <c r="H7" s="73"/>
      <c r="I7" s="61"/>
      <c r="J7" s="74" t="s">
        <v>24</v>
      </c>
      <c r="K7" s="75"/>
      <c r="L7" s="63"/>
      <c r="M7" s="76" t="s">
        <v>25</v>
      </c>
      <c r="N7" s="77" t="s">
        <v>26</v>
      </c>
      <c r="O7" s="78"/>
      <c r="P7" s="78"/>
      <c r="Q7" s="65"/>
      <c r="R7" s="59" t="s">
        <v>27</v>
      </c>
      <c r="S7" s="59"/>
      <c r="T7" s="59"/>
      <c r="U7" s="59"/>
    </row>
    <row r="8" spans="2:21" ht="13.5">
      <c r="B8" s="67"/>
      <c r="C8" s="70"/>
      <c r="D8" s="71"/>
      <c r="E8" s="19" t="s">
        <v>28</v>
      </c>
      <c r="F8" s="19" t="s">
        <v>29</v>
      </c>
      <c r="G8" s="19" t="s">
        <v>30</v>
      </c>
      <c r="H8" s="60" t="s">
        <v>31</v>
      </c>
      <c r="I8" s="61"/>
      <c r="J8" s="4" t="s">
        <v>32</v>
      </c>
      <c r="K8" s="62" t="s">
        <v>33</v>
      </c>
      <c r="L8" s="63"/>
      <c r="M8" s="76"/>
      <c r="N8" s="5" t="s">
        <v>28</v>
      </c>
      <c r="O8" s="5" t="s">
        <v>29</v>
      </c>
      <c r="P8" s="64" t="s">
        <v>31</v>
      </c>
      <c r="Q8" s="65"/>
      <c r="R8" s="59" t="s">
        <v>34</v>
      </c>
      <c r="S8" s="59"/>
      <c r="T8" s="59" t="s">
        <v>32</v>
      </c>
      <c r="U8" s="59"/>
    </row>
    <row r="9" spans="2:21" ht="13.5">
      <c r="B9" s="20">
        <v>1</v>
      </c>
      <c r="C9" s="55">
        <v>1000000</v>
      </c>
      <c r="D9" s="55"/>
      <c r="E9" s="20">
        <v>2001</v>
      </c>
      <c r="F9" s="8">
        <v>42111</v>
      </c>
      <c r="G9" s="20" t="s">
        <v>4</v>
      </c>
      <c r="H9" s="56">
        <v>1.43829</v>
      </c>
      <c r="I9" s="56"/>
      <c r="J9" s="20">
        <v>57</v>
      </c>
      <c r="K9" s="55">
        <f aca="true" t="shared" si="0" ref="K9:K72">IF(F9="","",C9*0.03)</f>
        <v>30000</v>
      </c>
      <c r="L9" s="55"/>
      <c r="M9" s="6">
        <f>IF(J9="","",(K9/J9)/1000)</f>
        <v>0.5263157894736842</v>
      </c>
      <c r="N9" s="20">
        <v>2001</v>
      </c>
      <c r="O9" s="8">
        <v>42111</v>
      </c>
      <c r="P9" s="56">
        <v>1.4326</v>
      </c>
      <c r="Q9" s="56"/>
      <c r="R9" s="57">
        <f>IF(O9="","",(IF(G9="売",H9-P9,P9-H9))*M9*10000000)</f>
        <v>-29947.368421052488</v>
      </c>
      <c r="S9" s="57"/>
      <c r="T9" s="58">
        <f>IF(O9="","",IF(R9&lt;0,J9*(-1),IF(G9="買",(P9-H9)*10000,(H9-P9)*10000)))</f>
        <v>-57</v>
      </c>
      <c r="U9" s="58"/>
    </row>
    <row r="10" spans="2:21" ht="13.5">
      <c r="B10" s="20">
        <v>2</v>
      </c>
      <c r="C10" s="55">
        <f aca="true" t="shared" si="1" ref="C10:C73">IF(R9="","",C9+R9)</f>
        <v>970052.6315789475</v>
      </c>
      <c r="D10" s="55"/>
      <c r="E10" s="20"/>
      <c r="F10" s="8"/>
      <c r="G10" s="20" t="s">
        <v>4</v>
      </c>
      <c r="H10" s="56"/>
      <c r="I10" s="56"/>
      <c r="J10" s="20"/>
      <c r="K10" s="55">
        <f t="shared" si="0"/>
      </c>
      <c r="L10" s="55"/>
      <c r="M10" s="6">
        <f aca="true" t="shared" si="2" ref="M10:M73">IF(J10="","",(K10/J10)/1000)</f>
      </c>
      <c r="N10" s="20"/>
      <c r="O10" s="8"/>
      <c r="P10" s="56"/>
      <c r="Q10" s="56"/>
      <c r="R10" s="57">
        <f aca="true" t="shared" si="3" ref="R10:R73">IF(O10="","",(IF(G10="売",H10-P10,P10-H10))*M10*10000000)</f>
      </c>
      <c r="S10" s="57"/>
      <c r="T10" s="58">
        <f aca="true" t="shared" si="4" ref="T10:T73">IF(O10="","",IF(R10&lt;0,J10*(-1),IF(G10="買",(P10-H10)*10000,(H10-P10)*10000)))</f>
      </c>
      <c r="U10" s="58"/>
    </row>
    <row r="11" spans="2:21" ht="13.5">
      <c r="B11" s="20">
        <v>3</v>
      </c>
      <c r="C11" s="55">
        <f t="shared" si="1"/>
      </c>
      <c r="D11" s="55"/>
      <c r="E11" s="20"/>
      <c r="F11" s="8"/>
      <c r="G11" s="20" t="s">
        <v>4</v>
      </c>
      <c r="H11" s="56"/>
      <c r="I11" s="56"/>
      <c r="J11" s="20"/>
      <c r="K11" s="55">
        <f t="shared" si="0"/>
      </c>
      <c r="L11" s="55"/>
      <c r="M11" s="6">
        <f t="shared" si="2"/>
      </c>
      <c r="N11" s="20"/>
      <c r="O11" s="8"/>
      <c r="P11" s="56"/>
      <c r="Q11" s="56"/>
      <c r="R11" s="57">
        <f t="shared" si="3"/>
      </c>
      <c r="S11" s="57"/>
      <c r="T11" s="58">
        <f t="shared" si="4"/>
      </c>
      <c r="U11" s="58"/>
    </row>
    <row r="12" spans="2:21" ht="13.5">
      <c r="B12" s="20">
        <v>4</v>
      </c>
      <c r="C12" s="55">
        <f t="shared" si="1"/>
      </c>
      <c r="D12" s="55"/>
      <c r="E12" s="20"/>
      <c r="F12" s="8"/>
      <c r="G12" s="20" t="s">
        <v>3</v>
      </c>
      <c r="H12" s="56"/>
      <c r="I12" s="56"/>
      <c r="J12" s="20"/>
      <c r="K12" s="55">
        <f t="shared" si="0"/>
      </c>
      <c r="L12" s="55"/>
      <c r="M12" s="6">
        <f t="shared" si="2"/>
      </c>
      <c r="N12" s="20"/>
      <c r="O12" s="8"/>
      <c r="P12" s="56"/>
      <c r="Q12" s="56"/>
      <c r="R12" s="57">
        <f t="shared" si="3"/>
      </c>
      <c r="S12" s="57"/>
      <c r="T12" s="58">
        <f t="shared" si="4"/>
      </c>
      <c r="U12" s="58"/>
    </row>
    <row r="13" spans="2:21" ht="13.5">
      <c r="B13" s="20">
        <v>5</v>
      </c>
      <c r="C13" s="55">
        <f t="shared" si="1"/>
      </c>
      <c r="D13" s="55"/>
      <c r="E13" s="20"/>
      <c r="F13" s="8"/>
      <c r="G13" s="20" t="s">
        <v>3</v>
      </c>
      <c r="H13" s="56"/>
      <c r="I13" s="56"/>
      <c r="J13" s="20"/>
      <c r="K13" s="55">
        <f t="shared" si="0"/>
      </c>
      <c r="L13" s="55"/>
      <c r="M13" s="6">
        <f t="shared" si="2"/>
      </c>
      <c r="N13" s="20"/>
      <c r="O13" s="8"/>
      <c r="P13" s="56"/>
      <c r="Q13" s="56"/>
      <c r="R13" s="57">
        <f t="shared" si="3"/>
      </c>
      <c r="S13" s="57"/>
      <c r="T13" s="58">
        <f t="shared" si="4"/>
      </c>
      <c r="U13" s="58"/>
    </row>
    <row r="14" spans="2:21" ht="13.5">
      <c r="B14" s="20">
        <v>6</v>
      </c>
      <c r="C14" s="55">
        <f t="shared" si="1"/>
      </c>
      <c r="D14" s="55"/>
      <c r="E14" s="20"/>
      <c r="F14" s="8"/>
      <c r="G14" s="20" t="s">
        <v>4</v>
      </c>
      <c r="H14" s="56"/>
      <c r="I14" s="56"/>
      <c r="J14" s="20"/>
      <c r="K14" s="55">
        <f t="shared" si="0"/>
      </c>
      <c r="L14" s="55"/>
      <c r="M14" s="6">
        <f t="shared" si="2"/>
      </c>
      <c r="N14" s="20"/>
      <c r="O14" s="8"/>
      <c r="P14" s="56"/>
      <c r="Q14" s="56"/>
      <c r="R14" s="57">
        <f t="shared" si="3"/>
      </c>
      <c r="S14" s="57"/>
      <c r="T14" s="58">
        <f t="shared" si="4"/>
      </c>
      <c r="U14" s="58"/>
    </row>
    <row r="15" spans="2:21" ht="13.5">
      <c r="B15" s="20">
        <v>7</v>
      </c>
      <c r="C15" s="55">
        <f t="shared" si="1"/>
      </c>
      <c r="D15" s="55"/>
      <c r="E15" s="20"/>
      <c r="F15" s="8"/>
      <c r="G15" s="20" t="s">
        <v>4</v>
      </c>
      <c r="H15" s="56"/>
      <c r="I15" s="56"/>
      <c r="J15" s="20"/>
      <c r="K15" s="55">
        <f t="shared" si="0"/>
      </c>
      <c r="L15" s="55"/>
      <c r="M15" s="6">
        <f t="shared" si="2"/>
      </c>
      <c r="N15" s="20"/>
      <c r="O15" s="8"/>
      <c r="P15" s="56"/>
      <c r="Q15" s="56"/>
      <c r="R15" s="57">
        <f t="shared" si="3"/>
      </c>
      <c r="S15" s="57"/>
      <c r="T15" s="58">
        <f t="shared" si="4"/>
      </c>
      <c r="U15" s="58"/>
    </row>
    <row r="16" spans="2:21" ht="13.5">
      <c r="B16" s="20">
        <v>8</v>
      </c>
      <c r="C16" s="55">
        <f t="shared" si="1"/>
      </c>
      <c r="D16" s="55"/>
      <c r="E16" s="20"/>
      <c r="F16" s="8"/>
      <c r="G16" s="20" t="s">
        <v>4</v>
      </c>
      <c r="H16" s="56"/>
      <c r="I16" s="56"/>
      <c r="J16" s="20"/>
      <c r="K16" s="55">
        <f t="shared" si="0"/>
      </c>
      <c r="L16" s="55"/>
      <c r="M16" s="6">
        <f t="shared" si="2"/>
      </c>
      <c r="N16" s="20"/>
      <c r="O16" s="8"/>
      <c r="P16" s="56"/>
      <c r="Q16" s="56"/>
      <c r="R16" s="57">
        <f t="shared" si="3"/>
      </c>
      <c r="S16" s="57"/>
      <c r="T16" s="58">
        <f t="shared" si="4"/>
      </c>
      <c r="U16" s="58"/>
    </row>
    <row r="17" spans="2:21" ht="13.5">
      <c r="B17" s="20">
        <v>9</v>
      </c>
      <c r="C17" s="55">
        <f t="shared" si="1"/>
      </c>
      <c r="D17" s="55"/>
      <c r="E17" s="20"/>
      <c r="F17" s="8"/>
      <c r="G17" s="20" t="s">
        <v>4</v>
      </c>
      <c r="H17" s="56"/>
      <c r="I17" s="56"/>
      <c r="J17" s="20"/>
      <c r="K17" s="55">
        <f t="shared" si="0"/>
      </c>
      <c r="L17" s="55"/>
      <c r="M17" s="6">
        <f t="shared" si="2"/>
      </c>
      <c r="N17" s="20"/>
      <c r="O17" s="8"/>
      <c r="P17" s="56"/>
      <c r="Q17" s="56"/>
      <c r="R17" s="57">
        <f t="shared" si="3"/>
      </c>
      <c r="S17" s="57"/>
      <c r="T17" s="58">
        <f t="shared" si="4"/>
      </c>
      <c r="U17" s="58"/>
    </row>
    <row r="18" spans="2:21" ht="13.5">
      <c r="B18" s="20">
        <v>10</v>
      </c>
      <c r="C18" s="55">
        <f t="shared" si="1"/>
      </c>
      <c r="D18" s="55"/>
      <c r="E18" s="20"/>
      <c r="F18" s="8"/>
      <c r="G18" s="20" t="s">
        <v>4</v>
      </c>
      <c r="H18" s="56"/>
      <c r="I18" s="56"/>
      <c r="J18" s="20"/>
      <c r="K18" s="55">
        <f t="shared" si="0"/>
      </c>
      <c r="L18" s="55"/>
      <c r="M18" s="6">
        <f t="shared" si="2"/>
      </c>
      <c r="N18" s="20"/>
      <c r="O18" s="8"/>
      <c r="P18" s="56"/>
      <c r="Q18" s="56"/>
      <c r="R18" s="57">
        <f t="shared" si="3"/>
      </c>
      <c r="S18" s="57"/>
      <c r="T18" s="58">
        <f t="shared" si="4"/>
      </c>
      <c r="U18" s="58"/>
    </row>
    <row r="19" spans="2:21" ht="13.5">
      <c r="B19" s="20">
        <v>11</v>
      </c>
      <c r="C19" s="55">
        <f t="shared" si="1"/>
      </c>
      <c r="D19" s="55"/>
      <c r="E19" s="20"/>
      <c r="F19" s="8"/>
      <c r="G19" s="20" t="s">
        <v>4</v>
      </c>
      <c r="H19" s="56"/>
      <c r="I19" s="56"/>
      <c r="J19" s="20"/>
      <c r="K19" s="55">
        <f t="shared" si="0"/>
      </c>
      <c r="L19" s="55"/>
      <c r="M19" s="6">
        <f t="shared" si="2"/>
      </c>
      <c r="N19" s="20"/>
      <c r="O19" s="8"/>
      <c r="P19" s="56"/>
      <c r="Q19" s="56"/>
      <c r="R19" s="57">
        <f t="shared" si="3"/>
      </c>
      <c r="S19" s="57"/>
      <c r="T19" s="58">
        <f t="shared" si="4"/>
      </c>
      <c r="U19" s="58"/>
    </row>
    <row r="20" spans="2:21" ht="13.5">
      <c r="B20" s="20">
        <v>12</v>
      </c>
      <c r="C20" s="55">
        <f t="shared" si="1"/>
      </c>
      <c r="D20" s="55"/>
      <c r="E20" s="20"/>
      <c r="F20" s="8"/>
      <c r="G20" s="20" t="s">
        <v>4</v>
      </c>
      <c r="H20" s="56"/>
      <c r="I20" s="56"/>
      <c r="J20" s="20"/>
      <c r="K20" s="55">
        <f t="shared" si="0"/>
      </c>
      <c r="L20" s="55"/>
      <c r="M20" s="6">
        <f t="shared" si="2"/>
      </c>
      <c r="N20" s="20"/>
      <c r="O20" s="8"/>
      <c r="P20" s="56"/>
      <c r="Q20" s="56"/>
      <c r="R20" s="57">
        <f t="shared" si="3"/>
      </c>
      <c r="S20" s="57"/>
      <c r="T20" s="58">
        <f t="shared" si="4"/>
      </c>
      <c r="U20" s="58"/>
    </row>
    <row r="21" spans="2:21" ht="13.5">
      <c r="B21" s="20">
        <v>13</v>
      </c>
      <c r="C21" s="55">
        <f t="shared" si="1"/>
      </c>
      <c r="D21" s="55"/>
      <c r="E21" s="20"/>
      <c r="F21" s="8"/>
      <c r="G21" s="20" t="s">
        <v>4</v>
      </c>
      <c r="H21" s="56"/>
      <c r="I21" s="56"/>
      <c r="J21" s="20"/>
      <c r="K21" s="55">
        <f t="shared" si="0"/>
      </c>
      <c r="L21" s="55"/>
      <c r="M21" s="6">
        <f t="shared" si="2"/>
      </c>
      <c r="N21" s="20"/>
      <c r="O21" s="8"/>
      <c r="P21" s="56"/>
      <c r="Q21" s="56"/>
      <c r="R21" s="57">
        <f t="shared" si="3"/>
      </c>
      <c r="S21" s="57"/>
      <c r="T21" s="58">
        <f t="shared" si="4"/>
      </c>
      <c r="U21" s="58"/>
    </row>
    <row r="22" spans="2:21" ht="13.5">
      <c r="B22" s="20">
        <v>14</v>
      </c>
      <c r="C22" s="55">
        <f t="shared" si="1"/>
      </c>
      <c r="D22" s="55"/>
      <c r="E22" s="20"/>
      <c r="F22" s="8"/>
      <c r="G22" s="20" t="s">
        <v>3</v>
      </c>
      <c r="H22" s="56"/>
      <c r="I22" s="56"/>
      <c r="J22" s="20"/>
      <c r="K22" s="55">
        <f t="shared" si="0"/>
      </c>
      <c r="L22" s="55"/>
      <c r="M22" s="6">
        <f t="shared" si="2"/>
      </c>
      <c r="N22" s="20"/>
      <c r="O22" s="8"/>
      <c r="P22" s="56"/>
      <c r="Q22" s="56"/>
      <c r="R22" s="57">
        <f t="shared" si="3"/>
      </c>
      <c r="S22" s="57"/>
      <c r="T22" s="58">
        <f t="shared" si="4"/>
      </c>
      <c r="U22" s="58"/>
    </row>
    <row r="23" spans="2:21" ht="13.5">
      <c r="B23" s="20">
        <v>15</v>
      </c>
      <c r="C23" s="55">
        <f t="shared" si="1"/>
      </c>
      <c r="D23" s="55"/>
      <c r="E23" s="20"/>
      <c r="F23" s="8"/>
      <c r="G23" s="20" t="s">
        <v>4</v>
      </c>
      <c r="H23" s="56"/>
      <c r="I23" s="56"/>
      <c r="J23" s="20"/>
      <c r="K23" s="55">
        <f t="shared" si="0"/>
      </c>
      <c r="L23" s="55"/>
      <c r="M23" s="6">
        <f t="shared" si="2"/>
      </c>
      <c r="N23" s="20"/>
      <c r="O23" s="8"/>
      <c r="P23" s="56"/>
      <c r="Q23" s="56"/>
      <c r="R23" s="57">
        <f t="shared" si="3"/>
      </c>
      <c r="S23" s="57"/>
      <c r="T23" s="58">
        <f t="shared" si="4"/>
      </c>
      <c r="U23" s="58"/>
    </row>
    <row r="24" spans="2:21" ht="13.5">
      <c r="B24" s="20">
        <v>16</v>
      </c>
      <c r="C24" s="55">
        <f t="shared" si="1"/>
      </c>
      <c r="D24" s="55"/>
      <c r="E24" s="20"/>
      <c r="F24" s="8"/>
      <c r="G24" s="20" t="s">
        <v>4</v>
      </c>
      <c r="H24" s="56"/>
      <c r="I24" s="56"/>
      <c r="J24" s="20"/>
      <c r="K24" s="55">
        <f t="shared" si="0"/>
      </c>
      <c r="L24" s="55"/>
      <c r="M24" s="6">
        <f t="shared" si="2"/>
      </c>
      <c r="N24" s="20"/>
      <c r="O24" s="8"/>
      <c r="P24" s="56"/>
      <c r="Q24" s="56"/>
      <c r="R24" s="57">
        <f t="shared" si="3"/>
      </c>
      <c r="S24" s="57"/>
      <c r="T24" s="58">
        <f t="shared" si="4"/>
      </c>
      <c r="U24" s="58"/>
    </row>
    <row r="25" spans="2:21" ht="13.5">
      <c r="B25" s="20">
        <v>17</v>
      </c>
      <c r="C25" s="55">
        <f t="shared" si="1"/>
      </c>
      <c r="D25" s="55"/>
      <c r="E25" s="20"/>
      <c r="F25" s="8"/>
      <c r="G25" s="20" t="s">
        <v>4</v>
      </c>
      <c r="H25" s="56"/>
      <c r="I25" s="56"/>
      <c r="J25" s="20"/>
      <c r="K25" s="55">
        <f t="shared" si="0"/>
      </c>
      <c r="L25" s="55"/>
      <c r="M25" s="6">
        <f t="shared" si="2"/>
      </c>
      <c r="N25" s="20"/>
      <c r="O25" s="8"/>
      <c r="P25" s="56"/>
      <c r="Q25" s="56"/>
      <c r="R25" s="57">
        <f t="shared" si="3"/>
      </c>
      <c r="S25" s="57"/>
      <c r="T25" s="58">
        <f t="shared" si="4"/>
      </c>
      <c r="U25" s="58"/>
    </row>
    <row r="26" spans="2:21" ht="13.5">
      <c r="B26" s="20">
        <v>18</v>
      </c>
      <c r="C26" s="55">
        <f t="shared" si="1"/>
      </c>
      <c r="D26" s="55"/>
      <c r="E26" s="20"/>
      <c r="F26" s="8"/>
      <c r="G26" s="20" t="s">
        <v>4</v>
      </c>
      <c r="H26" s="56"/>
      <c r="I26" s="56"/>
      <c r="J26" s="20"/>
      <c r="K26" s="55">
        <f t="shared" si="0"/>
      </c>
      <c r="L26" s="55"/>
      <c r="M26" s="6">
        <f t="shared" si="2"/>
      </c>
      <c r="N26" s="20"/>
      <c r="O26" s="8"/>
      <c r="P26" s="56"/>
      <c r="Q26" s="56"/>
      <c r="R26" s="57">
        <f t="shared" si="3"/>
      </c>
      <c r="S26" s="57"/>
      <c r="T26" s="58">
        <f t="shared" si="4"/>
      </c>
      <c r="U26" s="58"/>
    </row>
    <row r="27" spans="2:21" ht="13.5">
      <c r="B27" s="20">
        <v>19</v>
      </c>
      <c r="C27" s="55">
        <f t="shared" si="1"/>
      </c>
      <c r="D27" s="55"/>
      <c r="E27" s="20"/>
      <c r="F27" s="8"/>
      <c r="G27" s="20" t="s">
        <v>3</v>
      </c>
      <c r="H27" s="56"/>
      <c r="I27" s="56"/>
      <c r="J27" s="20"/>
      <c r="K27" s="55">
        <f t="shared" si="0"/>
      </c>
      <c r="L27" s="55"/>
      <c r="M27" s="6">
        <f t="shared" si="2"/>
      </c>
      <c r="N27" s="20"/>
      <c r="O27" s="8"/>
      <c r="P27" s="56"/>
      <c r="Q27" s="56"/>
      <c r="R27" s="57">
        <f t="shared" si="3"/>
      </c>
      <c r="S27" s="57"/>
      <c r="T27" s="58">
        <f t="shared" si="4"/>
      </c>
      <c r="U27" s="58"/>
    </row>
    <row r="28" spans="2:21" ht="13.5">
      <c r="B28" s="20">
        <v>20</v>
      </c>
      <c r="C28" s="55">
        <f t="shared" si="1"/>
      </c>
      <c r="D28" s="55"/>
      <c r="E28" s="20"/>
      <c r="F28" s="8"/>
      <c r="G28" s="20" t="s">
        <v>4</v>
      </c>
      <c r="H28" s="56"/>
      <c r="I28" s="56"/>
      <c r="J28" s="20"/>
      <c r="K28" s="55">
        <f t="shared" si="0"/>
      </c>
      <c r="L28" s="55"/>
      <c r="M28" s="6">
        <f t="shared" si="2"/>
      </c>
      <c r="N28" s="20"/>
      <c r="O28" s="8"/>
      <c r="P28" s="56"/>
      <c r="Q28" s="56"/>
      <c r="R28" s="57">
        <f t="shared" si="3"/>
      </c>
      <c r="S28" s="57"/>
      <c r="T28" s="58">
        <f t="shared" si="4"/>
      </c>
      <c r="U28" s="58"/>
    </row>
    <row r="29" spans="2:21" ht="13.5">
      <c r="B29" s="20">
        <v>21</v>
      </c>
      <c r="C29" s="55">
        <f t="shared" si="1"/>
      </c>
      <c r="D29" s="55"/>
      <c r="E29" s="20"/>
      <c r="F29" s="8"/>
      <c r="G29" s="20" t="s">
        <v>3</v>
      </c>
      <c r="H29" s="56"/>
      <c r="I29" s="56"/>
      <c r="J29" s="20"/>
      <c r="K29" s="55">
        <f t="shared" si="0"/>
      </c>
      <c r="L29" s="55"/>
      <c r="M29" s="6">
        <f t="shared" si="2"/>
      </c>
      <c r="N29" s="20"/>
      <c r="O29" s="8"/>
      <c r="P29" s="56"/>
      <c r="Q29" s="56"/>
      <c r="R29" s="57">
        <f t="shared" si="3"/>
      </c>
      <c r="S29" s="57"/>
      <c r="T29" s="58">
        <f t="shared" si="4"/>
      </c>
      <c r="U29" s="58"/>
    </row>
    <row r="30" spans="2:21" ht="13.5">
      <c r="B30" s="20">
        <v>22</v>
      </c>
      <c r="C30" s="55">
        <f t="shared" si="1"/>
      </c>
      <c r="D30" s="55"/>
      <c r="E30" s="20"/>
      <c r="F30" s="8"/>
      <c r="G30" s="20" t="s">
        <v>3</v>
      </c>
      <c r="H30" s="56"/>
      <c r="I30" s="56"/>
      <c r="J30" s="20"/>
      <c r="K30" s="55">
        <f t="shared" si="0"/>
      </c>
      <c r="L30" s="55"/>
      <c r="M30" s="6">
        <f t="shared" si="2"/>
      </c>
      <c r="N30" s="20"/>
      <c r="O30" s="8"/>
      <c r="P30" s="56"/>
      <c r="Q30" s="56"/>
      <c r="R30" s="57">
        <f t="shared" si="3"/>
      </c>
      <c r="S30" s="57"/>
      <c r="T30" s="58">
        <f t="shared" si="4"/>
      </c>
      <c r="U30" s="58"/>
    </row>
    <row r="31" spans="2:21" ht="13.5">
      <c r="B31" s="20">
        <v>23</v>
      </c>
      <c r="C31" s="55">
        <f t="shared" si="1"/>
      </c>
      <c r="D31" s="55"/>
      <c r="E31" s="20"/>
      <c r="F31" s="8"/>
      <c r="G31" s="20" t="s">
        <v>3</v>
      </c>
      <c r="H31" s="56"/>
      <c r="I31" s="56"/>
      <c r="J31" s="20"/>
      <c r="K31" s="55">
        <f t="shared" si="0"/>
      </c>
      <c r="L31" s="55"/>
      <c r="M31" s="6">
        <f t="shared" si="2"/>
      </c>
      <c r="N31" s="20"/>
      <c r="O31" s="8"/>
      <c r="P31" s="56"/>
      <c r="Q31" s="56"/>
      <c r="R31" s="57">
        <f t="shared" si="3"/>
      </c>
      <c r="S31" s="57"/>
      <c r="T31" s="58">
        <f t="shared" si="4"/>
      </c>
      <c r="U31" s="58"/>
    </row>
    <row r="32" spans="2:21" ht="13.5">
      <c r="B32" s="20">
        <v>24</v>
      </c>
      <c r="C32" s="55">
        <f t="shared" si="1"/>
      </c>
      <c r="D32" s="55"/>
      <c r="E32" s="20"/>
      <c r="F32" s="8"/>
      <c r="G32" s="20" t="s">
        <v>3</v>
      </c>
      <c r="H32" s="56"/>
      <c r="I32" s="56"/>
      <c r="J32" s="20"/>
      <c r="K32" s="55">
        <f t="shared" si="0"/>
      </c>
      <c r="L32" s="55"/>
      <c r="M32" s="6">
        <f t="shared" si="2"/>
      </c>
      <c r="N32" s="20"/>
      <c r="O32" s="8"/>
      <c r="P32" s="56"/>
      <c r="Q32" s="56"/>
      <c r="R32" s="57">
        <f t="shared" si="3"/>
      </c>
      <c r="S32" s="57"/>
      <c r="T32" s="58">
        <f t="shared" si="4"/>
      </c>
      <c r="U32" s="58"/>
    </row>
    <row r="33" spans="2:21" ht="13.5">
      <c r="B33" s="20">
        <v>25</v>
      </c>
      <c r="C33" s="55">
        <f t="shared" si="1"/>
      </c>
      <c r="D33" s="55"/>
      <c r="E33" s="20"/>
      <c r="F33" s="8"/>
      <c r="G33" s="20" t="s">
        <v>4</v>
      </c>
      <c r="H33" s="56"/>
      <c r="I33" s="56"/>
      <c r="J33" s="20"/>
      <c r="K33" s="55">
        <f t="shared" si="0"/>
      </c>
      <c r="L33" s="55"/>
      <c r="M33" s="6">
        <f t="shared" si="2"/>
      </c>
      <c r="N33" s="20"/>
      <c r="O33" s="8"/>
      <c r="P33" s="56"/>
      <c r="Q33" s="56"/>
      <c r="R33" s="57">
        <f t="shared" si="3"/>
      </c>
      <c r="S33" s="57"/>
      <c r="T33" s="58">
        <f t="shared" si="4"/>
      </c>
      <c r="U33" s="58"/>
    </row>
    <row r="34" spans="2:21" ht="13.5">
      <c r="B34" s="20">
        <v>26</v>
      </c>
      <c r="C34" s="55">
        <f t="shared" si="1"/>
      </c>
      <c r="D34" s="55"/>
      <c r="E34" s="20"/>
      <c r="F34" s="8"/>
      <c r="G34" s="20" t="s">
        <v>3</v>
      </c>
      <c r="H34" s="56"/>
      <c r="I34" s="56"/>
      <c r="J34" s="20"/>
      <c r="K34" s="55">
        <f t="shared" si="0"/>
      </c>
      <c r="L34" s="55"/>
      <c r="M34" s="6">
        <f t="shared" si="2"/>
      </c>
      <c r="N34" s="20"/>
      <c r="O34" s="8"/>
      <c r="P34" s="56"/>
      <c r="Q34" s="56"/>
      <c r="R34" s="57">
        <f t="shared" si="3"/>
      </c>
      <c r="S34" s="57"/>
      <c r="T34" s="58">
        <f t="shared" si="4"/>
      </c>
      <c r="U34" s="58"/>
    </row>
    <row r="35" spans="2:21" ht="13.5">
      <c r="B35" s="20">
        <v>27</v>
      </c>
      <c r="C35" s="55">
        <f t="shared" si="1"/>
      </c>
      <c r="D35" s="55"/>
      <c r="E35" s="20"/>
      <c r="F35" s="8"/>
      <c r="G35" s="20" t="s">
        <v>3</v>
      </c>
      <c r="H35" s="56"/>
      <c r="I35" s="56"/>
      <c r="J35" s="20"/>
      <c r="K35" s="55">
        <f t="shared" si="0"/>
      </c>
      <c r="L35" s="55"/>
      <c r="M35" s="6">
        <f t="shared" si="2"/>
      </c>
      <c r="N35" s="20"/>
      <c r="O35" s="8"/>
      <c r="P35" s="56"/>
      <c r="Q35" s="56"/>
      <c r="R35" s="57">
        <f t="shared" si="3"/>
      </c>
      <c r="S35" s="57"/>
      <c r="T35" s="58">
        <f t="shared" si="4"/>
      </c>
      <c r="U35" s="58"/>
    </row>
    <row r="36" spans="2:21" ht="13.5">
      <c r="B36" s="20">
        <v>28</v>
      </c>
      <c r="C36" s="55">
        <f t="shared" si="1"/>
      </c>
      <c r="D36" s="55"/>
      <c r="E36" s="20"/>
      <c r="F36" s="8"/>
      <c r="G36" s="20" t="s">
        <v>3</v>
      </c>
      <c r="H36" s="56"/>
      <c r="I36" s="56"/>
      <c r="J36" s="20"/>
      <c r="K36" s="55">
        <f t="shared" si="0"/>
      </c>
      <c r="L36" s="55"/>
      <c r="M36" s="6">
        <f t="shared" si="2"/>
      </c>
      <c r="N36" s="20"/>
      <c r="O36" s="8"/>
      <c r="P36" s="56"/>
      <c r="Q36" s="56"/>
      <c r="R36" s="57">
        <f t="shared" si="3"/>
      </c>
      <c r="S36" s="57"/>
      <c r="T36" s="58">
        <f t="shared" si="4"/>
      </c>
      <c r="U36" s="58"/>
    </row>
    <row r="37" spans="2:21" ht="13.5">
      <c r="B37" s="20">
        <v>29</v>
      </c>
      <c r="C37" s="55">
        <f t="shared" si="1"/>
      </c>
      <c r="D37" s="55"/>
      <c r="E37" s="20"/>
      <c r="F37" s="8"/>
      <c r="G37" s="20" t="s">
        <v>3</v>
      </c>
      <c r="H37" s="56"/>
      <c r="I37" s="56"/>
      <c r="J37" s="20"/>
      <c r="K37" s="55">
        <f t="shared" si="0"/>
      </c>
      <c r="L37" s="55"/>
      <c r="M37" s="6">
        <f t="shared" si="2"/>
      </c>
      <c r="N37" s="20"/>
      <c r="O37" s="8"/>
      <c r="P37" s="56"/>
      <c r="Q37" s="56"/>
      <c r="R37" s="57">
        <f t="shared" si="3"/>
      </c>
      <c r="S37" s="57"/>
      <c r="T37" s="58">
        <f t="shared" si="4"/>
      </c>
      <c r="U37" s="58"/>
    </row>
    <row r="38" spans="2:21" ht="13.5">
      <c r="B38" s="20">
        <v>30</v>
      </c>
      <c r="C38" s="55">
        <f t="shared" si="1"/>
      </c>
      <c r="D38" s="55"/>
      <c r="E38" s="20"/>
      <c r="F38" s="8"/>
      <c r="G38" s="20" t="s">
        <v>4</v>
      </c>
      <c r="H38" s="56"/>
      <c r="I38" s="56"/>
      <c r="J38" s="20"/>
      <c r="K38" s="55">
        <f t="shared" si="0"/>
      </c>
      <c r="L38" s="55"/>
      <c r="M38" s="6">
        <f t="shared" si="2"/>
      </c>
      <c r="N38" s="20"/>
      <c r="O38" s="8"/>
      <c r="P38" s="56"/>
      <c r="Q38" s="56"/>
      <c r="R38" s="57">
        <f t="shared" si="3"/>
      </c>
      <c r="S38" s="57"/>
      <c r="T38" s="58">
        <f t="shared" si="4"/>
      </c>
      <c r="U38" s="58"/>
    </row>
    <row r="39" spans="2:21" ht="13.5">
      <c r="B39" s="20">
        <v>31</v>
      </c>
      <c r="C39" s="55">
        <f t="shared" si="1"/>
      </c>
      <c r="D39" s="55"/>
      <c r="E39" s="20"/>
      <c r="F39" s="8"/>
      <c r="G39" s="20" t="s">
        <v>4</v>
      </c>
      <c r="H39" s="56"/>
      <c r="I39" s="56"/>
      <c r="J39" s="20"/>
      <c r="K39" s="55">
        <f t="shared" si="0"/>
      </c>
      <c r="L39" s="55"/>
      <c r="M39" s="6">
        <f t="shared" si="2"/>
      </c>
      <c r="N39" s="20"/>
      <c r="O39" s="8"/>
      <c r="P39" s="56"/>
      <c r="Q39" s="56"/>
      <c r="R39" s="57">
        <f t="shared" si="3"/>
      </c>
      <c r="S39" s="57"/>
      <c r="T39" s="58">
        <f t="shared" si="4"/>
      </c>
      <c r="U39" s="58"/>
    </row>
    <row r="40" spans="2:21" ht="13.5">
      <c r="B40" s="20">
        <v>32</v>
      </c>
      <c r="C40" s="55">
        <f t="shared" si="1"/>
      </c>
      <c r="D40" s="55"/>
      <c r="E40" s="20"/>
      <c r="F40" s="8"/>
      <c r="G40" s="20" t="s">
        <v>4</v>
      </c>
      <c r="H40" s="56"/>
      <c r="I40" s="56"/>
      <c r="J40" s="20"/>
      <c r="K40" s="55">
        <f t="shared" si="0"/>
      </c>
      <c r="L40" s="55"/>
      <c r="M40" s="6">
        <f t="shared" si="2"/>
      </c>
      <c r="N40" s="20"/>
      <c r="O40" s="8"/>
      <c r="P40" s="56"/>
      <c r="Q40" s="56"/>
      <c r="R40" s="57">
        <f t="shared" si="3"/>
      </c>
      <c r="S40" s="57"/>
      <c r="T40" s="58">
        <f t="shared" si="4"/>
      </c>
      <c r="U40" s="58"/>
    </row>
    <row r="41" spans="2:21" ht="13.5">
      <c r="B41" s="20">
        <v>33</v>
      </c>
      <c r="C41" s="55">
        <f t="shared" si="1"/>
      </c>
      <c r="D41" s="55"/>
      <c r="E41" s="20"/>
      <c r="F41" s="8"/>
      <c r="G41" s="20" t="s">
        <v>3</v>
      </c>
      <c r="H41" s="56"/>
      <c r="I41" s="56"/>
      <c r="J41" s="20"/>
      <c r="K41" s="55">
        <f t="shared" si="0"/>
      </c>
      <c r="L41" s="55"/>
      <c r="M41" s="6">
        <f t="shared" si="2"/>
      </c>
      <c r="N41" s="20"/>
      <c r="O41" s="8"/>
      <c r="P41" s="56"/>
      <c r="Q41" s="56"/>
      <c r="R41" s="57">
        <f t="shared" si="3"/>
      </c>
      <c r="S41" s="57"/>
      <c r="T41" s="58">
        <f t="shared" si="4"/>
      </c>
      <c r="U41" s="58"/>
    </row>
    <row r="42" spans="2:21" ht="13.5">
      <c r="B42" s="20">
        <v>34</v>
      </c>
      <c r="C42" s="55">
        <f t="shared" si="1"/>
      </c>
      <c r="D42" s="55"/>
      <c r="E42" s="20"/>
      <c r="F42" s="8"/>
      <c r="G42" s="20" t="s">
        <v>4</v>
      </c>
      <c r="H42" s="56"/>
      <c r="I42" s="56"/>
      <c r="J42" s="20"/>
      <c r="K42" s="55">
        <f t="shared" si="0"/>
      </c>
      <c r="L42" s="55"/>
      <c r="M42" s="6">
        <f t="shared" si="2"/>
      </c>
      <c r="N42" s="20"/>
      <c r="O42" s="8"/>
      <c r="P42" s="56"/>
      <c r="Q42" s="56"/>
      <c r="R42" s="57">
        <f t="shared" si="3"/>
      </c>
      <c r="S42" s="57"/>
      <c r="T42" s="58">
        <f t="shared" si="4"/>
      </c>
      <c r="U42" s="58"/>
    </row>
    <row r="43" spans="2:21" ht="13.5">
      <c r="B43" s="20">
        <v>35</v>
      </c>
      <c r="C43" s="55">
        <f t="shared" si="1"/>
      </c>
      <c r="D43" s="55"/>
      <c r="E43" s="20"/>
      <c r="F43" s="8"/>
      <c r="G43" s="20" t="s">
        <v>3</v>
      </c>
      <c r="H43" s="56"/>
      <c r="I43" s="56"/>
      <c r="J43" s="20"/>
      <c r="K43" s="55">
        <f t="shared" si="0"/>
      </c>
      <c r="L43" s="55"/>
      <c r="M43" s="6">
        <f t="shared" si="2"/>
      </c>
      <c r="N43" s="20"/>
      <c r="O43" s="8"/>
      <c r="P43" s="56"/>
      <c r="Q43" s="56"/>
      <c r="R43" s="57">
        <f t="shared" si="3"/>
      </c>
      <c r="S43" s="57"/>
      <c r="T43" s="58">
        <f t="shared" si="4"/>
      </c>
      <c r="U43" s="58"/>
    </row>
    <row r="44" spans="2:21" ht="13.5">
      <c r="B44" s="20">
        <v>36</v>
      </c>
      <c r="C44" s="55">
        <f t="shared" si="1"/>
      </c>
      <c r="D44" s="55"/>
      <c r="E44" s="20"/>
      <c r="F44" s="8"/>
      <c r="G44" s="20" t="s">
        <v>4</v>
      </c>
      <c r="H44" s="56"/>
      <c r="I44" s="56"/>
      <c r="J44" s="20"/>
      <c r="K44" s="55">
        <f t="shared" si="0"/>
      </c>
      <c r="L44" s="55"/>
      <c r="M44" s="6">
        <f t="shared" si="2"/>
      </c>
      <c r="N44" s="20"/>
      <c r="O44" s="8"/>
      <c r="P44" s="56"/>
      <c r="Q44" s="56"/>
      <c r="R44" s="57">
        <f t="shared" si="3"/>
      </c>
      <c r="S44" s="57"/>
      <c r="T44" s="58">
        <f t="shared" si="4"/>
      </c>
      <c r="U44" s="58"/>
    </row>
    <row r="45" spans="2:21" ht="13.5">
      <c r="B45" s="20">
        <v>37</v>
      </c>
      <c r="C45" s="55">
        <f t="shared" si="1"/>
      </c>
      <c r="D45" s="55"/>
      <c r="E45" s="20"/>
      <c r="F45" s="8"/>
      <c r="G45" s="20" t="s">
        <v>3</v>
      </c>
      <c r="H45" s="56"/>
      <c r="I45" s="56"/>
      <c r="J45" s="20"/>
      <c r="K45" s="55">
        <f t="shared" si="0"/>
      </c>
      <c r="L45" s="55"/>
      <c r="M45" s="6">
        <f t="shared" si="2"/>
      </c>
      <c r="N45" s="20"/>
      <c r="O45" s="8"/>
      <c r="P45" s="56"/>
      <c r="Q45" s="56"/>
      <c r="R45" s="57">
        <f t="shared" si="3"/>
      </c>
      <c r="S45" s="57"/>
      <c r="T45" s="58">
        <f t="shared" si="4"/>
      </c>
      <c r="U45" s="58"/>
    </row>
    <row r="46" spans="2:21" ht="13.5">
      <c r="B46" s="20">
        <v>38</v>
      </c>
      <c r="C46" s="55">
        <f t="shared" si="1"/>
      </c>
      <c r="D46" s="55"/>
      <c r="E46" s="20"/>
      <c r="F46" s="8"/>
      <c r="G46" s="20" t="s">
        <v>4</v>
      </c>
      <c r="H46" s="56"/>
      <c r="I46" s="56"/>
      <c r="J46" s="20"/>
      <c r="K46" s="55">
        <f t="shared" si="0"/>
      </c>
      <c r="L46" s="55"/>
      <c r="M46" s="6">
        <f t="shared" si="2"/>
      </c>
      <c r="N46" s="20"/>
      <c r="O46" s="8"/>
      <c r="P46" s="56"/>
      <c r="Q46" s="56"/>
      <c r="R46" s="57">
        <f t="shared" si="3"/>
      </c>
      <c r="S46" s="57"/>
      <c r="T46" s="58">
        <f t="shared" si="4"/>
      </c>
      <c r="U46" s="58"/>
    </row>
    <row r="47" spans="2:21" ht="13.5">
      <c r="B47" s="20">
        <v>39</v>
      </c>
      <c r="C47" s="55">
        <f t="shared" si="1"/>
      </c>
      <c r="D47" s="55"/>
      <c r="E47" s="20"/>
      <c r="F47" s="8"/>
      <c r="G47" s="20" t="s">
        <v>4</v>
      </c>
      <c r="H47" s="56"/>
      <c r="I47" s="56"/>
      <c r="J47" s="20"/>
      <c r="K47" s="55">
        <f t="shared" si="0"/>
      </c>
      <c r="L47" s="55"/>
      <c r="M47" s="6">
        <f t="shared" si="2"/>
      </c>
      <c r="N47" s="20"/>
      <c r="O47" s="8"/>
      <c r="P47" s="56"/>
      <c r="Q47" s="56"/>
      <c r="R47" s="57">
        <f t="shared" si="3"/>
      </c>
      <c r="S47" s="57"/>
      <c r="T47" s="58">
        <f t="shared" si="4"/>
      </c>
      <c r="U47" s="58"/>
    </row>
    <row r="48" spans="2:21" ht="13.5">
      <c r="B48" s="20">
        <v>40</v>
      </c>
      <c r="C48" s="55">
        <f t="shared" si="1"/>
      </c>
      <c r="D48" s="55"/>
      <c r="E48" s="20"/>
      <c r="F48" s="8"/>
      <c r="G48" s="20" t="s">
        <v>37</v>
      </c>
      <c r="H48" s="56"/>
      <c r="I48" s="56"/>
      <c r="J48" s="20"/>
      <c r="K48" s="55">
        <f t="shared" si="0"/>
      </c>
      <c r="L48" s="55"/>
      <c r="M48" s="6">
        <f t="shared" si="2"/>
      </c>
      <c r="N48" s="20"/>
      <c r="O48" s="8"/>
      <c r="P48" s="56"/>
      <c r="Q48" s="56"/>
      <c r="R48" s="57">
        <f t="shared" si="3"/>
      </c>
      <c r="S48" s="57"/>
      <c r="T48" s="58">
        <f t="shared" si="4"/>
      </c>
      <c r="U48" s="58"/>
    </row>
    <row r="49" spans="2:21" ht="13.5">
      <c r="B49" s="20">
        <v>41</v>
      </c>
      <c r="C49" s="55">
        <f t="shared" si="1"/>
      </c>
      <c r="D49" s="55"/>
      <c r="E49" s="20"/>
      <c r="F49" s="8"/>
      <c r="G49" s="20" t="s">
        <v>4</v>
      </c>
      <c r="H49" s="56"/>
      <c r="I49" s="56"/>
      <c r="J49" s="20"/>
      <c r="K49" s="55">
        <f t="shared" si="0"/>
      </c>
      <c r="L49" s="55"/>
      <c r="M49" s="6">
        <f t="shared" si="2"/>
      </c>
      <c r="N49" s="20"/>
      <c r="O49" s="8"/>
      <c r="P49" s="56"/>
      <c r="Q49" s="56"/>
      <c r="R49" s="57">
        <f t="shared" si="3"/>
      </c>
      <c r="S49" s="57"/>
      <c r="T49" s="58">
        <f t="shared" si="4"/>
      </c>
      <c r="U49" s="58"/>
    </row>
    <row r="50" spans="2:21" ht="13.5">
      <c r="B50" s="20">
        <v>42</v>
      </c>
      <c r="C50" s="55">
        <f t="shared" si="1"/>
      </c>
      <c r="D50" s="55"/>
      <c r="E50" s="20"/>
      <c r="F50" s="8"/>
      <c r="G50" s="20" t="s">
        <v>4</v>
      </c>
      <c r="H50" s="56"/>
      <c r="I50" s="56"/>
      <c r="J50" s="20"/>
      <c r="K50" s="55">
        <f t="shared" si="0"/>
      </c>
      <c r="L50" s="55"/>
      <c r="M50" s="6">
        <f t="shared" si="2"/>
      </c>
      <c r="N50" s="20"/>
      <c r="O50" s="8"/>
      <c r="P50" s="56"/>
      <c r="Q50" s="56"/>
      <c r="R50" s="57">
        <f t="shared" si="3"/>
      </c>
      <c r="S50" s="57"/>
      <c r="T50" s="58">
        <f t="shared" si="4"/>
      </c>
      <c r="U50" s="58"/>
    </row>
    <row r="51" spans="2:21" ht="13.5">
      <c r="B51" s="20">
        <v>43</v>
      </c>
      <c r="C51" s="55">
        <f t="shared" si="1"/>
      </c>
      <c r="D51" s="55"/>
      <c r="E51" s="20"/>
      <c r="F51" s="8"/>
      <c r="G51" s="20" t="s">
        <v>3</v>
      </c>
      <c r="H51" s="56"/>
      <c r="I51" s="56"/>
      <c r="J51" s="20"/>
      <c r="K51" s="55">
        <f t="shared" si="0"/>
      </c>
      <c r="L51" s="55"/>
      <c r="M51" s="6">
        <f t="shared" si="2"/>
      </c>
      <c r="N51" s="20"/>
      <c r="O51" s="8"/>
      <c r="P51" s="56"/>
      <c r="Q51" s="56"/>
      <c r="R51" s="57">
        <f t="shared" si="3"/>
      </c>
      <c r="S51" s="57"/>
      <c r="T51" s="58">
        <f t="shared" si="4"/>
      </c>
      <c r="U51" s="58"/>
    </row>
    <row r="52" spans="2:21" ht="13.5">
      <c r="B52" s="20">
        <v>44</v>
      </c>
      <c r="C52" s="55">
        <f t="shared" si="1"/>
      </c>
      <c r="D52" s="55"/>
      <c r="E52" s="20"/>
      <c r="F52" s="8"/>
      <c r="G52" s="20" t="s">
        <v>3</v>
      </c>
      <c r="H52" s="56"/>
      <c r="I52" s="56"/>
      <c r="J52" s="20"/>
      <c r="K52" s="55">
        <f t="shared" si="0"/>
      </c>
      <c r="L52" s="55"/>
      <c r="M52" s="6">
        <f t="shared" si="2"/>
      </c>
      <c r="N52" s="20"/>
      <c r="O52" s="8"/>
      <c r="P52" s="56"/>
      <c r="Q52" s="56"/>
      <c r="R52" s="57">
        <f t="shared" si="3"/>
      </c>
      <c r="S52" s="57"/>
      <c r="T52" s="58">
        <f t="shared" si="4"/>
      </c>
      <c r="U52" s="58"/>
    </row>
    <row r="53" spans="2:21" ht="13.5">
      <c r="B53" s="20">
        <v>45</v>
      </c>
      <c r="C53" s="55">
        <f t="shared" si="1"/>
      </c>
      <c r="D53" s="55"/>
      <c r="E53" s="20"/>
      <c r="F53" s="8"/>
      <c r="G53" s="20" t="s">
        <v>4</v>
      </c>
      <c r="H53" s="56"/>
      <c r="I53" s="56"/>
      <c r="J53" s="20"/>
      <c r="K53" s="55">
        <f t="shared" si="0"/>
      </c>
      <c r="L53" s="55"/>
      <c r="M53" s="6">
        <f t="shared" si="2"/>
      </c>
      <c r="N53" s="20"/>
      <c r="O53" s="8"/>
      <c r="P53" s="56"/>
      <c r="Q53" s="56"/>
      <c r="R53" s="57">
        <f t="shared" si="3"/>
      </c>
      <c r="S53" s="57"/>
      <c r="T53" s="58">
        <f t="shared" si="4"/>
      </c>
      <c r="U53" s="58"/>
    </row>
    <row r="54" spans="2:21" ht="13.5">
      <c r="B54" s="20">
        <v>46</v>
      </c>
      <c r="C54" s="55">
        <f t="shared" si="1"/>
      </c>
      <c r="D54" s="55"/>
      <c r="E54" s="20"/>
      <c r="F54" s="8"/>
      <c r="G54" s="20" t="s">
        <v>4</v>
      </c>
      <c r="H54" s="56"/>
      <c r="I54" s="56"/>
      <c r="J54" s="20"/>
      <c r="K54" s="55">
        <f t="shared" si="0"/>
      </c>
      <c r="L54" s="55"/>
      <c r="M54" s="6">
        <f t="shared" si="2"/>
      </c>
      <c r="N54" s="20"/>
      <c r="O54" s="8"/>
      <c r="P54" s="56"/>
      <c r="Q54" s="56"/>
      <c r="R54" s="57">
        <f t="shared" si="3"/>
      </c>
      <c r="S54" s="57"/>
      <c r="T54" s="58">
        <f t="shared" si="4"/>
      </c>
      <c r="U54" s="58"/>
    </row>
    <row r="55" spans="2:21" ht="13.5">
      <c r="B55" s="20">
        <v>47</v>
      </c>
      <c r="C55" s="55">
        <f t="shared" si="1"/>
      </c>
      <c r="D55" s="55"/>
      <c r="E55" s="20"/>
      <c r="F55" s="8"/>
      <c r="G55" s="20" t="s">
        <v>3</v>
      </c>
      <c r="H55" s="56"/>
      <c r="I55" s="56"/>
      <c r="J55" s="20"/>
      <c r="K55" s="55">
        <f t="shared" si="0"/>
      </c>
      <c r="L55" s="55"/>
      <c r="M55" s="6">
        <f t="shared" si="2"/>
      </c>
      <c r="N55" s="20"/>
      <c r="O55" s="8"/>
      <c r="P55" s="56"/>
      <c r="Q55" s="56"/>
      <c r="R55" s="57">
        <f t="shared" si="3"/>
      </c>
      <c r="S55" s="57"/>
      <c r="T55" s="58">
        <f t="shared" si="4"/>
      </c>
      <c r="U55" s="58"/>
    </row>
    <row r="56" spans="2:21" ht="13.5">
      <c r="B56" s="20">
        <v>48</v>
      </c>
      <c r="C56" s="55">
        <f t="shared" si="1"/>
      </c>
      <c r="D56" s="55"/>
      <c r="E56" s="20"/>
      <c r="F56" s="8"/>
      <c r="G56" s="20" t="s">
        <v>3</v>
      </c>
      <c r="H56" s="56"/>
      <c r="I56" s="56"/>
      <c r="J56" s="20"/>
      <c r="K56" s="55">
        <f t="shared" si="0"/>
      </c>
      <c r="L56" s="55"/>
      <c r="M56" s="6">
        <f t="shared" si="2"/>
      </c>
      <c r="N56" s="20"/>
      <c r="O56" s="8"/>
      <c r="P56" s="56"/>
      <c r="Q56" s="56"/>
      <c r="R56" s="57">
        <f t="shared" si="3"/>
      </c>
      <c r="S56" s="57"/>
      <c r="T56" s="58">
        <f t="shared" si="4"/>
      </c>
      <c r="U56" s="58"/>
    </row>
    <row r="57" spans="2:21" ht="13.5">
      <c r="B57" s="20">
        <v>49</v>
      </c>
      <c r="C57" s="55">
        <f t="shared" si="1"/>
      </c>
      <c r="D57" s="55"/>
      <c r="E57" s="20"/>
      <c r="F57" s="8"/>
      <c r="G57" s="20" t="s">
        <v>3</v>
      </c>
      <c r="H57" s="56"/>
      <c r="I57" s="56"/>
      <c r="J57" s="20"/>
      <c r="K57" s="55">
        <f t="shared" si="0"/>
      </c>
      <c r="L57" s="55"/>
      <c r="M57" s="6">
        <f t="shared" si="2"/>
      </c>
      <c r="N57" s="20"/>
      <c r="O57" s="8"/>
      <c r="P57" s="56"/>
      <c r="Q57" s="56"/>
      <c r="R57" s="57">
        <f t="shared" si="3"/>
      </c>
      <c r="S57" s="57"/>
      <c r="T57" s="58">
        <f t="shared" si="4"/>
      </c>
      <c r="U57" s="58"/>
    </row>
    <row r="58" spans="2:21" ht="13.5">
      <c r="B58" s="20">
        <v>50</v>
      </c>
      <c r="C58" s="55">
        <f t="shared" si="1"/>
      </c>
      <c r="D58" s="55"/>
      <c r="E58" s="20"/>
      <c r="F58" s="8"/>
      <c r="G58" s="20" t="s">
        <v>3</v>
      </c>
      <c r="H58" s="56"/>
      <c r="I58" s="56"/>
      <c r="J58" s="20"/>
      <c r="K58" s="55">
        <f t="shared" si="0"/>
      </c>
      <c r="L58" s="55"/>
      <c r="M58" s="6">
        <f t="shared" si="2"/>
      </c>
      <c r="N58" s="20"/>
      <c r="O58" s="8"/>
      <c r="P58" s="56"/>
      <c r="Q58" s="56"/>
      <c r="R58" s="57">
        <f t="shared" si="3"/>
      </c>
      <c r="S58" s="57"/>
      <c r="T58" s="58">
        <f t="shared" si="4"/>
      </c>
      <c r="U58" s="58"/>
    </row>
    <row r="59" spans="2:21" ht="13.5">
      <c r="B59" s="20">
        <v>51</v>
      </c>
      <c r="C59" s="55">
        <f t="shared" si="1"/>
      </c>
      <c r="D59" s="55"/>
      <c r="E59" s="20"/>
      <c r="F59" s="8"/>
      <c r="G59" s="20" t="s">
        <v>3</v>
      </c>
      <c r="H59" s="56"/>
      <c r="I59" s="56"/>
      <c r="J59" s="20"/>
      <c r="K59" s="55">
        <f t="shared" si="0"/>
      </c>
      <c r="L59" s="55"/>
      <c r="M59" s="6">
        <f t="shared" si="2"/>
      </c>
      <c r="N59" s="20"/>
      <c r="O59" s="8"/>
      <c r="P59" s="56"/>
      <c r="Q59" s="56"/>
      <c r="R59" s="57">
        <f t="shared" si="3"/>
      </c>
      <c r="S59" s="57"/>
      <c r="T59" s="58">
        <f t="shared" si="4"/>
      </c>
      <c r="U59" s="58"/>
    </row>
    <row r="60" spans="2:21" ht="13.5">
      <c r="B60" s="20">
        <v>52</v>
      </c>
      <c r="C60" s="55">
        <f t="shared" si="1"/>
      </c>
      <c r="D60" s="55"/>
      <c r="E60" s="20"/>
      <c r="F60" s="8"/>
      <c r="G60" s="20" t="s">
        <v>3</v>
      </c>
      <c r="H60" s="56"/>
      <c r="I60" s="56"/>
      <c r="J60" s="20"/>
      <c r="K60" s="55">
        <f t="shared" si="0"/>
      </c>
      <c r="L60" s="55"/>
      <c r="M60" s="6">
        <f t="shared" si="2"/>
      </c>
      <c r="N60" s="20"/>
      <c r="O60" s="8"/>
      <c r="P60" s="56"/>
      <c r="Q60" s="56"/>
      <c r="R60" s="57">
        <f t="shared" si="3"/>
      </c>
      <c r="S60" s="57"/>
      <c r="T60" s="58">
        <f t="shared" si="4"/>
      </c>
      <c r="U60" s="58"/>
    </row>
    <row r="61" spans="2:21" ht="13.5">
      <c r="B61" s="20">
        <v>53</v>
      </c>
      <c r="C61" s="55">
        <f t="shared" si="1"/>
      </c>
      <c r="D61" s="55"/>
      <c r="E61" s="20"/>
      <c r="F61" s="8"/>
      <c r="G61" s="20" t="s">
        <v>3</v>
      </c>
      <c r="H61" s="56"/>
      <c r="I61" s="56"/>
      <c r="J61" s="20"/>
      <c r="K61" s="55">
        <f t="shared" si="0"/>
      </c>
      <c r="L61" s="55"/>
      <c r="M61" s="6">
        <f t="shared" si="2"/>
      </c>
      <c r="N61" s="20"/>
      <c r="O61" s="8"/>
      <c r="P61" s="56"/>
      <c r="Q61" s="56"/>
      <c r="R61" s="57">
        <f t="shared" si="3"/>
      </c>
      <c r="S61" s="57"/>
      <c r="T61" s="58">
        <f t="shared" si="4"/>
      </c>
      <c r="U61" s="58"/>
    </row>
    <row r="62" spans="2:21" ht="13.5">
      <c r="B62" s="20">
        <v>54</v>
      </c>
      <c r="C62" s="55">
        <f t="shared" si="1"/>
      </c>
      <c r="D62" s="55"/>
      <c r="E62" s="20"/>
      <c r="F62" s="8"/>
      <c r="G62" s="20" t="s">
        <v>3</v>
      </c>
      <c r="H62" s="56"/>
      <c r="I62" s="56"/>
      <c r="J62" s="20"/>
      <c r="K62" s="55">
        <f t="shared" si="0"/>
      </c>
      <c r="L62" s="55"/>
      <c r="M62" s="6">
        <f t="shared" si="2"/>
      </c>
      <c r="N62" s="20"/>
      <c r="O62" s="8"/>
      <c r="P62" s="56"/>
      <c r="Q62" s="56"/>
      <c r="R62" s="57">
        <f t="shared" si="3"/>
      </c>
      <c r="S62" s="57"/>
      <c r="T62" s="58">
        <f t="shared" si="4"/>
      </c>
      <c r="U62" s="58"/>
    </row>
    <row r="63" spans="2:21" ht="13.5">
      <c r="B63" s="20">
        <v>55</v>
      </c>
      <c r="C63" s="55">
        <f t="shared" si="1"/>
      </c>
      <c r="D63" s="55"/>
      <c r="E63" s="20"/>
      <c r="F63" s="8"/>
      <c r="G63" s="20" t="s">
        <v>4</v>
      </c>
      <c r="H63" s="56"/>
      <c r="I63" s="56"/>
      <c r="J63" s="20"/>
      <c r="K63" s="55">
        <f t="shared" si="0"/>
      </c>
      <c r="L63" s="55"/>
      <c r="M63" s="6">
        <f t="shared" si="2"/>
      </c>
      <c r="N63" s="20"/>
      <c r="O63" s="8"/>
      <c r="P63" s="56"/>
      <c r="Q63" s="56"/>
      <c r="R63" s="57">
        <f t="shared" si="3"/>
      </c>
      <c r="S63" s="57"/>
      <c r="T63" s="58">
        <f t="shared" si="4"/>
      </c>
      <c r="U63" s="58"/>
    </row>
    <row r="64" spans="2:21" ht="13.5">
      <c r="B64" s="20">
        <v>56</v>
      </c>
      <c r="C64" s="55">
        <f t="shared" si="1"/>
      </c>
      <c r="D64" s="55"/>
      <c r="E64" s="20"/>
      <c r="F64" s="8"/>
      <c r="G64" s="20" t="s">
        <v>3</v>
      </c>
      <c r="H64" s="56"/>
      <c r="I64" s="56"/>
      <c r="J64" s="20"/>
      <c r="K64" s="55">
        <f t="shared" si="0"/>
      </c>
      <c r="L64" s="55"/>
      <c r="M64" s="6">
        <f t="shared" si="2"/>
      </c>
      <c r="N64" s="20"/>
      <c r="O64" s="8"/>
      <c r="P64" s="56"/>
      <c r="Q64" s="56"/>
      <c r="R64" s="57">
        <f t="shared" si="3"/>
      </c>
      <c r="S64" s="57"/>
      <c r="T64" s="58">
        <f t="shared" si="4"/>
      </c>
      <c r="U64" s="58"/>
    </row>
    <row r="65" spans="2:21" ht="13.5">
      <c r="B65" s="20">
        <v>57</v>
      </c>
      <c r="C65" s="55">
        <f t="shared" si="1"/>
      </c>
      <c r="D65" s="55"/>
      <c r="E65" s="20"/>
      <c r="F65" s="8"/>
      <c r="G65" s="20" t="s">
        <v>3</v>
      </c>
      <c r="H65" s="56"/>
      <c r="I65" s="56"/>
      <c r="J65" s="20"/>
      <c r="K65" s="55">
        <f t="shared" si="0"/>
      </c>
      <c r="L65" s="55"/>
      <c r="M65" s="6">
        <f t="shared" si="2"/>
      </c>
      <c r="N65" s="20"/>
      <c r="O65" s="8"/>
      <c r="P65" s="56"/>
      <c r="Q65" s="56"/>
      <c r="R65" s="57">
        <f t="shared" si="3"/>
      </c>
      <c r="S65" s="57"/>
      <c r="T65" s="58">
        <f t="shared" si="4"/>
      </c>
      <c r="U65" s="58"/>
    </row>
    <row r="66" spans="2:21" ht="13.5">
      <c r="B66" s="20">
        <v>58</v>
      </c>
      <c r="C66" s="55">
        <f t="shared" si="1"/>
      </c>
      <c r="D66" s="55"/>
      <c r="E66" s="20"/>
      <c r="F66" s="8"/>
      <c r="G66" s="20" t="s">
        <v>3</v>
      </c>
      <c r="H66" s="56"/>
      <c r="I66" s="56"/>
      <c r="J66" s="20"/>
      <c r="K66" s="55">
        <f t="shared" si="0"/>
      </c>
      <c r="L66" s="55"/>
      <c r="M66" s="6">
        <f t="shared" si="2"/>
      </c>
      <c r="N66" s="20"/>
      <c r="O66" s="8"/>
      <c r="P66" s="56"/>
      <c r="Q66" s="56"/>
      <c r="R66" s="57">
        <f t="shared" si="3"/>
      </c>
      <c r="S66" s="57"/>
      <c r="T66" s="58">
        <f t="shared" si="4"/>
      </c>
      <c r="U66" s="58"/>
    </row>
    <row r="67" spans="2:21" ht="13.5">
      <c r="B67" s="20">
        <v>59</v>
      </c>
      <c r="C67" s="55">
        <f t="shared" si="1"/>
      </c>
      <c r="D67" s="55"/>
      <c r="E67" s="20"/>
      <c r="F67" s="8"/>
      <c r="G67" s="20" t="s">
        <v>3</v>
      </c>
      <c r="H67" s="56"/>
      <c r="I67" s="56"/>
      <c r="J67" s="20"/>
      <c r="K67" s="55">
        <f t="shared" si="0"/>
      </c>
      <c r="L67" s="55"/>
      <c r="M67" s="6">
        <f t="shared" si="2"/>
      </c>
      <c r="N67" s="20"/>
      <c r="O67" s="8"/>
      <c r="P67" s="56"/>
      <c r="Q67" s="56"/>
      <c r="R67" s="57">
        <f t="shared" si="3"/>
      </c>
      <c r="S67" s="57"/>
      <c r="T67" s="58">
        <f t="shared" si="4"/>
      </c>
      <c r="U67" s="58"/>
    </row>
    <row r="68" spans="2:21" ht="13.5">
      <c r="B68" s="20">
        <v>60</v>
      </c>
      <c r="C68" s="55">
        <f t="shared" si="1"/>
      </c>
      <c r="D68" s="55"/>
      <c r="E68" s="20"/>
      <c r="F68" s="8"/>
      <c r="G68" s="20" t="s">
        <v>4</v>
      </c>
      <c r="H68" s="56"/>
      <c r="I68" s="56"/>
      <c r="J68" s="20"/>
      <c r="K68" s="55">
        <f t="shared" si="0"/>
      </c>
      <c r="L68" s="55"/>
      <c r="M68" s="6">
        <f t="shared" si="2"/>
      </c>
      <c r="N68" s="20"/>
      <c r="O68" s="8"/>
      <c r="P68" s="56"/>
      <c r="Q68" s="56"/>
      <c r="R68" s="57">
        <f t="shared" si="3"/>
      </c>
      <c r="S68" s="57"/>
      <c r="T68" s="58">
        <f t="shared" si="4"/>
      </c>
      <c r="U68" s="58"/>
    </row>
    <row r="69" spans="2:21" ht="13.5">
      <c r="B69" s="20">
        <v>61</v>
      </c>
      <c r="C69" s="55">
        <f t="shared" si="1"/>
      </c>
      <c r="D69" s="55"/>
      <c r="E69" s="20"/>
      <c r="F69" s="8"/>
      <c r="G69" s="20" t="s">
        <v>4</v>
      </c>
      <c r="H69" s="56"/>
      <c r="I69" s="56"/>
      <c r="J69" s="20"/>
      <c r="K69" s="55">
        <f t="shared" si="0"/>
      </c>
      <c r="L69" s="55"/>
      <c r="M69" s="6">
        <f t="shared" si="2"/>
      </c>
      <c r="N69" s="20"/>
      <c r="O69" s="8"/>
      <c r="P69" s="56"/>
      <c r="Q69" s="56"/>
      <c r="R69" s="57">
        <f t="shared" si="3"/>
      </c>
      <c r="S69" s="57"/>
      <c r="T69" s="58">
        <f t="shared" si="4"/>
      </c>
      <c r="U69" s="58"/>
    </row>
    <row r="70" spans="2:21" ht="13.5">
      <c r="B70" s="20">
        <v>62</v>
      </c>
      <c r="C70" s="55">
        <f t="shared" si="1"/>
      </c>
      <c r="D70" s="55"/>
      <c r="E70" s="20"/>
      <c r="F70" s="8"/>
      <c r="G70" s="20" t="s">
        <v>3</v>
      </c>
      <c r="H70" s="56"/>
      <c r="I70" s="56"/>
      <c r="J70" s="20"/>
      <c r="K70" s="55">
        <f t="shared" si="0"/>
      </c>
      <c r="L70" s="55"/>
      <c r="M70" s="6">
        <f t="shared" si="2"/>
      </c>
      <c r="N70" s="20"/>
      <c r="O70" s="8"/>
      <c r="P70" s="56"/>
      <c r="Q70" s="56"/>
      <c r="R70" s="57">
        <f t="shared" si="3"/>
      </c>
      <c r="S70" s="57"/>
      <c r="T70" s="58">
        <f t="shared" si="4"/>
      </c>
      <c r="U70" s="58"/>
    </row>
    <row r="71" spans="2:21" ht="13.5">
      <c r="B71" s="20">
        <v>63</v>
      </c>
      <c r="C71" s="55">
        <f t="shared" si="1"/>
      </c>
      <c r="D71" s="55"/>
      <c r="E71" s="20"/>
      <c r="F71" s="8"/>
      <c r="G71" s="20" t="s">
        <v>4</v>
      </c>
      <c r="H71" s="56"/>
      <c r="I71" s="56"/>
      <c r="J71" s="20"/>
      <c r="K71" s="55">
        <f t="shared" si="0"/>
      </c>
      <c r="L71" s="55"/>
      <c r="M71" s="6">
        <f t="shared" si="2"/>
      </c>
      <c r="N71" s="20"/>
      <c r="O71" s="8"/>
      <c r="P71" s="56"/>
      <c r="Q71" s="56"/>
      <c r="R71" s="57">
        <f t="shared" si="3"/>
      </c>
      <c r="S71" s="57"/>
      <c r="T71" s="58">
        <f t="shared" si="4"/>
      </c>
      <c r="U71" s="58"/>
    </row>
    <row r="72" spans="2:21" ht="13.5">
      <c r="B72" s="20">
        <v>64</v>
      </c>
      <c r="C72" s="55">
        <f t="shared" si="1"/>
      </c>
      <c r="D72" s="55"/>
      <c r="E72" s="20"/>
      <c r="F72" s="8"/>
      <c r="G72" s="20" t="s">
        <v>3</v>
      </c>
      <c r="H72" s="56"/>
      <c r="I72" s="56"/>
      <c r="J72" s="20"/>
      <c r="K72" s="55">
        <f t="shared" si="0"/>
      </c>
      <c r="L72" s="55"/>
      <c r="M72" s="6">
        <f t="shared" si="2"/>
      </c>
      <c r="N72" s="20"/>
      <c r="O72" s="8"/>
      <c r="P72" s="56"/>
      <c r="Q72" s="56"/>
      <c r="R72" s="57">
        <f t="shared" si="3"/>
      </c>
      <c r="S72" s="57"/>
      <c r="T72" s="58">
        <f t="shared" si="4"/>
      </c>
      <c r="U72" s="58"/>
    </row>
    <row r="73" spans="2:21" ht="13.5">
      <c r="B73" s="20">
        <v>65</v>
      </c>
      <c r="C73" s="55">
        <f t="shared" si="1"/>
      </c>
      <c r="D73" s="55"/>
      <c r="E73" s="20"/>
      <c r="F73" s="8"/>
      <c r="G73" s="20" t="s">
        <v>4</v>
      </c>
      <c r="H73" s="56"/>
      <c r="I73" s="56"/>
      <c r="J73" s="20"/>
      <c r="K73" s="55">
        <f aca="true" t="shared" si="5" ref="K73:K108">IF(F73="","",C73*0.03)</f>
      </c>
      <c r="L73" s="55"/>
      <c r="M73" s="6">
        <f t="shared" si="2"/>
      </c>
      <c r="N73" s="20"/>
      <c r="O73" s="8"/>
      <c r="P73" s="56"/>
      <c r="Q73" s="56"/>
      <c r="R73" s="57">
        <f t="shared" si="3"/>
      </c>
      <c r="S73" s="57"/>
      <c r="T73" s="58">
        <f t="shared" si="4"/>
      </c>
      <c r="U73" s="58"/>
    </row>
    <row r="74" spans="2:21" ht="13.5">
      <c r="B74" s="20">
        <v>66</v>
      </c>
      <c r="C74" s="55">
        <f aca="true" t="shared" si="6" ref="C74:C108">IF(R73="","",C73+R73)</f>
      </c>
      <c r="D74" s="55"/>
      <c r="E74" s="20"/>
      <c r="F74" s="8"/>
      <c r="G74" s="20" t="s">
        <v>4</v>
      </c>
      <c r="H74" s="56"/>
      <c r="I74" s="56"/>
      <c r="J74" s="20"/>
      <c r="K74" s="55">
        <f t="shared" si="5"/>
      </c>
      <c r="L74" s="55"/>
      <c r="M74" s="6">
        <f aca="true" t="shared" si="7" ref="M74:M108">IF(J74="","",(K74/J74)/1000)</f>
      </c>
      <c r="N74" s="20"/>
      <c r="O74" s="8"/>
      <c r="P74" s="56"/>
      <c r="Q74" s="56"/>
      <c r="R74" s="57">
        <f aca="true" t="shared" si="8" ref="R74:R108">IF(O74="","",(IF(G74="売",H74-P74,P74-H74))*M74*10000000)</f>
      </c>
      <c r="S74" s="57"/>
      <c r="T74" s="58">
        <f aca="true" t="shared" si="9" ref="T74:T108">IF(O74="","",IF(R74&lt;0,J74*(-1),IF(G74="買",(P74-H74)*10000,(H74-P74)*10000)))</f>
      </c>
      <c r="U74" s="58"/>
    </row>
    <row r="75" spans="2:21" ht="13.5">
      <c r="B75" s="20">
        <v>67</v>
      </c>
      <c r="C75" s="55">
        <f t="shared" si="6"/>
      </c>
      <c r="D75" s="55"/>
      <c r="E75" s="20"/>
      <c r="F75" s="8"/>
      <c r="G75" s="20" t="s">
        <v>3</v>
      </c>
      <c r="H75" s="56"/>
      <c r="I75" s="56"/>
      <c r="J75" s="20"/>
      <c r="K75" s="55">
        <f t="shared" si="5"/>
      </c>
      <c r="L75" s="55"/>
      <c r="M75" s="6">
        <f t="shared" si="7"/>
      </c>
      <c r="N75" s="20"/>
      <c r="O75" s="8"/>
      <c r="P75" s="56"/>
      <c r="Q75" s="56"/>
      <c r="R75" s="57">
        <f t="shared" si="8"/>
      </c>
      <c r="S75" s="57"/>
      <c r="T75" s="58">
        <f t="shared" si="9"/>
      </c>
      <c r="U75" s="58"/>
    </row>
    <row r="76" spans="2:21" ht="13.5">
      <c r="B76" s="20">
        <v>68</v>
      </c>
      <c r="C76" s="55">
        <f t="shared" si="6"/>
      </c>
      <c r="D76" s="55"/>
      <c r="E76" s="20"/>
      <c r="F76" s="8"/>
      <c r="G76" s="20" t="s">
        <v>3</v>
      </c>
      <c r="H76" s="56"/>
      <c r="I76" s="56"/>
      <c r="J76" s="20"/>
      <c r="K76" s="55">
        <f t="shared" si="5"/>
      </c>
      <c r="L76" s="55"/>
      <c r="M76" s="6">
        <f t="shared" si="7"/>
      </c>
      <c r="N76" s="20"/>
      <c r="O76" s="8"/>
      <c r="P76" s="56"/>
      <c r="Q76" s="56"/>
      <c r="R76" s="57">
        <f t="shared" si="8"/>
      </c>
      <c r="S76" s="57"/>
      <c r="T76" s="58">
        <f t="shared" si="9"/>
      </c>
      <c r="U76" s="58"/>
    </row>
    <row r="77" spans="2:21" ht="13.5">
      <c r="B77" s="20">
        <v>69</v>
      </c>
      <c r="C77" s="55">
        <f t="shared" si="6"/>
      </c>
      <c r="D77" s="55"/>
      <c r="E77" s="20"/>
      <c r="F77" s="8"/>
      <c r="G77" s="20" t="s">
        <v>3</v>
      </c>
      <c r="H77" s="56"/>
      <c r="I77" s="56"/>
      <c r="J77" s="20"/>
      <c r="K77" s="55">
        <f t="shared" si="5"/>
      </c>
      <c r="L77" s="55"/>
      <c r="M77" s="6">
        <f t="shared" si="7"/>
      </c>
      <c r="N77" s="20"/>
      <c r="O77" s="8"/>
      <c r="P77" s="56"/>
      <c r="Q77" s="56"/>
      <c r="R77" s="57">
        <f t="shared" si="8"/>
      </c>
      <c r="S77" s="57"/>
      <c r="T77" s="58">
        <f t="shared" si="9"/>
      </c>
      <c r="U77" s="58"/>
    </row>
    <row r="78" spans="2:21" ht="13.5">
      <c r="B78" s="20">
        <v>70</v>
      </c>
      <c r="C78" s="55">
        <f t="shared" si="6"/>
      </c>
      <c r="D78" s="55"/>
      <c r="E78" s="20"/>
      <c r="F78" s="8"/>
      <c r="G78" s="20" t="s">
        <v>4</v>
      </c>
      <c r="H78" s="56"/>
      <c r="I78" s="56"/>
      <c r="J78" s="20"/>
      <c r="K78" s="55">
        <f t="shared" si="5"/>
      </c>
      <c r="L78" s="55"/>
      <c r="M78" s="6">
        <f t="shared" si="7"/>
      </c>
      <c r="N78" s="20"/>
      <c r="O78" s="8"/>
      <c r="P78" s="56"/>
      <c r="Q78" s="56"/>
      <c r="R78" s="57">
        <f t="shared" si="8"/>
      </c>
      <c r="S78" s="57"/>
      <c r="T78" s="58">
        <f t="shared" si="9"/>
      </c>
      <c r="U78" s="58"/>
    </row>
    <row r="79" spans="2:21" ht="13.5">
      <c r="B79" s="20">
        <v>71</v>
      </c>
      <c r="C79" s="55">
        <f t="shared" si="6"/>
      </c>
      <c r="D79" s="55"/>
      <c r="E79" s="20"/>
      <c r="F79" s="8"/>
      <c r="G79" s="20" t="s">
        <v>3</v>
      </c>
      <c r="H79" s="56"/>
      <c r="I79" s="56"/>
      <c r="J79" s="20"/>
      <c r="K79" s="55">
        <f t="shared" si="5"/>
      </c>
      <c r="L79" s="55"/>
      <c r="M79" s="6">
        <f t="shared" si="7"/>
      </c>
      <c r="N79" s="20"/>
      <c r="O79" s="8"/>
      <c r="P79" s="56"/>
      <c r="Q79" s="56"/>
      <c r="R79" s="57">
        <f t="shared" si="8"/>
      </c>
      <c r="S79" s="57"/>
      <c r="T79" s="58">
        <f t="shared" si="9"/>
      </c>
      <c r="U79" s="58"/>
    </row>
    <row r="80" spans="2:21" ht="13.5">
      <c r="B80" s="20">
        <v>72</v>
      </c>
      <c r="C80" s="55">
        <f t="shared" si="6"/>
      </c>
      <c r="D80" s="55"/>
      <c r="E80" s="20"/>
      <c r="F80" s="8"/>
      <c r="G80" s="20" t="s">
        <v>4</v>
      </c>
      <c r="H80" s="56"/>
      <c r="I80" s="56"/>
      <c r="J80" s="20"/>
      <c r="K80" s="55">
        <f t="shared" si="5"/>
      </c>
      <c r="L80" s="55"/>
      <c r="M80" s="6">
        <f t="shared" si="7"/>
      </c>
      <c r="N80" s="20"/>
      <c r="O80" s="8"/>
      <c r="P80" s="56"/>
      <c r="Q80" s="56"/>
      <c r="R80" s="57">
        <f t="shared" si="8"/>
      </c>
      <c r="S80" s="57"/>
      <c r="T80" s="58">
        <f t="shared" si="9"/>
      </c>
      <c r="U80" s="58"/>
    </row>
    <row r="81" spans="2:21" ht="13.5">
      <c r="B81" s="20">
        <v>73</v>
      </c>
      <c r="C81" s="55">
        <f t="shared" si="6"/>
      </c>
      <c r="D81" s="55"/>
      <c r="E81" s="20"/>
      <c r="F81" s="8"/>
      <c r="G81" s="20" t="s">
        <v>3</v>
      </c>
      <c r="H81" s="56"/>
      <c r="I81" s="56"/>
      <c r="J81" s="20"/>
      <c r="K81" s="55">
        <f t="shared" si="5"/>
      </c>
      <c r="L81" s="55"/>
      <c r="M81" s="6">
        <f t="shared" si="7"/>
      </c>
      <c r="N81" s="20"/>
      <c r="O81" s="8"/>
      <c r="P81" s="56"/>
      <c r="Q81" s="56"/>
      <c r="R81" s="57">
        <f t="shared" si="8"/>
      </c>
      <c r="S81" s="57"/>
      <c r="T81" s="58">
        <f t="shared" si="9"/>
      </c>
      <c r="U81" s="58"/>
    </row>
    <row r="82" spans="2:21" ht="13.5">
      <c r="B82" s="20">
        <v>74</v>
      </c>
      <c r="C82" s="55">
        <f t="shared" si="6"/>
      </c>
      <c r="D82" s="55"/>
      <c r="E82" s="20"/>
      <c r="F82" s="8"/>
      <c r="G82" s="20" t="s">
        <v>3</v>
      </c>
      <c r="H82" s="56"/>
      <c r="I82" s="56"/>
      <c r="J82" s="20"/>
      <c r="K82" s="55">
        <f t="shared" si="5"/>
      </c>
      <c r="L82" s="55"/>
      <c r="M82" s="6">
        <f t="shared" si="7"/>
      </c>
      <c r="N82" s="20"/>
      <c r="O82" s="8"/>
      <c r="P82" s="56"/>
      <c r="Q82" s="56"/>
      <c r="R82" s="57">
        <f t="shared" si="8"/>
      </c>
      <c r="S82" s="57"/>
      <c r="T82" s="58">
        <f t="shared" si="9"/>
      </c>
      <c r="U82" s="58"/>
    </row>
    <row r="83" spans="2:21" ht="13.5">
      <c r="B83" s="20">
        <v>75</v>
      </c>
      <c r="C83" s="55">
        <f t="shared" si="6"/>
      </c>
      <c r="D83" s="55"/>
      <c r="E83" s="20"/>
      <c r="F83" s="8"/>
      <c r="G83" s="20" t="s">
        <v>3</v>
      </c>
      <c r="H83" s="56"/>
      <c r="I83" s="56"/>
      <c r="J83" s="20"/>
      <c r="K83" s="55">
        <f t="shared" si="5"/>
      </c>
      <c r="L83" s="55"/>
      <c r="M83" s="6">
        <f t="shared" si="7"/>
      </c>
      <c r="N83" s="20"/>
      <c r="O83" s="8"/>
      <c r="P83" s="56"/>
      <c r="Q83" s="56"/>
      <c r="R83" s="57">
        <f t="shared" si="8"/>
      </c>
      <c r="S83" s="57"/>
      <c r="T83" s="58">
        <f t="shared" si="9"/>
      </c>
      <c r="U83" s="58"/>
    </row>
    <row r="84" spans="2:21" ht="13.5">
      <c r="B84" s="20">
        <v>76</v>
      </c>
      <c r="C84" s="55">
        <f t="shared" si="6"/>
      </c>
      <c r="D84" s="55"/>
      <c r="E84" s="20"/>
      <c r="F84" s="8"/>
      <c r="G84" s="20" t="s">
        <v>3</v>
      </c>
      <c r="H84" s="56"/>
      <c r="I84" s="56"/>
      <c r="J84" s="20"/>
      <c r="K84" s="55">
        <f t="shared" si="5"/>
      </c>
      <c r="L84" s="55"/>
      <c r="M84" s="6">
        <f t="shared" si="7"/>
      </c>
      <c r="N84" s="20"/>
      <c r="O84" s="8"/>
      <c r="P84" s="56"/>
      <c r="Q84" s="56"/>
      <c r="R84" s="57">
        <f t="shared" si="8"/>
      </c>
      <c r="S84" s="57"/>
      <c r="T84" s="58">
        <f t="shared" si="9"/>
      </c>
      <c r="U84" s="58"/>
    </row>
    <row r="85" spans="2:21" ht="13.5">
      <c r="B85" s="20">
        <v>77</v>
      </c>
      <c r="C85" s="55">
        <f t="shared" si="6"/>
      </c>
      <c r="D85" s="55"/>
      <c r="E85" s="20"/>
      <c r="F85" s="8"/>
      <c r="G85" s="20" t="s">
        <v>4</v>
      </c>
      <c r="H85" s="56"/>
      <c r="I85" s="56"/>
      <c r="J85" s="20"/>
      <c r="K85" s="55">
        <f t="shared" si="5"/>
      </c>
      <c r="L85" s="55"/>
      <c r="M85" s="6">
        <f t="shared" si="7"/>
      </c>
      <c r="N85" s="20"/>
      <c r="O85" s="8"/>
      <c r="P85" s="56"/>
      <c r="Q85" s="56"/>
      <c r="R85" s="57">
        <f t="shared" si="8"/>
      </c>
      <c r="S85" s="57"/>
      <c r="T85" s="58">
        <f t="shared" si="9"/>
      </c>
      <c r="U85" s="58"/>
    </row>
    <row r="86" spans="2:21" ht="13.5">
      <c r="B86" s="20">
        <v>78</v>
      </c>
      <c r="C86" s="55">
        <f t="shared" si="6"/>
      </c>
      <c r="D86" s="55"/>
      <c r="E86" s="20"/>
      <c r="F86" s="8"/>
      <c r="G86" s="20" t="s">
        <v>3</v>
      </c>
      <c r="H86" s="56"/>
      <c r="I86" s="56"/>
      <c r="J86" s="20"/>
      <c r="K86" s="55">
        <f t="shared" si="5"/>
      </c>
      <c r="L86" s="55"/>
      <c r="M86" s="6">
        <f t="shared" si="7"/>
      </c>
      <c r="N86" s="20"/>
      <c r="O86" s="8"/>
      <c r="P86" s="56"/>
      <c r="Q86" s="56"/>
      <c r="R86" s="57">
        <f t="shared" si="8"/>
      </c>
      <c r="S86" s="57"/>
      <c r="T86" s="58">
        <f t="shared" si="9"/>
      </c>
      <c r="U86" s="58"/>
    </row>
    <row r="87" spans="2:21" ht="13.5">
      <c r="B87" s="20">
        <v>79</v>
      </c>
      <c r="C87" s="55">
        <f t="shared" si="6"/>
      </c>
      <c r="D87" s="55"/>
      <c r="E87" s="20"/>
      <c r="F87" s="8"/>
      <c r="G87" s="20" t="s">
        <v>4</v>
      </c>
      <c r="H87" s="56"/>
      <c r="I87" s="56"/>
      <c r="J87" s="20"/>
      <c r="K87" s="55">
        <f t="shared" si="5"/>
      </c>
      <c r="L87" s="55"/>
      <c r="M87" s="6">
        <f t="shared" si="7"/>
      </c>
      <c r="N87" s="20"/>
      <c r="O87" s="8"/>
      <c r="P87" s="56"/>
      <c r="Q87" s="56"/>
      <c r="R87" s="57">
        <f t="shared" si="8"/>
      </c>
      <c r="S87" s="57"/>
      <c r="T87" s="58">
        <f t="shared" si="9"/>
      </c>
      <c r="U87" s="58"/>
    </row>
    <row r="88" spans="2:21" ht="13.5">
      <c r="B88" s="20">
        <v>80</v>
      </c>
      <c r="C88" s="55">
        <f t="shared" si="6"/>
      </c>
      <c r="D88" s="55"/>
      <c r="E88" s="20"/>
      <c r="F88" s="8"/>
      <c r="G88" s="20" t="s">
        <v>4</v>
      </c>
      <c r="H88" s="56"/>
      <c r="I88" s="56"/>
      <c r="J88" s="20"/>
      <c r="K88" s="55">
        <f t="shared" si="5"/>
      </c>
      <c r="L88" s="55"/>
      <c r="M88" s="6">
        <f t="shared" si="7"/>
      </c>
      <c r="N88" s="20"/>
      <c r="O88" s="8"/>
      <c r="P88" s="56"/>
      <c r="Q88" s="56"/>
      <c r="R88" s="57">
        <f t="shared" si="8"/>
      </c>
      <c r="S88" s="57"/>
      <c r="T88" s="58">
        <f t="shared" si="9"/>
      </c>
      <c r="U88" s="58"/>
    </row>
    <row r="89" spans="2:21" ht="13.5">
      <c r="B89" s="20">
        <v>81</v>
      </c>
      <c r="C89" s="55">
        <f t="shared" si="6"/>
      </c>
      <c r="D89" s="55"/>
      <c r="E89" s="20"/>
      <c r="F89" s="8"/>
      <c r="G89" s="20" t="s">
        <v>4</v>
      </c>
      <c r="H89" s="56"/>
      <c r="I89" s="56"/>
      <c r="J89" s="20"/>
      <c r="K89" s="55">
        <f t="shared" si="5"/>
      </c>
      <c r="L89" s="55"/>
      <c r="M89" s="6">
        <f t="shared" si="7"/>
      </c>
      <c r="N89" s="20"/>
      <c r="O89" s="8"/>
      <c r="P89" s="56"/>
      <c r="Q89" s="56"/>
      <c r="R89" s="57">
        <f t="shared" si="8"/>
      </c>
      <c r="S89" s="57"/>
      <c r="T89" s="58">
        <f t="shared" si="9"/>
      </c>
      <c r="U89" s="58"/>
    </row>
    <row r="90" spans="2:21" ht="13.5">
      <c r="B90" s="20">
        <v>82</v>
      </c>
      <c r="C90" s="55">
        <f t="shared" si="6"/>
      </c>
      <c r="D90" s="55"/>
      <c r="E90" s="20"/>
      <c r="F90" s="8"/>
      <c r="G90" s="20" t="s">
        <v>4</v>
      </c>
      <c r="H90" s="56"/>
      <c r="I90" s="56"/>
      <c r="J90" s="20"/>
      <c r="K90" s="55">
        <f t="shared" si="5"/>
      </c>
      <c r="L90" s="55"/>
      <c r="M90" s="6">
        <f t="shared" si="7"/>
      </c>
      <c r="N90" s="20"/>
      <c r="O90" s="8"/>
      <c r="P90" s="56"/>
      <c r="Q90" s="56"/>
      <c r="R90" s="57">
        <f t="shared" si="8"/>
      </c>
      <c r="S90" s="57"/>
      <c r="T90" s="58">
        <f t="shared" si="9"/>
      </c>
      <c r="U90" s="58"/>
    </row>
    <row r="91" spans="2:21" ht="13.5">
      <c r="B91" s="20">
        <v>83</v>
      </c>
      <c r="C91" s="55">
        <f t="shared" si="6"/>
      </c>
      <c r="D91" s="55"/>
      <c r="E91" s="20"/>
      <c r="F91" s="8"/>
      <c r="G91" s="20" t="s">
        <v>4</v>
      </c>
      <c r="H91" s="56"/>
      <c r="I91" s="56"/>
      <c r="J91" s="20"/>
      <c r="K91" s="55">
        <f t="shared" si="5"/>
      </c>
      <c r="L91" s="55"/>
      <c r="M91" s="6">
        <f t="shared" si="7"/>
      </c>
      <c r="N91" s="20"/>
      <c r="O91" s="8"/>
      <c r="P91" s="56"/>
      <c r="Q91" s="56"/>
      <c r="R91" s="57">
        <f t="shared" si="8"/>
      </c>
      <c r="S91" s="57"/>
      <c r="T91" s="58">
        <f t="shared" si="9"/>
      </c>
      <c r="U91" s="58"/>
    </row>
    <row r="92" spans="2:21" ht="13.5">
      <c r="B92" s="20">
        <v>84</v>
      </c>
      <c r="C92" s="55">
        <f t="shared" si="6"/>
      </c>
      <c r="D92" s="55"/>
      <c r="E92" s="20"/>
      <c r="F92" s="8"/>
      <c r="G92" s="20" t="s">
        <v>3</v>
      </c>
      <c r="H92" s="56"/>
      <c r="I92" s="56"/>
      <c r="J92" s="20"/>
      <c r="K92" s="55">
        <f t="shared" si="5"/>
      </c>
      <c r="L92" s="55"/>
      <c r="M92" s="6">
        <f t="shared" si="7"/>
      </c>
      <c r="N92" s="20"/>
      <c r="O92" s="8"/>
      <c r="P92" s="56"/>
      <c r="Q92" s="56"/>
      <c r="R92" s="57">
        <f t="shared" si="8"/>
      </c>
      <c r="S92" s="57"/>
      <c r="T92" s="58">
        <f t="shared" si="9"/>
      </c>
      <c r="U92" s="58"/>
    </row>
    <row r="93" spans="2:21" ht="13.5">
      <c r="B93" s="20">
        <v>85</v>
      </c>
      <c r="C93" s="55">
        <f t="shared" si="6"/>
      </c>
      <c r="D93" s="55"/>
      <c r="E93" s="20"/>
      <c r="F93" s="8"/>
      <c r="G93" s="20" t="s">
        <v>4</v>
      </c>
      <c r="H93" s="56"/>
      <c r="I93" s="56"/>
      <c r="J93" s="20"/>
      <c r="K93" s="55">
        <f t="shared" si="5"/>
      </c>
      <c r="L93" s="55"/>
      <c r="M93" s="6">
        <f t="shared" si="7"/>
      </c>
      <c r="N93" s="20"/>
      <c r="O93" s="8"/>
      <c r="P93" s="56"/>
      <c r="Q93" s="56"/>
      <c r="R93" s="57">
        <f t="shared" si="8"/>
      </c>
      <c r="S93" s="57"/>
      <c r="T93" s="58">
        <f t="shared" si="9"/>
      </c>
      <c r="U93" s="58"/>
    </row>
    <row r="94" spans="2:21" ht="13.5">
      <c r="B94" s="20">
        <v>86</v>
      </c>
      <c r="C94" s="55">
        <f t="shared" si="6"/>
      </c>
      <c r="D94" s="55"/>
      <c r="E94" s="20"/>
      <c r="F94" s="8"/>
      <c r="G94" s="20" t="s">
        <v>3</v>
      </c>
      <c r="H94" s="56"/>
      <c r="I94" s="56"/>
      <c r="J94" s="20"/>
      <c r="K94" s="55">
        <f t="shared" si="5"/>
      </c>
      <c r="L94" s="55"/>
      <c r="M94" s="6">
        <f t="shared" si="7"/>
      </c>
      <c r="N94" s="20"/>
      <c r="O94" s="8"/>
      <c r="P94" s="56"/>
      <c r="Q94" s="56"/>
      <c r="R94" s="57">
        <f t="shared" si="8"/>
      </c>
      <c r="S94" s="57"/>
      <c r="T94" s="58">
        <f t="shared" si="9"/>
      </c>
      <c r="U94" s="58"/>
    </row>
    <row r="95" spans="2:21" ht="13.5">
      <c r="B95" s="20">
        <v>87</v>
      </c>
      <c r="C95" s="55">
        <f t="shared" si="6"/>
      </c>
      <c r="D95" s="55"/>
      <c r="E95" s="20"/>
      <c r="F95" s="8"/>
      <c r="G95" s="20" t="s">
        <v>4</v>
      </c>
      <c r="H95" s="56"/>
      <c r="I95" s="56"/>
      <c r="J95" s="20"/>
      <c r="K95" s="55">
        <f t="shared" si="5"/>
      </c>
      <c r="L95" s="55"/>
      <c r="M95" s="6">
        <f t="shared" si="7"/>
      </c>
      <c r="N95" s="20"/>
      <c r="O95" s="8"/>
      <c r="P95" s="56"/>
      <c r="Q95" s="56"/>
      <c r="R95" s="57">
        <f t="shared" si="8"/>
      </c>
      <c r="S95" s="57"/>
      <c r="T95" s="58">
        <f t="shared" si="9"/>
      </c>
      <c r="U95" s="58"/>
    </row>
    <row r="96" spans="2:21" ht="13.5">
      <c r="B96" s="20">
        <v>88</v>
      </c>
      <c r="C96" s="55">
        <f t="shared" si="6"/>
      </c>
      <c r="D96" s="55"/>
      <c r="E96" s="20"/>
      <c r="F96" s="8"/>
      <c r="G96" s="20" t="s">
        <v>3</v>
      </c>
      <c r="H96" s="56"/>
      <c r="I96" s="56"/>
      <c r="J96" s="20"/>
      <c r="K96" s="55">
        <f t="shared" si="5"/>
      </c>
      <c r="L96" s="55"/>
      <c r="M96" s="6">
        <f t="shared" si="7"/>
      </c>
      <c r="N96" s="20"/>
      <c r="O96" s="8"/>
      <c r="P96" s="56"/>
      <c r="Q96" s="56"/>
      <c r="R96" s="57">
        <f t="shared" si="8"/>
      </c>
      <c r="S96" s="57"/>
      <c r="T96" s="58">
        <f t="shared" si="9"/>
      </c>
      <c r="U96" s="58"/>
    </row>
    <row r="97" spans="2:21" ht="13.5">
      <c r="B97" s="20">
        <v>89</v>
      </c>
      <c r="C97" s="55">
        <f t="shared" si="6"/>
      </c>
      <c r="D97" s="55"/>
      <c r="E97" s="20"/>
      <c r="F97" s="8"/>
      <c r="G97" s="20" t="s">
        <v>4</v>
      </c>
      <c r="H97" s="56"/>
      <c r="I97" s="56"/>
      <c r="J97" s="20"/>
      <c r="K97" s="55">
        <f t="shared" si="5"/>
      </c>
      <c r="L97" s="55"/>
      <c r="M97" s="6">
        <f t="shared" si="7"/>
      </c>
      <c r="N97" s="20"/>
      <c r="O97" s="8"/>
      <c r="P97" s="56"/>
      <c r="Q97" s="56"/>
      <c r="R97" s="57">
        <f t="shared" si="8"/>
      </c>
      <c r="S97" s="57"/>
      <c r="T97" s="58">
        <f t="shared" si="9"/>
      </c>
      <c r="U97" s="58"/>
    </row>
    <row r="98" spans="2:21" ht="13.5">
      <c r="B98" s="20">
        <v>90</v>
      </c>
      <c r="C98" s="55">
        <f t="shared" si="6"/>
      </c>
      <c r="D98" s="55"/>
      <c r="E98" s="20"/>
      <c r="F98" s="8"/>
      <c r="G98" s="20" t="s">
        <v>3</v>
      </c>
      <c r="H98" s="56"/>
      <c r="I98" s="56"/>
      <c r="J98" s="20"/>
      <c r="K98" s="55">
        <f t="shared" si="5"/>
      </c>
      <c r="L98" s="55"/>
      <c r="M98" s="6">
        <f t="shared" si="7"/>
      </c>
      <c r="N98" s="20"/>
      <c r="O98" s="8"/>
      <c r="P98" s="56"/>
      <c r="Q98" s="56"/>
      <c r="R98" s="57">
        <f t="shared" si="8"/>
      </c>
      <c r="S98" s="57"/>
      <c r="T98" s="58">
        <f t="shared" si="9"/>
      </c>
      <c r="U98" s="58"/>
    </row>
    <row r="99" spans="2:21" ht="13.5">
      <c r="B99" s="20">
        <v>91</v>
      </c>
      <c r="C99" s="55">
        <f t="shared" si="6"/>
      </c>
      <c r="D99" s="55"/>
      <c r="E99" s="20"/>
      <c r="F99" s="8"/>
      <c r="G99" s="20" t="s">
        <v>4</v>
      </c>
      <c r="H99" s="56"/>
      <c r="I99" s="56"/>
      <c r="J99" s="20"/>
      <c r="K99" s="55">
        <f t="shared" si="5"/>
      </c>
      <c r="L99" s="55"/>
      <c r="M99" s="6">
        <f t="shared" si="7"/>
      </c>
      <c r="N99" s="20"/>
      <c r="O99" s="8"/>
      <c r="P99" s="56"/>
      <c r="Q99" s="56"/>
      <c r="R99" s="57">
        <f t="shared" si="8"/>
      </c>
      <c r="S99" s="57"/>
      <c r="T99" s="58">
        <f t="shared" si="9"/>
      </c>
      <c r="U99" s="58"/>
    </row>
    <row r="100" spans="2:21" ht="13.5">
      <c r="B100" s="20">
        <v>92</v>
      </c>
      <c r="C100" s="55">
        <f t="shared" si="6"/>
      </c>
      <c r="D100" s="55"/>
      <c r="E100" s="20"/>
      <c r="F100" s="8"/>
      <c r="G100" s="20" t="s">
        <v>4</v>
      </c>
      <c r="H100" s="56"/>
      <c r="I100" s="56"/>
      <c r="J100" s="20"/>
      <c r="K100" s="55">
        <f t="shared" si="5"/>
      </c>
      <c r="L100" s="55"/>
      <c r="M100" s="6">
        <f t="shared" si="7"/>
      </c>
      <c r="N100" s="20"/>
      <c r="O100" s="8"/>
      <c r="P100" s="56"/>
      <c r="Q100" s="56"/>
      <c r="R100" s="57">
        <f t="shared" si="8"/>
      </c>
      <c r="S100" s="57"/>
      <c r="T100" s="58">
        <f t="shared" si="9"/>
      </c>
      <c r="U100" s="58"/>
    </row>
    <row r="101" spans="2:21" ht="13.5">
      <c r="B101" s="20">
        <v>93</v>
      </c>
      <c r="C101" s="55">
        <f t="shared" si="6"/>
      </c>
      <c r="D101" s="55"/>
      <c r="E101" s="20"/>
      <c r="F101" s="8"/>
      <c r="G101" s="20" t="s">
        <v>3</v>
      </c>
      <c r="H101" s="56"/>
      <c r="I101" s="56"/>
      <c r="J101" s="20"/>
      <c r="K101" s="55">
        <f t="shared" si="5"/>
      </c>
      <c r="L101" s="55"/>
      <c r="M101" s="6">
        <f t="shared" si="7"/>
      </c>
      <c r="N101" s="20"/>
      <c r="O101" s="8"/>
      <c r="P101" s="56"/>
      <c r="Q101" s="56"/>
      <c r="R101" s="57">
        <f t="shared" si="8"/>
      </c>
      <c r="S101" s="57"/>
      <c r="T101" s="58">
        <f t="shared" si="9"/>
      </c>
      <c r="U101" s="58"/>
    </row>
    <row r="102" spans="2:21" ht="13.5">
      <c r="B102" s="20">
        <v>94</v>
      </c>
      <c r="C102" s="55">
        <f t="shared" si="6"/>
      </c>
      <c r="D102" s="55"/>
      <c r="E102" s="20"/>
      <c r="F102" s="8"/>
      <c r="G102" s="20" t="s">
        <v>3</v>
      </c>
      <c r="H102" s="56"/>
      <c r="I102" s="56"/>
      <c r="J102" s="20"/>
      <c r="K102" s="55">
        <f t="shared" si="5"/>
      </c>
      <c r="L102" s="55"/>
      <c r="M102" s="6">
        <f t="shared" si="7"/>
      </c>
      <c r="N102" s="20"/>
      <c r="O102" s="8"/>
      <c r="P102" s="56"/>
      <c r="Q102" s="56"/>
      <c r="R102" s="57">
        <f t="shared" si="8"/>
      </c>
      <c r="S102" s="57"/>
      <c r="T102" s="58">
        <f t="shared" si="9"/>
      </c>
      <c r="U102" s="58"/>
    </row>
    <row r="103" spans="2:21" ht="13.5">
      <c r="B103" s="20">
        <v>95</v>
      </c>
      <c r="C103" s="55">
        <f t="shared" si="6"/>
      </c>
      <c r="D103" s="55"/>
      <c r="E103" s="20"/>
      <c r="F103" s="8"/>
      <c r="G103" s="20" t="s">
        <v>3</v>
      </c>
      <c r="H103" s="56"/>
      <c r="I103" s="56"/>
      <c r="J103" s="20"/>
      <c r="K103" s="55">
        <f t="shared" si="5"/>
      </c>
      <c r="L103" s="55"/>
      <c r="M103" s="6">
        <f t="shared" si="7"/>
      </c>
      <c r="N103" s="20"/>
      <c r="O103" s="8"/>
      <c r="P103" s="56"/>
      <c r="Q103" s="56"/>
      <c r="R103" s="57">
        <f t="shared" si="8"/>
      </c>
      <c r="S103" s="57"/>
      <c r="T103" s="58">
        <f t="shared" si="9"/>
      </c>
      <c r="U103" s="58"/>
    </row>
    <row r="104" spans="2:21" ht="13.5">
      <c r="B104" s="20">
        <v>96</v>
      </c>
      <c r="C104" s="55">
        <f t="shared" si="6"/>
      </c>
      <c r="D104" s="55"/>
      <c r="E104" s="20"/>
      <c r="F104" s="8"/>
      <c r="G104" s="20" t="s">
        <v>4</v>
      </c>
      <c r="H104" s="56"/>
      <c r="I104" s="56"/>
      <c r="J104" s="20"/>
      <c r="K104" s="55">
        <f t="shared" si="5"/>
      </c>
      <c r="L104" s="55"/>
      <c r="M104" s="6">
        <f t="shared" si="7"/>
      </c>
      <c r="N104" s="20"/>
      <c r="O104" s="8"/>
      <c r="P104" s="56"/>
      <c r="Q104" s="56"/>
      <c r="R104" s="57">
        <f t="shared" si="8"/>
      </c>
      <c r="S104" s="57"/>
      <c r="T104" s="58">
        <f t="shared" si="9"/>
      </c>
      <c r="U104" s="58"/>
    </row>
    <row r="105" spans="2:21" ht="13.5">
      <c r="B105" s="20">
        <v>97</v>
      </c>
      <c r="C105" s="55">
        <f t="shared" si="6"/>
      </c>
      <c r="D105" s="55"/>
      <c r="E105" s="20"/>
      <c r="F105" s="8"/>
      <c r="G105" s="20" t="s">
        <v>3</v>
      </c>
      <c r="H105" s="56"/>
      <c r="I105" s="56"/>
      <c r="J105" s="20"/>
      <c r="K105" s="55">
        <f t="shared" si="5"/>
      </c>
      <c r="L105" s="55"/>
      <c r="M105" s="6">
        <f t="shared" si="7"/>
      </c>
      <c r="N105" s="20"/>
      <c r="O105" s="8"/>
      <c r="P105" s="56"/>
      <c r="Q105" s="56"/>
      <c r="R105" s="57">
        <f t="shared" si="8"/>
      </c>
      <c r="S105" s="57"/>
      <c r="T105" s="58">
        <f t="shared" si="9"/>
      </c>
      <c r="U105" s="58"/>
    </row>
    <row r="106" spans="2:21" ht="13.5">
      <c r="B106" s="20">
        <v>98</v>
      </c>
      <c r="C106" s="55">
        <f t="shared" si="6"/>
      </c>
      <c r="D106" s="55"/>
      <c r="E106" s="20"/>
      <c r="F106" s="8"/>
      <c r="G106" s="20" t="s">
        <v>4</v>
      </c>
      <c r="H106" s="56"/>
      <c r="I106" s="56"/>
      <c r="J106" s="20"/>
      <c r="K106" s="55">
        <f t="shared" si="5"/>
      </c>
      <c r="L106" s="55"/>
      <c r="M106" s="6">
        <f t="shared" si="7"/>
      </c>
      <c r="N106" s="20"/>
      <c r="O106" s="8"/>
      <c r="P106" s="56"/>
      <c r="Q106" s="56"/>
      <c r="R106" s="57">
        <f t="shared" si="8"/>
      </c>
      <c r="S106" s="57"/>
      <c r="T106" s="58">
        <f t="shared" si="9"/>
      </c>
      <c r="U106" s="58"/>
    </row>
    <row r="107" spans="2:21" ht="13.5">
      <c r="B107" s="20">
        <v>99</v>
      </c>
      <c r="C107" s="55">
        <f t="shared" si="6"/>
      </c>
      <c r="D107" s="55"/>
      <c r="E107" s="20"/>
      <c r="F107" s="8"/>
      <c r="G107" s="20" t="s">
        <v>4</v>
      </c>
      <c r="H107" s="56"/>
      <c r="I107" s="56"/>
      <c r="J107" s="20"/>
      <c r="K107" s="55">
        <f t="shared" si="5"/>
      </c>
      <c r="L107" s="55"/>
      <c r="M107" s="6">
        <f t="shared" si="7"/>
      </c>
      <c r="N107" s="20"/>
      <c r="O107" s="8"/>
      <c r="P107" s="56"/>
      <c r="Q107" s="56"/>
      <c r="R107" s="57">
        <f t="shared" si="8"/>
      </c>
      <c r="S107" s="57"/>
      <c r="T107" s="58">
        <f t="shared" si="9"/>
      </c>
      <c r="U107" s="58"/>
    </row>
    <row r="108" spans="2:21" ht="13.5">
      <c r="B108" s="20">
        <v>100</v>
      </c>
      <c r="C108" s="55">
        <f t="shared" si="6"/>
      </c>
      <c r="D108" s="55"/>
      <c r="E108" s="20"/>
      <c r="F108" s="8"/>
      <c r="G108" s="20" t="s">
        <v>3</v>
      </c>
      <c r="H108" s="56"/>
      <c r="I108" s="56"/>
      <c r="J108" s="20"/>
      <c r="K108" s="55">
        <f t="shared" si="5"/>
      </c>
      <c r="L108" s="55"/>
      <c r="M108" s="6">
        <f t="shared" si="7"/>
      </c>
      <c r="N108" s="20"/>
      <c r="O108" s="8"/>
      <c r="P108" s="56"/>
      <c r="Q108" s="56"/>
      <c r="R108" s="57">
        <f t="shared" si="8"/>
      </c>
      <c r="S108" s="57"/>
      <c r="T108" s="58">
        <f t="shared" si="9"/>
      </c>
      <c r="U108" s="5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34" operator="equal" stopIfTrue="1">
      <formula>"買"</formula>
    </cfRule>
    <cfRule type="cellIs" priority="2" dxfId="35" operator="equal" stopIfTrue="1">
      <formula>"売"</formula>
    </cfRule>
  </conditionalFormatting>
  <conditionalFormatting sqref="G9:G11 G14:G45 G47:G108">
    <cfRule type="cellIs" priority="7" dxfId="34" operator="equal" stopIfTrue="1">
      <formula>"買"</formula>
    </cfRule>
    <cfRule type="cellIs" priority="8" dxfId="35" operator="equal" stopIfTrue="1">
      <formula>"売"</formula>
    </cfRule>
  </conditionalFormatting>
  <conditionalFormatting sqref="G12">
    <cfRule type="cellIs" priority="5" dxfId="34" operator="equal" stopIfTrue="1">
      <formula>"買"</formula>
    </cfRule>
    <cfRule type="cellIs" priority="6" dxfId="35" operator="equal" stopIfTrue="1">
      <formula>"売"</formula>
    </cfRule>
  </conditionalFormatting>
  <conditionalFormatting sqref="G13">
    <cfRule type="cellIs" priority="3" dxfId="34" operator="equal" stopIfTrue="1">
      <formula>"買"</formula>
    </cfRule>
    <cfRule type="cellIs" priority="4" dxfId="3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O190"/>
  <sheetViews>
    <sheetView zoomScalePageLayoutView="0" workbookViewId="0" topLeftCell="A10">
      <selection activeCell="B191" sqref="B191"/>
    </sheetView>
  </sheetViews>
  <sheetFormatPr defaultColWidth="9.00390625" defaultRowHeight="13.5"/>
  <cols>
    <col min="1" max="1" width="7.50390625" style="35" customWidth="1"/>
    <col min="2" max="2" width="8.125" style="0" customWidth="1"/>
  </cols>
  <sheetData>
    <row r="2" spans="2:15" ht="14.25">
      <c r="B2" t="s">
        <v>117</v>
      </c>
      <c r="L2" t="s">
        <v>118</v>
      </c>
      <c r="O2" t="s">
        <v>119</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9" spans="2:6" ht="14.25">
      <c r="B39" t="s">
        <v>120</v>
      </c>
      <c r="F39" t="s">
        <v>121</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8" spans="2:7" ht="14.25">
      <c r="B78" t="s">
        <v>122</v>
      </c>
      <c r="G78" t="s">
        <v>123</v>
      </c>
    </row>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6" ht="14.25">
      <c r="B116" t="s">
        <v>124</v>
      </c>
    </row>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3" ht="14.25">
      <c r="B153" t="s">
        <v>125</v>
      </c>
    </row>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90" ht="14.25">
      <c r="B190" t="s">
        <v>126</v>
      </c>
    </row>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20" zoomScaleNormal="120" zoomScaleSheetLayoutView="100" zoomScalePageLayoutView="0" workbookViewId="0" topLeftCell="A7">
      <selection activeCell="A12" sqref="A12:J19"/>
    </sheetView>
  </sheetViews>
  <sheetFormatPr defaultColWidth="9.00390625" defaultRowHeight="13.5"/>
  <sheetData>
    <row r="1" ht="13.5">
      <c r="A1" t="s">
        <v>0</v>
      </c>
    </row>
    <row r="2" spans="1:10" ht="13.5">
      <c r="A2" s="90" t="s">
        <v>128</v>
      </c>
      <c r="B2" s="91"/>
      <c r="C2" s="91"/>
      <c r="D2" s="91"/>
      <c r="E2" s="91"/>
      <c r="F2" s="91"/>
      <c r="G2" s="91"/>
      <c r="H2" s="91"/>
      <c r="I2" s="91"/>
      <c r="J2" s="91"/>
    </row>
    <row r="3" spans="1:10" ht="13.5">
      <c r="A3" s="91"/>
      <c r="B3" s="91"/>
      <c r="C3" s="91"/>
      <c r="D3" s="91"/>
      <c r="E3" s="91"/>
      <c r="F3" s="91"/>
      <c r="G3" s="91"/>
      <c r="H3" s="91"/>
      <c r="I3" s="91"/>
      <c r="J3" s="91"/>
    </row>
    <row r="4" spans="1:10" ht="13.5">
      <c r="A4" s="91"/>
      <c r="B4" s="91"/>
      <c r="C4" s="91"/>
      <c r="D4" s="91"/>
      <c r="E4" s="91"/>
      <c r="F4" s="91"/>
      <c r="G4" s="91"/>
      <c r="H4" s="91"/>
      <c r="I4" s="91"/>
      <c r="J4" s="91"/>
    </row>
    <row r="5" spans="1:10" ht="13.5">
      <c r="A5" s="91"/>
      <c r="B5" s="91"/>
      <c r="C5" s="91"/>
      <c r="D5" s="91"/>
      <c r="E5" s="91"/>
      <c r="F5" s="91"/>
      <c r="G5" s="91"/>
      <c r="H5" s="91"/>
      <c r="I5" s="91"/>
      <c r="J5" s="91"/>
    </row>
    <row r="6" spans="1:10" ht="13.5">
      <c r="A6" s="91"/>
      <c r="B6" s="91"/>
      <c r="C6" s="91"/>
      <c r="D6" s="91"/>
      <c r="E6" s="91"/>
      <c r="F6" s="91"/>
      <c r="G6" s="91"/>
      <c r="H6" s="91"/>
      <c r="I6" s="91"/>
      <c r="J6" s="91"/>
    </row>
    <row r="7" spans="1:10" ht="13.5">
      <c r="A7" s="91"/>
      <c r="B7" s="91"/>
      <c r="C7" s="91"/>
      <c r="D7" s="91"/>
      <c r="E7" s="91"/>
      <c r="F7" s="91"/>
      <c r="G7" s="91"/>
      <c r="H7" s="91"/>
      <c r="I7" s="91"/>
      <c r="J7" s="91"/>
    </row>
    <row r="8" spans="1:10" ht="13.5">
      <c r="A8" s="91"/>
      <c r="B8" s="91"/>
      <c r="C8" s="91"/>
      <c r="D8" s="91"/>
      <c r="E8" s="91"/>
      <c r="F8" s="91"/>
      <c r="G8" s="91"/>
      <c r="H8" s="91"/>
      <c r="I8" s="91"/>
      <c r="J8" s="91"/>
    </row>
    <row r="9" spans="1:10" ht="13.5">
      <c r="A9" s="91"/>
      <c r="B9" s="91"/>
      <c r="C9" s="91"/>
      <c r="D9" s="91"/>
      <c r="E9" s="91"/>
      <c r="F9" s="91"/>
      <c r="G9" s="91"/>
      <c r="H9" s="91"/>
      <c r="I9" s="91"/>
      <c r="J9" s="91"/>
    </row>
    <row r="11" ht="13.5">
      <c r="A11" t="s">
        <v>1</v>
      </c>
    </row>
    <row r="12" spans="1:10" ht="13.5">
      <c r="A12" s="92" t="s">
        <v>127</v>
      </c>
      <c r="B12" s="93"/>
      <c r="C12" s="93"/>
      <c r="D12" s="93"/>
      <c r="E12" s="93"/>
      <c r="F12" s="93"/>
      <c r="G12" s="93"/>
      <c r="H12" s="93"/>
      <c r="I12" s="93"/>
      <c r="J12" s="93"/>
    </row>
    <row r="13" spans="1:10" ht="13.5">
      <c r="A13" s="93"/>
      <c r="B13" s="93"/>
      <c r="C13" s="93"/>
      <c r="D13" s="93"/>
      <c r="E13" s="93"/>
      <c r="F13" s="93"/>
      <c r="G13" s="93"/>
      <c r="H13" s="93"/>
      <c r="I13" s="93"/>
      <c r="J13" s="93"/>
    </row>
    <row r="14" spans="1:10" ht="13.5">
      <c r="A14" s="93"/>
      <c r="B14" s="93"/>
      <c r="C14" s="93"/>
      <c r="D14" s="93"/>
      <c r="E14" s="93"/>
      <c r="F14" s="93"/>
      <c r="G14" s="93"/>
      <c r="H14" s="93"/>
      <c r="I14" s="93"/>
      <c r="J14" s="93"/>
    </row>
    <row r="15" spans="1:10" ht="13.5">
      <c r="A15" s="93"/>
      <c r="B15" s="93"/>
      <c r="C15" s="93"/>
      <c r="D15" s="93"/>
      <c r="E15" s="93"/>
      <c r="F15" s="93"/>
      <c r="G15" s="93"/>
      <c r="H15" s="93"/>
      <c r="I15" s="93"/>
      <c r="J15" s="93"/>
    </row>
    <row r="16" spans="1:10" ht="13.5">
      <c r="A16" s="93"/>
      <c r="B16" s="93"/>
      <c r="C16" s="93"/>
      <c r="D16" s="93"/>
      <c r="E16" s="93"/>
      <c r="F16" s="93"/>
      <c r="G16" s="93"/>
      <c r="H16" s="93"/>
      <c r="I16" s="93"/>
      <c r="J16" s="93"/>
    </row>
    <row r="17" spans="1:10" ht="13.5">
      <c r="A17" s="93"/>
      <c r="B17" s="93"/>
      <c r="C17" s="93"/>
      <c r="D17" s="93"/>
      <c r="E17" s="93"/>
      <c r="F17" s="93"/>
      <c r="G17" s="93"/>
      <c r="H17" s="93"/>
      <c r="I17" s="93"/>
      <c r="J17" s="93"/>
    </row>
    <row r="18" spans="1:10" ht="13.5">
      <c r="A18" s="93"/>
      <c r="B18" s="93"/>
      <c r="C18" s="93"/>
      <c r="D18" s="93"/>
      <c r="E18" s="93"/>
      <c r="F18" s="93"/>
      <c r="G18" s="93"/>
      <c r="H18" s="93"/>
      <c r="I18" s="93"/>
      <c r="J18" s="93"/>
    </row>
    <row r="19" spans="1:10" ht="13.5">
      <c r="A19" s="93"/>
      <c r="B19" s="93"/>
      <c r="C19" s="93"/>
      <c r="D19" s="93"/>
      <c r="E19" s="93"/>
      <c r="F19" s="93"/>
      <c r="G19" s="93"/>
      <c r="H19" s="93"/>
      <c r="I19" s="93"/>
      <c r="J19" s="93"/>
    </row>
    <row r="21" ht="13.5">
      <c r="A21" t="s">
        <v>2</v>
      </c>
    </row>
    <row r="22" spans="1:10" ht="13.5">
      <c r="A22" s="92" t="s">
        <v>116</v>
      </c>
      <c r="B22" s="92"/>
      <c r="C22" s="92"/>
      <c r="D22" s="92"/>
      <c r="E22" s="92"/>
      <c r="F22" s="92"/>
      <c r="G22" s="92"/>
      <c r="H22" s="92"/>
      <c r="I22" s="92"/>
      <c r="J22" s="92"/>
    </row>
    <row r="23" spans="1:10" ht="13.5">
      <c r="A23" s="92"/>
      <c r="B23" s="92"/>
      <c r="C23" s="92"/>
      <c r="D23" s="92"/>
      <c r="E23" s="92"/>
      <c r="F23" s="92"/>
      <c r="G23" s="92"/>
      <c r="H23" s="92"/>
      <c r="I23" s="92"/>
      <c r="J23" s="92"/>
    </row>
    <row r="24" spans="1:10" ht="13.5">
      <c r="A24" s="92"/>
      <c r="B24" s="92"/>
      <c r="C24" s="92"/>
      <c r="D24" s="92"/>
      <c r="E24" s="92"/>
      <c r="F24" s="92"/>
      <c r="G24" s="92"/>
      <c r="H24" s="92"/>
      <c r="I24" s="92"/>
      <c r="J24" s="92"/>
    </row>
    <row r="25" spans="1:10" ht="13.5">
      <c r="A25" s="92"/>
      <c r="B25" s="92"/>
      <c r="C25" s="92"/>
      <c r="D25" s="92"/>
      <c r="E25" s="92"/>
      <c r="F25" s="92"/>
      <c r="G25" s="92"/>
      <c r="H25" s="92"/>
      <c r="I25" s="92"/>
      <c r="J25" s="92"/>
    </row>
    <row r="26" spans="1:10" ht="13.5">
      <c r="A26" s="92"/>
      <c r="B26" s="92"/>
      <c r="C26" s="92"/>
      <c r="D26" s="92"/>
      <c r="E26" s="92"/>
      <c r="F26" s="92"/>
      <c r="G26" s="92"/>
      <c r="H26" s="92"/>
      <c r="I26" s="92"/>
      <c r="J26" s="92"/>
    </row>
    <row r="27" spans="1:10" ht="13.5">
      <c r="A27" s="92"/>
      <c r="B27" s="92"/>
      <c r="C27" s="92"/>
      <c r="D27" s="92"/>
      <c r="E27" s="92"/>
      <c r="F27" s="92"/>
      <c r="G27" s="92"/>
      <c r="H27" s="92"/>
      <c r="I27" s="92"/>
      <c r="J27" s="92"/>
    </row>
    <row r="28" spans="1:10" ht="13.5">
      <c r="A28" s="92"/>
      <c r="B28" s="92"/>
      <c r="C28" s="92"/>
      <c r="D28" s="92"/>
      <c r="E28" s="92"/>
      <c r="F28" s="92"/>
      <c r="G28" s="92"/>
      <c r="H28" s="92"/>
      <c r="I28" s="92"/>
      <c r="J28" s="92"/>
    </row>
    <row r="29" spans="1:10" ht="13.5">
      <c r="A29" s="92"/>
      <c r="B29" s="92"/>
      <c r="C29" s="92"/>
      <c r="D29" s="92"/>
      <c r="E29" s="92"/>
      <c r="F29" s="92"/>
      <c r="G29" s="92"/>
      <c r="H29" s="92"/>
      <c r="I29" s="92"/>
      <c r="J29" s="9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9"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83" t="s">
        <v>5</v>
      </c>
      <c r="C2" s="83"/>
      <c r="D2" s="86" t="s">
        <v>79</v>
      </c>
      <c r="E2" s="86"/>
      <c r="F2" s="83" t="s">
        <v>6</v>
      </c>
      <c r="G2" s="83"/>
      <c r="H2" s="86" t="s">
        <v>80</v>
      </c>
      <c r="I2" s="86"/>
      <c r="J2" s="83" t="s">
        <v>7</v>
      </c>
      <c r="K2" s="83"/>
      <c r="L2" s="80">
        <f>C9</f>
        <v>1000000</v>
      </c>
      <c r="M2" s="86"/>
      <c r="N2" s="83" t="s">
        <v>8</v>
      </c>
      <c r="O2" s="83"/>
      <c r="P2" s="80" t="e">
        <f>C108+R108</f>
        <v>#VALUE!</v>
      </c>
      <c r="Q2" s="86"/>
      <c r="R2" s="1"/>
      <c r="S2" s="1"/>
      <c r="T2" s="1"/>
    </row>
    <row r="3" spans="2:19" ht="57" customHeight="1">
      <c r="B3" s="83" t="s">
        <v>9</v>
      </c>
      <c r="C3" s="83"/>
      <c r="D3" s="88" t="s">
        <v>82</v>
      </c>
      <c r="E3" s="88"/>
      <c r="F3" s="88"/>
      <c r="G3" s="88"/>
      <c r="H3" s="88"/>
      <c r="I3" s="88"/>
      <c r="J3" s="83" t="s">
        <v>10</v>
      </c>
      <c r="K3" s="83"/>
      <c r="L3" s="88" t="s">
        <v>96</v>
      </c>
      <c r="M3" s="89"/>
      <c r="N3" s="89"/>
      <c r="O3" s="89"/>
      <c r="P3" s="89"/>
      <c r="Q3" s="89"/>
      <c r="R3" s="1"/>
      <c r="S3" s="1"/>
    </row>
    <row r="4" spans="2:20" ht="13.5">
      <c r="B4" s="83" t="s">
        <v>11</v>
      </c>
      <c r="C4" s="83"/>
      <c r="D4" s="81">
        <f>SUM($R$9:$S$993)</f>
        <v>63482121.13502734</v>
      </c>
      <c r="E4" s="81"/>
      <c r="F4" s="83" t="s">
        <v>12</v>
      </c>
      <c r="G4" s="83"/>
      <c r="H4" s="87">
        <f>SUM($T$9:$U$108)</f>
        <v>8024.9999999999945</v>
      </c>
      <c r="I4" s="86"/>
      <c r="J4" s="79" t="s">
        <v>13</v>
      </c>
      <c r="K4" s="79"/>
      <c r="L4" s="80">
        <f>MAX($C$9:$D$990)-C9</f>
        <v>63482121.13502734</v>
      </c>
      <c r="M4" s="80"/>
      <c r="N4" s="79" t="s">
        <v>14</v>
      </c>
      <c r="O4" s="79"/>
      <c r="P4" s="81">
        <f>MIN($C$9:$D$990)-C9</f>
        <v>0</v>
      </c>
      <c r="Q4" s="81"/>
      <c r="R4" s="1"/>
      <c r="S4" s="1"/>
      <c r="T4" s="1"/>
    </row>
    <row r="5" spans="2:20" ht="13.5">
      <c r="B5" s="44" t="s">
        <v>15</v>
      </c>
      <c r="C5" s="2">
        <f>COUNTIF($R$9:$R$990,"&gt;0")</f>
        <v>68</v>
      </c>
      <c r="D5" s="43" t="s">
        <v>16</v>
      </c>
      <c r="E5" s="16">
        <f>COUNTIF($R$9:$R$990,"&lt;0")</f>
        <v>3</v>
      </c>
      <c r="F5" s="43" t="s">
        <v>17</v>
      </c>
      <c r="G5" s="2">
        <f>COUNTIF($R$9:$R$990,"=0")</f>
        <v>27</v>
      </c>
      <c r="H5" s="43" t="s">
        <v>18</v>
      </c>
      <c r="I5" s="3">
        <f>C5/SUM(C5,E5,G5)</f>
        <v>0.6938775510204082</v>
      </c>
      <c r="J5" s="82" t="s">
        <v>19</v>
      </c>
      <c r="K5" s="83"/>
      <c r="L5" s="84"/>
      <c r="M5" s="85"/>
      <c r="N5" s="18" t="s">
        <v>20</v>
      </c>
      <c r="O5" s="9"/>
      <c r="P5" s="84"/>
      <c r="Q5" s="85"/>
      <c r="R5" s="1"/>
      <c r="S5" s="1"/>
      <c r="T5" s="1"/>
    </row>
    <row r="6" spans="2:20" ht="13.5">
      <c r="B6" s="11"/>
      <c r="C6" s="14"/>
      <c r="D6" s="15"/>
      <c r="E6" s="12"/>
      <c r="F6" s="11"/>
      <c r="G6" s="12"/>
      <c r="H6" s="11"/>
      <c r="I6" s="17"/>
      <c r="J6" s="11"/>
      <c r="K6" s="11"/>
      <c r="L6" s="12"/>
      <c r="M6" s="12"/>
      <c r="N6" s="13"/>
      <c r="O6" s="13"/>
      <c r="P6" s="10"/>
      <c r="Q6" s="7"/>
      <c r="R6" s="1"/>
      <c r="S6" s="1"/>
      <c r="T6" s="1"/>
    </row>
    <row r="7" spans="2:21" ht="13.5">
      <c r="B7" s="66" t="s">
        <v>21</v>
      </c>
      <c r="C7" s="68" t="s">
        <v>22</v>
      </c>
      <c r="D7" s="69"/>
      <c r="E7" s="72" t="s">
        <v>23</v>
      </c>
      <c r="F7" s="73"/>
      <c r="G7" s="73"/>
      <c r="H7" s="73"/>
      <c r="I7" s="61"/>
      <c r="J7" s="74" t="s">
        <v>24</v>
      </c>
      <c r="K7" s="75"/>
      <c r="L7" s="63"/>
      <c r="M7" s="76" t="s">
        <v>25</v>
      </c>
      <c r="N7" s="77" t="s">
        <v>26</v>
      </c>
      <c r="O7" s="78"/>
      <c r="P7" s="78"/>
      <c r="Q7" s="65"/>
      <c r="R7" s="59" t="s">
        <v>27</v>
      </c>
      <c r="S7" s="59"/>
      <c r="T7" s="59"/>
      <c r="U7" s="59"/>
    </row>
    <row r="8" spans="2:21" ht="13.5">
      <c r="B8" s="67"/>
      <c r="C8" s="70"/>
      <c r="D8" s="71"/>
      <c r="E8" s="19" t="s">
        <v>28</v>
      </c>
      <c r="F8" s="19" t="s">
        <v>29</v>
      </c>
      <c r="G8" s="19" t="s">
        <v>30</v>
      </c>
      <c r="H8" s="60" t="s">
        <v>31</v>
      </c>
      <c r="I8" s="61"/>
      <c r="J8" s="4" t="s">
        <v>32</v>
      </c>
      <c r="K8" s="62" t="s">
        <v>33</v>
      </c>
      <c r="L8" s="63"/>
      <c r="M8" s="76"/>
      <c r="N8" s="5" t="s">
        <v>28</v>
      </c>
      <c r="O8" s="5" t="s">
        <v>29</v>
      </c>
      <c r="P8" s="64" t="s">
        <v>31</v>
      </c>
      <c r="Q8" s="65"/>
      <c r="R8" s="59" t="s">
        <v>34</v>
      </c>
      <c r="S8" s="59"/>
      <c r="T8" s="59" t="s">
        <v>32</v>
      </c>
      <c r="U8" s="59"/>
    </row>
    <row r="9" spans="2:21" ht="13.5">
      <c r="B9" s="45">
        <v>1</v>
      </c>
      <c r="C9" s="55">
        <v>1000000</v>
      </c>
      <c r="D9" s="55"/>
      <c r="E9" s="45">
        <v>2009</v>
      </c>
      <c r="F9" s="8">
        <v>42705</v>
      </c>
      <c r="G9" s="45" t="s">
        <v>4</v>
      </c>
      <c r="H9" s="56">
        <v>1.5039</v>
      </c>
      <c r="I9" s="56"/>
      <c r="J9" s="45">
        <v>69</v>
      </c>
      <c r="K9" s="55">
        <f aca="true" t="shared" si="0" ref="K9:K72">IF(F9="","",C9*0.03)</f>
        <v>30000</v>
      </c>
      <c r="L9" s="55"/>
      <c r="M9" s="6">
        <f>IF(J9="","",(K9/J9)/1000)</f>
        <v>0.43478260869565216</v>
      </c>
      <c r="N9" s="45">
        <v>2009</v>
      </c>
      <c r="O9" s="8">
        <v>42706</v>
      </c>
      <c r="P9" s="56">
        <v>1.5064</v>
      </c>
      <c r="Q9" s="56"/>
      <c r="R9" s="57">
        <f>IF(O9="","",(IF(G9="売",H9-P9,P9-H9))*M9*10000000)</f>
        <v>10869.565217391073</v>
      </c>
      <c r="S9" s="57"/>
      <c r="T9" s="58">
        <f>IF(O9="","",IF(R9&lt;0,J9*(-1),IF(G9="買",(P9-H9)*10000,(H9-P9)*10000)))</f>
        <v>24.999999999999467</v>
      </c>
      <c r="U9" s="58"/>
    </row>
    <row r="10" spans="2:21" ht="13.5">
      <c r="B10" s="45">
        <v>2</v>
      </c>
      <c r="C10" s="55">
        <f aca="true" t="shared" si="1" ref="C10:C73">IF(R9="","",C9+R9)</f>
        <v>1010869.5652173911</v>
      </c>
      <c r="D10" s="55"/>
      <c r="E10" s="45">
        <v>2009</v>
      </c>
      <c r="F10" s="8">
        <v>42712</v>
      </c>
      <c r="G10" s="45" t="s">
        <v>3</v>
      </c>
      <c r="H10" s="56">
        <v>1.4793</v>
      </c>
      <c r="I10" s="56"/>
      <c r="J10" s="45">
        <v>95</v>
      </c>
      <c r="K10" s="55">
        <f t="shared" si="0"/>
        <v>30326.086956521733</v>
      </c>
      <c r="L10" s="55"/>
      <c r="M10" s="6">
        <f aca="true" t="shared" si="2" ref="M10:M73">IF(J10="","",(K10/J10)/1000)</f>
        <v>0.31922196796338664</v>
      </c>
      <c r="N10" s="45">
        <v>2009</v>
      </c>
      <c r="O10" s="8">
        <v>42727</v>
      </c>
      <c r="P10" s="56">
        <v>1.4331</v>
      </c>
      <c r="Q10" s="56"/>
      <c r="R10" s="57">
        <f aca="true" t="shared" si="3" ref="R10:R73">IF(O10="","",(IF(G10="売",H10-P10,P10-H10))*M10*10000000)</f>
        <v>147480.5491990847</v>
      </c>
      <c r="S10" s="57"/>
      <c r="T10" s="58">
        <f aca="true" t="shared" si="4" ref="T10:T73">IF(O10="","",IF(R10&lt;0,J10*(-1),IF(G10="買",(P10-H10)*10000,(H10-P10)*10000)))</f>
        <v>462.00000000000017</v>
      </c>
      <c r="U10" s="58"/>
    </row>
    <row r="11" spans="2:21" ht="13.5">
      <c r="B11" s="45">
        <v>3</v>
      </c>
      <c r="C11" s="55">
        <f t="shared" si="1"/>
        <v>1158350.1144164759</v>
      </c>
      <c r="D11" s="55"/>
      <c r="E11" s="45">
        <v>2010</v>
      </c>
      <c r="F11" s="8">
        <v>42382</v>
      </c>
      <c r="G11" s="45" t="s">
        <v>4</v>
      </c>
      <c r="H11" s="56">
        <v>1.4522</v>
      </c>
      <c r="I11" s="56"/>
      <c r="J11" s="45">
        <v>50</v>
      </c>
      <c r="K11" s="55">
        <f t="shared" si="0"/>
        <v>34750.503432494275</v>
      </c>
      <c r="L11" s="55"/>
      <c r="M11" s="6">
        <f t="shared" si="2"/>
        <v>0.6950100686498855</v>
      </c>
      <c r="N11" s="45">
        <v>2010</v>
      </c>
      <c r="O11" s="8">
        <v>42383</v>
      </c>
      <c r="P11" s="56">
        <v>1.4522</v>
      </c>
      <c r="Q11" s="56"/>
      <c r="R11" s="57">
        <f t="shared" si="3"/>
        <v>0</v>
      </c>
      <c r="S11" s="57"/>
      <c r="T11" s="58">
        <f t="shared" si="4"/>
        <v>0</v>
      </c>
      <c r="U11" s="58"/>
    </row>
    <row r="12" spans="2:21" ht="13.5">
      <c r="B12" s="45">
        <v>4</v>
      </c>
      <c r="C12" s="55">
        <f t="shared" si="1"/>
        <v>1158350.1144164759</v>
      </c>
      <c r="D12" s="55"/>
      <c r="E12" s="48">
        <v>2010</v>
      </c>
      <c r="F12" s="8">
        <v>42455</v>
      </c>
      <c r="G12" s="45" t="s">
        <v>4</v>
      </c>
      <c r="H12" s="56">
        <v>1.342</v>
      </c>
      <c r="I12" s="56"/>
      <c r="J12" s="45">
        <v>75</v>
      </c>
      <c r="K12" s="55">
        <f t="shared" si="0"/>
        <v>34750.503432494275</v>
      </c>
      <c r="L12" s="55"/>
      <c r="M12" s="6">
        <f t="shared" si="2"/>
        <v>0.4633400457665903</v>
      </c>
      <c r="N12" s="45">
        <v>2010</v>
      </c>
      <c r="O12" s="8">
        <v>42459</v>
      </c>
      <c r="P12" s="56">
        <v>1.347</v>
      </c>
      <c r="Q12" s="56"/>
      <c r="R12" s="57">
        <f t="shared" si="3"/>
        <v>23167.002288329022</v>
      </c>
      <c r="S12" s="57"/>
      <c r="T12" s="58">
        <f t="shared" si="4"/>
        <v>49.999999999998934</v>
      </c>
      <c r="U12" s="58"/>
    </row>
    <row r="13" spans="2:21" ht="13.5">
      <c r="B13" s="45">
        <v>5</v>
      </c>
      <c r="C13" s="55">
        <f t="shared" si="1"/>
        <v>1181517.1167048048</v>
      </c>
      <c r="D13" s="55"/>
      <c r="E13" s="52">
        <v>2010</v>
      </c>
      <c r="F13" s="8">
        <v>42488</v>
      </c>
      <c r="G13" s="45" t="s">
        <v>3</v>
      </c>
      <c r="H13" s="56">
        <v>1.3276</v>
      </c>
      <c r="I13" s="56"/>
      <c r="J13" s="45">
        <v>64</v>
      </c>
      <c r="K13" s="55">
        <f t="shared" si="0"/>
        <v>35445.513501144145</v>
      </c>
      <c r="L13" s="55"/>
      <c r="M13" s="6">
        <f t="shared" si="2"/>
        <v>0.5538361484553773</v>
      </c>
      <c r="N13" s="45">
        <v>2010</v>
      </c>
      <c r="O13" s="8">
        <v>42489</v>
      </c>
      <c r="P13" s="56">
        <v>1.3265</v>
      </c>
      <c r="Q13" s="56"/>
      <c r="R13" s="57">
        <f t="shared" si="3"/>
        <v>6092.197633008479</v>
      </c>
      <c r="S13" s="57"/>
      <c r="T13" s="58">
        <f t="shared" si="4"/>
        <v>10.999999999998789</v>
      </c>
      <c r="U13" s="58"/>
    </row>
    <row r="14" spans="2:21" ht="13.5">
      <c r="B14" s="45">
        <v>6</v>
      </c>
      <c r="C14" s="55">
        <f t="shared" si="1"/>
        <v>1187609.3143378133</v>
      </c>
      <c r="D14" s="55"/>
      <c r="E14" s="45">
        <v>2010</v>
      </c>
      <c r="F14" s="8">
        <v>42503</v>
      </c>
      <c r="G14" s="45" t="s">
        <v>3</v>
      </c>
      <c r="H14" s="56">
        <v>1.263</v>
      </c>
      <c r="I14" s="56"/>
      <c r="J14" s="45">
        <v>108</v>
      </c>
      <c r="K14" s="55">
        <f t="shared" si="0"/>
        <v>35628.2794301344</v>
      </c>
      <c r="L14" s="55"/>
      <c r="M14" s="6">
        <f t="shared" si="2"/>
        <v>0.32989147620494813</v>
      </c>
      <c r="N14" s="45">
        <v>2010</v>
      </c>
      <c r="O14" s="8">
        <v>42511</v>
      </c>
      <c r="P14" s="56">
        <v>1.2443</v>
      </c>
      <c r="Q14" s="56"/>
      <c r="R14" s="57">
        <f t="shared" si="3"/>
        <v>61689.7060503251</v>
      </c>
      <c r="S14" s="57"/>
      <c r="T14" s="58">
        <f t="shared" si="4"/>
        <v>186.99999999999937</v>
      </c>
      <c r="U14" s="58"/>
    </row>
    <row r="15" spans="2:21" ht="13.5">
      <c r="B15" s="45">
        <v>7</v>
      </c>
      <c r="C15" s="55">
        <f t="shared" si="1"/>
        <v>1249299.0203881385</v>
      </c>
      <c r="D15" s="55"/>
      <c r="E15" s="45">
        <v>2010</v>
      </c>
      <c r="F15" s="8">
        <v>42566</v>
      </c>
      <c r="G15" s="45" t="s">
        <v>4</v>
      </c>
      <c r="H15" s="56">
        <v>1.2764</v>
      </c>
      <c r="I15" s="56"/>
      <c r="J15" s="45">
        <v>56</v>
      </c>
      <c r="K15" s="55">
        <f t="shared" si="0"/>
        <v>37478.97061164415</v>
      </c>
      <c r="L15" s="55"/>
      <c r="M15" s="6">
        <f t="shared" si="2"/>
        <v>0.6692673323507885</v>
      </c>
      <c r="N15" s="45">
        <v>2010</v>
      </c>
      <c r="O15" s="8">
        <v>42570</v>
      </c>
      <c r="P15" s="56">
        <v>1.2889</v>
      </c>
      <c r="Q15" s="56"/>
      <c r="R15" s="57">
        <f t="shared" si="3"/>
        <v>83658.41654384826</v>
      </c>
      <c r="S15" s="57"/>
      <c r="T15" s="58">
        <f t="shared" si="4"/>
        <v>124.99999999999956</v>
      </c>
      <c r="U15" s="58"/>
    </row>
    <row r="16" spans="2:21" ht="13.5">
      <c r="B16" s="45">
        <v>8</v>
      </c>
      <c r="C16" s="55">
        <f t="shared" si="1"/>
        <v>1332957.4369319868</v>
      </c>
      <c r="D16" s="55"/>
      <c r="E16" s="45">
        <v>2010</v>
      </c>
      <c r="F16" s="8">
        <v>42616</v>
      </c>
      <c r="G16" s="45" t="s">
        <v>4</v>
      </c>
      <c r="H16" s="56">
        <v>1.2836</v>
      </c>
      <c r="I16" s="56"/>
      <c r="J16" s="45">
        <v>25</v>
      </c>
      <c r="K16" s="55">
        <f t="shared" si="0"/>
        <v>39988.7231079596</v>
      </c>
      <c r="L16" s="55"/>
      <c r="M16" s="6">
        <f t="shared" si="2"/>
        <v>1.599548924318384</v>
      </c>
      <c r="N16" s="45">
        <v>2010</v>
      </c>
      <c r="O16" s="8">
        <v>42619</v>
      </c>
      <c r="P16" s="56">
        <v>1.2871</v>
      </c>
      <c r="Q16" s="56"/>
      <c r="R16" s="57">
        <f t="shared" si="3"/>
        <v>55984.21235114083</v>
      </c>
      <c r="S16" s="57"/>
      <c r="T16" s="58">
        <f t="shared" si="4"/>
        <v>34.999999999998366</v>
      </c>
      <c r="U16" s="58"/>
    </row>
    <row r="17" spans="2:21" ht="13.5">
      <c r="B17" s="45">
        <v>9</v>
      </c>
      <c r="C17" s="55">
        <f t="shared" si="1"/>
        <v>1388941.6492831276</v>
      </c>
      <c r="D17" s="55"/>
      <c r="E17" s="45">
        <v>2010</v>
      </c>
      <c r="F17" s="8">
        <v>42644</v>
      </c>
      <c r="G17" s="45" t="s">
        <v>4</v>
      </c>
      <c r="H17" s="56">
        <v>1.3653</v>
      </c>
      <c r="I17" s="56"/>
      <c r="J17" s="45">
        <v>80</v>
      </c>
      <c r="K17" s="55">
        <f t="shared" si="0"/>
        <v>41668.249478493824</v>
      </c>
      <c r="L17" s="55"/>
      <c r="M17" s="6">
        <f t="shared" si="2"/>
        <v>0.5208531184811729</v>
      </c>
      <c r="N17" s="45">
        <v>2010</v>
      </c>
      <c r="O17" s="8">
        <v>42648</v>
      </c>
      <c r="P17" s="56">
        <v>1.3653</v>
      </c>
      <c r="Q17" s="56"/>
      <c r="R17" s="57">
        <f t="shared" si="3"/>
        <v>0</v>
      </c>
      <c r="S17" s="57"/>
      <c r="T17" s="58">
        <f t="shared" si="4"/>
        <v>0</v>
      </c>
      <c r="U17" s="58"/>
    </row>
    <row r="18" spans="2:21" ht="13.5">
      <c r="B18" s="45">
        <v>10</v>
      </c>
      <c r="C18" s="55">
        <f t="shared" si="1"/>
        <v>1388941.6492831276</v>
      </c>
      <c r="D18" s="55"/>
      <c r="E18" s="45">
        <v>2010</v>
      </c>
      <c r="F18" s="8">
        <v>42662</v>
      </c>
      <c r="G18" s="45" t="s">
        <v>3</v>
      </c>
      <c r="H18" s="56">
        <v>1.3916</v>
      </c>
      <c r="I18" s="56"/>
      <c r="J18" s="45">
        <v>88</v>
      </c>
      <c r="K18" s="55">
        <f t="shared" si="0"/>
        <v>41668.249478493824</v>
      </c>
      <c r="L18" s="55"/>
      <c r="M18" s="6">
        <f t="shared" si="2"/>
        <v>0.47350283498288437</v>
      </c>
      <c r="N18" s="45">
        <v>2010</v>
      </c>
      <c r="O18" s="8">
        <v>42663</v>
      </c>
      <c r="P18" s="56">
        <v>1.3916</v>
      </c>
      <c r="Q18" s="56"/>
      <c r="R18" s="57">
        <f t="shared" si="3"/>
        <v>0</v>
      </c>
      <c r="S18" s="57"/>
      <c r="T18" s="58">
        <f t="shared" si="4"/>
        <v>0</v>
      </c>
      <c r="U18" s="58"/>
    </row>
    <row r="19" spans="2:21" ht="13.5">
      <c r="B19" s="45">
        <v>11</v>
      </c>
      <c r="C19" s="55">
        <f t="shared" si="1"/>
        <v>1388941.6492831276</v>
      </c>
      <c r="D19" s="55"/>
      <c r="E19" s="45">
        <v>2010</v>
      </c>
      <c r="F19" s="8">
        <v>42675</v>
      </c>
      <c r="G19" s="45" t="s">
        <v>4</v>
      </c>
      <c r="H19" s="56">
        <v>1.3983</v>
      </c>
      <c r="I19" s="56"/>
      <c r="J19" s="45">
        <v>88</v>
      </c>
      <c r="K19" s="55">
        <f t="shared" si="0"/>
        <v>41668.249478493824</v>
      </c>
      <c r="L19" s="55"/>
      <c r="M19" s="6">
        <f t="shared" si="2"/>
        <v>0.47350283498288437</v>
      </c>
      <c r="N19" s="45">
        <v>2010</v>
      </c>
      <c r="O19" s="8">
        <v>42675</v>
      </c>
      <c r="P19" s="56">
        <v>1.3895</v>
      </c>
      <c r="Q19" s="56"/>
      <c r="R19" s="57">
        <f t="shared" si="3"/>
        <v>-41668.249478494494</v>
      </c>
      <c r="S19" s="57"/>
      <c r="T19" s="58">
        <f t="shared" si="4"/>
        <v>-88</v>
      </c>
      <c r="U19" s="58"/>
    </row>
    <row r="20" spans="2:21" ht="13.5">
      <c r="B20" s="45">
        <v>12</v>
      </c>
      <c r="C20" s="55">
        <f t="shared" si="1"/>
        <v>1347273.399804633</v>
      </c>
      <c r="D20" s="55"/>
      <c r="E20" s="45">
        <v>2010</v>
      </c>
      <c r="F20" s="8">
        <v>42693</v>
      </c>
      <c r="G20" s="45" t="s">
        <v>4</v>
      </c>
      <c r="H20" s="56">
        <v>1.3648</v>
      </c>
      <c r="I20" s="56"/>
      <c r="J20" s="45">
        <v>64</v>
      </c>
      <c r="K20" s="55">
        <f t="shared" si="0"/>
        <v>40418.201994138995</v>
      </c>
      <c r="L20" s="55"/>
      <c r="M20" s="6">
        <f t="shared" si="2"/>
        <v>0.6315344061584218</v>
      </c>
      <c r="N20" s="45">
        <v>2010</v>
      </c>
      <c r="O20" s="8">
        <v>42696</v>
      </c>
      <c r="P20" s="56">
        <v>1.3648</v>
      </c>
      <c r="Q20" s="56"/>
      <c r="R20" s="57">
        <f t="shared" si="3"/>
        <v>0</v>
      </c>
      <c r="S20" s="57"/>
      <c r="T20" s="58">
        <f t="shared" si="4"/>
        <v>0</v>
      </c>
      <c r="U20" s="58"/>
    </row>
    <row r="21" spans="2:21" ht="13.5">
      <c r="B21" s="45">
        <v>13</v>
      </c>
      <c r="C21" s="55">
        <f t="shared" si="1"/>
        <v>1347273.399804633</v>
      </c>
      <c r="D21" s="55"/>
      <c r="E21" s="45">
        <v>2010</v>
      </c>
      <c r="F21" s="8">
        <v>42703</v>
      </c>
      <c r="G21" s="45" t="s">
        <v>3</v>
      </c>
      <c r="H21" s="56">
        <v>1.3225</v>
      </c>
      <c r="I21" s="56"/>
      <c r="J21" s="45">
        <v>76</v>
      </c>
      <c r="K21" s="55">
        <f t="shared" si="0"/>
        <v>40418.201994138995</v>
      </c>
      <c r="L21" s="55"/>
      <c r="M21" s="6">
        <f t="shared" si="2"/>
        <v>0.5318184472913026</v>
      </c>
      <c r="N21" s="45">
        <v>2010</v>
      </c>
      <c r="O21" s="8">
        <v>42705</v>
      </c>
      <c r="P21" s="56">
        <v>1.3046</v>
      </c>
      <c r="Q21" s="56"/>
      <c r="R21" s="57">
        <f t="shared" si="3"/>
        <v>95195.5020651433</v>
      </c>
      <c r="S21" s="57"/>
      <c r="T21" s="58">
        <f t="shared" si="4"/>
        <v>179.00000000000028</v>
      </c>
      <c r="U21" s="58"/>
    </row>
    <row r="22" spans="2:21" ht="13.5">
      <c r="B22" s="45">
        <v>14</v>
      </c>
      <c r="C22" s="55">
        <f t="shared" si="1"/>
        <v>1442468.9018697764</v>
      </c>
      <c r="D22" s="55"/>
      <c r="E22" s="45">
        <v>2010</v>
      </c>
      <c r="F22" s="8">
        <v>42707</v>
      </c>
      <c r="G22" s="45" t="s">
        <v>4</v>
      </c>
      <c r="H22" s="56">
        <v>1.3193</v>
      </c>
      <c r="I22" s="56"/>
      <c r="J22" s="45">
        <v>133</v>
      </c>
      <c r="K22" s="55">
        <f t="shared" si="0"/>
        <v>43274.06705609329</v>
      </c>
      <c r="L22" s="55"/>
      <c r="M22" s="6">
        <f t="shared" si="2"/>
        <v>0.32536892523378413</v>
      </c>
      <c r="N22" s="45">
        <v>2010</v>
      </c>
      <c r="O22" s="8">
        <v>42712</v>
      </c>
      <c r="P22" s="56">
        <v>1.3311</v>
      </c>
      <c r="Q22" s="56"/>
      <c r="R22" s="57">
        <f t="shared" si="3"/>
        <v>38393.533177586636</v>
      </c>
      <c r="S22" s="57"/>
      <c r="T22" s="58">
        <f t="shared" si="4"/>
        <v>118.00000000000033</v>
      </c>
      <c r="U22" s="58"/>
    </row>
    <row r="23" spans="2:21" ht="13.5">
      <c r="B23" s="45">
        <v>15</v>
      </c>
      <c r="C23" s="55">
        <f t="shared" si="1"/>
        <v>1480862.4350473632</v>
      </c>
      <c r="D23" s="55"/>
      <c r="E23" s="45">
        <v>2010</v>
      </c>
      <c r="F23" s="8">
        <v>42732</v>
      </c>
      <c r="G23" s="45" t="s">
        <v>4</v>
      </c>
      <c r="H23" s="56">
        <v>1.316</v>
      </c>
      <c r="I23" s="56"/>
      <c r="J23" s="45">
        <v>34</v>
      </c>
      <c r="K23" s="55">
        <f t="shared" si="0"/>
        <v>44425.873051420895</v>
      </c>
      <c r="L23" s="55"/>
      <c r="M23" s="6">
        <f t="shared" si="2"/>
        <v>1.306643325041791</v>
      </c>
      <c r="N23" s="45">
        <v>2010</v>
      </c>
      <c r="O23" s="8">
        <v>42732</v>
      </c>
      <c r="P23" s="56">
        <v>1.321</v>
      </c>
      <c r="Q23" s="56"/>
      <c r="R23" s="57">
        <f t="shared" si="3"/>
        <v>65332.16625208816</v>
      </c>
      <c r="S23" s="57"/>
      <c r="T23" s="58">
        <f t="shared" si="4"/>
        <v>49.999999999998934</v>
      </c>
      <c r="U23" s="58"/>
    </row>
    <row r="24" spans="2:21" ht="13.5">
      <c r="B24" s="45">
        <v>16</v>
      </c>
      <c r="C24" s="55">
        <f t="shared" si="1"/>
        <v>1546194.6012994514</v>
      </c>
      <c r="D24" s="55"/>
      <c r="E24" s="45">
        <v>2011</v>
      </c>
      <c r="F24" s="8">
        <v>42390</v>
      </c>
      <c r="G24" s="45" t="s">
        <v>4</v>
      </c>
      <c r="H24" s="56">
        <v>1.3517</v>
      </c>
      <c r="I24" s="56"/>
      <c r="J24" s="45">
        <v>53</v>
      </c>
      <c r="K24" s="55">
        <f t="shared" si="0"/>
        <v>46385.838038983544</v>
      </c>
      <c r="L24" s="55"/>
      <c r="M24" s="6">
        <f t="shared" si="2"/>
        <v>0.8752044913015764</v>
      </c>
      <c r="N24" s="45">
        <v>2011</v>
      </c>
      <c r="O24" s="8">
        <v>42398</v>
      </c>
      <c r="P24" s="56">
        <v>1.3678</v>
      </c>
      <c r="Q24" s="56"/>
      <c r="R24" s="57">
        <f t="shared" si="3"/>
        <v>140907.92309955382</v>
      </c>
      <c r="S24" s="57"/>
      <c r="T24" s="58">
        <f t="shared" si="4"/>
        <v>161.00000000000003</v>
      </c>
      <c r="U24" s="58"/>
    </row>
    <row r="25" spans="2:21" ht="13.5">
      <c r="B25" s="45">
        <v>17</v>
      </c>
      <c r="C25" s="55">
        <f t="shared" si="1"/>
        <v>1687102.5243990053</v>
      </c>
      <c r="D25" s="55"/>
      <c r="E25" s="45">
        <v>2011</v>
      </c>
      <c r="F25" s="8">
        <v>42409</v>
      </c>
      <c r="G25" s="45" t="s">
        <v>4</v>
      </c>
      <c r="H25" s="56">
        <v>1.3667</v>
      </c>
      <c r="I25" s="56"/>
      <c r="J25" s="45">
        <v>75</v>
      </c>
      <c r="K25" s="55">
        <f t="shared" si="0"/>
        <v>50613.07573197016</v>
      </c>
      <c r="L25" s="55"/>
      <c r="M25" s="6">
        <f t="shared" si="2"/>
        <v>0.6748410097596022</v>
      </c>
      <c r="N25" s="45">
        <v>2011</v>
      </c>
      <c r="O25" s="8">
        <v>42409</v>
      </c>
      <c r="P25" s="56">
        <v>1.3667</v>
      </c>
      <c r="Q25" s="56"/>
      <c r="R25" s="57">
        <f t="shared" si="3"/>
        <v>0</v>
      </c>
      <c r="S25" s="57"/>
      <c r="T25" s="58">
        <f t="shared" si="4"/>
        <v>0</v>
      </c>
      <c r="U25" s="58"/>
    </row>
    <row r="26" spans="2:21" ht="13.5">
      <c r="B26" s="45">
        <v>18</v>
      </c>
      <c r="C26" s="55">
        <f t="shared" si="1"/>
        <v>1687102.5243990053</v>
      </c>
      <c r="D26" s="55"/>
      <c r="E26" s="45">
        <v>2011</v>
      </c>
      <c r="F26" s="8">
        <v>42432</v>
      </c>
      <c r="G26" s="45" t="s">
        <v>4</v>
      </c>
      <c r="H26" s="56">
        <v>1.3877</v>
      </c>
      <c r="I26" s="56"/>
      <c r="J26" s="45">
        <v>45</v>
      </c>
      <c r="K26" s="55">
        <f t="shared" si="0"/>
        <v>50613.07573197016</v>
      </c>
      <c r="L26" s="55"/>
      <c r="M26" s="6">
        <f t="shared" si="2"/>
        <v>1.1247350162660037</v>
      </c>
      <c r="N26" s="45">
        <v>2011</v>
      </c>
      <c r="O26" s="8">
        <v>42437</v>
      </c>
      <c r="P26" s="56">
        <v>1.3969</v>
      </c>
      <c r="Q26" s="56"/>
      <c r="R26" s="57">
        <f t="shared" si="3"/>
        <v>103475.62149647342</v>
      </c>
      <c r="S26" s="57"/>
      <c r="T26" s="58">
        <f t="shared" si="4"/>
        <v>92.00000000000097</v>
      </c>
      <c r="U26" s="58"/>
    </row>
    <row r="27" spans="2:21" ht="13.5">
      <c r="B27" s="45">
        <v>19</v>
      </c>
      <c r="C27" s="55">
        <f t="shared" si="1"/>
        <v>1790578.1458954788</v>
      </c>
      <c r="D27" s="55"/>
      <c r="E27" s="45">
        <v>2011</v>
      </c>
      <c r="F27" s="8">
        <v>42446</v>
      </c>
      <c r="G27" s="45" t="s">
        <v>3</v>
      </c>
      <c r="H27" s="56">
        <v>1.391</v>
      </c>
      <c r="I27" s="56"/>
      <c r="J27" s="45">
        <v>66</v>
      </c>
      <c r="K27" s="55">
        <f t="shared" si="0"/>
        <v>53717.34437686436</v>
      </c>
      <c r="L27" s="55"/>
      <c r="M27" s="6">
        <f t="shared" si="2"/>
        <v>0.8138991572252177</v>
      </c>
      <c r="N27" s="45">
        <v>2011</v>
      </c>
      <c r="O27" s="8">
        <v>42446</v>
      </c>
      <c r="P27" s="56">
        <v>1.391</v>
      </c>
      <c r="Q27" s="56"/>
      <c r="R27" s="57">
        <f t="shared" si="3"/>
        <v>0</v>
      </c>
      <c r="S27" s="57"/>
      <c r="T27" s="58">
        <f t="shared" si="4"/>
        <v>0</v>
      </c>
      <c r="U27" s="58"/>
    </row>
    <row r="28" spans="2:21" ht="13.5">
      <c r="B28" s="45">
        <v>20</v>
      </c>
      <c r="C28" s="55">
        <f t="shared" si="1"/>
        <v>1790578.1458954788</v>
      </c>
      <c r="D28" s="55"/>
      <c r="E28" s="45">
        <v>2011</v>
      </c>
      <c r="F28" s="8">
        <v>42451</v>
      </c>
      <c r="G28" s="45" t="s">
        <v>4</v>
      </c>
      <c r="H28" s="56">
        <v>1.4203</v>
      </c>
      <c r="I28" s="56"/>
      <c r="J28" s="45">
        <v>65</v>
      </c>
      <c r="K28" s="55">
        <f t="shared" si="0"/>
        <v>53717.34437686436</v>
      </c>
      <c r="L28" s="55"/>
      <c r="M28" s="6">
        <f t="shared" si="2"/>
        <v>0.8264206827209901</v>
      </c>
      <c r="N28" s="45">
        <v>2011</v>
      </c>
      <c r="O28" s="8">
        <v>42451</v>
      </c>
      <c r="P28" s="56">
        <v>1.4203</v>
      </c>
      <c r="Q28" s="56"/>
      <c r="R28" s="57">
        <f t="shared" si="3"/>
        <v>0</v>
      </c>
      <c r="S28" s="57"/>
      <c r="T28" s="58">
        <f t="shared" si="4"/>
        <v>0</v>
      </c>
      <c r="U28" s="58"/>
    </row>
    <row r="29" spans="2:21" ht="13.5">
      <c r="B29" s="45">
        <v>21</v>
      </c>
      <c r="C29" s="55">
        <f t="shared" si="1"/>
        <v>1790578.1458954788</v>
      </c>
      <c r="D29" s="55"/>
      <c r="E29" s="45">
        <v>2011</v>
      </c>
      <c r="F29" s="8">
        <v>42460</v>
      </c>
      <c r="G29" s="45" t="s">
        <v>4</v>
      </c>
      <c r="H29" s="56">
        <v>1.4107</v>
      </c>
      <c r="I29" s="56"/>
      <c r="J29" s="45">
        <v>56</v>
      </c>
      <c r="K29" s="55">
        <f t="shared" si="0"/>
        <v>53717.34437686436</v>
      </c>
      <c r="L29" s="55"/>
      <c r="M29" s="6">
        <f t="shared" si="2"/>
        <v>0.9592382924440065</v>
      </c>
      <c r="N29" s="45">
        <v>2011</v>
      </c>
      <c r="O29" s="8">
        <v>42461</v>
      </c>
      <c r="P29" s="56">
        <v>1.4115</v>
      </c>
      <c r="Q29" s="56"/>
      <c r="R29" s="57">
        <f t="shared" si="3"/>
        <v>7673.906339551207</v>
      </c>
      <c r="S29" s="57"/>
      <c r="T29" s="58">
        <f t="shared" si="4"/>
        <v>7.999999999999119</v>
      </c>
      <c r="U29" s="58"/>
    </row>
    <row r="30" spans="2:21" ht="13.5">
      <c r="B30" s="45">
        <v>22</v>
      </c>
      <c r="C30" s="55">
        <f t="shared" si="1"/>
        <v>1798252.05223503</v>
      </c>
      <c r="D30" s="55"/>
      <c r="E30" s="45">
        <v>2011</v>
      </c>
      <c r="F30" s="8">
        <v>42462</v>
      </c>
      <c r="G30" s="46" t="s">
        <v>4</v>
      </c>
      <c r="H30" s="56">
        <v>1.4164</v>
      </c>
      <c r="I30" s="56"/>
      <c r="J30" s="45">
        <v>103</v>
      </c>
      <c r="K30" s="55">
        <f t="shared" si="0"/>
        <v>53947.5615670509</v>
      </c>
      <c r="L30" s="55"/>
      <c r="M30" s="6">
        <f t="shared" si="2"/>
        <v>0.5237627336606884</v>
      </c>
      <c r="N30" s="45">
        <v>2011</v>
      </c>
      <c r="O30" s="8">
        <v>42474</v>
      </c>
      <c r="P30" s="56">
        <v>1.4464</v>
      </c>
      <c r="Q30" s="56"/>
      <c r="R30" s="57">
        <f t="shared" si="3"/>
        <v>157128.82009820547</v>
      </c>
      <c r="S30" s="57"/>
      <c r="T30" s="58">
        <f t="shared" si="4"/>
        <v>299.99999999999807</v>
      </c>
      <c r="U30" s="58"/>
    </row>
    <row r="31" spans="2:21" ht="13.5">
      <c r="B31" s="45">
        <v>23</v>
      </c>
      <c r="C31" s="55">
        <f t="shared" si="1"/>
        <v>1955380.8723332356</v>
      </c>
      <c r="D31" s="55"/>
      <c r="E31" s="45">
        <v>2011</v>
      </c>
      <c r="F31" s="8">
        <v>42499</v>
      </c>
      <c r="G31" s="45" t="s">
        <v>3</v>
      </c>
      <c r="H31" s="56">
        <v>1.4373</v>
      </c>
      <c r="I31" s="56"/>
      <c r="J31" s="45">
        <v>68</v>
      </c>
      <c r="K31" s="55">
        <f t="shared" si="0"/>
        <v>58661.42616999707</v>
      </c>
      <c r="L31" s="55"/>
      <c r="M31" s="6">
        <f t="shared" si="2"/>
        <v>0.8626680319117215</v>
      </c>
      <c r="N31" s="45">
        <v>2011</v>
      </c>
      <c r="O31" s="8">
        <v>42499</v>
      </c>
      <c r="P31" s="56">
        <v>1.4373</v>
      </c>
      <c r="Q31" s="56"/>
      <c r="R31" s="57">
        <f t="shared" si="3"/>
        <v>0</v>
      </c>
      <c r="S31" s="57"/>
      <c r="T31" s="58">
        <f t="shared" si="4"/>
        <v>0</v>
      </c>
      <c r="U31" s="58"/>
    </row>
    <row r="32" spans="2:21" ht="13.5">
      <c r="B32" s="45">
        <v>24</v>
      </c>
      <c r="C32" s="55">
        <f t="shared" si="1"/>
        <v>1955380.8723332356</v>
      </c>
      <c r="D32" s="55"/>
      <c r="E32" s="45">
        <v>2011</v>
      </c>
      <c r="F32" s="8">
        <v>42509</v>
      </c>
      <c r="G32" s="46" t="s">
        <v>4</v>
      </c>
      <c r="H32" s="56">
        <v>1.4264</v>
      </c>
      <c r="I32" s="56"/>
      <c r="J32" s="45">
        <v>70</v>
      </c>
      <c r="K32" s="55">
        <f t="shared" si="0"/>
        <v>58661.42616999707</v>
      </c>
      <c r="L32" s="55"/>
      <c r="M32" s="6">
        <f t="shared" si="2"/>
        <v>0.8380203738571009</v>
      </c>
      <c r="N32" s="45">
        <v>2011</v>
      </c>
      <c r="O32" s="8" t="s">
        <v>81</v>
      </c>
      <c r="P32" s="56">
        <v>1.4264</v>
      </c>
      <c r="Q32" s="56"/>
      <c r="R32" s="57">
        <f t="shared" si="3"/>
        <v>0</v>
      </c>
      <c r="S32" s="57"/>
      <c r="T32" s="58">
        <f t="shared" si="4"/>
        <v>0</v>
      </c>
      <c r="U32" s="58"/>
    </row>
    <row r="33" spans="2:21" ht="13.5">
      <c r="B33" s="45">
        <v>25</v>
      </c>
      <c r="C33" s="55">
        <f t="shared" si="1"/>
        <v>1955380.8723332356</v>
      </c>
      <c r="D33" s="55"/>
      <c r="E33" s="45">
        <v>2011</v>
      </c>
      <c r="F33" s="8">
        <v>42552</v>
      </c>
      <c r="G33" s="45" t="s">
        <v>4</v>
      </c>
      <c r="H33" s="56">
        <v>1.4499</v>
      </c>
      <c r="I33" s="56"/>
      <c r="J33" s="45">
        <v>33</v>
      </c>
      <c r="K33" s="55">
        <f t="shared" si="0"/>
        <v>58661.42616999707</v>
      </c>
      <c r="L33" s="55"/>
      <c r="M33" s="6">
        <f t="shared" si="2"/>
        <v>1.777618974848396</v>
      </c>
      <c r="N33" s="45">
        <v>2011</v>
      </c>
      <c r="O33" s="8">
        <v>42552</v>
      </c>
      <c r="P33" s="56">
        <v>1.4499</v>
      </c>
      <c r="Q33" s="56"/>
      <c r="R33" s="57">
        <f t="shared" si="3"/>
        <v>0</v>
      </c>
      <c r="S33" s="57"/>
      <c r="T33" s="58">
        <f t="shared" si="4"/>
        <v>0</v>
      </c>
      <c r="U33" s="58"/>
    </row>
    <row r="34" spans="2:21" ht="13.5">
      <c r="B34" s="45">
        <v>26</v>
      </c>
      <c r="C34" s="55">
        <f t="shared" si="1"/>
        <v>1955380.8723332356</v>
      </c>
      <c r="D34" s="55"/>
      <c r="E34" s="45">
        <v>2011</v>
      </c>
      <c r="F34" s="8">
        <v>42562</v>
      </c>
      <c r="G34" s="45" t="s">
        <v>3</v>
      </c>
      <c r="H34" s="56">
        <v>1.4204</v>
      </c>
      <c r="I34" s="56"/>
      <c r="J34" s="45">
        <v>146</v>
      </c>
      <c r="K34" s="55">
        <f t="shared" si="0"/>
        <v>58661.42616999707</v>
      </c>
      <c r="L34" s="55"/>
      <c r="M34" s="6">
        <f t="shared" si="2"/>
        <v>0.4017905902054594</v>
      </c>
      <c r="N34" s="45">
        <v>2011</v>
      </c>
      <c r="O34" s="8">
        <v>42564</v>
      </c>
      <c r="P34" s="56">
        <v>1.4061</v>
      </c>
      <c r="Q34" s="56"/>
      <c r="R34" s="57">
        <f t="shared" si="3"/>
        <v>57456.0543993815</v>
      </c>
      <c r="S34" s="57"/>
      <c r="T34" s="58">
        <f t="shared" si="4"/>
        <v>143.00000000000202</v>
      </c>
      <c r="U34" s="58"/>
    </row>
    <row r="35" spans="2:21" ht="13.5">
      <c r="B35" s="45">
        <v>27</v>
      </c>
      <c r="C35" s="55">
        <f t="shared" si="1"/>
        <v>2012836.926732617</v>
      </c>
      <c r="D35" s="55"/>
      <c r="E35" s="45">
        <v>2011</v>
      </c>
      <c r="F35" s="8">
        <v>42570</v>
      </c>
      <c r="G35" s="46" t="s">
        <v>4</v>
      </c>
      <c r="H35" s="56">
        <v>1.4127</v>
      </c>
      <c r="I35" s="56"/>
      <c r="J35" s="45">
        <v>59</v>
      </c>
      <c r="K35" s="55">
        <f t="shared" si="0"/>
        <v>60385.107801978505</v>
      </c>
      <c r="L35" s="55"/>
      <c r="M35" s="6">
        <f t="shared" si="2"/>
        <v>1.0234764034233645</v>
      </c>
      <c r="N35" s="45">
        <v>2011</v>
      </c>
      <c r="O35" s="8">
        <v>42578</v>
      </c>
      <c r="P35" s="56">
        <v>1.4455</v>
      </c>
      <c r="Q35" s="56"/>
      <c r="R35" s="57">
        <f t="shared" si="3"/>
        <v>335700.26032286295</v>
      </c>
      <c r="S35" s="57"/>
      <c r="T35" s="58">
        <f t="shared" si="4"/>
        <v>327.99999999999943</v>
      </c>
      <c r="U35" s="58"/>
    </row>
    <row r="36" spans="2:21" ht="13.5">
      <c r="B36" s="45">
        <v>28</v>
      </c>
      <c r="C36" s="55">
        <f t="shared" si="1"/>
        <v>2348537.1870554797</v>
      </c>
      <c r="D36" s="55"/>
      <c r="E36" s="45">
        <v>2011</v>
      </c>
      <c r="F36" s="8">
        <v>42591</v>
      </c>
      <c r="G36" s="45" t="s">
        <v>3</v>
      </c>
      <c r="H36" s="56">
        <v>1.421</v>
      </c>
      <c r="I36" s="56"/>
      <c r="J36" s="45">
        <v>72</v>
      </c>
      <c r="K36" s="55">
        <f t="shared" si="0"/>
        <v>70456.11561166438</v>
      </c>
      <c r="L36" s="55"/>
      <c r="M36" s="6">
        <f t="shared" si="2"/>
        <v>0.9785571612731164</v>
      </c>
      <c r="N36" s="45">
        <v>2011</v>
      </c>
      <c r="O36" s="8">
        <v>42585</v>
      </c>
      <c r="P36" s="56">
        <v>1.421</v>
      </c>
      <c r="Q36" s="56"/>
      <c r="R36" s="57">
        <f t="shared" si="3"/>
        <v>0</v>
      </c>
      <c r="S36" s="57"/>
      <c r="T36" s="58">
        <f t="shared" si="4"/>
        <v>0</v>
      </c>
      <c r="U36" s="58"/>
    </row>
    <row r="37" spans="2:21" ht="13.5">
      <c r="B37" s="45">
        <v>29</v>
      </c>
      <c r="C37" s="55">
        <f t="shared" si="1"/>
        <v>2348537.1870554797</v>
      </c>
      <c r="D37" s="55"/>
      <c r="E37" s="45">
        <v>2011</v>
      </c>
      <c r="F37" s="8">
        <v>42613</v>
      </c>
      <c r="G37" s="45" t="s">
        <v>3</v>
      </c>
      <c r="H37" s="56">
        <v>1.4416</v>
      </c>
      <c r="I37" s="56"/>
      <c r="J37" s="45">
        <v>52</v>
      </c>
      <c r="K37" s="55">
        <f t="shared" si="0"/>
        <v>70456.11561166438</v>
      </c>
      <c r="L37" s="55"/>
      <c r="M37" s="6">
        <f t="shared" si="2"/>
        <v>1.3549253002243151</v>
      </c>
      <c r="N37" s="45">
        <v>2011</v>
      </c>
      <c r="O37" s="8">
        <v>42625</v>
      </c>
      <c r="P37" s="56">
        <v>1.3671</v>
      </c>
      <c r="Q37" s="56"/>
      <c r="R37" s="57">
        <f t="shared" si="3"/>
        <v>1009419.3486671149</v>
      </c>
      <c r="S37" s="57"/>
      <c r="T37" s="58">
        <f t="shared" si="4"/>
        <v>745.0000000000001</v>
      </c>
      <c r="U37" s="58"/>
    </row>
    <row r="38" spans="2:21" ht="13.5">
      <c r="B38" s="45">
        <v>30</v>
      </c>
      <c r="C38" s="55">
        <f t="shared" si="1"/>
        <v>3357956.5357225947</v>
      </c>
      <c r="D38" s="55"/>
      <c r="E38" s="45">
        <v>2011</v>
      </c>
      <c r="F38" s="8">
        <v>42643</v>
      </c>
      <c r="G38" s="46" t="s">
        <v>3</v>
      </c>
      <c r="H38" s="56">
        <v>1.3551</v>
      </c>
      <c r="I38" s="56"/>
      <c r="J38" s="45">
        <v>49</v>
      </c>
      <c r="K38" s="55">
        <f t="shared" si="0"/>
        <v>100738.69607167784</v>
      </c>
      <c r="L38" s="55"/>
      <c r="M38" s="6">
        <f t="shared" si="2"/>
        <v>2.055891756564854</v>
      </c>
      <c r="N38" s="45">
        <v>2011</v>
      </c>
      <c r="O38" s="8">
        <v>42649</v>
      </c>
      <c r="P38" s="56">
        <v>1.3381</v>
      </c>
      <c r="Q38" s="56"/>
      <c r="R38" s="57">
        <f t="shared" si="3"/>
        <v>349501.5986160232</v>
      </c>
      <c r="S38" s="57"/>
      <c r="T38" s="58">
        <f t="shared" si="4"/>
        <v>169.99999999999903</v>
      </c>
      <c r="U38" s="58"/>
    </row>
    <row r="39" spans="2:21" ht="13.5">
      <c r="B39" s="45">
        <v>31</v>
      </c>
      <c r="C39" s="55">
        <f t="shared" si="1"/>
        <v>3707458.134338618</v>
      </c>
      <c r="D39" s="55"/>
      <c r="E39" s="45">
        <v>2011</v>
      </c>
      <c r="F39" s="8">
        <v>42664</v>
      </c>
      <c r="G39" s="45" t="s">
        <v>4</v>
      </c>
      <c r="H39" s="56">
        <v>1.3808</v>
      </c>
      <c r="I39" s="56"/>
      <c r="J39" s="45">
        <v>105</v>
      </c>
      <c r="K39" s="55">
        <f t="shared" si="0"/>
        <v>111223.74403015853</v>
      </c>
      <c r="L39" s="55"/>
      <c r="M39" s="6">
        <f t="shared" si="2"/>
        <v>1.0592737526681766</v>
      </c>
      <c r="N39" s="45">
        <v>2011</v>
      </c>
      <c r="O39" s="8">
        <v>42669</v>
      </c>
      <c r="P39" s="56">
        <v>1.3895</v>
      </c>
      <c r="Q39" s="56"/>
      <c r="R39" s="57">
        <f t="shared" si="3"/>
        <v>92156.81648213063</v>
      </c>
      <c r="S39" s="57"/>
      <c r="T39" s="58">
        <f t="shared" si="4"/>
        <v>86.9999999999993</v>
      </c>
      <c r="U39" s="58"/>
    </row>
    <row r="40" spans="2:21" ht="13.5">
      <c r="B40" s="45">
        <v>32</v>
      </c>
      <c r="C40" s="55">
        <f t="shared" si="1"/>
        <v>3799614.950820748</v>
      </c>
      <c r="D40" s="55"/>
      <c r="E40" s="45">
        <v>2011</v>
      </c>
      <c r="F40" s="8">
        <v>42697</v>
      </c>
      <c r="G40" s="46" t="s">
        <v>3</v>
      </c>
      <c r="H40" s="56">
        <v>1.3481</v>
      </c>
      <c r="I40" s="56"/>
      <c r="J40" s="45">
        <v>60</v>
      </c>
      <c r="K40" s="55">
        <f t="shared" si="0"/>
        <v>113988.44852462244</v>
      </c>
      <c r="L40" s="55"/>
      <c r="M40" s="6">
        <f t="shared" si="2"/>
        <v>1.8998074754103738</v>
      </c>
      <c r="N40" s="45">
        <v>2011</v>
      </c>
      <c r="O40" s="8">
        <v>42702</v>
      </c>
      <c r="P40" s="56">
        <v>1.3351</v>
      </c>
      <c r="Q40" s="56"/>
      <c r="R40" s="57">
        <f t="shared" si="3"/>
        <v>246974.97180335093</v>
      </c>
      <c r="S40" s="57"/>
      <c r="T40" s="58">
        <f t="shared" si="4"/>
        <v>130.00000000000122</v>
      </c>
      <c r="U40" s="58"/>
    </row>
    <row r="41" spans="2:21" ht="13.5">
      <c r="B41" s="45">
        <v>33</v>
      </c>
      <c r="C41" s="55">
        <f t="shared" si="1"/>
        <v>4046589.922624099</v>
      </c>
      <c r="D41" s="55"/>
      <c r="E41" s="45">
        <v>2011</v>
      </c>
      <c r="F41" s="8">
        <v>42713</v>
      </c>
      <c r="G41" s="45" t="s">
        <v>3</v>
      </c>
      <c r="H41" s="56">
        <v>1.3324</v>
      </c>
      <c r="I41" s="56"/>
      <c r="J41" s="45">
        <v>109</v>
      </c>
      <c r="K41" s="55">
        <f t="shared" si="0"/>
        <v>121397.69767872297</v>
      </c>
      <c r="L41" s="55"/>
      <c r="M41" s="6">
        <f t="shared" si="2"/>
        <v>1.1137403456763575</v>
      </c>
      <c r="N41" s="45">
        <v>2011</v>
      </c>
      <c r="O41" s="8">
        <v>42720</v>
      </c>
      <c r="P41" s="56">
        <v>1.3064</v>
      </c>
      <c r="Q41" s="56"/>
      <c r="R41" s="57">
        <f t="shared" si="3"/>
        <v>289572.4898758532</v>
      </c>
      <c r="S41" s="57"/>
      <c r="T41" s="58">
        <f t="shared" si="4"/>
        <v>260.0000000000002</v>
      </c>
      <c r="U41" s="58"/>
    </row>
    <row r="42" spans="2:21" ht="13.5">
      <c r="B42" s="45">
        <v>34</v>
      </c>
      <c r="C42" s="55">
        <f t="shared" si="1"/>
        <v>4336162.412499952</v>
      </c>
      <c r="D42" s="55"/>
      <c r="E42" s="45">
        <v>2012</v>
      </c>
      <c r="F42" s="8">
        <v>42407</v>
      </c>
      <c r="G42" s="45" t="s">
        <v>4</v>
      </c>
      <c r="H42" s="56">
        <v>1.3183</v>
      </c>
      <c r="I42" s="56"/>
      <c r="J42" s="45">
        <v>88</v>
      </c>
      <c r="K42" s="55">
        <f t="shared" si="0"/>
        <v>130084.87237499857</v>
      </c>
      <c r="L42" s="55"/>
      <c r="M42" s="6">
        <f t="shared" si="2"/>
        <v>1.4782371860795291</v>
      </c>
      <c r="N42" s="45">
        <v>2012</v>
      </c>
      <c r="O42" s="8">
        <v>42410</v>
      </c>
      <c r="P42" s="56">
        <v>1.3233</v>
      </c>
      <c r="Q42" s="56"/>
      <c r="R42" s="57">
        <f t="shared" si="3"/>
        <v>73911.85930397488</v>
      </c>
      <c r="S42" s="57"/>
      <c r="T42" s="58">
        <f t="shared" si="4"/>
        <v>49.999999999998934</v>
      </c>
      <c r="U42" s="58"/>
    </row>
    <row r="43" spans="2:21" ht="13.5">
      <c r="B43" s="45">
        <v>35</v>
      </c>
      <c r="C43" s="55">
        <f t="shared" si="1"/>
        <v>4410074.271803927</v>
      </c>
      <c r="D43" s="55"/>
      <c r="E43" s="45">
        <v>2012</v>
      </c>
      <c r="F43" s="8">
        <v>42423</v>
      </c>
      <c r="G43" s="46" t="s">
        <v>4</v>
      </c>
      <c r="H43" s="56">
        <v>1.3259</v>
      </c>
      <c r="I43" s="56"/>
      <c r="J43" s="45">
        <v>28</v>
      </c>
      <c r="K43" s="55">
        <f t="shared" si="0"/>
        <v>132302.2281541178</v>
      </c>
      <c r="L43" s="55"/>
      <c r="M43" s="6">
        <f t="shared" si="2"/>
        <v>4.725079576932779</v>
      </c>
      <c r="N43" s="45">
        <v>2012</v>
      </c>
      <c r="O43" s="8">
        <v>42430</v>
      </c>
      <c r="P43" s="56">
        <v>1.3388</v>
      </c>
      <c r="Q43" s="56"/>
      <c r="R43" s="57">
        <f t="shared" si="3"/>
        <v>609535.2654243243</v>
      </c>
      <c r="S43" s="57"/>
      <c r="T43" s="58">
        <f t="shared" si="4"/>
        <v>128.99999999999912</v>
      </c>
      <c r="U43" s="58"/>
    </row>
    <row r="44" spans="2:21" ht="13.5">
      <c r="B44" s="45">
        <v>36</v>
      </c>
      <c r="C44" s="55">
        <f t="shared" si="1"/>
        <v>5019609.537228251</v>
      </c>
      <c r="D44" s="55"/>
      <c r="E44" s="45">
        <v>2012</v>
      </c>
      <c r="F44" s="8">
        <v>42443</v>
      </c>
      <c r="G44" s="46" t="s">
        <v>3</v>
      </c>
      <c r="H44" s="56">
        <v>1.3056</v>
      </c>
      <c r="I44" s="56"/>
      <c r="J44" s="45">
        <v>66</v>
      </c>
      <c r="K44" s="55">
        <f t="shared" si="0"/>
        <v>150588.2861168475</v>
      </c>
      <c r="L44" s="55"/>
      <c r="M44" s="6">
        <f t="shared" si="2"/>
        <v>2.2816406987401137</v>
      </c>
      <c r="N44" s="45">
        <v>2012</v>
      </c>
      <c r="O44" s="8">
        <v>42443</v>
      </c>
      <c r="P44" s="56">
        <v>1.3056</v>
      </c>
      <c r="Q44" s="56"/>
      <c r="R44" s="57">
        <f t="shared" si="3"/>
        <v>0</v>
      </c>
      <c r="S44" s="57"/>
      <c r="T44" s="58">
        <f t="shared" si="4"/>
        <v>0</v>
      </c>
      <c r="U44" s="58"/>
    </row>
    <row r="45" spans="2:21" ht="13.5">
      <c r="B45" s="45">
        <v>37</v>
      </c>
      <c r="C45" s="55">
        <f t="shared" si="1"/>
        <v>5019609.537228251</v>
      </c>
      <c r="D45" s="55"/>
      <c r="E45" s="45">
        <v>2012</v>
      </c>
      <c r="F45" s="8">
        <v>42480</v>
      </c>
      <c r="G45" s="46" t="s">
        <v>4</v>
      </c>
      <c r="H45" s="56">
        <v>1.3144</v>
      </c>
      <c r="I45" s="56"/>
      <c r="J45" s="45">
        <v>27</v>
      </c>
      <c r="K45" s="55">
        <f t="shared" si="0"/>
        <v>150588.2861168475</v>
      </c>
      <c r="L45" s="55"/>
      <c r="M45" s="6">
        <f t="shared" si="2"/>
        <v>5.577343930253612</v>
      </c>
      <c r="N45" s="45">
        <v>2012</v>
      </c>
      <c r="O45" s="8">
        <v>42483</v>
      </c>
      <c r="P45" s="56">
        <v>1.3144</v>
      </c>
      <c r="Q45" s="56"/>
      <c r="R45" s="57">
        <f t="shared" si="3"/>
        <v>0</v>
      </c>
      <c r="S45" s="57"/>
      <c r="T45" s="58">
        <f t="shared" si="4"/>
        <v>0</v>
      </c>
      <c r="U45" s="58"/>
    </row>
    <row r="46" spans="2:21" ht="13.5">
      <c r="B46" s="45">
        <v>38</v>
      </c>
      <c r="C46" s="55">
        <f t="shared" si="1"/>
        <v>5019609.537228251</v>
      </c>
      <c r="D46" s="55"/>
      <c r="E46" s="45">
        <v>2012</v>
      </c>
      <c r="F46" s="8">
        <v>42515</v>
      </c>
      <c r="G46" s="47" t="s">
        <v>3</v>
      </c>
      <c r="H46" s="56">
        <v>1.256</v>
      </c>
      <c r="I46" s="56"/>
      <c r="J46" s="45">
        <v>59</v>
      </c>
      <c r="K46" s="55">
        <f t="shared" si="0"/>
        <v>150588.2861168475</v>
      </c>
      <c r="L46" s="55"/>
      <c r="M46" s="6">
        <f t="shared" si="2"/>
        <v>2.552343832488941</v>
      </c>
      <c r="N46" s="45">
        <v>2012</v>
      </c>
      <c r="O46" s="8">
        <v>42515</v>
      </c>
      <c r="P46" s="56">
        <v>1.256</v>
      </c>
      <c r="Q46" s="56"/>
      <c r="R46" s="57">
        <f t="shared" si="3"/>
        <v>0</v>
      </c>
      <c r="S46" s="57"/>
      <c r="T46" s="58">
        <f t="shared" si="4"/>
        <v>0</v>
      </c>
      <c r="U46" s="58"/>
    </row>
    <row r="47" spans="2:21" ht="13.5">
      <c r="B47" s="45">
        <v>39</v>
      </c>
      <c r="C47" s="55">
        <f t="shared" si="1"/>
        <v>5019609.537228251</v>
      </c>
      <c r="D47" s="55"/>
      <c r="E47" s="45">
        <v>2012</v>
      </c>
      <c r="F47" s="8">
        <v>42520</v>
      </c>
      <c r="G47" s="47" t="s">
        <v>3</v>
      </c>
      <c r="H47" s="56">
        <v>1.2515</v>
      </c>
      <c r="I47" s="56"/>
      <c r="J47" s="45">
        <v>38</v>
      </c>
      <c r="K47" s="55">
        <f t="shared" si="0"/>
        <v>150588.2861168475</v>
      </c>
      <c r="L47" s="55"/>
      <c r="M47" s="6">
        <f t="shared" si="2"/>
        <v>3.9628496346538817</v>
      </c>
      <c r="N47" s="45">
        <v>2012</v>
      </c>
      <c r="O47" s="8">
        <v>42522</v>
      </c>
      <c r="P47" s="56">
        <v>1.2365</v>
      </c>
      <c r="Q47" s="56"/>
      <c r="R47" s="57">
        <f t="shared" si="3"/>
        <v>594427.4451980871</v>
      </c>
      <c r="S47" s="57"/>
      <c r="T47" s="58">
        <f t="shared" si="4"/>
        <v>150.00000000000125</v>
      </c>
      <c r="U47" s="58"/>
    </row>
    <row r="48" spans="2:21" ht="13.5">
      <c r="B48" s="45">
        <v>40</v>
      </c>
      <c r="C48" s="55">
        <f t="shared" si="1"/>
        <v>5614036.982426338</v>
      </c>
      <c r="D48" s="55"/>
      <c r="E48" s="45">
        <v>2012</v>
      </c>
      <c r="F48" s="8">
        <v>42568</v>
      </c>
      <c r="G48" s="47" t="s">
        <v>4</v>
      </c>
      <c r="H48" s="56">
        <v>1.2246</v>
      </c>
      <c r="I48" s="56"/>
      <c r="J48" s="45">
        <v>35</v>
      </c>
      <c r="K48" s="55">
        <f t="shared" si="0"/>
        <v>168421.10947279012</v>
      </c>
      <c r="L48" s="55"/>
      <c r="M48" s="6">
        <f t="shared" si="2"/>
        <v>4.812031699222575</v>
      </c>
      <c r="N48" s="45">
        <v>2012</v>
      </c>
      <c r="O48" s="8">
        <v>42568</v>
      </c>
      <c r="P48" s="56">
        <v>1.2276</v>
      </c>
      <c r="Q48" s="56"/>
      <c r="R48" s="57">
        <f t="shared" si="3"/>
        <v>144360.9509766827</v>
      </c>
      <c r="S48" s="57"/>
      <c r="T48" s="58">
        <f t="shared" si="4"/>
        <v>30.000000000001137</v>
      </c>
      <c r="U48" s="58"/>
    </row>
    <row r="49" spans="2:21" ht="13.5">
      <c r="B49" s="45">
        <v>41</v>
      </c>
      <c r="C49" s="55">
        <f t="shared" si="1"/>
        <v>5758397.933403021</v>
      </c>
      <c r="D49" s="55"/>
      <c r="E49" s="45">
        <v>2012</v>
      </c>
      <c r="F49" s="8">
        <v>42571</v>
      </c>
      <c r="G49" s="47" t="s">
        <v>3</v>
      </c>
      <c r="H49" s="56">
        <v>1.2251</v>
      </c>
      <c r="I49" s="56"/>
      <c r="J49" s="45">
        <v>31</v>
      </c>
      <c r="K49" s="55">
        <f t="shared" si="0"/>
        <v>172751.9380020906</v>
      </c>
      <c r="L49" s="55"/>
      <c r="M49" s="6">
        <f t="shared" si="2"/>
        <v>5.572643161357761</v>
      </c>
      <c r="N49" s="45">
        <v>2012</v>
      </c>
      <c r="O49" s="8">
        <v>42576</v>
      </c>
      <c r="P49" s="56">
        <v>1.2144</v>
      </c>
      <c r="Q49" s="56"/>
      <c r="R49" s="57">
        <f t="shared" si="3"/>
        <v>596272.8182652891</v>
      </c>
      <c r="S49" s="57"/>
      <c r="T49" s="58">
        <f t="shared" si="4"/>
        <v>107.00000000000153</v>
      </c>
      <c r="U49" s="58"/>
    </row>
    <row r="50" spans="2:21" ht="13.5">
      <c r="B50" s="45">
        <v>42</v>
      </c>
      <c r="C50" s="55">
        <f t="shared" si="1"/>
        <v>6354670.75166831</v>
      </c>
      <c r="D50" s="55"/>
      <c r="E50" s="45">
        <v>2012</v>
      </c>
      <c r="F50" s="8">
        <v>42610</v>
      </c>
      <c r="G50" s="47" t="s">
        <v>3</v>
      </c>
      <c r="H50" s="56">
        <v>1.2509</v>
      </c>
      <c r="I50" s="56"/>
      <c r="J50" s="45">
        <v>26</v>
      </c>
      <c r="K50" s="55">
        <f t="shared" si="0"/>
        <v>190640.12255004927</v>
      </c>
      <c r="L50" s="55"/>
      <c r="M50" s="6">
        <f t="shared" si="2"/>
        <v>7.332312405771126</v>
      </c>
      <c r="N50" s="45">
        <v>2012</v>
      </c>
      <c r="O50" s="8">
        <v>42610</v>
      </c>
      <c r="P50" s="56">
        <v>1.2505</v>
      </c>
      <c r="Q50" s="56"/>
      <c r="R50" s="57">
        <f t="shared" si="3"/>
        <v>29329.249623081272</v>
      </c>
      <c r="S50" s="57"/>
      <c r="T50" s="58">
        <f t="shared" si="4"/>
        <v>3.9999999999995595</v>
      </c>
      <c r="U50" s="58"/>
    </row>
    <row r="51" spans="2:21" ht="13.5">
      <c r="B51" s="45">
        <v>43</v>
      </c>
      <c r="C51" s="55">
        <f t="shared" si="1"/>
        <v>6384000.001291391</v>
      </c>
      <c r="D51" s="55"/>
      <c r="E51" s="45">
        <v>2012</v>
      </c>
      <c r="F51" s="8">
        <v>42618</v>
      </c>
      <c r="G51" s="45" t="s">
        <v>3</v>
      </c>
      <c r="H51" s="56">
        <v>1.2557</v>
      </c>
      <c r="I51" s="56"/>
      <c r="J51" s="45">
        <v>40</v>
      </c>
      <c r="K51" s="55">
        <f t="shared" si="0"/>
        <v>191520.00003874174</v>
      </c>
      <c r="L51" s="55"/>
      <c r="M51" s="6">
        <f t="shared" si="2"/>
        <v>4.788000000968544</v>
      </c>
      <c r="N51" s="45">
        <v>2012</v>
      </c>
      <c r="O51" s="8">
        <v>42618</v>
      </c>
      <c r="P51" s="56">
        <v>1.2557</v>
      </c>
      <c r="Q51" s="56"/>
      <c r="R51" s="57">
        <f t="shared" si="3"/>
        <v>0</v>
      </c>
      <c r="S51" s="57"/>
      <c r="T51" s="58">
        <f t="shared" si="4"/>
        <v>0</v>
      </c>
      <c r="U51" s="58"/>
    </row>
    <row r="52" spans="2:21" ht="13.5">
      <c r="B52" s="45">
        <v>44</v>
      </c>
      <c r="C52" s="55">
        <f t="shared" si="1"/>
        <v>6384000.001291391</v>
      </c>
      <c r="D52" s="55"/>
      <c r="E52" s="45">
        <v>2012</v>
      </c>
      <c r="F52" s="8">
        <v>42625</v>
      </c>
      <c r="G52" s="47" t="s">
        <v>4</v>
      </c>
      <c r="H52" s="56">
        <v>1.2906</v>
      </c>
      <c r="I52" s="56"/>
      <c r="J52" s="45">
        <v>90</v>
      </c>
      <c r="K52" s="55">
        <f t="shared" si="0"/>
        <v>191520.00003874174</v>
      </c>
      <c r="L52" s="55"/>
      <c r="M52" s="6">
        <f t="shared" si="2"/>
        <v>2.128000000430464</v>
      </c>
      <c r="N52" s="45">
        <v>2012</v>
      </c>
      <c r="O52" s="8">
        <v>42631</v>
      </c>
      <c r="P52" s="56">
        <v>1.3104</v>
      </c>
      <c r="Q52" s="56"/>
      <c r="R52" s="57">
        <f t="shared" si="3"/>
        <v>421344.00008523266</v>
      </c>
      <c r="S52" s="57"/>
      <c r="T52" s="58">
        <f t="shared" si="4"/>
        <v>198.0000000000004</v>
      </c>
      <c r="U52" s="58"/>
    </row>
    <row r="53" spans="2:21" ht="13.5">
      <c r="B53" s="45">
        <v>45</v>
      </c>
      <c r="C53" s="55">
        <f t="shared" si="1"/>
        <v>6805344.001376624</v>
      </c>
      <c r="D53" s="55"/>
      <c r="E53" s="45">
        <v>2012</v>
      </c>
      <c r="F53" s="8">
        <v>42638</v>
      </c>
      <c r="G53" s="47" t="s">
        <v>3</v>
      </c>
      <c r="H53" s="56">
        <v>1.293</v>
      </c>
      <c r="I53" s="56"/>
      <c r="J53" s="45">
        <v>22</v>
      </c>
      <c r="K53" s="55">
        <f t="shared" si="0"/>
        <v>204160.32004129872</v>
      </c>
      <c r="L53" s="55"/>
      <c r="M53" s="6">
        <f t="shared" si="2"/>
        <v>9.28001454733176</v>
      </c>
      <c r="N53" s="45">
        <v>2012</v>
      </c>
      <c r="O53" s="8">
        <v>42638</v>
      </c>
      <c r="P53" s="56">
        <v>1.293</v>
      </c>
      <c r="Q53" s="56"/>
      <c r="R53" s="57">
        <f t="shared" si="3"/>
        <v>0</v>
      </c>
      <c r="S53" s="57"/>
      <c r="T53" s="58">
        <f t="shared" si="4"/>
        <v>0</v>
      </c>
      <c r="U53" s="58"/>
    </row>
    <row r="54" spans="2:21" ht="13.5">
      <c r="B54" s="45">
        <v>46</v>
      </c>
      <c r="C54" s="55">
        <f t="shared" si="1"/>
        <v>6805344.001376624</v>
      </c>
      <c r="D54" s="55"/>
      <c r="E54" s="45">
        <v>2012</v>
      </c>
      <c r="F54" s="8">
        <v>42695</v>
      </c>
      <c r="G54" s="45" t="s">
        <v>4</v>
      </c>
      <c r="H54" s="56">
        <v>1.2811</v>
      </c>
      <c r="I54" s="56"/>
      <c r="J54" s="45">
        <v>26</v>
      </c>
      <c r="K54" s="55">
        <f t="shared" si="0"/>
        <v>204160.32004129872</v>
      </c>
      <c r="L54" s="55"/>
      <c r="M54" s="6">
        <f t="shared" si="2"/>
        <v>7.852320001588412</v>
      </c>
      <c r="N54" s="45">
        <v>2012</v>
      </c>
      <c r="O54" s="8">
        <v>42695</v>
      </c>
      <c r="P54" s="56">
        <v>1.2785</v>
      </c>
      <c r="Q54" s="56"/>
      <c r="R54" s="57">
        <f t="shared" si="3"/>
        <v>-204160.32004129363</v>
      </c>
      <c r="S54" s="57"/>
      <c r="T54" s="58">
        <f t="shared" si="4"/>
        <v>-26</v>
      </c>
      <c r="U54" s="58"/>
    </row>
    <row r="55" spans="2:21" ht="13.5">
      <c r="B55" s="45">
        <v>47</v>
      </c>
      <c r="C55" s="55">
        <f t="shared" si="1"/>
        <v>6601183.681335331</v>
      </c>
      <c r="D55" s="55"/>
      <c r="E55" s="45">
        <v>2012</v>
      </c>
      <c r="F55" s="8">
        <v>42718</v>
      </c>
      <c r="G55" s="47" t="s">
        <v>4</v>
      </c>
      <c r="H55" s="56">
        <v>1.3085</v>
      </c>
      <c r="I55" s="56"/>
      <c r="J55" s="45">
        <v>45</v>
      </c>
      <c r="K55" s="55">
        <f t="shared" si="0"/>
        <v>198035.5104400599</v>
      </c>
      <c r="L55" s="55"/>
      <c r="M55" s="6">
        <f t="shared" si="2"/>
        <v>4.40078912089022</v>
      </c>
      <c r="N55" s="45">
        <v>2012</v>
      </c>
      <c r="O55" s="8">
        <v>42725</v>
      </c>
      <c r="P55" s="56">
        <v>1.3188</v>
      </c>
      <c r="Q55" s="56"/>
      <c r="R55" s="57">
        <f t="shared" si="3"/>
        <v>453281.2794516916</v>
      </c>
      <c r="S55" s="57"/>
      <c r="T55" s="58">
        <f t="shared" si="4"/>
        <v>102.99999999999976</v>
      </c>
      <c r="U55" s="58"/>
    </row>
    <row r="56" spans="2:21" ht="13.5">
      <c r="B56" s="45">
        <v>48</v>
      </c>
      <c r="C56" s="55">
        <f t="shared" si="1"/>
        <v>7054464.9607870225</v>
      </c>
      <c r="D56" s="55"/>
      <c r="E56" s="45">
        <v>2013</v>
      </c>
      <c r="F56" s="8">
        <v>42397</v>
      </c>
      <c r="G56" s="47" t="s">
        <v>4</v>
      </c>
      <c r="H56" s="56">
        <v>1.346</v>
      </c>
      <c r="I56" s="56"/>
      <c r="J56" s="45">
        <v>36</v>
      </c>
      <c r="K56" s="55">
        <f t="shared" si="0"/>
        <v>211633.94882361067</v>
      </c>
      <c r="L56" s="55"/>
      <c r="M56" s="6">
        <f t="shared" si="2"/>
        <v>5.878720800655852</v>
      </c>
      <c r="N56" s="45">
        <v>2013</v>
      </c>
      <c r="O56" s="8">
        <v>42398</v>
      </c>
      <c r="P56" s="56">
        <v>1.3424</v>
      </c>
      <c r="Q56" s="56"/>
      <c r="R56" s="57">
        <f t="shared" si="3"/>
        <v>-211633.9488236135</v>
      </c>
      <c r="S56" s="57"/>
      <c r="T56" s="58">
        <f t="shared" si="4"/>
        <v>-36</v>
      </c>
      <c r="U56" s="58"/>
    </row>
    <row r="57" spans="2:21" ht="13.5">
      <c r="B57" s="45">
        <v>49</v>
      </c>
      <c r="C57" s="55">
        <f t="shared" si="1"/>
        <v>6842831.011963409</v>
      </c>
      <c r="D57" s="55"/>
      <c r="E57" s="45">
        <v>2013</v>
      </c>
      <c r="F57" s="8">
        <v>42400</v>
      </c>
      <c r="G57" s="47" t="s">
        <v>4</v>
      </c>
      <c r="H57" s="56">
        <v>1.3571</v>
      </c>
      <c r="I57" s="56"/>
      <c r="J57" s="45">
        <v>30</v>
      </c>
      <c r="K57" s="55">
        <f t="shared" si="0"/>
        <v>205284.93035890226</v>
      </c>
      <c r="L57" s="55"/>
      <c r="M57" s="6">
        <f t="shared" si="2"/>
        <v>6.842831011963409</v>
      </c>
      <c r="N57" s="45">
        <v>2013</v>
      </c>
      <c r="O57" s="8">
        <v>42404</v>
      </c>
      <c r="P57" s="56">
        <v>1.3585</v>
      </c>
      <c r="Q57" s="56"/>
      <c r="R57" s="57">
        <f t="shared" si="3"/>
        <v>95799.63416749238</v>
      </c>
      <c r="S57" s="57"/>
      <c r="T57" s="58">
        <f t="shared" si="4"/>
        <v>14.000000000000679</v>
      </c>
      <c r="U57" s="58"/>
    </row>
    <row r="58" spans="2:21" ht="13.5">
      <c r="B58" s="45">
        <v>50</v>
      </c>
      <c r="C58" s="55">
        <f t="shared" si="1"/>
        <v>6938630.646130902</v>
      </c>
      <c r="D58" s="55"/>
      <c r="E58" s="45">
        <v>2013</v>
      </c>
      <c r="F58" s="8">
        <v>42448</v>
      </c>
      <c r="G58" s="45" t="s">
        <v>3</v>
      </c>
      <c r="H58" s="56">
        <v>1.2938</v>
      </c>
      <c r="I58" s="56"/>
      <c r="J58" s="45">
        <v>57</v>
      </c>
      <c r="K58" s="55">
        <f t="shared" si="0"/>
        <v>208158.91938392704</v>
      </c>
      <c r="L58" s="55"/>
      <c r="M58" s="6">
        <f t="shared" si="2"/>
        <v>3.651910866384685</v>
      </c>
      <c r="N58" s="45">
        <v>2013</v>
      </c>
      <c r="O58" s="8">
        <v>42449</v>
      </c>
      <c r="P58" s="56">
        <v>1.2915</v>
      </c>
      <c r="Q58" s="56"/>
      <c r="R58" s="57">
        <f t="shared" si="3"/>
        <v>83993.94992684662</v>
      </c>
      <c r="S58" s="57"/>
      <c r="T58" s="58">
        <f t="shared" si="4"/>
        <v>22.999999999999687</v>
      </c>
      <c r="U58" s="58"/>
    </row>
    <row r="59" spans="2:21" ht="13.5">
      <c r="B59" s="45">
        <v>51</v>
      </c>
      <c r="C59" s="55">
        <f t="shared" si="1"/>
        <v>7022624.596057748</v>
      </c>
      <c r="D59" s="55"/>
      <c r="E59" s="45">
        <v>2013</v>
      </c>
      <c r="F59" s="8">
        <v>42461</v>
      </c>
      <c r="G59" s="47" t="s">
        <v>4</v>
      </c>
      <c r="H59" s="56">
        <v>1.2827</v>
      </c>
      <c r="I59" s="56"/>
      <c r="J59" s="45">
        <v>26</v>
      </c>
      <c r="K59" s="55">
        <f t="shared" si="0"/>
        <v>210678.73788173244</v>
      </c>
      <c r="L59" s="55"/>
      <c r="M59" s="6">
        <f t="shared" si="2"/>
        <v>8.103028380066633</v>
      </c>
      <c r="N59" s="45">
        <v>2013</v>
      </c>
      <c r="O59" s="8">
        <v>42462</v>
      </c>
      <c r="P59" s="56">
        <v>1.2827</v>
      </c>
      <c r="Q59" s="56"/>
      <c r="R59" s="57">
        <f t="shared" si="3"/>
        <v>0</v>
      </c>
      <c r="S59" s="57"/>
      <c r="T59" s="58">
        <f t="shared" si="4"/>
        <v>0</v>
      </c>
      <c r="U59" s="58"/>
    </row>
    <row r="60" spans="2:21" ht="13.5">
      <c r="B60" s="45">
        <v>52</v>
      </c>
      <c r="C60" s="55">
        <f t="shared" si="1"/>
        <v>7022624.596057748</v>
      </c>
      <c r="D60" s="55"/>
      <c r="E60" s="45">
        <v>2013</v>
      </c>
      <c r="F60" s="8">
        <v>42470</v>
      </c>
      <c r="G60" s="47" t="s">
        <v>4</v>
      </c>
      <c r="H60" s="56">
        <v>1.3074</v>
      </c>
      <c r="I60" s="56"/>
      <c r="J60" s="45">
        <v>46</v>
      </c>
      <c r="K60" s="55">
        <f t="shared" si="0"/>
        <v>210678.73788173244</v>
      </c>
      <c r="L60" s="55"/>
      <c r="M60" s="6">
        <f t="shared" si="2"/>
        <v>4.579972562646357</v>
      </c>
      <c r="N60" s="45">
        <v>2013</v>
      </c>
      <c r="O60" s="8">
        <v>42470</v>
      </c>
      <c r="P60" s="56">
        <v>1.3074</v>
      </c>
      <c r="Q60" s="56"/>
      <c r="R60" s="57">
        <f t="shared" si="3"/>
        <v>0</v>
      </c>
      <c r="S60" s="57"/>
      <c r="T60" s="58">
        <f t="shared" si="4"/>
        <v>0</v>
      </c>
      <c r="U60" s="58"/>
    </row>
    <row r="61" spans="2:21" ht="13.5">
      <c r="B61" s="45">
        <v>53</v>
      </c>
      <c r="C61" s="55">
        <f t="shared" si="1"/>
        <v>7022624.596057748</v>
      </c>
      <c r="D61" s="55"/>
      <c r="E61" s="45">
        <v>2013</v>
      </c>
      <c r="F61" s="8">
        <v>42480</v>
      </c>
      <c r="G61" s="45" t="s">
        <v>3</v>
      </c>
      <c r="H61" s="56">
        <v>1.307</v>
      </c>
      <c r="I61" s="56"/>
      <c r="J61" s="45">
        <v>58</v>
      </c>
      <c r="K61" s="55">
        <f t="shared" si="0"/>
        <v>210678.73788173244</v>
      </c>
      <c r="L61" s="55"/>
      <c r="M61" s="6">
        <f t="shared" si="2"/>
        <v>3.6323920324436627</v>
      </c>
      <c r="N61" s="45">
        <v>2013</v>
      </c>
      <c r="O61" s="8">
        <v>42482</v>
      </c>
      <c r="P61" s="56">
        <v>1.307</v>
      </c>
      <c r="Q61" s="56"/>
      <c r="R61" s="57">
        <f t="shared" si="3"/>
        <v>0</v>
      </c>
      <c r="S61" s="57"/>
      <c r="T61" s="58">
        <f t="shared" si="4"/>
        <v>0</v>
      </c>
      <c r="U61" s="58"/>
    </row>
    <row r="62" spans="2:21" ht="13.5">
      <c r="B62" s="45">
        <v>54</v>
      </c>
      <c r="C62" s="55">
        <f t="shared" si="1"/>
        <v>7022624.596057748</v>
      </c>
      <c r="D62" s="55"/>
      <c r="E62" s="45">
        <v>2013</v>
      </c>
      <c r="F62" s="8">
        <v>42489</v>
      </c>
      <c r="G62" s="47" t="s">
        <v>4</v>
      </c>
      <c r="H62" s="56">
        <v>1.3034</v>
      </c>
      <c r="I62" s="56"/>
      <c r="J62" s="45">
        <v>15</v>
      </c>
      <c r="K62" s="55">
        <f t="shared" si="0"/>
        <v>210678.73788173244</v>
      </c>
      <c r="L62" s="55"/>
      <c r="M62" s="6">
        <f t="shared" si="2"/>
        <v>14.045249192115495</v>
      </c>
      <c r="N62" s="45">
        <v>2013</v>
      </c>
      <c r="O62" s="8">
        <v>42490</v>
      </c>
      <c r="P62" s="56">
        <v>1.3081</v>
      </c>
      <c r="Q62" s="56"/>
      <c r="R62" s="57">
        <f t="shared" si="3"/>
        <v>660126.7120294492</v>
      </c>
      <c r="S62" s="57"/>
      <c r="T62" s="58">
        <f t="shared" si="4"/>
        <v>47.000000000001485</v>
      </c>
      <c r="U62" s="58"/>
    </row>
    <row r="63" spans="2:21" ht="13.5">
      <c r="B63" s="45">
        <v>55</v>
      </c>
      <c r="C63" s="55">
        <f t="shared" si="1"/>
        <v>7682751.308087198</v>
      </c>
      <c r="D63" s="55"/>
      <c r="E63" s="45">
        <v>2013</v>
      </c>
      <c r="F63" s="8">
        <v>42507</v>
      </c>
      <c r="G63" s="47" t="s">
        <v>3</v>
      </c>
      <c r="H63" s="56">
        <v>1.2848</v>
      </c>
      <c r="I63" s="56"/>
      <c r="J63" s="45">
        <v>34</v>
      </c>
      <c r="K63" s="55">
        <f t="shared" si="0"/>
        <v>230482.53924261592</v>
      </c>
      <c r="L63" s="55"/>
      <c r="M63" s="6">
        <f t="shared" si="2"/>
        <v>6.778898213018116</v>
      </c>
      <c r="N63" s="45">
        <v>2013</v>
      </c>
      <c r="O63" s="8">
        <v>42507</v>
      </c>
      <c r="P63" s="94">
        <v>1.2848</v>
      </c>
      <c r="Q63" s="56"/>
      <c r="R63" s="57">
        <f t="shared" si="3"/>
        <v>0</v>
      </c>
      <c r="S63" s="57"/>
      <c r="T63" s="58">
        <f t="shared" si="4"/>
        <v>0</v>
      </c>
      <c r="U63" s="58"/>
    </row>
    <row r="64" spans="2:21" ht="13.5">
      <c r="B64" s="45">
        <v>56</v>
      </c>
      <c r="C64" s="55">
        <f t="shared" si="1"/>
        <v>7682751.308087198</v>
      </c>
      <c r="D64" s="55"/>
      <c r="E64" s="45">
        <v>2013</v>
      </c>
      <c r="F64" s="8">
        <v>42512</v>
      </c>
      <c r="G64" s="47" t="s">
        <v>4</v>
      </c>
      <c r="H64" s="56">
        <v>1.2888</v>
      </c>
      <c r="I64" s="56"/>
      <c r="J64" s="45">
        <v>48</v>
      </c>
      <c r="K64" s="55">
        <f t="shared" si="0"/>
        <v>230482.53924261592</v>
      </c>
      <c r="L64" s="55"/>
      <c r="M64" s="6">
        <f t="shared" si="2"/>
        <v>4.801719567554498</v>
      </c>
      <c r="N64" s="45">
        <v>2013</v>
      </c>
      <c r="O64" s="8">
        <v>42512</v>
      </c>
      <c r="P64" s="56">
        <v>1.2903</v>
      </c>
      <c r="Q64" s="56"/>
      <c r="R64" s="57">
        <f t="shared" si="3"/>
        <v>72025.7935133202</v>
      </c>
      <c r="S64" s="57"/>
      <c r="T64" s="58">
        <f t="shared" si="4"/>
        <v>15.000000000000568</v>
      </c>
      <c r="U64" s="58"/>
    </row>
    <row r="65" spans="2:21" ht="13.5">
      <c r="B65" s="45">
        <v>57</v>
      </c>
      <c r="C65" s="55">
        <f t="shared" si="1"/>
        <v>7754777.101600518</v>
      </c>
      <c r="D65" s="55"/>
      <c r="E65" s="45">
        <v>2013</v>
      </c>
      <c r="F65" s="8">
        <v>42513</v>
      </c>
      <c r="G65" s="47" t="s">
        <v>4</v>
      </c>
      <c r="H65" s="56">
        <v>1.2916</v>
      </c>
      <c r="I65" s="56"/>
      <c r="J65" s="45">
        <v>41</v>
      </c>
      <c r="K65" s="55">
        <f t="shared" si="0"/>
        <v>232643.31304801555</v>
      </c>
      <c r="L65" s="55"/>
      <c r="M65" s="6">
        <f t="shared" si="2"/>
        <v>5.674227147512575</v>
      </c>
      <c r="N65" s="45">
        <v>2013</v>
      </c>
      <c r="O65" s="8">
        <v>42518</v>
      </c>
      <c r="P65" s="56">
        <v>1.2916</v>
      </c>
      <c r="Q65" s="56"/>
      <c r="R65" s="57">
        <f t="shared" si="3"/>
        <v>0</v>
      </c>
      <c r="S65" s="57"/>
      <c r="T65" s="58">
        <f t="shared" si="4"/>
        <v>0</v>
      </c>
      <c r="U65" s="58"/>
    </row>
    <row r="66" spans="2:21" ht="13.5">
      <c r="B66" s="45">
        <v>58</v>
      </c>
      <c r="C66" s="55">
        <f t="shared" si="1"/>
        <v>7754777.101600518</v>
      </c>
      <c r="D66" s="55"/>
      <c r="E66" s="45">
        <v>2013</v>
      </c>
      <c r="F66" s="8">
        <v>42526</v>
      </c>
      <c r="G66" s="47" t="s">
        <v>4</v>
      </c>
      <c r="H66" s="56">
        <v>1.3077</v>
      </c>
      <c r="I66" s="56"/>
      <c r="J66" s="45">
        <v>36</v>
      </c>
      <c r="K66" s="55">
        <f t="shared" si="0"/>
        <v>232643.31304801555</v>
      </c>
      <c r="L66" s="55"/>
      <c r="M66" s="6">
        <f t="shared" si="2"/>
        <v>6.4623142513337655</v>
      </c>
      <c r="N66" s="45">
        <v>2013</v>
      </c>
      <c r="O66" s="8">
        <v>42541</v>
      </c>
      <c r="P66" s="56">
        <v>1.3337</v>
      </c>
      <c r="Q66" s="56"/>
      <c r="R66" s="57">
        <f t="shared" si="3"/>
        <v>1680201.7053467806</v>
      </c>
      <c r="S66" s="57"/>
      <c r="T66" s="58">
        <f t="shared" si="4"/>
        <v>260.0000000000002</v>
      </c>
      <c r="U66" s="58"/>
    </row>
    <row r="67" spans="2:21" ht="13.5">
      <c r="B67" s="45">
        <v>59</v>
      </c>
      <c r="C67" s="55">
        <f t="shared" si="1"/>
        <v>9434978.806947298</v>
      </c>
      <c r="D67" s="55"/>
      <c r="E67" s="45">
        <v>2013</v>
      </c>
      <c r="F67" s="8">
        <v>42542</v>
      </c>
      <c r="G67" s="45" t="s">
        <v>3</v>
      </c>
      <c r="H67" s="56">
        <v>1.3213</v>
      </c>
      <c r="I67" s="56"/>
      <c r="J67" s="45">
        <v>40</v>
      </c>
      <c r="K67" s="55">
        <f t="shared" si="0"/>
        <v>283049.36420841893</v>
      </c>
      <c r="L67" s="55"/>
      <c r="M67" s="6">
        <f t="shared" si="2"/>
        <v>7.076234105210473</v>
      </c>
      <c r="N67" s="45">
        <v>2013</v>
      </c>
      <c r="O67" s="8">
        <v>42562</v>
      </c>
      <c r="P67" s="56">
        <v>1.2897</v>
      </c>
      <c r="Q67" s="56"/>
      <c r="R67" s="57">
        <f t="shared" si="3"/>
        <v>2236089.9772464987</v>
      </c>
      <c r="S67" s="57"/>
      <c r="T67" s="58">
        <f t="shared" si="4"/>
        <v>315.9999999999985</v>
      </c>
      <c r="U67" s="58"/>
    </row>
    <row r="68" spans="2:21" ht="13.5">
      <c r="B68" s="45">
        <v>60</v>
      </c>
      <c r="C68" s="55">
        <f t="shared" si="1"/>
        <v>11671068.784193797</v>
      </c>
      <c r="D68" s="55"/>
      <c r="E68" s="45">
        <v>2013</v>
      </c>
      <c r="F68" s="8">
        <v>42574</v>
      </c>
      <c r="G68" s="45" t="s">
        <v>4</v>
      </c>
      <c r="H68" s="56">
        <v>1.3196</v>
      </c>
      <c r="I68" s="56"/>
      <c r="J68" s="45">
        <v>33</v>
      </c>
      <c r="K68" s="55">
        <f t="shared" si="0"/>
        <v>350132.0635258139</v>
      </c>
      <c r="L68" s="55"/>
      <c r="M68" s="6">
        <f t="shared" si="2"/>
        <v>10.610062531085271</v>
      </c>
      <c r="N68" s="45">
        <v>2013</v>
      </c>
      <c r="O68" s="8">
        <v>42580</v>
      </c>
      <c r="P68" s="56">
        <v>1.3254</v>
      </c>
      <c r="Q68" s="56"/>
      <c r="R68" s="57">
        <f t="shared" si="3"/>
        <v>615383.6268029251</v>
      </c>
      <c r="S68" s="57"/>
      <c r="T68" s="58">
        <f t="shared" si="4"/>
        <v>57.99999999999805</v>
      </c>
      <c r="U68" s="58"/>
    </row>
    <row r="69" spans="2:21" ht="13.5">
      <c r="B69" s="45">
        <v>61</v>
      </c>
      <c r="C69" s="55">
        <f t="shared" si="1"/>
        <v>12286452.410996722</v>
      </c>
      <c r="D69" s="55"/>
      <c r="E69" s="45">
        <v>2013</v>
      </c>
      <c r="F69" s="8">
        <v>42590</v>
      </c>
      <c r="G69" s="45" t="s">
        <v>4</v>
      </c>
      <c r="H69" s="56">
        <v>1.3329</v>
      </c>
      <c r="I69" s="56"/>
      <c r="J69" s="45">
        <v>39</v>
      </c>
      <c r="K69" s="55">
        <f t="shared" si="0"/>
        <v>368593.5723299016</v>
      </c>
      <c r="L69" s="55"/>
      <c r="M69" s="6">
        <f t="shared" si="2"/>
        <v>9.451117239228246</v>
      </c>
      <c r="N69" s="45">
        <v>2013</v>
      </c>
      <c r="O69" s="8">
        <v>42591</v>
      </c>
      <c r="P69" s="56">
        <v>1.3375</v>
      </c>
      <c r="Q69" s="56"/>
      <c r="R69" s="57">
        <f t="shared" si="3"/>
        <v>434751.39300449344</v>
      </c>
      <c r="S69" s="57"/>
      <c r="T69" s="58">
        <f t="shared" si="4"/>
        <v>45.999999999999375</v>
      </c>
      <c r="U69" s="58"/>
    </row>
    <row r="70" spans="2:21" ht="13.5">
      <c r="B70" s="45">
        <v>62</v>
      </c>
      <c r="C70" s="55">
        <f t="shared" si="1"/>
        <v>12721203.804001216</v>
      </c>
      <c r="D70" s="55"/>
      <c r="E70" s="45">
        <v>2013</v>
      </c>
      <c r="F70" s="8">
        <v>42623</v>
      </c>
      <c r="G70" s="47" t="s">
        <v>4</v>
      </c>
      <c r="H70" s="56">
        <v>1.3254</v>
      </c>
      <c r="I70" s="56"/>
      <c r="J70" s="45">
        <v>25</v>
      </c>
      <c r="K70" s="55">
        <f t="shared" si="0"/>
        <v>381636.1141200365</v>
      </c>
      <c r="L70" s="55"/>
      <c r="M70" s="6">
        <f t="shared" si="2"/>
        <v>15.26544456480146</v>
      </c>
      <c r="N70" s="45">
        <v>2013</v>
      </c>
      <c r="O70" s="8">
        <v>42626</v>
      </c>
      <c r="P70" s="56">
        <v>1.3264</v>
      </c>
      <c r="Q70" s="56"/>
      <c r="R70" s="57">
        <f t="shared" si="3"/>
        <v>152654.4456480317</v>
      </c>
      <c r="S70" s="57"/>
      <c r="T70" s="58">
        <f t="shared" si="4"/>
        <v>10.000000000001119</v>
      </c>
      <c r="U70" s="58"/>
    </row>
    <row r="71" spans="2:21" ht="13.5">
      <c r="B71" s="45">
        <v>63</v>
      </c>
      <c r="C71" s="55">
        <f t="shared" si="1"/>
        <v>12873858.249649247</v>
      </c>
      <c r="D71" s="55"/>
      <c r="E71" s="45">
        <v>2013</v>
      </c>
      <c r="F71" s="8">
        <v>42637</v>
      </c>
      <c r="G71" s="47" t="s">
        <v>3</v>
      </c>
      <c r="H71" s="56">
        <v>1.3489</v>
      </c>
      <c r="I71" s="56"/>
      <c r="J71" s="45">
        <v>29</v>
      </c>
      <c r="K71" s="55">
        <f t="shared" si="0"/>
        <v>386215.7474894774</v>
      </c>
      <c r="L71" s="55"/>
      <c r="M71" s="6">
        <f t="shared" si="2"/>
        <v>13.317784396188875</v>
      </c>
      <c r="N71" s="45">
        <v>2013</v>
      </c>
      <c r="O71" s="8">
        <v>42637</v>
      </c>
      <c r="P71" s="56">
        <v>1.3489</v>
      </c>
      <c r="Q71" s="56"/>
      <c r="R71" s="57">
        <f t="shared" si="3"/>
        <v>0</v>
      </c>
      <c r="S71" s="57"/>
      <c r="T71" s="58">
        <f t="shared" si="4"/>
        <v>0</v>
      </c>
      <c r="U71" s="58"/>
    </row>
    <row r="72" spans="2:21" ht="13.5">
      <c r="B72" s="45">
        <v>64</v>
      </c>
      <c r="C72" s="55">
        <f t="shared" si="1"/>
        <v>12873858.249649247</v>
      </c>
      <c r="D72" s="55"/>
      <c r="E72" s="45">
        <v>2013</v>
      </c>
      <c r="F72" s="8">
        <v>42688</v>
      </c>
      <c r="G72" s="47" t="s">
        <v>4</v>
      </c>
      <c r="H72" s="56">
        <v>1.3461</v>
      </c>
      <c r="I72" s="56"/>
      <c r="J72" s="45">
        <v>43</v>
      </c>
      <c r="K72" s="55">
        <f t="shared" si="0"/>
        <v>386215.7474894774</v>
      </c>
      <c r="L72" s="55"/>
      <c r="M72" s="6">
        <f t="shared" si="2"/>
        <v>8.98176156952273</v>
      </c>
      <c r="N72" s="45">
        <v>2013</v>
      </c>
      <c r="O72" s="8">
        <v>11.21</v>
      </c>
      <c r="P72" s="56">
        <v>1.3493</v>
      </c>
      <c r="Q72" s="56"/>
      <c r="R72" s="57">
        <f t="shared" si="3"/>
        <v>287416.3702247156</v>
      </c>
      <c r="S72" s="57"/>
      <c r="T72" s="58">
        <f t="shared" si="4"/>
        <v>31.999999999998696</v>
      </c>
      <c r="U72" s="58"/>
    </row>
    <row r="73" spans="2:21" ht="13.5">
      <c r="B73" s="45">
        <v>65</v>
      </c>
      <c r="C73" s="55">
        <f t="shared" si="1"/>
        <v>13161274.619873963</v>
      </c>
      <c r="D73" s="55"/>
      <c r="E73" s="45">
        <v>2013</v>
      </c>
      <c r="F73" s="8">
        <v>42709</v>
      </c>
      <c r="G73" s="45" t="s">
        <v>4</v>
      </c>
      <c r="H73" s="56">
        <v>1.363</v>
      </c>
      <c r="I73" s="56"/>
      <c r="J73" s="45">
        <v>87</v>
      </c>
      <c r="K73" s="55">
        <f aca="true" t="shared" si="5" ref="K73:K108">IF(F73="","",C73*0.03)</f>
        <v>394838.2385962189</v>
      </c>
      <c r="L73" s="55"/>
      <c r="M73" s="6">
        <f t="shared" si="2"/>
        <v>4.5383705585772285</v>
      </c>
      <c r="N73" s="45">
        <v>2013</v>
      </c>
      <c r="O73" s="8">
        <v>42717</v>
      </c>
      <c r="P73" s="56">
        <v>1.374</v>
      </c>
      <c r="Q73" s="56"/>
      <c r="R73" s="57">
        <f t="shared" si="3"/>
        <v>499220.76144350064</v>
      </c>
      <c r="S73" s="57"/>
      <c r="T73" s="58">
        <f t="shared" si="4"/>
        <v>110.00000000000121</v>
      </c>
      <c r="U73" s="58"/>
    </row>
    <row r="74" spans="2:21" ht="13.5">
      <c r="B74" s="45">
        <v>66</v>
      </c>
      <c r="C74" s="55">
        <f aca="true" t="shared" si="6" ref="C74:C108">IF(R73="","",C73+R73)</f>
        <v>13660495.381317465</v>
      </c>
      <c r="D74" s="55"/>
      <c r="E74" s="45">
        <v>2014</v>
      </c>
      <c r="F74" s="8">
        <v>42407</v>
      </c>
      <c r="G74" s="45" t="s">
        <v>4</v>
      </c>
      <c r="H74" s="56">
        <v>1.3604</v>
      </c>
      <c r="I74" s="56"/>
      <c r="J74" s="45">
        <v>28</v>
      </c>
      <c r="K74" s="55">
        <f t="shared" si="5"/>
        <v>409814.8614395239</v>
      </c>
      <c r="L74" s="55"/>
      <c r="M74" s="6">
        <f aca="true" t="shared" si="7" ref="M74:M108">IF(J74="","",(K74/J74)/1000)</f>
        <v>14.636245051411567</v>
      </c>
      <c r="N74" s="45">
        <v>2014</v>
      </c>
      <c r="O74" s="8">
        <v>42412</v>
      </c>
      <c r="P74" s="56">
        <v>1.3628</v>
      </c>
      <c r="Q74" s="56"/>
      <c r="R74" s="57">
        <f aca="true" t="shared" si="8" ref="R74:R108">IF(O74="","",(IF(G74="売",H74-P74,P74-H74))*M74*10000000)</f>
        <v>351269.88123387145</v>
      </c>
      <c r="S74" s="57"/>
      <c r="T74" s="58">
        <f aca="true" t="shared" si="9" ref="T74:T108">IF(O74="","",IF(R74&lt;0,J74*(-1),IF(G74="買",(P74-H74)*10000,(H74-P74)*10000)))</f>
        <v>23.999999999999577</v>
      </c>
      <c r="U74" s="58"/>
    </row>
    <row r="75" spans="2:21" ht="13.5">
      <c r="B75" s="45">
        <v>67</v>
      </c>
      <c r="C75" s="55">
        <f t="shared" si="6"/>
        <v>14011765.262551336</v>
      </c>
      <c r="D75" s="55"/>
      <c r="E75" s="45">
        <v>2014</v>
      </c>
      <c r="F75" s="8">
        <v>42418</v>
      </c>
      <c r="G75" s="47" t="s">
        <v>4</v>
      </c>
      <c r="H75" s="56">
        <v>1.3705</v>
      </c>
      <c r="I75" s="56"/>
      <c r="J75" s="45">
        <v>14</v>
      </c>
      <c r="K75" s="55">
        <f t="shared" si="5"/>
        <v>420352.9578765401</v>
      </c>
      <c r="L75" s="55"/>
      <c r="M75" s="6">
        <f t="shared" si="7"/>
        <v>30.02521127689572</v>
      </c>
      <c r="N75" s="45">
        <v>2014</v>
      </c>
      <c r="O75" s="8">
        <v>42420</v>
      </c>
      <c r="P75" s="56">
        <v>1.3724</v>
      </c>
      <c r="Q75" s="56"/>
      <c r="R75" s="57">
        <f t="shared" si="8"/>
        <v>570479.0142610226</v>
      </c>
      <c r="S75" s="57"/>
      <c r="T75" s="58">
        <f t="shared" si="9"/>
        <v>19.000000000000128</v>
      </c>
      <c r="U75" s="58"/>
    </row>
    <row r="76" spans="2:21" ht="13.5">
      <c r="B76" s="45">
        <v>68</v>
      </c>
      <c r="C76" s="55">
        <f t="shared" si="6"/>
        <v>14582244.276812358</v>
      </c>
      <c r="D76" s="55"/>
      <c r="E76" s="45">
        <v>2014</v>
      </c>
      <c r="F76" s="8">
        <v>42456</v>
      </c>
      <c r="G76" s="45" t="s">
        <v>3</v>
      </c>
      <c r="H76" s="56">
        <v>1.3775</v>
      </c>
      <c r="I76" s="56"/>
      <c r="J76" s="45">
        <v>33</v>
      </c>
      <c r="K76" s="55">
        <f t="shared" si="5"/>
        <v>437467.3283043707</v>
      </c>
      <c r="L76" s="55"/>
      <c r="M76" s="6">
        <f t="shared" si="7"/>
        <v>13.256585706193052</v>
      </c>
      <c r="N76" s="45">
        <v>2014</v>
      </c>
      <c r="O76" s="8">
        <v>42428</v>
      </c>
      <c r="P76" s="56">
        <v>1.3751</v>
      </c>
      <c r="Q76" s="56"/>
      <c r="R76" s="57">
        <f t="shared" si="8"/>
        <v>318158.0569486277</v>
      </c>
      <c r="S76" s="57"/>
      <c r="T76" s="58">
        <f t="shared" si="9"/>
        <v>23.999999999999577</v>
      </c>
      <c r="U76" s="58"/>
    </row>
    <row r="77" spans="2:21" ht="13.5">
      <c r="B77" s="45">
        <v>69</v>
      </c>
      <c r="C77" s="55">
        <f t="shared" si="6"/>
        <v>14900402.333760986</v>
      </c>
      <c r="D77" s="55"/>
      <c r="E77" s="45">
        <v>2014</v>
      </c>
      <c r="F77" s="8">
        <v>42463</v>
      </c>
      <c r="G77" s="45" t="s">
        <v>3</v>
      </c>
      <c r="H77" s="56">
        <v>1.3739</v>
      </c>
      <c r="I77" s="56"/>
      <c r="J77" s="45">
        <v>65</v>
      </c>
      <c r="K77" s="55">
        <f t="shared" si="5"/>
        <v>447012.07001282956</v>
      </c>
      <c r="L77" s="55"/>
      <c r="M77" s="6">
        <f t="shared" si="7"/>
        <v>6.877108769428147</v>
      </c>
      <c r="N77" s="45">
        <v>2014</v>
      </c>
      <c r="O77" s="8">
        <v>42467</v>
      </c>
      <c r="P77" s="56">
        <v>1.3708</v>
      </c>
      <c r="Q77" s="56"/>
      <c r="R77" s="57">
        <f t="shared" si="8"/>
        <v>213190.37185226433</v>
      </c>
      <c r="S77" s="57"/>
      <c r="T77" s="58">
        <f t="shared" si="9"/>
        <v>30.999999999998806</v>
      </c>
      <c r="U77" s="58"/>
    </row>
    <row r="78" spans="2:21" ht="13.5">
      <c r="B78" s="45">
        <v>70</v>
      </c>
      <c r="C78" s="55">
        <f t="shared" si="6"/>
        <v>15113592.70561325</v>
      </c>
      <c r="D78" s="55"/>
      <c r="E78" s="45">
        <v>2014</v>
      </c>
      <c r="F78" s="8">
        <v>42548</v>
      </c>
      <c r="G78" s="45" t="s">
        <v>4</v>
      </c>
      <c r="H78" s="56">
        <v>1.3631</v>
      </c>
      <c r="I78" s="56"/>
      <c r="J78" s="45">
        <v>21</v>
      </c>
      <c r="K78" s="55">
        <f t="shared" si="5"/>
        <v>453407.78116839746</v>
      </c>
      <c r="L78" s="55"/>
      <c r="M78" s="6">
        <f t="shared" si="7"/>
        <v>21.59084672230464</v>
      </c>
      <c r="N78" s="45">
        <v>2014</v>
      </c>
      <c r="O78" s="8">
        <v>42553</v>
      </c>
      <c r="P78" s="56">
        <v>1.3678</v>
      </c>
      <c r="Q78" s="56"/>
      <c r="R78" s="57">
        <f t="shared" si="8"/>
        <v>1014769.7959483023</v>
      </c>
      <c r="S78" s="57"/>
      <c r="T78" s="58">
        <f t="shared" si="9"/>
        <v>46.99999999999926</v>
      </c>
      <c r="U78" s="58"/>
    </row>
    <row r="79" spans="2:21" ht="13.5">
      <c r="B79" s="45">
        <v>71</v>
      </c>
      <c r="C79" s="55">
        <f t="shared" si="6"/>
        <v>16128362.501561552</v>
      </c>
      <c r="D79" s="55"/>
      <c r="E79" s="45">
        <v>2014</v>
      </c>
      <c r="F79" s="8">
        <v>42505</v>
      </c>
      <c r="G79" s="45" t="s">
        <v>3</v>
      </c>
      <c r="H79" s="56">
        <v>1.3585</v>
      </c>
      <c r="I79" s="56"/>
      <c r="J79" s="45">
        <v>35</v>
      </c>
      <c r="K79" s="55">
        <f t="shared" si="5"/>
        <v>483850.8750468466</v>
      </c>
      <c r="L79" s="55"/>
      <c r="M79" s="6">
        <f t="shared" si="7"/>
        <v>13.824310715624188</v>
      </c>
      <c r="N79" s="45">
        <v>2014</v>
      </c>
      <c r="O79" s="8">
        <v>42572</v>
      </c>
      <c r="P79" s="56">
        <v>1.3535</v>
      </c>
      <c r="Q79" s="56"/>
      <c r="R79" s="57">
        <f t="shared" si="8"/>
        <v>691215.5357812254</v>
      </c>
      <c r="S79" s="57"/>
      <c r="T79" s="58">
        <f t="shared" si="9"/>
        <v>50.00000000000115</v>
      </c>
      <c r="U79" s="58"/>
    </row>
    <row r="80" spans="2:21" ht="13.5">
      <c r="B80" s="45">
        <v>72</v>
      </c>
      <c r="C80" s="55">
        <f t="shared" si="6"/>
        <v>16819578.03734278</v>
      </c>
      <c r="D80" s="55"/>
      <c r="E80" s="45">
        <v>2014</v>
      </c>
      <c r="F80" s="8">
        <v>42582</v>
      </c>
      <c r="G80" s="47" t="s">
        <v>3</v>
      </c>
      <c r="H80" s="56">
        <v>1.3384</v>
      </c>
      <c r="I80" s="56"/>
      <c r="J80" s="45">
        <v>16</v>
      </c>
      <c r="K80" s="55">
        <f t="shared" si="5"/>
        <v>504587.34112028335</v>
      </c>
      <c r="L80" s="55"/>
      <c r="M80" s="6">
        <f t="shared" si="7"/>
        <v>31.536708820017708</v>
      </c>
      <c r="N80" s="45">
        <v>2014</v>
      </c>
      <c r="O80" s="8">
        <v>42582</v>
      </c>
      <c r="P80" s="56">
        <v>1.3384</v>
      </c>
      <c r="Q80" s="56"/>
      <c r="R80" s="57">
        <f t="shared" si="8"/>
        <v>0</v>
      </c>
      <c r="S80" s="57"/>
      <c r="T80" s="58">
        <f t="shared" si="9"/>
        <v>0</v>
      </c>
      <c r="U80" s="58"/>
    </row>
    <row r="81" spans="2:21" ht="13.5">
      <c r="B81" s="45">
        <v>73</v>
      </c>
      <c r="C81" s="55">
        <f t="shared" si="6"/>
        <v>16819578.03734278</v>
      </c>
      <c r="D81" s="55"/>
      <c r="E81" s="45">
        <v>2014</v>
      </c>
      <c r="F81" s="8">
        <v>42611</v>
      </c>
      <c r="G81" s="45" t="s">
        <v>3</v>
      </c>
      <c r="H81" s="56">
        <v>1.3174</v>
      </c>
      <c r="I81" s="56"/>
      <c r="J81" s="45">
        <v>21</v>
      </c>
      <c r="K81" s="55">
        <f t="shared" si="5"/>
        <v>504587.34112028335</v>
      </c>
      <c r="L81" s="55"/>
      <c r="M81" s="6">
        <f t="shared" si="7"/>
        <v>24.027968624775397</v>
      </c>
      <c r="N81" s="45">
        <v>2014</v>
      </c>
      <c r="O81" s="8">
        <v>42616</v>
      </c>
      <c r="P81" s="56">
        <v>1.3136</v>
      </c>
      <c r="Q81" s="56"/>
      <c r="R81" s="57">
        <f t="shared" si="8"/>
        <v>913062.8077414178</v>
      </c>
      <c r="S81" s="57"/>
      <c r="T81" s="58">
        <f t="shared" si="9"/>
        <v>37.99999999999804</v>
      </c>
      <c r="U81" s="58"/>
    </row>
    <row r="82" spans="2:21" ht="13.5">
      <c r="B82" s="45">
        <v>74</v>
      </c>
      <c r="C82" s="55">
        <f t="shared" si="6"/>
        <v>17732640.845084198</v>
      </c>
      <c r="D82" s="55"/>
      <c r="E82" s="45">
        <v>2014</v>
      </c>
      <c r="F82" s="8">
        <v>42626</v>
      </c>
      <c r="G82" s="47" t="s">
        <v>4</v>
      </c>
      <c r="H82" s="56">
        <v>1.2948</v>
      </c>
      <c r="I82" s="56"/>
      <c r="J82" s="45">
        <v>40</v>
      </c>
      <c r="K82" s="55">
        <f t="shared" si="5"/>
        <v>531979.225352526</v>
      </c>
      <c r="L82" s="55"/>
      <c r="M82" s="6">
        <f t="shared" si="7"/>
        <v>13.299480633813149</v>
      </c>
      <c r="N82" s="45">
        <v>2014</v>
      </c>
      <c r="O82" s="8">
        <v>42626</v>
      </c>
      <c r="P82" s="56">
        <v>1.2948</v>
      </c>
      <c r="Q82" s="56"/>
      <c r="R82" s="57">
        <f t="shared" si="8"/>
        <v>0</v>
      </c>
      <c r="S82" s="57"/>
      <c r="T82" s="58">
        <f t="shared" si="9"/>
        <v>0</v>
      </c>
      <c r="U82" s="58"/>
    </row>
    <row r="83" spans="2:21" ht="13.5">
      <c r="B83" s="45">
        <v>75</v>
      </c>
      <c r="C83" s="55">
        <f t="shared" si="6"/>
        <v>17732640.845084198</v>
      </c>
      <c r="D83" s="55"/>
      <c r="E83" s="45">
        <v>2014</v>
      </c>
      <c r="F83" s="8">
        <v>42651</v>
      </c>
      <c r="G83" s="47" t="s">
        <v>4</v>
      </c>
      <c r="H83" s="56">
        <v>1.2685</v>
      </c>
      <c r="I83" s="56"/>
      <c r="J83" s="45">
        <v>45</v>
      </c>
      <c r="K83" s="55">
        <f t="shared" si="5"/>
        <v>531979.225352526</v>
      </c>
      <c r="L83" s="55"/>
      <c r="M83" s="6">
        <f t="shared" si="7"/>
        <v>11.821760563389466</v>
      </c>
      <c r="N83" s="45">
        <v>2014</v>
      </c>
      <c r="O83" s="8">
        <v>42652</v>
      </c>
      <c r="P83" s="56">
        <v>1.2718</v>
      </c>
      <c r="Q83" s="56"/>
      <c r="R83" s="57">
        <f t="shared" si="8"/>
        <v>390118.0985918619</v>
      </c>
      <c r="S83" s="57"/>
      <c r="T83" s="58">
        <f t="shared" si="9"/>
        <v>33.00000000000081</v>
      </c>
      <c r="U83" s="58"/>
    </row>
    <row r="84" spans="2:21" ht="13.5">
      <c r="B84" s="45">
        <v>76</v>
      </c>
      <c r="C84" s="55">
        <f t="shared" si="6"/>
        <v>18122758.94367606</v>
      </c>
      <c r="D84" s="55"/>
      <c r="E84" s="45">
        <v>2014</v>
      </c>
      <c r="F84" s="8">
        <v>42670</v>
      </c>
      <c r="G84" s="47" t="s">
        <v>4</v>
      </c>
      <c r="H84" s="56">
        <v>1.2693</v>
      </c>
      <c r="I84" s="56"/>
      <c r="J84" s="45">
        <v>28</v>
      </c>
      <c r="K84" s="55">
        <f t="shared" si="5"/>
        <v>543682.7683102817</v>
      </c>
      <c r="L84" s="55"/>
      <c r="M84" s="6">
        <f t="shared" si="7"/>
        <v>19.4172417253672</v>
      </c>
      <c r="N84" s="45">
        <v>2014</v>
      </c>
      <c r="O84" s="8">
        <v>42673</v>
      </c>
      <c r="P84" s="56">
        <v>1.2723</v>
      </c>
      <c r="Q84" s="56"/>
      <c r="R84" s="57">
        <f t="shared" si="8"/>
        <v>582517.251760995</v>
      </c>
      <c r="S84" s="57"/>
      <c r="T84" s="58">
        <f t="shared" si="9"/>
        <v>29.999999999998916</v>
      </c>
      <c r="U84" s="58"/>
    </row>
    <row r="85" spans="2:21" ht="13.5">
      <c r="B85" s="45">
        <v>77</v>
      </c>
      <c r="C85" s="55">
        <f t="shared" si="6"/>
        <v>18705276.19543705</v>
      </c>
      <c r="D85" s="55"/>
      <c r="E85" s="45">
        <v>2014</v>
      </c>
      <c r="F85" s="8">
        <v>42722</v>
      </c>
      <c r="G85" s="47" t="s">
        <v>3</v>
      </c>
      <c r="H85" s="56">
        <v>1.2319</v>
      </c>
      <c r="I85" s="56"/>
      <c r="J85" s="45">
        <v>154</v>
      </c>
      <c r="K85" s="55">
        <f t="shared" si="5"/>
        <v>561158.2858631115</v>
      </c>
      <c r="L85" s="55"/>
      <c r="M85" s="6">
        <f t="shared" si="7"/>
        <v>3.6438849731370873</v>
      </c>
      <c r="N85" s="45">
        <v>2015</v>
      </c>
      <c r="O85" s="8">
        <v>42381</v>
      </c>
      <c r="P85" s="56">
        <v>1.1858</v>
      </c>
      <c r="Q85" s="56"/>
      <c r="R85" s="57">
        <f t="shared" si="8"/>
        <v>1679830.9726161982</v>
      </c>
      <c r="S85" s="57"/>
      <c r="T85" s="58">
        <f t="shared" si="9"/>
        <v>461.0000000000003</v>
      </c>
      <c r="U85" s="58"/>
    </row>
    <row r="86" spans="2:21" ht="13.5">
      <c r="B86" s="45">
        <v>78</v>
      </c>
      <c r="C86" s="55">
        <f t="shared" si="6"/>
        <v>20385107.16805325</v>
      </c>
      <c r="D86" s="55"/>
      <c r="E86" s="45">
        <v>2015</v>
      </c>
      <c r="F86" s="8">
        <v>42384</v>
      </c>
      <c r="G86" s="45" t="s">
        <v>3</v>
      </c>
      <c r="H86" s="56">
        <v>1.1665</v>
      </c>
      <c r="I86" s="56"/>
      <c r="J86" s="45">
        <v>108</v>
      </c>
      <c r="K86" s="55">
        <f t="shared" si="5"/>
        <v>611553.2150415975</v>
      </c>
      <c r="L86" s="55"/>
      <c r="M86" s="6">
        <f t="shared" si="7"/>
        <v>5.66252976890368</v>
      </c>
      <c r="N86" s="45">
        <v>2015</v>
      </c>
      <c r="O86" s="8">
        <v>42390</v>
      </c>
      <c r="P86" s="56">
        <v>1.1638</v>
      </c>
      <c r="Q86" s="56"/>
      <c r="R86" s="57">
        <f t="shared" si="8"/>
        <v>152888.30376040767</v>
      </c>
      <c r="S86" s="57"/>
      <c r="T86" s="58">
        <f t="shared" si="9"/>
        <v>27.000000000001467</v>
      </c>
      <c r="U86" s="58"/>
    </row>
    <row r="87" spans="2:21" ht="13.5">
      <c r="B87" s="45">
        <v>79</v>
      </c>
      <c r="C87" s="55">
        <f t="shared" si="6"/>
        <v>20537995.47181366</v>
      </c>
      <c r="D87" s="55"/>
      <c r="E87" s="45">
        <v>2015</v>
      </c>
      <c r="F87" s="8">
        <v>42403</v>
      </c>
      <c r="G87" s="45" t="s">
        <v>4</v>
      </c>
      <c r="H87" s="56">
        <v>1.1352</v>
      </c>
      <c r="I87" s="56"/>
      <c r="J87" s="45">
        <v>40</v>
      </c>
      <c r="K87" s="55">
        <f t="shared" si="5"/>
        <v>616139.8641544097</v>
      </c>
      <c r="L87" s="55"/>
      <c r="M87" s="6">
        <f t="shared" si="7"/>
        <v>15.403496603860244</v>
      </c>
      <c r="N87" s="45">
        <v>2015</v>
      </c>
      <c r="O87" s="8">
        <v>42404</v>
      </c>
      <c r="P87" s="56">
        <v>1.1419</v>
      </c>
      <c r="Q87" s="56"/>
      <c r="R87" s="57">
        <f t="shared" si="8"/>
        <v>1032034.2724586253</v>
      </c>
      <c r="S87" s="57"/>
      <c r="T87" s="58">
        <f t="shared" si="9"/>
        <v>66.99999999999929</v>
      </c>
      <c r="U87" s="58"/>
    </row>
    <row r="88" spans="2:21" ht="13.5">
      <c r="B88" s="45">
        <v>80</v>
      </c>
      <c r="C88" s="55">
        <f t="shared" si="6"/>
        <v>21570029.744272284</v>
      </c>
      <c r="D88" s="55"/>
      <c r="E88" s="45">
        <v>2015</v>
      </c>
      <c r="F88" s="8">
        <v>42434</v>
      </c>
      <c r="G88" s="47" t="s">
        <v>3</v>
      </c>
      <c r="H88" s="56">
        <v>1.1026</v>
      </c>
      <c r="I88" s="56"/>
      <c r="J88" s="45">
        <v>88</v>
      </c>
      <c r="K88" s="55">
        <f t="shared" si="5"/>
        <v>647100.8923281685</v>
      </c>
      <c r="L88" s="55"/>
      <c r="M88" s="6">
        <f t="shared" si="7"/>
        <v>7.353419231001914</v>
      </c>
      <c r="N88" s="45">
        <v>2015</v>
      </c>
      <c r="O88" s="8">
        <v>42446</v>
      </c>
      <c r="P88" s="56">
        <v>1.0634</v>
      </c>
      <c r="Q88" s="56"/>
      <c r="R88" s="57">
        <f t="shared" si="8"/>
        <v>2882540.3385527595</v>
      </c>
      <c r="S88" s="57"/>
      <c r="T88" s="58">
        <f t="shared" si="9"/>
        <v>392.00000000000125</v>
      </c>
      <c r="U88" s="58"/>
    </row>
    <row r="89" spans="2:21" ht="13.5">
      <c r="B89" s="45">
        <v>81</v>
      </c>
      <c r="C89" s="55">
        <f t="shared" si="6"/>
        <v>24452570.082825042</v>
      </c>
      <c r="D89" s="55"/>
      <c r="E89" s="45">
        <v>2015</v>
      </c>
      <c r="F89" s="8">
        <v>42452</v>
      </c>
      <c r="G89" s="45" t="s">
        <v>4</v>
      </c>
      <c r="H89" s="56">
        <v>1.0841</v>
      </c>
      <c r="I89" s="56"/>
      <c r="J89" s="45">
        <v>74</v>
      </c>
      <c r="K89" s="55">
        <f t="shared" si="5"/>
        <v>733577.1024847513</v>
      </c>
      <c r="L89" s="55"/>
      <c r="M89" s="6">
        <f t="shared" si="7"/>
        <v>9.913204087631772</v>
      </c>
      <c r="N89" s="45">
        <v>2015</v>
      </c>
      <c r="O89" s="8">
        <v>42455</v>
      </c>
      <c r="P89" s="56">
        <v>1.0953</v>
      </c>
      <c r="Q89" s="56"/>
      <c r="R89" s="57">
        <f t="shared" si="8"/>
        <v>1110278.8578147462</v>
      </c>
      <c r="S89" s="57"/>
      <c r="T89" s="58">
        <f t="shared" si="9"/>
        <v>111.99999999999876</v>
      </c>
      <c r="U89" s="58"/>
    </row>
    <row r="90" spans="2:21" ht="13.5">
      <c r="B90" s="45">
        <v>82</v>
      </c>
      <c r="C90" s="55">
        <f t="shared" si="6"/>
        <v>25562848.94063979</v>
      </c>
      <c r="D90" s="55"/>
      <c r="E90" s="45">
        <v>2015</v>
      </c>
      <c r="F90" s="8">
        <v>42459</v>
      </c>
      <c r="G90" s="47" t="s">
        <v>3</v>
      </c>
      <c r="H90" s="56">
        <v>1.0853</v>
      </c>
      <c r="I90" s="56"/>
      <c r="J90" s="45">
        <v>45</v>
      </c>
      <c r="K90" s="55">
        <f t="shared" si="5"/>
        <v>766885.4682191936</v>
      </c>
      <c r="L90" s="55"/>
      <c r="M90" s="6">
        <f t="shared" si="7"/>
        <v>17.041899293759858</v>
      </c>
      <c r="N90" s="45">
        <v>2015</v>
      </c>
      <c r="O90" s="8">
        <v>42462</v>
      </c>
      <c r="P90" s="56">
        <v>1.0799</v>
      </c>
      <c r="Q90" s="56"/>
      <c r="R90" s="57">
        <f t="shared" si="8"/>
        <v>920262.5618630067</v>
      </c>
      <c r="S90" s="57"/>
      <c r="T90" s="58">
        <f t="shared" si="9"/>
        <v>53.999999999998494</v>
      </c>
      <c r="U90" s="58"/>
    </row>
    <row r="91" spans="2:21" ht="13.5">
      <c r="B91" s="45">
        <v>83</v>
      </c>
      <c r="C91" s="55">
        <f t="shared" si="6"/>
        <v>26483111.502502795</v>
      </c>
      <c r="D91" s="55"/>
      <c r="E91" s="45">
        <v>2015</v>
      </c>
      <c r="F91" s="8">
        <v>42468</v>
      </c>
      <c r="G91" s="47" t="s">
        <v>3</v>
      </c>
      <c r="H91" s="56">
        <v>1.0841</v>
      </c>
      <c r="I91" s="56"/>
      <c r="J91" s="45">
        <v>46</v>
      </c>
      <c r="K91" s="55">
        <f t="shared" si="5"/>
        <v>794493.3450750838</v>
      </c>
      <c r="L91" s="55"/>
      <c r="M91" s="6">
        <f t="shared" si="7"/>
        <v>17.271594458153995</v>
      </c>
      <c r="N91" s="45">
        <v>2015</v>
      </c>
      <c r="O91" s="8">
        <v>42474</v>
      </c>
      <c r="P91" s="56">
        <v>1.0594</v>
      </c>
      <c r="Q91" s="56"/>
      <c r="R91" s="57">
        <f t="shared" si="8"/>
        <v>4266083.831164066</v>
      </c>
      <c r="S91" s="57"/>
      <c r="T91" s="58">
        <f t="shared" si="9"/>
        <v>247.00000000000165</v>
      </c>
      <c r="U91" s="58"/>
    </row>
    <row r="92" spans="2:21" ht="13.5">
      <c r="B92" s="45">
        <v>84</v>
      </c>
      <c r="C92" s="55">
        <f t="shared" si="6"/>
        <v>30749195.33366686</v>
      </c>
      <c r="D92" s="55"/>
      <c r="E92" s="45">
        <v>2015</v>
      </c>
      <c r="F92" s="8">
        <v>42485</v>
      </c>
      <c r="G92" s="47" t="s">
        <v>4</v>
      </c>
      <c r="H92" s="56">
        <v>1.0869</v>
      </c>
      <c r="I92" s="56"/>
      <c r="J92" s="45">
        <v>65</v>
      </c>
      <c r="K92" s="55">
        <f t="shared" si="5"/>
        <v>922475.8600100058</v>
      </c>
      <c r="L92" s="55"/>
      <c r="M92" s="6">
        <f t="shared" si="7"/>
        <v>14.191936307846243</v>
      </c>
      <c r="N92" s="45">
        <v>2015</v>
      </c>
      <c r="O92" s="8">
        <v>42494</v>
      </c>
      <c r="P92" s="56">
        <v>1.1176</v>
      </c>
      <c r="Q92" s="56"/>
      <c r="R92" s="57">
        <f t="shared" si="8"/>
        <v>4356924.446508789</v>
      </c>
      <c r="S92" s="57"/>
      <c r="T92" s="58">
        <f t="shared" si="9"/>
        <v>306.9999999999995</v>
      </c>
      <c r="U92" s="58"/>
    </row>
    <row r="93" spans="2:21" ht="13.5">
      <c r="B93" s="45">
        <v>85</v>
      </c>
      <c r="C93" s="55">
        <f t="shared" si="6"/>
        <v>35106119.78017565</v>
      </c>
      <c r="D93" s="55"/>
      <c r="E93" s="45">
        <v>2015</v>
      </c>
      <c r="F93" s="8">
        <v>42530</v>
      </c>
      <c r="G93" s="45" t="s">
        <v>4</v>
      </c>
      <c r="H93" s="56">
        <v>1.1223</v>
      </c>
      <c r="I93" s="56"/>
      <c r="J93" s="45">
        <v>40</v>
      </c>
      <c r="K93" s="55">
        <f t="shared" si="5"/>
        <v>1053183.5934052693</v>
      </c>
      <c r="L93" s="55"/>
      <c r="M93" s="6">
        <f t="shared" si="7"/>
        <v>26.329589835131735</v>
      </c>
      <c r="N93" s="45">
        <v>2015</v>
      </c>
      <c r="O93" s="8">
        <v>42532</v>
      </c>
      <c r="P93" s="56">
        <v>1.1283</v>
      </c>
      <c r="Q93" s="56"/>
      <c r="R93" s="57">
        <f t="shared" si="8"/>
        <v>1579775.3901079053</v>
      </c>
      <c r="S93" s="57"/>
      <c r="T93" s="58">
        <f t="shared" si="9"/>
        <v>60.00000000000006</v>
      </c>
      <c r="U93" s="58"/>
    </row>
    <row r="94" spans="2:21" ht="13.5">
      <c r="B94" s="45">
        <v>86</v>
      </c>
      <c r="C94" s="55">
        <f t="shared" si="6"/>
        <v>36685895.170283556</v>
      </c>
      <c r="D94" s="55"/>
      <c r="E94" s="45">
        <v>2015</v>
      </c>
      <c r="F94" s="8">
        <v>42559</v>
      </c>
      <c r="G94" s="47" t="s">
        <v>4</v>
      </c>
      <c r="H94" s="56">
        <v>1.106</v>
      </c>
      <c r="I94" s="56"/>
      <c r="J94" s="45">
        <v>55</v>
      </c>
      <c r="K94" s="55">
        <f t="shared" si="5"/>
        <v>1100576.8551085067</v>
      </c>
      <c r="L94" s="55"/>
      <c r="M94" s="6">
        <f t="shared" si="7"/>
        <v>20.010488274700123</v>
      </c>
      <c r="N94" s="45">
        <v>2015</v>
      </c>
      <c r="O94" s="8">
        <v>42560</v>
      </c>
      <c r="P94" s="56">
        <v>1.1062</v>
      </c>
      <c r="Q94" s="56"/>
      <c r="R94" s="57">
        <f t="shared" si="8"/>
        <v>40020.97654939584</v>
      </c>
      <c r="S94" s="57"/>
      <c r="T94" s="58">
        <f t="shared" si="9"/>
        <v>1.9999999999997797</v>
      </c>
      <c r="U94" s="58"/>
    </row>
    <row r="95" spans="2:21" ht="13.5">
      <c r="B95" s="45">
        <v>87</v>
      </c>
      <c r="C95" s="55">
        <f t="shared" si="6"/>
        <v>36725916.14683295</v>
      </c>
      <c r="D95" s="55"/>
      <c r="E95" s="45">
        <v>2015</v>
      </c>
      <c r="F95" s="8">
        <v>42564</v>
      </c>
      <c r="G95" s="47" t="s">
        <v>3</v>
      </c>
      <c r="H95" s="56">
        <v>1.1039</v>
      </c>
      <c r="I95" s="56"/>
      <c r="J95" s="45">
        <v>45</v>
      </c>
      <c r="K95" s="55">
        <f t="shared" si="5"/>
        <v>1101777.4844049886</v>
      </c>
      <c r="L95" s="55"/>
      <c r="M95" s="6">
        <f t="shared" si="7"/>
        <v>24.483944097888635</v>
      </c>
      <c r="N95" s="45">
        <v>2015</v>
      </c>
      <c r="O95" s="8">
        <v>42565</v>
      </c>
      <c r="P95" s="56">
        <v>1.1039</v>
      </c>
      <c r="Q95" s="56"/>
      <c r="R95" s="57">
        <f t="shared" si="8"/>
        <v>0</v>
      </c>
      <c r="S95" s="57"/>
      <c r="T95" s="58">
        <f t="shared" si="9"/>
        <v>0</v>
      </c>
      <c r="U95" s="58"/>
    </row>
    <row r="96" spans="2:21" ht="13.5">
      <c r="B96" s="45">
        <v>88</v>
      </c>
      <c r="C96" s="55">
        <f t="shared" si="6"/>
        <v>36725916.14683295</v>
      </c>
      <c r="D96" s="55"/>
      <c r="E96" s="45">
        <v>2015</v>
      </c>
      <c r="F96" s="8">
        <v>42578</v>
      </c>
      <c r="G96" s="47" t="s">
        <v>4</v>
      </c>
      <c r="H96" s="56">
        <v>1.0991</v>
      </c>
      <c r="I96" s="56"/>
      <c r="J96" s="45">
        <v>23</v>
      </c>
      <c r="K96" s="55">
        <f t="shared" si="5"/>
        <v>1101777.4844049886</v>
      </c>
      <c r="L96" s="55"/>
      <c r="M96" s="6">
        <f t="shared" si="7"/>
        <v>47.90336888717342</v>
      </c>
      <c r="N96" s="45">
        <v>2015</v>
      </c>
      <c r="O96" s="8">
        <v>42579</v>
      </c>
      <c r="P96" s="56">
        <v>1.1049</v>
      </c>
      <c r="Q96" s="56"/>
      <c r="R96" s="57">
        <f t="shared" si="8"/>
        <v>2778395.3954560715</v>
      </c>
      <c r="S96" s="57"/>
      <c r="T96" s="58">
        <f t="shared" si="9"/>
        <v>58.00000000000027</v>
      </c>
      <c r="U96" s="58"/>
    </row>
    <row r="97" spans="2:21" ht="13.5">
      <c r="B97" s="45">
        <v>89</v>
      </c>
      <c r="C97" s="55">
        <f t="shared" si="6"/>
        <v>39504311.54228902</v>
      </c>
      <c r="D97" s="55"/>
      <c r="E97" s="45">
        <v>2015</v>
      </c>
      <c r="F97" s="8">
        <v>42592</v>
      </c>
      <c r="G97" s="45" t="s">
        <v>4</v>
      </c>
      <c r="H97" s="56">
        <v>1.0971</v>
      </c>
      <c r="I97" s="56"/>
      <c r="J97" s="45">
        <v>47</v>
      </c>
      <c r="K97" s="55">
        <f t="shared" si="5"/>
        <v>1185129.3462686704</v>
      </c>
      <c r="L97" s="55"/>
      <c r="M97" s="6">
        <f t="shared" si="7"/>
        <v>25.215518005716394</v>
      </c>
      <c r="N97" s="45">
        <v>2015</v>
      </c>
      <c r="O97" s="8">
        <v>42596</v>
      </c>
      <c r="P97" s="56">
        <v>1.1123</v>
      </c>
      <c r="Q97" s="56"/>
      <c r="R97" s="57">
        <f t="shared" si="8"/>
        <v>3832758.7368689175</v>
      </c>
      <c r="S97" s="57"/>
      <c r="T97" s="58">
        <f t="shared" si="9"/>
        <v>152.00000000000102</v>
      </c>
      <c r="U97" s="58"/>
    </row>
    <row r="98" spans="2:21" ht="13.5">
      <c r="B98" s="45">
        <v>90</v>
      </c>
      <c r="C98" s="55">
        <f t="shared" si="6"/>
        <v>43337070.27915794</v>
      </c>
      <c r="D98" s="55"/>
      <c r="E98" s="45">
        <v>2015</v>
      </c>
      <c r="F98" s="8">
        <v>42592</v>
      </c>
      <c r="G98" s="47" t="s">
        <v>4</v>
      </c>
      <c r="H98" s="56">
        <v>1.1219</v>
      </c>
      <c r="I98" s="56"/>
      <c r="J98" s="45">
        <v>48</v>
      </c>
      <c r="K98" s="55">
        <f t="shared" si="5"/>
        <v>1300112.1083747381</v>
      </c>
      <c r="L98" s="55"/>
      <c r="M98" s="6">
        <f t="shared" si="7"/>
        <v>27.08566892447371</v>
      </c>
      <c r="N98" s="45">
        <v>2015</v>
      </c>
      <c r="O98" s="8">
        <v>42627</v>
      </c>
      <c r="P98" s="56">
        <v>1.1329</v>
      </c>
      <c r="Q98" s="56"/>
      <c r="R98" s="57">
        <f t="shared" si="8"/>
        <v>2979423.5816921405</v>
      </c>
      <c r="S98" s="57"/>
      <c r="T98" s="58">
        <f t="shared" si="9"/>
        <v>110.00000000000121</v>
      </c>
      <c r="U98" s="58"/>
    </row>
    <row r="99" spans="2:21" ht="13.5">
      <c r="B99" s="45">
        <v>91</v>
      </c>
      <c r="C99" s="55">
        <f t="shared" si="6"/>
        <v>46316493.86085008</v>
      </c>
      <c r="D99" s="55"/>
      <c r="E99" s="45">
        <v>2015</v>
      </c>
      <c r="F99" s="8">
        <v>42652</v>
      </c>
      <c r="G99" s="45" t="s">
        <v>4</v>
      </c>
      <c r="H99" s="56">
        <v>1.1287</v>
      </c>
      <c r="I99" s="56"/>
      <c r="J99" s="45">
        <v>21</v>
      </c>
      <c r="K99" s="55">
        <f t="shared" si="5"/>
        <v>1389494.8158255024</v>
      </c>
      <c r="L99" s="55"/>
      <c r="M99" s="6">
        <f t="shared" si="7"/>
        <v>66.1664198012144</v>
      </c>
      <c r="N99" s="45">
        <v>2015</v>
      </c>
      <c r="O99" s="8">
        <v>42658</v>
      </c>
      <c r="P99" s="56">
        <v>1.1408</v>
      </c>
      <c r="Q99" s="56"/>
      <c r="R99" s="57">
        <f t="shared" si="8"/>
        <v>8006136.795946942</v>
      </c>
      <c r="S99" s="57"/>
      <c r="T99" s="58">
        <f t="shared" si="9"/>
        <v>121</v>
      </c>
      <c r="U99" s="58"/>
    </row>
    <row r="100" spans="2:21" ht="13.5">
      <c r="B100" s="45">
        <v>92</v>
      </c>
      <c r="C100" s="55">
        <f t="shared" si="6"/>
        <v>54322630.65679702</v>
      </c>
      <c r="D100" s="55"/>
      <c r="E100" s="45">
        <v>2015</v>
      </c>
      <c r="F100" s="8">
        <v>42687</v>
      </c>
      <c r="G100" s="47" t="s">
        <v>3</v>
      </c>
      <c r="H100" s="56">
        <v>1.0732</v>
      </c>
      <c r="I100" s="56"/>
      <c r="J100" s="45">
        <v>75</v>
      </c>
      <c r="K100" s="55">
        <f t="shared" si="5"/>
        <v>1629678.9197039106</v>
      </c>
      <c r="L100" s="55"/>
      <c r="M100" s="6">
        <f t="shared" si="7"/>
        <v>21.729052262718806</v>
      </c>
      <c r="N100" s="45">
        <v>2015</v>
      </c>
      <c r="O100" s="8">
        <v>42693</v>
      </c>
      <c r="P100" s="56">
        <v>1.0691</v>
      </c>
      <c r="Q100" s="56"/>
      <c r="R100" s="57">
        <f t="shared" si="8"/>
        <v>890891.1427714694</v>
      </c>
      <c r="S100" s="57"/>
      <c r="T100" s="58">
        <f t="shared" si="9"/>
        <v>40.99999999999993</v>
      </c>
      <c r="U100" s="58"/>
    </row>
    <row r="101" spans="2:21" ht="13.5">
      <c r="B101" s="45">
        <v>93</v>
      </c>
      <c r="C101" s="55">
        <f t="shared" si="6"/>
        <v>55213521.79956849</v>
      </c>
      <c r="D101" s="55"/>
      <c r="E101" s="45">
        <v>2015</v>
      </c>
      <c r="F101" s="8">
        <v>42721</v>
      </c>
      <c r="G101" s="45" t="s">
        <v>3</v>
      </c>
      <c r="H101" s="56">
        <v>1.0886</v>
      </c>
      <c r="I101" s="56"/>
      <c r="J101" s="45">
        <v>124</v>
      </c>
      <c r="K101" s="55">
        <f t="shared" si="5"/>
        <v>1656405.6539870547</v>
      </c>
      <c r="L101" s="55"/>
      <c r="M101" s="6">
        <f t="shared" si="7"/>
        <v>13.358110112798828</v>
      </c>
      <c r="N101" s="45">
        <v>2015</v>
      </c>
      <c r="O101" s="8">
        <v>42725</v>
      </c>
      <c r="P101" s="56">
        <v>1.0877</v>
      </c>
      <c r="Q101" s="56"/>
      <c r="R101" s="57">
        <f t="shared" si="8"/>
        <v>120222.99101520587</v>
      </c>
      <c r="S101" s="57"/>
      <c r="T101" s="58">
        <f t="shared" si="9"/>
        <v>9.00000000000123</v>
      </c>
      <c r="U101" s="58"/>
    </row>
    <row r="102" spans="2:21" ht="13.5">
      <c r="B102" s="45">
        <v>94</v>
      </c>
      <c r="C102" s="55">
        <f t="shared" si="6"/>
        <v>55333744.79058369</v>
      </c>
      <c r="D102" s="55"/>
      <c r="E102" s="45">
        <v>2016</v>
      </c>
      <c r="F102" s="8">
        <v>42390</v>
      </c>
      <c r="G102" s="45" t="s">
        <v>3</v>
      </c>
      <c r="H102" s="56">
        <v>1.0884</v>
      </c>
      <c r="I102" s="56"/>
      <c r="J102" s="45">
        <v>36</v>
      </c>
      <c r="K102" s="55">
        <f t="shared" si="5"/>
        <v>1660012.3437175108</v>
      </c>
      <c r="L102" s="55"/>
      <c r="M102" s="6">
        <f t="shared" si="7"/>
        <v>46.11145399215308</v>
      </c>
      <c r="N102" s="45">
        <v>2016</v>
      </c>
      <c r="O102" s="8">
        <v>42390</v>
      </c>
      <c r="P102" s="56">
        <v>1.0791</v>
      </c>
      <c r="Q102" s="56"/>
      <c r="R102" s="57">
        <f t="shared" si="8"/>
        <v>4288365.221270276</v>
      </c>
      <c r="S102" s="57"/>
      <c r="T102" s="58">
        <f t="shared" si="9"/>
        <v>93.00000000000085</v>
      </c>
      <c r="U102" s="58"/>
    </row>
    <row r="103" spans="2:21" ht="13.5">
      <c r="B103" s="45">
        <v>95</v>
      </c>
      <c r="C103" s="55">
        <f t="shared" si="6"/>
        <v>59622110.01185397</v>
      </c>
      <c r="D103" s="55"/>
      <c r="E103" s="45">
        <v>2016</v>
      </c>
      <c r="F103" s="8">
        <v>42391</v>
      </c>
      <c r="G103" s="45" t="s">
        <v>3</v>
      </c>
      <c r="H103" s="56">
        <v>1.0811</v>
      </c>
      <c r="I103" s="56"/>
      <c r="J103" s="45">
        <v>51</v>
      </c>
      <c r="K103" s="55">
        <f t="shared" si="5"/>
        <v>1788663.300355619</v>
      </c>
      <c r="L103" s="55"/>
      <c r="M103" s="6">
        <f t="shared" si="7"/>
        <v>35.07182941873763</v>
      </c>
      <c r="N103" s="45">
        <v>2016</v>
      </c>
      <c r="O103" s="8">
        <v>42391</v>
      </c>
      <c r="P103" s="56">
        <v>1.0811</v>
      </c>
      <c r="Q103" s="56"/>
      <c r="R103" s="57">
        <f t="shared" si="8"/>
        <v>0</v>
      </c>
      <c r="S103" s="57"/>
      <c r="T103" s="58">
        <f t="shared" si="9"/>
        <v>0</v>
      </c>
      <c r="U103" s="58"/>
    </row>
    <row r="104" spans="2:21" ht="13.5">
      <c r="B104" s="45">
        <v>96</v>
      </c>
      <c r="C104" s="55">
        <f t="shared" si="6"/>
        <v>59622110.01185397</v>
      </c>
      <c r="D104" s="55"/>
      <c r="E104" s="45">
        <v>2016</v>
      </c>
      <c r="F104" s="8">
        <v>42416</v>
      </c>
      <c r="G104" s="47" t="s">
        <v>3</v>
      </c>
      <c r="H104" s="56">
        <v>1.1155</v>
      </c>
      <c r="I104" s="56"/>
      <c r="J104" s="45">
        <v>35</v>
      </c>
      <c r="K104" s="55">
        <f t="shared" si="5"/>
        <v>1788663.300355619</v>
      </c>
      <c r="L104" s="55"/>
      <c r="M104" s="6">
        <f t="shared" si="7"/>
        <v>51.104665724446264</v>
      </c>
      <c r="N104" s="45">
        <v>2016</v>
      </c>
      <c r="O104" s="8">
        <v>42417</v>
      </c>
      <c r="P104" s="56">
        <v>1.1155</v>
      </c>
      <c r="Q104" s="56"/>
      <c r="R104" s="57">
        <f t="shared" si="8"/>
        <v>0</v>
      </c>
      <c r="S104" s="57"/>
      <c r="T104" s="58">
        <f t="shared" si="9"/>
        <v>0</v>
      </c>
      <c r="U104" s="58"/>
    </row>
    <row r="105" spans="2:21" ht="13.5">
      <c r="B105" s="45">
        <v>97</v>
      </c>
      <c r="C105" s="55">
        <f t="shared" si="6"/>
        <v>59622110.01185397</v>
      </c>
      <c r="D105" s="55"/>
      <c r="E105" s="45">
        <v>2016</v>
      </c>
      <c r="F105" s="8">
        <v>42488</v>
      </c>
      <c r="G105" s="47" t="s">
        <v>4</v>
      </c>
      <c r="H105" s="56">
        <v>1.1361</v>
      </c>
      <c r="I105" s="56"/>
      <c r="J105" s="45">
        <v>90</v>
      </c>
      <c r="K105" s="55">
        <f t="shared" si="5"/>
        <v>1788663.300355619</v>
      </c>
      <c r="L105" s="55"/>
      <c r="M105" s="6">
        <f t="shared" si="7"/>
        <v>19.87403667061799</v>
      </c>
      <c r="N105" s="45">
        <v>2016</v>
      </c>
      <c r="O105" s="8">
        <v>42493</v>
      </c>
      <c r="P105" s="56">
        <v>1.1522</v>
      </c>
      <c r="Q105" s="56"/>
      <c r="R105" s="57">
        <f t="shared" si="8"/>
        <v>3199719.9039694527</v>
      </c>
      <c r="S105" s="57"/>
      <c r="T105" s="58">
        <f t="shared" si="9"/>
        <v>160.9999999999978</v>
      </c>
      <c r="U105" s="58"/>
    </row>
    <row r="106" spans="2:21" ht="13.5">
      <c r="B106" s="45">
        <v>98</v>
      </c>
      <c r="C106" s="55">
        <f t="shared" si="6"/>
        <v>62821829.91582342</v>
      </c>
      <c r="D106" s="55"/>
      <c r="E106" s="45">
        <v>2016</v>
      </c>
      <c r="F106" s="8">
        <v>42538</v>
      </c>
      <c r="G106" s="45" t="s">
        <v>4</v>
      </c>
      <c r="H106" s="56">
        <v>1.1264</v>
      </c>
      <c r="I106" s="56"/>
      <c r="J106" s="45">
        <v>42</v>
      </c>
      <c r="K106" s="55">
        <f t="shared" si="5"/>
        <v>1884654.8974747027</v>
      </c>
      <c r="L106" s="55"/>
      <c r="M106" s="6">
        <f t="shared" si="7"/>
        <v>44.872735654159584</v>
      </c>
      <c r="N106" s="45">
        <v>2016</v>
      </c>
      <c r="O106" s="8">
        <v>42542</v>
      </c>
      <c r="P106" s="56">
        <v>1.1301</v>
      </c>
      <c r="Q106" s="56"/>
      <c r="R106" s="57">
        <f t="shared" si="8"/>
        <v>1660291.219203921</v>
      </c>
      <c r="S106" s="57"/>
      <c r="T106" s="58">
        <f t="shared" si="9"/>
        <v>37.00000000000037</v>
      </c>
      <c r="U106" s="58"/>
    </row>
    <row r="107" spans="2:21" ht="13.5">
      <c r="B107" s="45">
        <v>99</v>
      </c>
      <c r="C107" s="55">
        <f t="shared" si="6"/>
        <v>64482121.13502734</v>
      </c>
      <c r="D107" s="55"/>
      <c r="E107" s="45"/>
      <c r="F107" s="8"/>
      <c r="G107" s="45" t="s">
        <v>4</v>
      </c>
      <c r="H107" s="56"/>
      <c r="I107" s="56"/>
      <c r="J107" s="45"/>
      <c r="K107" s="55">
        <f t="shared" si="5"/>
      </c>
      <c r="L107" s="55"/>
      <c r="M107" s="6">
        <f t="shared" si="7"/>
      </c>
      <c r="N107" s="45"/>
      <c r="O107" s="8"/>
      <c r="P107" s="56"/>
      <c r="Q107" s="56"/>
      <c r="R107" s="57">
        <f t="shared" si="8"/>
      </c>
      <c r="S107" s="57"/>
      <c r="T107" s="58">
        <f t="shared" si="9"/>
      </c>
      <c r="U107" s="58"/>
    </row>
    <row r="108" spans="2:21" ht="13.5">
      <c r="B108" s="45">
        <v>100</v>
      </c>
      <c r="C108" s="55">
        <f t="shared" si="6"/>
      </c>
      <c r="D108" s="55"/>
      <c r="E108" s="45"/>
      <c r="F108" s="8"/>
      <c r="G108" s="45" t="s">
        <v>3</v>
      </c>
      <c r="H108" s="56"/>
      <c r="I108" s="56"/>
      <c r="J108" s="45"/>
      <c r="K108" s="55">
        <f t="shared" si="5"/>
      </c>
      <c r="L108" s="55"/>
      <c r="M108" s="6">
        <f t="shared" si="7"/>
      </c>
      <c r="N108" s="45"/>
      <c r="O108" s="8"/>
      <c r="P108" s="56"/>
      <c r="Q108" s="56"/>
      <c r="R108" s="57">
        <f t="shared" si="8"/>
      </c>
      <c r="S108" s="57"/>
      <c r="T108" s="58">
        <f t="shared" si="9"/>
      </c>
      <c r="U108" s="5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9:G108">
    <cfRule type="cellIs" priority="7" dxfId="34" operator="equal" stopIfTrue="1">
      <formula>"買"</formula>
    </cfRule>
    <cfRule type="cellIs" priority="8" dxfId="3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O114"/>
  <sheetViews>
    <sheetView zoomScalePageLayoutView="0" workbookViewId="0" topLeftCell="A1">
      <selection activeCell="A117" sqref="A117"/>
    </sheetView>
  </sheetViews>
  <sheetFormatPr defaultColWidth="9.00390625" defaultRowHeight="13.5"/>
  <cols>
    <col min="1" max="1" width="7.50390625" style="35" customWidth="1"/>
    <col min="2" max="2" width="8.125" style="0" customWidth="1"/>
  </cols>
  <sheetData>
    <row r="2" spans="2:6" ht="14.25">
      <c r="B2" t="s">
        <v>86</v>
      </c>
      <c r="F2" t="s">
        <v>85</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9" spans="2:9" ht="14.25">
      <c r="B39" t="s">
        <v>87</v>
      </c>
      <c r="G39" t="s">
        <v>88</v>
      </c>
      <c r="I39" t="s">
        <v>89</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6" spans="2:15" ht="14.25">
      <c r="B76" t="s">
        <v>90</v>
      </c>
      <c r="H76" t="s">
        <v>93</v>
      </c>
      <c r="J76" t="s">
        <v>91</v>
      </c>
      <c r="O76" t="s">
        <v>92</v>
      </c>
    </row>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4" spans="2:8" ht="14.25">
      <c r="B114" t="s">
        <v>94</v>
      </c>
      <c r="H114" t="s">
        <v>95</v>
      </c>
    </row>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90" t="s">
        <v>84</v>
      </c>
      <c r="B2" s="91"/>
      <c r="C2" s="91"/>
      <c r="D2" s="91"/>
      <c r="E2" s="91"/>
      <c r="F2" s="91"/>
      <c r="G2" s="91"/>
      <c r="H2" s="91"/>
      <c r="I2" s="91"/>
      <c r="J2" s="91"/>
    </row>
    <row r="3" spans="1:10" ht="13.5">
      <c r="A3" s="91"/>
      <c r="B3" s="91"/>
      <c r="C3" s="91"/>
      <c r="D3" s="91"/>
      <c r="E3" s="91"/>
      <c r="F3" s="91"/>
      <c r="G3" s="91"/>
      <c r="H3" s="91"/>
      <c r="I3" s="91"/>
      <c r="J3" s="91"/>
    </row>
    <row r="4" spans="1:10" ht="13.5">
      <c r="A4" s="91"/>
      <c r="B4" s="91"/>
      <c r="C4" s="91"/>
      <c r="D4" s="91"/>
      <c r="E4" s="91"/>
      <c r="F4" s="91"/>
      <c r="G4" s="91"/>
      <c r="H4" s="91"/>
      <c r="I4" s="91"/>
      <c r="J4" s="91"/>
    </row>
    <row r="5" spans="1:10" ht="13.5">
      <c r="A5" s="91"/>
      <c r="B5" s="91"/>
      <c r="C5" s="91"/>
      <c r="D5" s="91"/>
      <c r="E5" s="91"/>
      <c r="F5" s="91"/>
      <c r="G5" s="91"/>
      <c r="H5" s="91"/>
      <c r="I5" s="91"/>
      <c r="J5" s="91"/>
    </row>
    <row r="6" spans="1:10" ht="13.5">
      <c r="A6" s="91"/>
      <c r="B6" s="91"/>
      <c r="C6" s="91"/>
      <c r="D6" s="91"/>
      <c r="E6" s="91"/>
      <c r="F6" s="91"/>
      <c r="G6" s="91"/>
      <c r="H6" s="91"/>
      <c r="I6" s="91"/>
      <c r="J6" s="91"/>
    </row>
    <row r="7" spans="1:10" ht="13.5">
      <c r="A7" s="91"/>
      <c r="B7" s="91"/>
      <c r="C7" s="91"/>
      <c r="D7" s="91"/>
      <c r="E7" s="91"/>
      <c r="F7" s="91"/>
      <c r="G7" s="91"/>
      <c r="H7" s="91"/>
      <c r="I7" s="91"/>
      <c r="J7" s="91"/>
    </row>
    <row r="8" spans="1:10" ht="13.5">
      <c r="A8" s="91"/>
      <c r="B8" s="91"/>
      <c r="C8" s="91"/>
      <c r="D8" s="91"/>
      <c r="E8" s="91"/>
      <c r="F8" s="91"/>
      <c r="G8" s="91"/>
      <c r="H8" s="91"/>
      <c r="I8" s="91"/>
      <c r="J8" s="91"/>
    </row>
    <row r="9" spans="1:10" ht="13.5">
      <c r="A9" s="91"/>
      <c r="B9" s="91"/>
      <c r="C9" s="91"/>
      <c r="D9" s="91"/>
      <c r="E9" s="91"/>
      <c r="F9" s="91"/>
      <c r="G9" s="91"/>
      <c r="H9" s="91"/>
      <c r="I9" s="91"/>
      <c r="J9" s="91"/>
    </row>
    <row r="11" ht="13.5">
      <c r="A11" t="s">
        <v>1</v>
      </c>
    </row>
    <row r="12" spans="1:10" ht="13.5">
      <c r="A12" s="92" t="s">
        <v>83</v>
      </c>
      <c r="B12" s="93"/>
      <c r="C12" s="93"/>
      <c r="D12" s="93"/>
      <c r="E12" s="93"/>
      <c r="F12" s="93"/>
      <c r="G12" s="93"/>
      <c r="H12" s="93"/>
      <c r="I12" s="93"/>
      <c r="J12" s="93"/>
    </row>
    <row r="13" spans="1:10" ht="13.5">
      <c r="A13" s="93"/>
      <c r="B13" s="93"/>
      <c r="C13" s="93"/>
      <c r="D13" s="93"/>
      <c r="E13" s="93"/>
      <c r="F13" s="93"/>
      <c r="G13" s="93"/>
      <c r="H13" s="93"/>
      <c r="I13" s="93"/>
      <c r="J13" s="93"/>
    </row>
    <row r="14" spans="1:10" ht="13.5">
      <c r="A14" s="93"/>
      <c r="B14" s="93"/>
      <c r="C14" s="93"/>
      <c r="D14" s="93"/>
      <c r="E14" s="93"/>
      <c r="F14" s="93"/>
      <c r="G14" s="93"/>
      <c r="H14" s="93"/>
      <c r="I14" s="93"/>
      <c r="J14" s="93"/>
    </row>
    <row r="15" spans="1:10" ht="13.5">
      <c r="A15" s="93"/>
      <c r="B15" s="93"/>
      <c r="C15" s="93"/>
      <c r="D15" s="93"/>
      <c r="E15" s="93"/>
      <c r="F15" s="93"/>
      <c r="G15" s="93"/>
      <c r="H15" s="93"/>
      <c r="I15" s="93"/>
      <c r="J15" s="93"/>
    </row>
    <row r="16" spans="1:10" ht="13.5">
      <c r="A16" s="93"/>
      <c r="B16" s="93"/>
      <c r="C16" s="93"/>
      <c r="D16" s="93"/>
      <c r="E16" s="93"/>
      <c r="F16" s="93"/>
      <c r="G16" s="93"/>
      <c r="H16" s="93"/>
      <c r="I16" s="93"/>
      <c r="J16" s="93"/>
    </row>
    <row r="17" spans="1:10" ht="13.5">
      <c r="A17" s="93"/>
      <c r="B17" s="93"/>
      <c r="C17" s="93"/>
      <c r="D17" s="93"/>
      <c r="E17" s="93"/>
      <c r="F17" s="93"/>
      <c r="G17" s="93"/>
      <c r="H17" s="93"/>
      <c r="I17" s="93"/>
      <c r="J17" s="93"/>
    </row>
    <row r="18" spans="1:10" ht="13.5">
      <c r="A18" s="93"/>
      <c r="B18" s="93"/>
      <c r="C18" s="93"/>
      <c r="D18" s="93"/>
      <c r="E18" s="93"/>
      <c r="F18" s="93"/>
      <c r="G18" s="93"/>
      <c r="H18" s="93"/>
      <c r="I18" s="93"/>
      <c r="J18" s="93"/>
    </row>
    <row r="19" spans="1:10" ht="13.5">
      <c r="A19" s="93"/>
      <c r="B19" s="93"/>
      <c r="C19" s="93"/>
      <c r="D19" s="93"/>
      <c r="E19" s="93"/>
      <c r="F19" s="93"/>
      <c r="G19" s="93"/>
      <c r="H19" s="93"/>
      <c r="I19" s="93"/>
      <c r="J19" s="93"/>
    </row>
    <row r="21" ht="13.5">
      <c r="A21" t="s">
        <v>2</v>
      </c>
    </row>
    <row r="22" spans="1:10" ht="13.5">
      <c r="A22" s="92"/>
      <c r="B22" s="92"/>
      <c r="C22" s="92"/>
      <c r="D22" s="92"/>
      <c r="E22" s="92"/>
      <c r="F22" s="92"/>
      <c r="G22" s="92"/>
      <c r="H22" s="92"/>
      <c r="I22" s="92"/>
      <c r="J22" s="92"/>
    </row>
    <row r="23" spans="1:10" ht="13.5">
      <c r="A23" s="92"/>
      <c r="B23" s="92"/>
      <c r="C23" s="92"/>
      <c r="D23" s="92"/>
      <c r="E23" s="92"/>
      <c r="F23" s="92"/>
      <c r="G23" s="92"/>
      <c r="H23" s="92"/>
      <c r="I23" s="92"/>
      <c r="J23" s="92"/>
    </row>
    <row r="24" spans="1:10" ht="13.5">
      <c r="A24" s="92"/>
      <c r="B24" s="92"/>
      <c r="C24" s="92"/>
      <c r="D24" s="92"/>
      <c r="E24" s="92"/>
      <c r="F24" s="92"/>
      <c r="G24" s="92"/>
      <c r="H24" s="92"/>
      <c r="I24" s="92"/>
      <c r="J24" s="92"/>
    </row>
    <row r="25" spans="1:10" ht="13.5">
      <c r="A25" s="92"/>
      <c r="B25" s="92"/>
      <c r="C25" s="92"/>
      <c r="D25" s="92"/>
      <c r="E25" s="92"/>
      <c r="F25" s="92"/>
      <c r="G25" s="92"/>
      <c r="H25" s="92"/>
      <c r="I25" s="92"/>
      <c r="J25" s="92"/>
    </row>
    <row r="26" spans="1:10" ht="13.5">
      <c r="A26" s="92"/>
      <c r="B26" s="92"/>
      <c r="C26" s="92"/>
      <c r="D26" s="92"/>
      <c r="E26" s="92"/>
      <c r="F26" s="92"/>
      <c r="G26" s="92"/>
      <c r="H26" s="92"/>
      <c r="I26" s="92"/>
      <c r="J26" s="92"/>
    </row>
    <row r="27" spans="1:10" ht="13.5">
      <c r="A27" s="92"/>
      <c r="B27" s="92"/>
      <c r="C27" s="92"/>
      <c r="D27" s="92"/>
      <c r="E27" s="92"/>
      <c r="F27" s="92"/>
      <c r="G27" s="92"/>
      <c r="H27" s="92"/>
      <c r="I27" s="92"/>
      <c r="J27" s="92"/>
    </row>
    <row r="28" spans="1:10" ht="13.5">
      <c r="A28" s="92"/>
      <c r="B28" s="92"/>
      <c r="C28" s="92"/>
      <c r="D28" s="92"/>
      <c r="E28" s="92"/>
      <c r="F28" s="92"/>
      <c r="G28" s="92"/>
      <c r="H28" s="92"/>
      <c r="I28" s="92"/>
      <c r="J28" s="92"/>
    </row>
    <row r="29" spans="1:10" ht="13.5">
      <c r="A29" s="92"/>
      <c r="B29" s="92"/>
      <c r="C29" s="92"/>
      <c r="D29" s="92"/>
      <c r="E29" s="92"/>
      <c r="F29" s="92"/>
      <c r="G29" s="92"/>
      <c r="H29" s="92"/>
      <c r="I29" s="92"/>
      <c r="J29" s="9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81" activePane="bottomLeft" state="frozen"/>
      <selection pane="topLeft" activeCell="A1" sqref="A1"/>
      <selection pane="bottomLeft" activeCell="O65" sqref="O65"/>
    </sheetView>
  </sheetViews>
  <sheetFormatPr defaultColWidth="9.00390625" defaultRowHeight="13.5"/>
  <cols>
    <col min="1" max="1" width="2.875" style="0" customWidth="1"/>
    <col min="2" max="18" width="6.625" style="0" customWidth="1"/>
    <col min="22" max="22" width="10.875" style="23" bestFit="1" customWidth="1"/>
  </cols>
  <sheetData>
    <row r="2" spans="2:20" ht="13.5">
      <c r="B2" s="83" t="s">
        <v>5</v>
      </c>
      <c r="C2" s="83"/>
      <c r="D2" s="86" t="s">
        <v>48</v>
      </c>
      <c r="E2" s="86"/>
      <c r="F2" s="83" t="s">
        <v>6</v>
      </c>
      <c r="G2" s="83"/>
      <c r="H2" s="86" t="s">
        <v>36</v>
      </c>
      <c r="I2" s="86"/>
      <c r="J2" s="83" t="s">
        <v>7</v>
      </c>
      <c r="K2" s="83"/>
      <c r="L2" s="80">
        <f>C9</f>
        <v>1000000</v>
      </c>
      <c r="M2" s="86"/>
      <c r="N2" s="83" t="s">
        <v>8</v>
      </c>
      <c r="O2" s="83"/>
      <c r="P2" s="80" t="e">
        <f>C108+R108</f>
        <v>#VALUE!</v>
      </c>
      <c r="Q2" s="86"/>
      <c r="R2" s="1"/>
      <c r="S2" s="1"/>
      <c r="T2" s="1"/>
    </row>
    <row r="3" spans="2:19" ht="57" customHeight="1">
      <c r="B3" s="83" t="s">
        <v>9</v>
      </c>
      <c r="C3" s="83"/>
      <c r="D3" s="88" t="s">
        <v>38</v>
      </c>
      <c r="E3" s="88"/>
      <c r="F3" s="88"/>
      <c r="G3" s="88"/>
      <c r="H3" s="88"/>
      <c r="I3" s="88"/>
      <c r="J3" s="83" t="s">
        <v>10</v>
      </c>
      <c r="K3" s="83"/>
      <c r="L3" s="88" t="s">
        <v>74</v>
      </c>
      <c r="M3" s="89"/>
      <c r="N3" s="89"/>
      <c r="O3" s="89"/>
      <c r="P3" s="89"/>
      <c r="Q3" s="89"/>
      <c r="R3" s="1"/>
      <c r="S3" s="1"/>
    </row>
    <row r="4" spans="2:20" ht="13.5">
      <c r="B4" s="83" t="s">
        <v>11</v>
      </c>
      <c r="C4" s="83"/>
      <c r="D4" s="81">
        <f>SUM($R$9:$S$993)</f>
        <v>16671209.101021368</v>
      </c>
      <c r="E4" s="81"/>
      <c r="F4" s="83" t="s">
        <v>12</v>
      </c>
      <c r="G4" s="83"/>
      <c r="H4" s="87">
        <f>SUM($T$9:$U$108)</f>
        <v>11257.999999999996</v>
      </c>
      <c r="I4" s="86"/>
      <c r="J4" s="79" t="s">
        <v>13</v>
      </c>
      <c r="K4" s="79"/>
      <c r="L4" s="80">
        <f>MAX($C$9:$D$990)-C9</f>
        <v>17781176.640473347</v>
      </c>
      <c r="M4" s="80"/>
      <c r="N4" s="79" t="s">
        <v>14</v>
      </c>
      <c r="O4" s="79"/>
      <c r="P4" s="81">
        <f>MIN($C$9:$D$990)-C9</f>
        <v>0</v>
      </c>
      <c r="Q4" s="81"/>
      <c r="R4" s="1"/>
      <c r="S4" s="1"/>
      <c r="T4" s="1"/>
    </row>
    <row r="5" spans="2:20" ht="13.5">
      <c r="B5" s="41" t="s">
        <v>15</v>
      </c>
      <c r="C5" s="2">
        <f>COUNTIF($R$9:$R$990,"&gt;0")</f>
        <v>27</v>
      </c>
      <c r="D5" s="42" t="s">
        <v>16</v>
      </c>
      <c r="E5" s="16">
        <f>COUNTIF($R$9:$R$990,"&lt;0")</f>
        <v>11</v>
      </c>
      <c r="F5" s="42" t="s">
        <v>17</v>
      </c>
      <c r="G5" s="2">
        <f>COUNTIF($R$9:$R$990,"=0")</f>
        <v>29</v>
      </c>
      <c r="H5" s="42" t="s">
        <v>18</v>
      </c>
      <c r="I5" s="3">
        <f>C5/SUM(C5,E5,G5)</f>
        <v>0.40298507462686567</v>
      </c>
      <c r="J5" s="82" t="s">
        <v>19</v>
      </c>
      <c r="K5" s="83"/>
      <c r="L5" s="84"/>
      <c r="M5" s="85"/>
      <c r="N5" s="18" t="s">
        <v>20</v>
      </c>
      <c r="O5" s="9"/>
      <c r="P5" s="84"/>
      <c r="Q5" s="85"/>
      <c r="R5" s="1"/>
      <c r="S5" s="1"/>
      <c r="T5" s="1"/>
    </row>
    <row r="6" spans="2:20" ht="13.5">
      <c r="B6" s="11"/>
      <c r="C6" s="14"/>
      <c r="D6" s="15"/>
      <c r="E6" s="12"/>
      <c r="F6" s="11"/>
      <c r="G6" s="12"/>
      <c r="H6" s="11"/>
      <c r="I6" s="17"/>
      <c r="J6" s="11"/>
      <c r="K6" s="11"/>
      <c r="L6" s="12"/>
      <c r="M6" s="12"/>
      <c r="N6" s="13"/>
      <c r="O6" s="13"/>
      <c r="P6" s="10"/>
      <c r="Q6" s="7"/>
      <c r="R6" s="1"/>
      <c r="S6" s="1"/>
      <c r="T6" s="1"/>
    </row>
    <row r="7" spans="2:21" ht="13.5">
      <c r="B7" s="66" t="s">
        <v>21</v>
      </c>
      <c r="C7" s="68" t="s">
        <v>22</v>
      </c>
      <c r="D7" s="69"/>
      <c r="E7" s="72" t="s">
        <v>23</v>
      </c>
      <c r="F7" s="73"/>
      <c r="G7" s="73"/>
      <c r="H7" s="73"/>
      <c r="I7" s="61"/>
      <c r="J7" s="74" t="s">
        <v>24</v>
      </c>
      <c r="K7" s="75"/>
      <c r="L7" s="63"/>
      <c r="M7" s="76" t="s">
        <v>25</v>
      </c>
      <c r="N7" s="77" t="s">
        <v>26</v>
      </c>
      <c r="O7" s="78"/>
      <c r="P7" s="78"/>
      <c r="Q7" s="65"/>
      <c r="R7" s="59" t="s">
        <v>27</v>
      </c>
      <c r="S7" s="59"/>
      <c r="T7" s="59"/>
      <c r="U7" s="59"/>
    </row>
    <row r="8" spans="2:21" ht="13.5">
      <c r="B8" s="67"/>
      <c r="C8" s="70"/>
      <c r="D8" s="71"/>
      <c r="E8" s="19" t="s">
        <v>28</v>
      </c>
      <c r="F8" s="19" t="s">
        <v>29</v>
      </c>
      <c r="G8" s="19" t="s">
        <v>30</v>
      </c>
      <c r="H8" s="60" t="s">
        <v>31</v>
      </c>
      <c r="I8" s="61"/>
      <c r="J8" s="4" t="s">
        <v>32</v>
      </c>
      <c r="K8" s="62" t="s">
        <v>33</v>
      </c>
      <c r="L8" s="63"/>
      <c r="M8" s="76"/>
      <c r="N8" s="5" t="s">
        <v>28</v>
      </c>
      <c r="O8" s="5" t="s">
        <v>29</v>
      </c>
      <c r="P8" s="64" t="s">
        <v>31</v>
      </c>
      <c r="Q8" s="65"/>
      <c r="R8" s="59" t="s">
        <v>34</v>
      </c>
      <c r="S8" s="59"/>
      <c r="T8" s="59" t="s">
        <v>32</v>
      </c>
      <c r="U8" s="59"/>
    </row>
    <row r="9" spans="2:21" ht="13.5">
      <c r="B9" s="40">
        <v>1</v>
      </c>
      <c r="C9" s="55">
        <v>1000000</v>
      </c>
      <c r="D9" s="55"/>
      <c r="E9" s="40">
        <v>2005</v>
      </c>
      <c r="F9" s="8">
        <v>42389</v>
      </c>
      <c r="G9" s="40" t="s">
        <v>3</v>
      </c>
      <c r="H9" s="56">
        <v>1.2959</v>
      </c>
      <c r="I9" s="56"/>
      <c r="J9" s="40">
        <v>159</v>
      </c>
      <c r="K9" s="55">
        <f aca="true" t="shared" si="0" ref="K9:K72">IF(F9="","",C9*0.03)</f>
        <v>30000</v>
      </c>
      <c r="L9" s="55"/>
      <c r="M9" s="6">
        <f>IF(J9="","",(K9/J9)/1000)</f>
        <v>0.18867924528301888</v>
      </c>
      <c r="N9" s="40" t="s">
        <v>50</v>
      </c>
      <c r="O9" s="8">
        <v>42396</v>
      </c>
      <c r="P9" s="56">
        <v>1.2959</v>
      </c>
      <c r="Q9" s="56"/>
      <c r="R9" s="57">
        <f>IF(O9="","",(IF(G9="売",H9-P9,P9-H9))*M9*10000000)</f>
        <v>0</v>
      </c>
      <c r="S9" s="57"/>
      <c r="T9" s="58">
        <f>IF(O9="","",IF(R9&lt;0,J9*(-1),IF(G9="買",(P9-H9)*10000,(H9-P9)*10000)))</f>
        <v>0</v>
      </c>
      <c r="U9" s="58"/>
    </row>
    <row r="10" spans="2:21" ht="13.5">
      <c r="B10" s="40">
        <v>2</v>
      </c>
      <c r="C10" s="55">
        <f aca="true" t="shared" si="1" ref="C10:C73">IF(R9="","",C9+R9)</f>
        <v>1000000</v>
      </c>
      <c r="D10" s="55"/>
      <c r="E10" s="40">
        <v>2005</v>
      </c>
      <c r="F10" s="8">
        <v>42468</v>
      </c>
      <c r="G10" s="40" t="s">
        <v>3</v>
      </c>
      <c r="H10" s="56">
        <v>1.2844</v>
      </c>
      <c r="I10" s="56"/>
      <c r="J10" s="40">
        <v>97</v>
      </c>
      <c r="K10" s="55">
        <f t="shared" si="0"/>
        <v>30000</v>
      </c>
      <c r="L10" s="55"/>
      <c r="M10" s="6">
        <f aca="true" t="shared" si="2" ref="M10:M73">IF(J10="","",(K10/J10)/1000)</f>
        <v>0.3092783505154639</v>
      </c>
      <c r="N10" s="40" t="s">
        <v>50</v>
      </c>
      <c r="O10" s="8">
        <v>42471</v>
      </c>
      <c r="P10" s="56">
        <v>1.2844</v>
      </c>
      <c r="Q10" s="56"/>
      <c r="R10" s="57">
        <f aca="true" t="shared" si="3" ref="R10:R73">IF(O10="","",(IF(G10="売",H10-P10,P10-H10))*M10*10000000)</f>
        <v>0</v>
      </c>
      <c r="S10" s="57"/>
      <c r="T10" s="58">
        <f aca="true" t="shared" si="4" ref="T10:T73">IF(O10="","",IF(R10&lt;0,J10*(-1),IF(G10="買",(P10-H10)*10000,(H10-P10)*10000)))</f>
        <v>0</v>
      </c>
      <c r="U10" s="58"/>
    </row>
    <row r="11" spans="2:21" ht="13.5">
      <c r="B11" s="40">
        <v>3</v>
      </c>
      <c r="C11" s="55">
        <f t="shared" si="1"/>
        <v>1000000</v>
      </c>
      <c r="D11" s="55"/>
      <c r="E11" s="40">
        <v>2005</v>
      </c>
      <c r="F11" s="8">
        <v>42491</v>
      </c>
      <c r="G11" s="40" t="s">
        <v>3</v>
      </c>
      <c r="H11" s="56">
        <v>1.2851</v>
      </c>
      <c r="I11" s="56"/>
      <c r="J11" s="40">
        <v>130</v>
      </c>
      <c r="K11" s="55">
        <f t="shared" si="0"/>
        <v>30000</v>
      </c>
      <c r="L11" s="55"/>
      <c r="M11" s="6">
        <f t="shared" si="2"/>
        <v>0.23076923076923078</v>
      </c>
      <c r="N11" s="40" t="s">
        <v>50</v>
      </c>
      <c r="O11" s="8">
        <v>42495</v>
      </c>
      <c r="P11" s="56">
        <v>1.2851</v>
      </c>
      <c r="Q11" s="56"/>
      <c r="R11" s="57">
        <f t="shared" si="3"/>
        <v>0</v>
      </c>
      <c r="S11" s="57"/>
      <c r="T11" s="58">
        <f t="shared" si="4"/>
        <v>0</v>
      </c>
      <c r="U11" s="58"/>
    </row>
    <row r="12" spans="2:21" ht="13.5">
      <c r="B12" s="40">
        <v>4</v>
      </c>
      <c r="C12" s="55">
        <f t="shared" si="1"/>
        <v>1000000</v>
      </c>
      <c r="D12" s="55"/>
      <c r="E12" s="40">
        <v>2005</v>
      </c>
      <c r="F12" s="8">
        <v>42515</v>
      </c>
      <c r="G12" s="40" t="s">
        <v>3</v>
      </c>
      <c r="H12" s="56">
        <v>1.2554</v>
      </c>
      <c r="I12" s="56"/>
      <c r="J12" s="40">
        <v>75</v>
      </c>
      <c r="K12" s="55">
        <f t="shared" si="0"/>
        <v>30000</v>
      </c>
      <c r="L12" s="55"/>
      <c r="M12" s="6">
        <f t="shared" si="2"/>
        <v>0.4</v>
      </c>
      <c r="N12" s="40" t="s">
        <v>49</v>
      </c>
      <c r="O12" s="8">
        <v>42563</v>
      </c>
      <c r="P12" s="56">
        <v>1.2122</v>
      </c>
      <c r="Q12" s="56"/>
      <c r="R12" s="57">
        <f t="shared" si="3"/>
        <v>172800.00000000052</v>
      </c>
      <c r="S12" s="57"/>
      <c r="T12" s="58">
        <f t="shared" si="4"/>
        <v>432.00000000000125</v>
      </c>
      <c r="U12" s="58"/>
    </row>
    <row r="13" spans="2:21" ht="13.5">
      <c r="B13" s="40">
        <v>5</v>
      </c>
      <c r="C13" s="55">
        <f t="shared" si="1"/>
        <v>1172800.0000000005</v>
      </c>
      <c r="D13" s="55"/>
      <c r="E13" s="40">
        <v>2005</v>
      </c>
      <c r="F13" s="8">
        <v>42646</v>
      </c>
      <c r="G13" s="40" t="s">
        <v>3</v>
      </c>
      <c r="H13" s="56">
        <v>1.1995</v>
      </c>
      <c r="I13" s="56"/>
      <c r="J13" s="40">
        <v>94</v>
      </c>
      <c r="K13" s="55">
        <f t="shared" si="0"/>
        <v>35184.000000000015</v>
      </c>
      <c r="L13" s="55"/>
      <c r="M13" s="6">
        <f t="shared" si="2"/>
        <v>0.37429787234042566</v>
      </c>
      <c r="N13" s="40" t="s">
        <v>50</v>
      </c>
      <c r="O13" s="8">
        <v>42649</v>
      </c>
      <c r="P13" s="56">
        <v>1.1995</v>
      </c>
      <c r="Q13" s="56"/>
      <c r="R13" s="57">
        <f t="shared" si="3"/>
        <v>0</v>
      </c>
      <c r="S13" s="57"/>
      <c r="T13" s="58">
        <f t="shared" si="4"/>
        <v>0</v>
      </c>
      <c r="U13" s="58"/>
    </row>
    <row r="14" spans="2:21" ht="13.5">
      <c r="B14" s="40">
        <v>6</v>
      </c>
      <c r="C14" s="55">
        <f t="shared" si="1"/>
        <v>1172800.0000000005</v>
      </c>
      <c r="D14" s="55"/>
      <c r="E14" s="40">
        <v>2005</v>
      </c>
      <c r="F14" s="8">
        <v>42716</v>
      </c>
      <c r="G14" s="40" t="s">
        <v>4</v>
      </c>
      <c r="H14" s="56">
        <v>1.1836</v>
      </c>
      <c r="I14" s="56"/>
      <c r="J14" s="40">
        <v>71</v>
      </c>
      <c r="K14" s="55">
        <f t="shared" si="0"/>
        <v>35184.000000000015</v>
      </c>
      <c r="L14" s="55"/>
      <c r="M14" s="6">
        <f t="shared" si="2"/>
        <v>0.4955492957746481</v>
      </c>
      <c r="N14" s="40" t="s">
        <v>49</v>
      </c>
      <c r="O14" s="8">
        <v>42734</v>
      </c>
      <c r="P14" s="56">
        <v>1.1974</v>
      </c>
      <c r="Q14" s="56"/>
      <c r="R14" s="57">
        <f t="shared" si="3"/>
        <v>68385.80281690162</v>
      </c>
      <c r="S14" s="57"/>
      <c r="T14" s="58">
        <f t="shared" si="4"/>
        <v>138.00000000000034</v>
      </c>
      <c r="U14" s="58"/>
    </row>
    <row r="15" spans="2:21" ht="13.5">
      <c r="B15" s="40">
        <v>7</v>
      </c>
      <c r="C15" s="55">
        <f t="shared" si="1"/>
        <v>1241185.802816902</v>
      </c>
      <c r="D15" s="55"/>
      <c r="E15" s="40">
        <v>2006</v>
      </c>
      <c r="F15" s="8">
        <v>42387</v>
      </c>
      <c r="G15" s="40" t="s">
        <v>4</v>
      </c>
      <c r="H15" s="56">
        <v>1.214</v>
      </c>
      <c r="I15" s="56"/>
      <c r="J15" s="40">
        <v>90</v>
      </c>
      <c r="K15" s="55">
        <f t="shared" si="0"/>
        <v>37235.57408450706</v>
      </c>
      <c r="L15" s="55"/>
      <c r="M15" s="6">
        <f t="shared" si="2"/>
        <v>0.41372860093896735</v>
      </c>
      <c r="N15" s="40" t="s">
        <v>52</v>
      </c>
      <c r="O15" s="8">
        <v>42389</v>
      </c>
      <c r="P15" s="56">
        <v>1.214</v>
      </c>
      <c r="Q15" s="56"/>
      <c r="R15" s="57">
        <f t="shared" si="3"/>
        <v>0</v>
      </c>
      <c r="S15" s="57"/>
      <c r="T15" s="58">
        <f t="shared" si="4"/>
        <v>0</v>
      </c>
      <c r="U15" s="58"/>
    </row>
    <row r="16" spans="2:21" ht="13.5">
      <c r="B16" s="40">
        <v>8</v>
      </c>
      <c r="C16" s="55">
        <f t="shared" si="1"/>
        <v>1241185.802816902</v>
      </c>
      <c r="D16" s="55"/>
      <c r="E16" s="40">
        <v>2006</v>
      </c>
      <c r="F16" s="8">
        <v>42464</v>
      </c>
      <c r="G16" s="40" t="s">
        <v>4</v>
      </c>
      <c r="H16" s="56">
        <v>1.2149</v>
      </c>
      <c r="I16" s="56"/>
      <c r="J16" s="40">
        <v>116</v>
      </c>
      <c r="K16" s="55">
        <f t="shared" si="0"/>
        <v>37235.57408450706</v>
      </c>
      <c r="L16" s="55"/>
      <c r="M16" s="6">
        <f t="shared" si="2"/>
        <v>0.32099632831471603</v>
      </c>
      <c r="N16" s="40" t="s">
        <v>52</v>
      </c>
      <c r="O16" s="8">
        <v>42529</v>
      </c>
      <c r="P16" s="56">
        <v>1.2723</v>
      </c>
      <c r="Q16" s="56"/>
      <c r="R16" s="57">
        <f t="shared" si="3"/>
        <v>184251.8924526467</v>
      </c>
      <c r="S16" s="57"/>
      <c r="T16" s="58">
        <f t="shared" si="4"/>
        <v>573.999999999999</v>
      </c>
      <c r="U16" s="58"/>
    </row>
    <row r="17" spans="2:21" ht="13.5">
      <c r="B17" s="40">
        <v>9</v>
      </c>
      <c r="C17" s="55">
        <f t="shared" si="1"/>
        <v>1425437.6952695488</v>
      </c>
      <c r="D17" s="55"/>
      <c r="E17" s="40">
        <v>2006</v>
      </c>
      <c r="F17" s="8">
        <v>42540</v>
      </c>
      <c r="G17" s="40" t="s">
        <v>3</v>
      </c>
      <c r="H17" s="56">
        <v>1.2616</v>
      </c>
      <c r="I17" s="56"/>
      <c r="J17" s="40">
        <v>55</v>
      </c>
      <c r="K17" s="55">
        <f t="shared" si="0"/>
        <v>42763.130858086464</v>
      </c>
      <c r="L17" s="55"/>
      <c r="M17" s="6">
        <f t="shared" si="2"/>
        <v>0.7775114701470267</v>
      </c>
      <c r="N17" s="40" t="s">
        <v>52</v>
      </c>
      <c r="O17" s="8">
        <v>42542</v>
      </c>
      <c r="P17" s="56">
        <v>1.2616</v>
      </c>
      <c r="Q17" s="56"/>
      <c r="R17" s="57">
        <f>IF(O17="","",(IF(G17="売",H17-P17,P17-H17))*M17*10000000)</f>
        <v>0</v>
      </c>
      <c r="S17" s="57"/>
      <c r="T17" s="58">
        <f t="shared" si="4"/>
        <v>0</v>
      </c>
      <c r="U17" s="58"/>
    </row>
    <row r="18" spans="2:21" ht="13.5">
      <c r="B18" s="40">
        <v>10</v>
      </c>
      <c r="C18" s="55">
        <f t="shared" si="1"/>
        <v>1425437.6952695488</v>
      </c>
      <c r="D18" s="55"/>
      <c r="E18" s="40">
        <v>2006</v>
      </c>
      <c r="F18" s="8">
        <v>42542</v>
      </c>
      <c r="G18" s="40" t="s">
        <v>4</v>
      </c>
      <c r="H18" s="56">
        <v>1.2845</v>
      </c>
      <c r="I18" s="56"/>
      <c r="J18" s="40">
        <v>65</v>
      </c>
      <c r="K18" s="55">
        <f t="shared" si="0"/>
        <v>42763.130858086464</v>
      </c>
      <c r="L18" s="55"/>
      <c r="M18" s="6">
        <f t="shared" si="2"/>
        <v>0.6578943208936379</v>
      </c>
      <c r="N18" s="40" t="s">
        <v>52</v>
      </c>
      <c r="O18" s="8">
        <v>42605</v>
      </c>
      <c r="P18" s="56">
        <v>1.2845</v>
      </c>
      <c r="Q18" s="56"/>
      <c r="R18" s="57">
        <f t="shared" si="3"/>
        <v>0</v>
      </c>
      <c r="S18" s="57"/>
      <c r="T18" s="58">
        <f t="shared" si="4"/>
        <v>0</v>
      </c>
      <c r="U18" s="58"/>
    </row>
    <row r="19" spans="2:21" ht="13.5">
      <c r="B19" s="40">
        <v>11</v>
      </c>
      <c r="C19" s="55">
        <f t="shared" si="1"/>
        <v>1425437.6952695488</v>
      </c>
      <c r="D19" s="55"/>
      <c r="E19" s="40">
        <v>2006</v>
      </c>
      <c r="F19" s="8">
        <v>42642</v>
      </c>
      <c r="G19" s="40" t="s">
        <v>3</v>
      </c>
      <c r="H19" s="56">
        <v>1.2677</v>
      </c>
      <c r="I19" s="56"/>
      <c r="J19" s="40">
        <v>55</v>
      </c>
      <c r="K19" s="55">
        <f t="shared" si="0"/>
        <v>42763.130858086464</v>
      </c>
      <c r="L19" s="55"/>
      <c r="M19" s="6">
        <f t="shared" si="2"/>
        <v>0.7775114701470267</v>
      </c>
      <c r="N19" s="40" t="s">
        <v>52</v>
      </c>
      <c r="O19" s="8">
        <v>42645</v>
      </c>
      <c r="P19" s="56">
        <v>1.2677</v>
      </c>
      <c r="Q19" s="56"/>
      <c r="R19" s="57">
        <f t="shared" si="3"/>
        <v>0</v>
      </c>
      <c r="S19" s="57"/>
      <c r="T19" s="58">
        <f t="shared" si="4"/>
        <v>0</v>
      </c>
      <c r="U19" s="58"/>
    </row>
    <row r="20" spans="2:21" ht="13.5">
      <c r="B20" s="40">
        <v>12</v>
      </c>
      <c r="C20" s="55">
        <f t="shared" si="1"/>
        <v>1425437.6952695488</v>
      </c>
      <c r="D20" s="55"/>
      <c r="E20" s="40">
        <v>2006</v>
      </c>
      <c r="F20" s="8">
        <v>42690</v>
      </c>
      <c r="G20" s="40" t="s">
        <v>4</v>
      </c>
      <c r="H20" s="56">
        <v>1.2835</v>
      </c>
      <c r="I20" s="56"/>
      <c r="J20" s="40">
        <v>62</v>
      </c>
      <c r="K20" s="55">
        <f t="shared" si="0"/>
        <v>42763.130858086464</v>
      </c>
      <c r="L20" s="55"/>
      <c r="M20" s="6">
        <f t="shared" si="2"/>
        <v>0.6897279170659106</v>
      </c>
      <c r="N20" s="40">
        <v>2006</v>
      </c>
      <c r="O20" s="8">
        <v>42681</v>
      </c>
      <c r="P20" s="56">
        <v>1.2773</v>
      </c>
      <c r="Q20" s="56"/>
      <c r="R20" s="57">
        <f t="shared" si="3"/>
        <v>-42763.13085808635</v>
      </c>
      <c r="S20" s="57"/>
      <c r="T20" s="58">
        <f t="shared" si="4"/>
        <v>-62</v>
      </c>
      <c r="U20" s="58"/>
    </row>
    <row r="21" spans="2:21" ht="13.5">
      <c r="B21" s="40">
        <v>13</v>
      </c>
      <c r="C21" s="55">
        <f t="shared" si="1"/>
        <v>1382674.5644114625</v>
      </c>
      <c r="D21" s="55"/>
      <c r="E21" s="40">
        <v>2006</v>
      </c>
      <c r="F21" s="8">
        <v>42691</v>
      </c>
      <c r="G21" s="40" t="s">
        <v>3</v>
      </c>
      <c r="H21" s="56">
        <v>1.2908</v>
      </c>
      <c r="I21" s="56"/>
      <c r="J21" s="40">
        <v>81</v>
      </c>
      <c r="K21" s="55">
        <f t="shared" si="0"/>
        <v>41480.236932343876</v>
      </c>
      <c r="L21" s="55"/>
      <c r="M21" s="6">
        <f t="shared" si="2"/>
        <v>0.5121016905227639</v>
      </c>
      <c r="N21" s="40">
        <v>2007</v>
      </c>
      <c r="O21" s="8">
        <v>42388</v>
      </c>
      <c r="P21" s="56">
        <v>1.2989</v>
      </c>
      <c r="Q21" s="56"/>
      <c r="R21" s="57">
        <f t="shared" si="3"/>
        <v>-41480.236932343854</v>
      </c>
      <c r="S21" s="57"/>
      <c r="T21" s="58">
        <f t="shared" si="4"/>
        <v>-81</v>
      </c>
      <c r="U21" s="58"/>
    </row>
    <row r="22" spans="2:21" ht="13.5">
      <c r="B22" s="40">
        <v>14</v>
      </c>
      <c r="C22" s="55">
        <f t="shared" si="1"/>
        <v>1341194.3274791187</v>
      </c>
      <c r="D22" s="55"/>
      <c r="E22" s="40">
        <v>2007</v>
      </c>
      <c r="F22" s="8">
        <v>42423</v>
      </c>
      <c r="G22" s="40" t="s">
        <v>4</v>
      </c>
      <c r="H22" s="56">
        <v>1.3188</v>
      </c>
      <c r="I22" s="56"/>
      <c r="J22" s="40">
        <v>86</v>
      </c>
      <c r="K22" s="55">
        <f t="shared" si="0"/>
        <v>40235.82982437356</v>
      </c>
      <c r="L22" s="55"/>
      <c r="M22" s="6">
        <f t="shared" si="2"/>
        <v>0.46785848632992516</v>
      </c>
      <c r="N22" s="40" t="s">
        <v>54</v>
      </c>
      <c r="O22" s="8">
        <v>42434</v>
      </c>
      <c r="P22" s="56">
        <v>1.3188</v>
      </c>
      <c r="Q22" s="56"/>
      <c r="R22" s="57">
        <f t="shared" si="3"/>
        <v>0</v>
      </c>
      <c r="S22" s="57"/>
      <c r="T22" s="58">
        <f t="shared" si="4"/>
        <v>0</v>
      </c>
      <c r="U22" s="58"/>
    </row>
    <row r="23" spans="2:21" ht="13.5">
      <c r="B23" s="40">
        <v>15</v>
      </c>
      <c r="C23" s="55">
        <f t="shared" si="1"/>
        <v>1341194.3274791187</v>
      </c>
      <c r="D23" s="55"/>
      <c r="E23" s="40">
        <v>2007</v>
      </c>
      <c r="F23" s="8">
        <v>42443</v>
      </c>
      <c r="G23" s="40" t="s">
        <v>4</v>
      </c>
      <c r="H23" s="56">
        <v>1.3223</v>
      </c>
      <c r="I23" s="56"/>
      <c r="J23" s="40">
        <v>67</v>
      </c>
      <c r="K23" s="55">
        <f t="shared" si="0"/>
        <v>40235.82982437356</v>
      </c>
      <c r="L23" s="55"/>
      <c r="M23" s="6">
        <f t="shared" si="2"/>
        <v>0.6005347734981128</v>
      </c>
      <c r="N23" s="40">
        <v>2007</v>
      </c>
      <c r="O23" s="8">
        <v>42454</v>
      </c>
      <c r="P23" s="56">
        <v>1.3271</v>
      </c>
      <c r="Q23" s="56"/>
      <c r="R23" s="57">
        <f t="shared" si="3"/>
        <v>28825.669127908906</v>
      </c>
      <c r="S23" s="57"/>
      <c r="T23" s="58">
        <f t="shared" si="4"/>
        <v>47.999999999999154</v>
      </c>
      <c r="U23" s="58"/>
    </row>
    <row r="24" spans="2:21" ht="13.5">
      <c r="B24" s="40">
        <v>16</v>
      </c>
      <c r="C24" s="55">
        <f t="shared" si="1"/>
        <v>1370019.9966070277</v>
      </c>
      <c r="D24" s="55"/>
      <c r="E24" s="40">
        <v>2007</v>
      </c>
      <c r="F24" s="8">
        <v>42498</v>
      </c>
      <c r="G24" s="40" t="s">
        <v>3</v>
      </c>
      <c r="H24" s="56">
        <v>1.3591</v>
      </c>
      <c r="I24" s="56"/>
      <c r="J24" s="40">
        <v>36</v>
      </c>
      <c r="K24" s="55">
        <f t="shared" si="0"/>
        <v>41100.59989821083</v>
      </c>
      <c r="L24" s="55"/>
      <c r="M24" s="6">
        <f t="shared" si="2"/>
        <v>1.1416833305058562</v>
      </c>
      <c r="N24" s="40">
        <v>2007</v>
      </c>
      <c r="O24" s="8">
        <v>42525</v>
      </c>
      <c r="P24" s="56">
        <v>1.3469</v>
      </c>
      <c r="Q24" s="56"/>
      <c r="R24" s="57">
        <f t="shared" si="3"/>
        <v>139285.36632171433</v>
      </c>
      <c r="S24" s="57"/>
      <c r="T24" s="58">
        <f t="shared" si="4"/>
        <v>121.99999999999989</v>
      </c>
      <c r="U24" s="58"/>
    </row>
    <row r="25" spans="2:21" ht="13.5">
      <c r="B25" s="40">
        <v>17</v>
      </c>
      <c r="C25" s="55">
        <f t="shared" si="1"/>
        <v>1509305.362928742</v>
      </c>
      <c r="D25" s="55"/>
      <c r="E25" s="40">
        <v>2007</v>
      </c>
      <c r="F25" s="8">
        <v>42541</v>
      </c>
      <c r="G25" s="40" t="s">
        <v>4</v>
      </c>
      <c r="H25" s="56">
        <v>1.3437</v>
      </c>
      <c r="I25" s="56"/>
      <c r="J25" s="40">
        <v>53</v>
      </c>
      <c r="K25" s="55">
        <f t="shared" si="0"/>
        <v>45279.16088786226</v>
      </c>
      <c r="L25" s="55"/>
      <c r="M25" s="6">
        <f t="shared" si="2"/>
        <v>0.8543237903370238</v>
      </c>
      <c r="N25" s="40">
        <v>2007</v>
      </c>
      <c r="O25" s="8">
        <v>42542</v>
      </c>
      <c r="P25" s="56">
        <v>1.3384</v>
      </c>
      <c r="Q25" s="56"/>
      <c r="R25" s="57">
        <f t="shared" si="3"/>
        <v>-45279.16088786107</v>
      </c>
      <c r="S25" s="57"/>
      <c r="T25" s="58">
        <f t="shared" si="4"/>
        <v>-53</v>
      </c>
      <c r="U25" s="58"/>
    </row>
    <row r="26" spans="2:21" ht="13.5">
      <c r="B26" s="40">
        <v>18</v>
      </c>
      <c r="C26" s="55">
        <f t="shared" si="1"/>
        <v>1464026.202040881</v>
      </c>
      <c r="D26" s="55"/>
      <c r="E26" s="40">
        <v>2007</v>
      </c>
      <c r="F26" s="8">
        <v>42549</v>
      </c>
      <c r="G26" s="40" t="s">
        <v>4</v>
      </c>
      <c r="H26" s="56">
        <v>1.3455</v>
      </c>
      <c r="I26" s="56"/>
      <c r="J26" s="40">
        <v>41</v>
      </c>
      <c r="K26" s="55">
        <f t="shared" si="0"/>
        <v>43920.78606122643</v>
      </c>
      <c r="L26" s="55"/>
      <c r="M26" s="6">
        <f t="shared" si="2"/>
        <v>1.0712386844201567</v>
      </c>
      <c r="N26" s="40">
        <v>2007</v>
      </c>
      <c r="O26" s="8">
        <v>42576</v>
      </c>
      <c r="P26" s="56">
        <v>1.3751</v>
      </c>
      <c r="Q26" s="56"/>
      <c r="R26" s="57">
        <f t="shared" si="3"/>
        <v>317086.6505883671</v>
      </c>
      <c r="S26" s="57"/>
      <c r="T26" s="58">
        <f t="shared" si="4"/>
        <v>296.0000000000007</v>
      </c>
      <c r="U26" s="58"/>
    </row>
    <row r="27" spans="2:21" ht="13.5">
      <c r="B27" s="40">
        <v>19</v>
      </c>
      <c r="C27" s="55">
        <f t="shared" si="1"/>
        <v>1781112.852629248</v>
      </c>
      <c r="D27" s="55"/>
      <c r="E27" s="40">
        <v>2007</v>
      </c>
      <c r="F27" s="8">
        <v>42613</v>
      </c>
      <c r="G27" s="40" t="s">
        <v>4</v>
      </c>
      <c r="H27" s="56">
        <v>1.3673</v>
      </c>
      <c r="I27" s="56"/>
      <c r="J27" s="40">
        <v>80</v>
      </c>
      <c r="K27" s="55">
        <f t="shared" si="0"/>
        <v>53433.38557887744</v>
      </c>
      <c r="L27" s="55"/>
      <c r="M27" s="6">
        <f t="shared" si="2"/>
        <v>0.667917319735968</v>
      </c>
      <c r="N27" s="40" t="s">
        <v>55</v>
      </c>
      <c r="O27" s="8">
        <v>42617</v>
      </c>
      <c r="P27" s="56">
        <v>1.3673</v>
      </c>
      <c r="Q27" s="56"/>
      <c r="R27" s="57">
        <f t="shared" si="3"/>
        <v>0</v>
      </c>
      <c r="S27" s="57"/>
      <c r="T27" s="58">
        <f t="shared" si="4"/>
        <v>0</v>
      </c>
      <c r="U27" s="58"/>
    </row>
    <row r="28" spans="2:21" ht="13.5">
      <c r="B28" s="40">
        <v>20</v>
      </c>
      <c r="C28" s="55">
        <f t="shared" si="1"/>
        <v>1781112.852629248</v>
      </c>
      <c r="D28" s="55"/>
      <c r="E28" s="40">
        <v>2007</v>
      </c>
      <c r="F28" s="8">
        <v>42668</v>
      </c>
      <c r="G28" s="40" t="s">
        <v>4</v>
      </c>
      <c r="H28" s="56">
        <v>1.4268</v>
      </c>
      <c r="I28" s="56"/>
      <c r="J28" s="40">
        <v>81</v>
      </c>
      <c r="K28" s="55">
        <f t="shared" si="0"/>
        <v>53433.38557887744</v>
      </c>
      <c r="L28" s="55"/>
      <c r="M28" s="6">
        <f t="shared" si="2"/>
        <v>0.6596714268997215</v>
      </c>
      <c r="N28" s="40" t="s">
        <v>55</v>
      </c>
      <c r="O28" s="8">
        <v>42707</v>
      </c>
      <c r="P28" s="56">
        <v>1.462</v>
      </c>
      <c r="Q28" s="56"/>
      <c r="R28" s="57">
        <f t="shared" si="3"/>
        <v>232204.3422687013</v>
      </c>
      <c r="S28" s="57"/>
      <c r="T28" s="58">
        <f t="shared" si="4"/>
        <v>351.999999999999</v>
      </c>
      <c r="U28" s="58"/>
    </row>
    <row r="29" spans="2:21" ht="13.5">
      <c r="B29" s="40">
        <v>21</v>
      </c>
      <c r="C29" s="55">
        <f t="shared" si="1"/>
        <v>2013317.1948979492</v>
      </c>
      <c r="D29" s="55"/>
      <c r="E29" s="40">
        <v>2008</v>
      </c>
      <c r="F29" s="8">
        <v>42421</v>
      </c>
      <c r="G29" s="40" t="s">
        <v>4</v>
      </c>
      <c r="H29" s="56">
        <v>1.4732</v>
      </c>
      <c r="I29" s="56"/>
      <c r="J29" s="40">
        <v>118</v>
      </c>
      <c r="K29" s="55">
        <f t="shared" si="0"/>
        <v>60399.51584693848</v>
      </c>
      <c r="L29" s="55"/>
      <c r="M29" s="6">
        <f t="shared" si="2"/>
        <v>0.5118603037876143</v>
      </c>
      <c r="N29" s="40">
        <v>2008</v>
      </c>
      <c r="O29" s="8">
        <v>42484</v>
      </c>
      <c r="P29" s="56">
        <v>1.5847</v>
      </c>
      <c r="Q29" s="56"/>
      <c r="R29" s="57">
        <f t="shared" si="3"/>
        <v>570724.2387231896</v>
      </c>
      <c r="S29" s="57"/>
      <c r="T29" s="58">
        <f t="shared" si="4"/>
        <v>1114.9999999999993</v>
      </c>
      <c r="U29" s="58"/>
    </row>
    <row r="30" spans="2:21" ht="13.5">
      <c r="B30" s="40">
        <v>22</v>
      </c>
      <c r="C30" s="55">
        <f t="shared" si="1"/>
        <v>2584041.433621139</v>
      </c>
      <c r="D30" s="55"/>
      <c r="E30" s="40">
        <v>2008</v>
      </c>
      <c r="F30" s="8">
        <v>42497</v>
      </c>
      <c r="G30" s="40" t="s">
        <v>3</v>
      </c>
      <c r="H30" s="56">
        <v>1.545</v>
      </c>
      <c r="I30" s="56"/>
      <c r="J30" s="40">
        <v>141</v>
      </c>
      <c r="K30" s="55">
        <f t="shared" si="0"/>
        <v>77521.24300863416</v>
      </c>
      <c r="L30" s="55"/>
      <c r="M30" s="6">
        <f t="shared" si="2"/>
        <v>0.5497960497066252</v>
      </c>
      <c r="N30" s="40" t="s">
        <v>56</v>
      </c>
      <c r="O30" s="8">
        <v>42506</v>
      </c>
      <c r="P30" s="56">
        <v>1.545</v>
      </c>
      <c r="Q30" s="56"/>
      <c r="R30" s="57">
        <f t="shared" si="3"/>
        <v>0</v>
      </c>
      <c r="S30" s="57"/>
      <c r="T30" s="58">
        <f t="shared" si="4"/>
        <v>0</v>
      </c>
      <c r="U30" s="58"/>
    </row>
    <row r="31" spans="2:21" ht="13.5">
      <c r="B31" s="40">
        <v>23</v>
      </c>
      <c r="C31" s="55">
        <f t="shared" si="1"/>
        <v>2584041.433621139</v>
      </c>
      <c r="D31" s="55"/>
      <c r="E31" s="40">
        <v>2008</v>
      </c>
      <c r="F31" s="8">
        <v>42583</v>
      </c>
      <c r="G31" s="40" t="s">
        <v>3</v>
      </c>
      <c r="H31" s="56">
        <v>1.5568</v>
      </c>
      <c r="I31" s="56"/>
      <c r="J31" s="40">
        <v>132</v>
      </c>
      <c r="K31" s="55">
        <f t="shared" si="0"/>
        <v>77521.24300863416</v>
      </c>
      <c r="L31" s="55"/>
      <c r="M31" s="6">
        <f t="shared" si="2"/>
        <v>0.5872821440048043</v>
      </c>
      <c r="N31" s="40" t="s">
        <v>57</v>
      </c>
      <c r="O31" s="8">
        <v>42628</v>
      </c>
      <c r="P31" s="56">
        <v>1.4346</v>
      </c>
      <c r="Q31" s="56"/>
      <c r="R31" s="57">
        <f t="shared" si="3"/>
        <v>717658.77997387</v>
      </c>
      <c r="S31" s="57"/>
      <c r="T31" s="58">
        <f t="shared" si="4"/>
        <v>1221.9999999999986</v>
      </c>
      <c r="U31" s="58"/>
    </row>
    <row r="32" spans="2:21" ht="13.5">
      <c r="B32" s="40">
        <v>24</v>
      </c>
      <c r="C32" s="55">
        <f t="shared" si="1"/>
        <v>3301700.213595009</v>
      </c>
      <c r="D32" s="55"/>
      <c r="E32" s="40">
        <v>2008</v>
      </c>
      <c r="F32" s="8">
        <v>42653</v>
      </c>
      <c r="G32" s="40" t="s">
        <v>3</v>
      </c>
      <c r="H32" s="56">
        <v>1.3555</v>
      </c>
      <c r="I32" s="56"/>
      <c r="J32" s="40">
        <v>229</v>
      </c>
      <c r="K32" s="55">
        <f t="shared" si="0"/>
        <v>99051.00640785026</v>
      </c>
      <c r="L32" s="55"/>
      <c r="M32" s="6">
        <f t="shared" si="2"/>
        <v>0.43253714588580905</v>
      </c>
      <c r="N32" s="40" t="s">
        <v>57</v>
      </c>
      <c r="O32" s="8">
        <v>42698</v>
      </c>
      <c r="P32" s="56">
        <v>1.2422</v>
      </c>
      <c r="Q32" s="56"/>
      <c r="R32" s="57">
        <f t="shared" si="3"/>
        <v>490064.5862886215</v>
      </c>
      <c r="S32" s="57"/>
      <c r="T32" s="58">
        <f t="shared" si="4"/>
        <v>1132.9999999999995</v>
      </c>
      <c r="U32" s="58"/>
    </row>
    <row r="33" spans="2:21" ht="13.5">
      <c r="B33" s="40">
        <v>25</v>
      </c>
      <c r="C33" s="55">
        <f t="shared" si="1"/>
        <v>3791764.7998836306</v>
      </c>
      <c r="D33" s="55"/>
      <c r="E33" s="40">
        <v>2009</v>
      </c>
      <c r="F33" s="8">
        <v>42465</v>
      </c>
      <c r="G33" s="40" t="s">
        <v>4</v>
      </c>
      <c r="H33" s="56">
        <v>1.3496</v>
      </c>
      <c r="I33" s="56"/>
      <c r="J33" s="40">
        <v>131</v>
      </c>
      <c r="K33" s="55">
        <f t="shared" si="0"/>
        <v>113752.94399650891</v>
      </c>
      <c r="L33" s="55"/>
      <c r="M33" s="6">
        <f t="shared" si="2"/>
        <v>0.8683430839428161</v>
      </c>
      <c r="N33" s="40" t="s">
        <v>58</v>
      </c>
      <c r="O33" s="8">
        <v>42466</v>
      </c>
      <c r="P33" s="56">
        <v>1.3496</v>
      </c>
      <c r="Q33" s="56"/>
      <c r="R33" s="57">
        <f t="shared" si="3"/>
        <v>0</v>
      </c>
      <c r="S33" s="57"/>
      <c r="T33" s="58">
        <f t="shared" si="4"/>
        <v>0</v>
      </c>
      <c r="U33" s="58"/>
    </row>
    <row r="34" spans="2:21" ht="13.5">
      <c r="B34" s="40">
        <v>26</v>
      </c>
      <c r="C34" s="55">
        <f t="shared" si="1"/>
        <v>3791764.7998836306</v>
      </c>
      <c r="D34" s="55"/>
      <c r="E34" s="40">
        <v>2009</v>
      </c>
      <c r="F34" s="8">
        <v>42551</v>
      </c>
      <c r="G34" s="40" t="s">
        <v>4</v>
      </c>
      <c r="H34" s="56">
        <v>1.4114</v>
      </c>
      <c r="I34" s="56"/>
      <c r="J34" s="40">
        <v>131</v>
      </c>
      <c r="K34" s="55">
        <f t="shared" si="0"/>
        <v>113752.94399650891</v>
      </c>
      <c r="L34" s="55"/>
      <c r="M34" s="6">
        <f t="shared" si="2"/>
        <v>0.8683430839428161</v>
      </c>
      <c r="N34" s="40" t="s">
        <v>58</v>
      </c>
      <c r="O34" s="8">
        <v>42553</v>
      </c>
      <c r="P34" s="56">
        <v>1.4114</v>
      </c>
      <c r="Q34" s="56"/>
      <c r="R34" s="57">
        <f t="shared" si="3"/>
        <v>0</v>
      </c>
      <c r="S34" s="57"/>
      <c r="T34" s="58">
        <f t="shared" si="4"/>
        <v>0</v>
      </c>
      <c r="U34" s="58"/>
    </row>
    <row r="35" spans="2:21" ht="13.5">
      <c r="B35" s="40">
        <v>27</v>
      </c>
      <c r="C35" s="55">
        <f t="shared" si="1"/>
        <v>3791764.7998836306</v>
      </c>
      <c r="D35" s="55"/>
      <c r="E35" s="40">
        <v>2009</v>
      </c>
      <c r="F35" s="8">
        <v>42565</v>
      </c>
      <c r="G35" s="40" t="s">
        <v>4</v>
      </c>
      <c r="H35" s="56">
        <v>1.4007</v>
      </c>
      <c r="I35" s="56"/>
      <c r="J35" s="40">
        <v>110</v>
      </c>
      <c r="K35" s="55">
        <f t="shared" si="0"/>
        <v>113752.94399650891</v>
      </c>
      <c r="L35" s="55"/>
      <c r="M35" s="6">
        <f t="shared" si="2"/>
        <v>1.0341176726955355</v>
      </c>
      <c r="N35" s="40" t="s">
        <v>59</v>
      </c>
      <c r="O35" s="8">
        <v>42580</v>
      </c>
      <c r="P35" s="56">
        <v>1.4156</v>
      </c>
      <c r="Q35" s="56"/>
      <c r="R35" s="57">
        <f t="shared" si="3"/>
        <v>154083.5332316339</v>
      </c>
      <c r="S35" s="57"/>
      <c r="T35" s="58">
        <f t="shared" si="4"/>
        <v>148.99999999999915</v>
      </c>
      <c r="U35" s="58"/>
    </row>
    <row r="36" spans="2:21" ht="13.5">
      <c r="B36" s="40">
        <v>28</v>
      </c>
      <c r="C36" s="55">
        <f t="shared" si="1"/>
        <v>3945848.3331152643</v>
      </c>
      <c r="D36" s="55"/>
      <c r="E36" s="40">
        <v>2009</v>
      </c>
      <c r="F36" s="8">
        <v>42603</v>
      </c>
      <c r="G36" s="40" t="s">
        <v>4</v>
      </c>
      <c r="H36" s="56">
        <v>1.4275</v>
      </c>
      <c r="I36" s="56"/>
      <c r="J36" s="40">
        <v>76</v>
      </c>
      <c r="K36" s="55">
        <f t="shared" si="0"/>
        <v>118375.44999345792</v>
      </c>
      <c r="L36" s="55"/>
      <c r="M36" s="6">
        <f t="shared" si="2"/>
        <v>1.5575717104402358</v>
      </c>
      <c r="N36" s="40" t="s">
        <v>58</v>
      </c>
      <c r="O36" s="8">
        <v>42614</v>
      </c>
      <c r="P36" s="56">
        <v>1.4275</v>
      </c>
      <c r="Q36" s="56"/>
      <c r="R36" s="57">
        <f t="shared" si="3"/>
        <v>0</v>
      </c>
      <c r="S36" s="57"/>
      <c r="T36" s="58">
        <f t="shared" si="4"/>
        <v>0</v>
      </c>
      <c r="U36" s="58"/>
    </row>
    <row r="37" spans="2:21" ht="13.5">
      <c r="B37" s="40">
        <v>29</v>
      </c>
      <c r="C37" s="55">
        <f t="shared" si="1"/>
        <v>3945848.3331152643</v>
      </c>
      <c r="D37" s="55"/>
      <c r="E37" s="40">
        <v>2009</v>
      </c>
      <c r="F37" s="8">
        <v>42635</v>
      </c>
      <c r="G37" s="40" t="s">
        <v>4</v>
      </c>
      <c r="H37" s="56">
        <v>1.4713</v>
      </c>
      <c r="I37" s="56"/>
      <c r="J37" s="40">
        <v>102</v>
      </c>
      <c r="K37" s="55">
        <f t="shared" si="0"/>
        <v>118375.44999345792</v>
      </c>
      <c r="L37" s="55"/>
      <c r="M37" s="6">
        <f t="shared" si="2"/>
        <v>1.1605436273868424</v>
      </c>
      <c r="N37" s="40" t="s">
        <v>60</v>
      </c>
      <c r="O37" s="8">
        <v>42641</v>
      </c>
      <c r="P37" s="56">
        <v>1.4713</v>
      </c>
      <c r="Q37" s="56"/>
      <c r="R37" s="57">
        <f t="shared" si="3"/>
        <v>0</v>
      </c>
      <c r="S37" s="57"/>
      <c r="T37" s="58">
        <f t="shared" si="4"/>
        <v>0</v>
      </c>
      <c r="U37" s="58"/>
    </row>
    <row r="38" spans="2:21" ht="13.5">
      <c r="B38" s="40">
        <v>30</v>
      </c>
      <c r="C38" s="55">
        <f t="shared" si="1"/>
        <v>3945848.3331152643</v>
      </c>
      <c r="D38" s="55"/>
      <c r="E38" s="40">
        <v>2009</v>
      </c>
      <c r="F38" s="8">
        <v>42651</v>
      </c>
      <c r="G38" s="40" t="s">
        <v>4</v>
      </c>
      <c r="H38" s="56">
        <v>1.4737</v>
      </c>
      <c r="I38" s="56"/>
      <c r="J38" s="40">
        <v>87</v>
      </c>
      <c r="K38" s="55">
        <f t="shared" si="0"/>
        <v>118375.44999345792</v>
      </c>
      <c r="L38" s="55"/>
      <c r="M38" s="6">
        <f t="shared" si="2"/>
        <v>1.360637356246643</v>
      </c>
      <c r="N38" s="40" t="s">
        <v>59</v>
      </c>
      <c r="O38" s="8">
        <v>42670</v>
      </c>
      <c r="P38" s="56">
        <v>1.4986</v>
      </c>
      <c r="Q38" s="56"/>
      <c r="R38" s="57">
        <f t="shared" si="3"/>
        <v>338798.70170541306</v>
      </c>
      <c r="S38" s="57"/>
      <c r="T38" s="58">
        <f t="shared" si="4"/>
        <v>248.99999999999923</v>
      </c>
      <c r="U38" s="58"/>
    </row>
    <row r="39" spans="2:21" ht="13.5">
      <c r="B39" s="40">
        <v>31</v>
      </c>
      <c r="C39" s="55">
        <f t="shared" si="1"/>
        <v>4284647.034820678</v>
      </c>
      <c r="D39" s="55"/>
      <c r="E39" s="40">
        <v>2009</v>
      </c>
      <c r="F39" s="8">
        <v>42699</v>
      </c>
      <c r="G39" s="40" t="s">
        <v>4</v>
      </c>
      <c r="H39" s="56">
        <v>1.4989</v>
      </c>
      <c r="I39" s="56"/>
      <c r="J39" s="40">
        <v>101</v>
      </c>
      <c r="K39" s="55">
        <f t="shared" si="0"/>
        <v>128539.41104462033</v>
      </c>
      <c r="L39" s="55"/>
      <c r="M39" s="6">
        <f t="shared" si="2"/>
        <v>1.2726674360853496</v>
      </c>
      <c r="N39" s="40" t="s">
        <v>58</v>
      </c>
      <c r="O39" s="8">
        <v>42701</v>
      </c>
      <c r="P39" s="56">
        <v>1.4989</v>
      </c>
      <c r="Q39" s="56"/>
      <c r="R39" s="57">
        <f t="shared" si="3"/>
        <v>0</v>
      </c>
      <c r="S39" s="57"/>
      <c r="T39" s="58">
        <f t="shared" si="4"/>
        <v>0</v>
      </c>
      <c r="U39" s="58"/>
    </row>
    <row r="40" spans="2:21" ht="13.5">
      <c r="B40" s="40">
        <v>32</v>
      </c>
      <c r="C40" s="55">
        <f t="shared" si="1"/>
        <v>4284647.034820678</v>
      </c>
      <c r="D40" s="55"/>
      <c r="E40" s="40">
        <v>2009</v>
      </c>
      <c r="F40" s="8">
        <v>42703</v>
      </c>
      <c r="G40" s="40" t="s">
        <v>4</v>
      </c>
      <c r="H40" s="56">
        <v>1.5001</v>
      </c>
      <c r="I40" s="56"/>
      <c r="J40" s="40">
        <v>173</v>
      </c>
      <c r="K40" s="55">
        <f t="shared" si="0"/>
        <v>128539.41104462033</v>
      </c>
      <c r="L40" s="55"/>
      <c r="M40" s="6">
        <f t="shared" si="2"/>
        <v>0.7430023759804643</v>
      </c>
      <c r="N40" s="40" t="s">
        <v>59</v>
      </c>
      <c r="O40" s="8">
        <v>42708</v>
      </c>
      <c r="P40" s="56">
        <v>1.5037</v>
      </c>
      <c r="Q40" s="56"/>
      <c r="R40" s="57">
        <f t="shared" si="3"/>
        <v>26748.08553529707</v>
      </c>
      <c r="S40" s="57"/>
      <c r="T40" s="58">
        <f t="shared" si="4"/>
        <v>36.000000000000476</v>
      </c>
      <c r="U40" s="58"/>
    </row>
    <row r="41" spans="2:21" ht="13.5">
      <c r="B41" s="40">
        <v>33</v>
      </c>
      <c r="C41" s="55">
        <f t="shared" si="1"/>
        <v>4311395.120355975</v>
      </c>
      <c r="D41" s="55"/>
      <c r="E41" s="40">
        <v>2010</v>
      </c>
      <c r="F41" s="8">
        <v>42372</v>
      </c>
      <c r="G41" s="40" t="s">
        <v>3</v>
      </c>
      <c r="H41" s="56">
        <v>1.4304</v>
      </c>
      <c r="I41" s="56"/>
      <c r="J41" s="40">
        <v>135</v>
      </c>
      <c r="K41" s="55">
        <f t="shared" si="0"/>
        <v>129341.85361067925</v>
      </c>
      <c r="L41" s="55"/>
      <c r="M41" s="6">
        <f t="shared" si="2"/>
        <v>0.9580878045235499</v>
      </c>
      <c r="N41" s="40" t="s">
        <v>61</v>
      </c>
      <c r="O41" s="8">
        <v>42373</v>
      </c>
      <c r="P41" s="56">
        <v>1.4304</v>
      </c>
      <c r="Q41" s="56"/>
      <c r="R41" s="57">
        <f t="shared" si="3"/>
        <v>0</v>
      </c>
      <c r="S41" s="57"/>
      <c r="T41" s="58">
        <f t="shared" si="4"/>
        <v>0</v>
      </c>
      <c r="U41" s="58"/>
    </row>
    <row r="42" spans="2:21" ht="13.5">
      <c r="B42" s="40">
        <v>34</v>
      </c>
      <c r="C42" s="55">
        <f t="shared" si="1"/>
        <v>4311395.120355975</v>
      </c>
      <c r="D42" s="55"/>
      <c r="E42" s="40">
        <v>2010</v>
      </c>
      <c r="F42" s="8">
        <v>42425</v>
      </c>
      <c r="G42" s="40" t="s">
        <v>3</v>
      </c>
      <c r="H42" s="56">
        <v>1.3501</v>
      </c>
      <c r="I42" s="56"/>
      <c r="J42" s="40">
        <v>124</v>
      </c>
      <c r="K42" s="55">
        <f t="shared" si="0"/>
        <v>129341.85361067925</v>
      </c>
      <c r="L42" s="55"/>
      <c r="M42" s="6">
        <f t="shared" si="2"/>
        <v>1.043079464602252</v>
      </c>
      <c r="N42" s="40" t="s">
        <v>61</v>
      </c>
      <c r="O42" s="8">
        <v>42426</v>
      </c>
      <c r="P42" s="56">
        <v>1.3501</v>
      </c>
      <c r="Q42" s="56"/>
      <c r="R42" s="57">
        <f t="shared" si="3"/>
        <v>0</v>
      </c>
      <c r="S42" s="57"/>
      <c r="T42" s="58">
        <f t="shared" si="4"/>
        <v>0</v>
      </c>
      <c r="U42" s="58"/>
    </row>
    <row r="43" spans="2:21" ht="13.5">
      <c r="B43" s="40">
        <v>35</v>
      </c>
      <c r="C43" s="55">
        <f t="shared" si="1"/>
        <v>4311395.120355975</v>
      </c>
      <c r="D43" s="55"/>
      <c r="E43" s="40">
        <v>2010</v>
      </c>
      <c r="F43" s="8">
        <v>42481</v>
      </c>
      <c r="G43" s="40" t="s">
        <v>3</v>
      </c>
      <c r="H43" s="56">
        <v>1.3444</v>
      </c>
      <c r="I43" s="56"/>
      <c r="J43" s="40">
        <v>78</v>
      </c>
      <c r="K43" s="55">
        <f t="shared" si="0"/>
        <v>129341.85361067925</v>
      </c>
      <c r="L43" s="55"/>
      <c r="M43" s="6">
        <f t="shared" si="2"/>
        <v>1.6582288924446056</v>
      </c>
      <c r="N43" s="40" t="s">
        <v>62</v>
      </c>
      <c r="O43" s="8">
        <v>42537</v>
      </c>
      <c r="P43" s="56">
        <v>1.1901</v>
      </c>
      <c r="Q43" s="56"/>
      <c r="R43" s="57">
        <f t="shared" si="3"/>
        <v>2558647.181042028</v>
      </c>
      <c r="S43" s="57"/>
      <c r="T43" s="58">
        <f t="shared" si="4"/>
        <v>1543.0000000000011</v>
      </c>
      <c r="U43" s="58"/>
    </row>
    <row r="44" spans="2:21" ht="13.5">
      <c r="B44" s="40">
        <v>36</v>
      </c>
      <c r="C44" s="55">
        <f t="shared" si="1"/>
        <v>6870042.3013980035</v>
      </c>
      <c r="D44" s="55"/>
      <c r="E44" s="40">
        <v>2010</v>
      </c>
      <c r="F44" s="8">
        <v>42662</v>
      </c>
      <c r="G44" s="40" t="s">
        <v>4</v>
      </c>
      <c r="H44" s="56">
        <v>1.399</v>
      </c>
      <c r="I44" s="56"/>
      <c r="J44" s="40">
        <v>159</v>
      </c>
      <c r="K44" s="55">
        <f t="shared" si="0"/>
        <v>206101.2690419401</v>
      </c>
      <c r="L44" s="55"/>
      <c r="M44" s="6">
        <f t="shared" si="2"/>
        <v>1.2962343964901892</v>
      </c>
      <c r="N44" s="40">
        <v>2010</v>
      </c>
      <c r="O44" s="8">
        <v>42662</v>
      </c>
      <c r="P44" s="56">
        <v>1.3831</v>
      </c>
      <c r="Q44" s="56"/>
      <c r="R44" s="57">
        <f t="shared" si="3"/>
        <v>-206101.26904194042</v>
      </c>
      <c r="S44" s="57"/>
      <c r="T44" s="58">
        <f t="shared" si="4"/>
        <v>-159</v>
      </c>
      <c r="U44" s="58"/>
    </row>
    <row r="45" spans="2:21" ht="13.5">
      <c r="B45" s="40">
        <v>37</v>
      </c>
      <c r="C45" s="55">
        <f t="shared" si="1"/>
        <v>6663941.032356063</v>
      </c>
      <c r="D45" s="55"/>
      <c r="E45" s="40">
        <v>2010</v>
      </c>
      <c r="F45" s="8">
        <v>42722</v>
      </c>
      <c r="G45" s="40" t="s">
        <v>3</v>
      </c>
      <c r="H45" s="56">
        <v>1.318</v>
      </c>
      <c r="I45" s="56"/>
      <c r="J45" s="40">
        <v>178</v>
      </c>
      <c r="K45" s="55">
        <f t="shared" si="0"/>
        <v>199918.23097068188</v>
      </c>
      <c r="L45" s="55"/>
      <c r="M45" s="6">
        <f t="shared" si="2"/>
        <v>1.1231361290487747</v>
      </c>
      <c r="N45" s="40" t="s">
        <v>61</v>
      </c>
      <c r="O45" s="8">
        <v>42735</v>
      </c>
      <c r="P45" s="56">
        <v>1.318</v>
      </c>
      <c r="Q45" s="56"/>
      <c r="R45" s="57">
        <f t="shared" si="3"/>
        <v>0</v>
      </c>
      <c r="S45" s="57"/>
      <c r="T45" s="58">
        <f t="shared" si="4"/>
        <v>0</v>
      </c>
      <c r="U45" s="58"/>
    </row>
    <row r="46" spans="2:21" ht="13.5">
      <c r="B46" s="40">
        <v>38</v>
      </c>
      <c r="C46" s="55">
        <f t="shared" si="1"/>
        <v>6663941.032356063</v>
      </c>
      <c r="D46" s="55"/>
      <c r="E46" s="40">
        <v>2011</v>
      </c>
      <c r="F46" s="8">
        <v>42423</v>
      </c>
      <c r="G46" s="40" t="s">
        <v>4</v>
      </c>
      <c r="H46" s="56">
        <v>1.3695</v>
      </c>
      <c r="I46" s="56"/>
      <c r="J46" s="40">
        <v>170</v>
      </c>
      <c r="K46" s="55">
        <f t="shared" si="0"/>
        <v>199918.23097068188</v>
      </c>
      <c r="L46" s="55"/>
      <c r="M46" s="6">
        <f t="shared" si="2"/>
        <v>1.1759895939451877</v>
      </c>
      <c r="N46" s="40">
        <v>2011</v>
      </c>
      <c r="O46" s="8">
        <v>42495</v>
      </c>
      <c r="P46" s="56">
        <v>1.4754</v>
      </c>
      <c r="Q46" s="56"/>
      <c r="R46" s="57">
        <f t="shared" si="3"/>
        <v>1245372.979987955</v>
      </c>
      <c r="S46" s="57"/>
      <c r="T46" s="58">
        <f t="shared" si="4"/>
        <v>1059.0000000000011</v>
      </c>
      <c r="U46" s="58"/>
    </row>
    <row r="47" spans="2:21" ht="13.5">
      <c r="B47" s="40">
        <v>39</v>
      </c>
      <c r="C47" s="55">
        <f t="shared" si="1"/>
        <v>7909314.012344018</v>
      </c>
      <c r="D47" s="55"/>
      <c r="E47" s="40">
        <v>2011</v>
      </c>
      <c r="F47" s="8">
        <v>42513</v>
      </c>
      <c r="G47" s="40" t="s">
        <v>3</v>
      </c>
      <c r="H47" s="56">
        <v>1.4131</v>
      </c>
      <c r="I47" s="56"/>
      <c r="J47" s="40">
        <v>101</v>
      </c>
      <c r="K47" s="55">
        <f t="shared" si="0"/>
        <v>237279.42037032053</v>
      </c>
      <c r="L47" s="55"/>
      <c r="M47" s="6">
        <f t="shared" si="2"/>
        <v>2.3493011917853517</v>
      </c>
      <c r="N47" s="40" t="s">
        <v>63</v>
      </c>
      <c r="O47" s="8">
        <v>42517</v>
      </c>
      <c r="P47" s="56">
        <v>1.4131</v>
      </c>
      <c r="Q47" s="56"/>
      <c r="R47" s="57">
        <f t="shared" si="3"/>
        <v>0</v>
      </c>
      <c r="S47" s="57"/>
      <c r="T47" s="58">
        <f t="shared" si="4"/>
        <v>0</v>
      </c>
      <c r="U47" s="58"/>
    </row>
    <row r="48" spans="2:21" ht="13.5">
      <c r="B48" s="40">
        <v>40</v>
      </c>
      <c r="C48" s="55">
        <f t="shared" si="1"/>
        <v>7909314.012344018</v>
      </c>
      <c r="D48" s="55"/>
      <c r="E48" s="40">
        <v>2011</v>
      </c>
      <c r="F48" s="8">
        <v>42566</v>
      </c>
      <c r="G48" s="40" t="s">
        <v>37</v>
      </c>
      <c r="H48" s="56">
        <v>1.4129</v>
      </c>
      <c r="I48" s="56"/>
      <c r="J48" s="40">
        <v>153</v>
      </c>
      <c r="K48" s="55">
        <f t="shared" si="0"/>
        <v>237279.42037032053</v>
      </c>
      <c r="L48" s="55"/>
      <c r="M48" s="6">
        <f t="shared" si="2"/>
        <v>1.5508458847733368</v>
      </c>
      <c r="N48" s="40" t="s">
        <v>63</v>
      </c>
      <c r="O48" s="8">
        <v>42572</v>
      </c>
      <c r="P48" s="56">
        <v>1.4129</v>
      </c>
      <c r="Q48" s="56"/>
      <c r="R48" s="57">
        <f t="shared" si="3"/>
        <v>0</v>
      </c>
      <c r="S48" s="57"/>
      <c r="T48" s="58">
        <f t="shared" si="4"/>
        <v>0</v>
      </c>
      <c r="U48" s="58"/>
    </row>
    <row r="49" spans="2:21" ht="13.5">
      <c r="B49" s="40">
        <v>41</v>
      </c>
      <c r="C49" s="55">
        <f t="shared" si="1"/>
        <v>7909314.012344018</v>
      </c>
      <c r="D49" s="55"/>
      <c r="E49" s="40">
        <v>2011</v>
      </c>
      <c r="F49" s="8">
        <v>42593</v>
      </c>
      <c r="G49" s="40" t="s">
        <v>3</v>
      </c>
      <c r="H49" s="56">
        <v>1.416</v>
      </c>
      <c r="I49" s="56"/>
      <c r="J49" s="40">
        <v>240</v>
      </c>
      <c r="K49" s="55">
        <f t="shared" si="0"/>
        <v>237279.42037032053</v>
      </c>
      <c r="L49" s="55"/>
      <c r="M49" s="6">
        <f t="shared" si="2"/>
        <v>0.9886642515430023</v>
      </c>
      <c r="N49" s="40" t="s">
        <v>63</v>
      </c>
      <c r="O49" s="8">
        <v>42597</v>
      </c>
      <c r="P49" s="56">
        <v>1.416</v>
      </c>
      <c r="Q49" s="56"/>
      <c r="R49" s="57">
        <f t="shared" si="3"/>
        <v>0</v>
      </c>
      <c r="S49" s="57"/>
      <c r="T49" s="58">
        <f t="shared" si="4"/>
        <v>0</v>
      </c>
      <c r="U49" s="58"/>
    </row>
    <row r="50" spans="2:21" ht="13.5">
      <c r="B50" s="40">
        <v>42</v>
      </c>
      <c r="C50" s="55">
        <f t="shared" si="1"/>
        <v>7909314.012344018</v>
      </c>
      <c r="D50" s="55"/>
      <c r="E50" s="40">
        <v>2011</v>
      </c>
      <c r="F50" s="8">
        <v>42681</v>
      </c>
      <c r="G50" s="40" t="s">
        <v>3</v>
      </c>
      <c r="H50" s="56">
        <v>1.3709</v>
      </c>
      <c r="I50" s="56"/>
      <c r="J50" s="40">
        <v>159</v>
      </c>
      <c r="K50" s="55">
        <f t="shared" si="0"/>
        <v>237279.42037032053</v>
      </c>
      <c r="L50" s="55"/>
      <c r="M50" s="6">
        <f t="shared" si="2"/>
        <v>1.4923233985554751</v>
      </c>
      <c r="N50" s="40" t="s">
        <v>64</v>
      </c>
      <c r="O50" s="8">
        <v>42388</v>
      </c>
      <c r="P50" s="56">
        <v>1.2695</v>
      </c>
      <c r="Q50" s="56"/>
      <c r="R50" s="57">
        <f t="shared" si="3"/>
        <v>1513215.9261352506</v>
      </c>
      <c r="S50" s="57"/>
      <c r="T50" s="58">
        <f t="shared" si="4"/>
        <v>1013.9999999999993</v>
      </c>
      <c r="U50" s="58"/>
    </row>
    <row r="51" spans="2:21" ht="13.5">
      <c r="B51" s="40">
        <v>43</v>
      </c>
      <c r="C51" s="55">
        <f t="shared" si="1"/>
        <v>9422529.938479269</v>
      </c>
      <c r="D51" s="55"/>
      <c r="E51" s="40">
        <v>2012</v>
      </c>
      <c r="F51" s="8">
        <v>42401</v>
      </c>
      <c r="G51" s="40" t="s">
        <v>4</v>
      </c>
      <c r="H51" s="56">
        <v>1.3203</v>
      </c>
      <c r="I51" s="56"/>
      <c r="J51" s="40">
        <v>178</v>
      </c>
      <c r="K51" s="55">
        <f t="shared" si="0"/>
        <v>282675.89815437805</v>
      </c>
      <c r="L51" s="55"/>
      <c r="M51" s="6">
        <f t="shared" si="2"/>
        <v>1.5880668435639216</v>
      </c>
      <c r="N51" s="40" t="s">
        <v>65</v>
      </c>
      <c r="O51" s="8">
        <v>42416</v>
      </c>
      <c r="P51" s="56">
        <v>1.3203</v>
      </c>
      <c r="Q51" s="56"/>
      <c r="R51" s="57">
        <f t="shared" si="3"/>
        <v>0</v>
      </c>
      <c r="S51" s="57"/>
      <c r="T51" s="58">
        <f t="shared" si="4"/>
        <v>0</v>
      </c>
      <c r="U51" s="58"/>
    </row>
    <row r="52" spans="2:21" ht="13.5">
      <c r="B52" s="40">
        <v>44</v>
      </c>
      <c r="C52" s="55">
        <f t="shared" si="1"/>
        <v>9422529.938479269</v>
      </c>
      <c r="D52" s="55"/>
      <c r="E52" s="40">
        <v>2012</v>
      </c>
      <c r="F52" s="8">
        <v>42513</v>
      </c>
      <c r="G52" s="40" t="s">
        <v>3</v>
      </c>
      <c r="H52" s="56">
        <v>1.2737</v>
      </c>
      <c r="I52" s="56"/>
      <c r="J52" s="40">
        <v>87</v>
      </c>
      <c r="K52" s="55">
        <f t="shared" si="0"/>
        <v>282675.89815437805</v>
      </c>
      <c r="L52" s="55"/>
      <c r="M52" s="6">
        <f t="shared" si="2"/>
        <v>3.249148254648024</v>
      </c>
      <c r="N52" s="40" t="s">
        <v>64</v>
      </c>
      <c r="O52" s="8">
        <v>42528</v>
      </c>
      <c r="P52" s="56">
        <v>1.2454</v>
      </c>
      <c r="Q52" s="56"/>
      <c r="R52" s="57">
        <f t="shared" si="3"/>
        <v>919508.9560653905</v>
      </c>
      <c r="S52" s="57"/>
      <c r="T52" s="58">
        <f t="shared" si="4"/>
        <v>282.99999999999994</v>
      </c>
      <c r="U52" s="58"/>
    </row>
    <row r="53" spans="2:21" ht="13.5">
      <c r="B53" s="40">
        <v>45</v>
      </c>
      <c r="C53" s="55">
        <f t="shared" si="1"/>
        <v>10342038.89454466</v>
      </c>
      <c r="D53" s="55"/>
      <c r="E53" s="40">
        <v>2012</v>
      </c>
      <c r="F53" s="8">
        <v>42603</v>
      </c>
      <c r="G53" s="40" t="s">
        <v>4</v>
      </c>
      <c r="H53" s="56">
        <v>1.2369</v>
      </c>
      <c r="I53" s="56"/>
      <c r="J53" s="40">
        <v>74</v>
      </c>
      <c r="K53" s="55">
        <f t="shared" si="0"/>
        <v>310261.16683633975</v>
      </c>
      <c r="L53" s="55"/>
      <c r="M53" s="6">
        <f t="shared" si="2"/>
        <v>4.192718470761347</v>
      </c>
      <c r="N53" s="40" t="s">
        <v>64</v>
      </c>
      <c r="O53" s="8">
        <v>42639</v>
      </c>
      <c r="P53" s="56">
        <v>1.3083</v>
      </c>
      <c r="Q53" s="56"/>
      <c r="R53" s="57">
        <f t="shared" si="3"/>
        <v>2993600.988123598</v>
      </c>
      <c r="S53" s="57"/>
      <c r="T53" s="58">
        <f t="shared" si="4"/>
        <v>713.9999999999991</v>
      </c>
      <c r="U53" s="58"/>
    </row>
    <row r="54" spans="2:21" ht="13.5">
      <c r="B54" s="40">
        <v>46</v>
      </c>
      <c r="C54" s="55">
        <f t="shared" si="1"/>
        <v>13335639.882668257</v>
      </c>
      <c r="D54" s="55"/>
      <c r="E54" s="40">
        <v>2012</v>
      </c>
      <c r="F54" s="8">
        <v>42644</v>
      </c>
      <c r="G54" s="40" t="s">
        <v>3</v>
      </c>
      <c r="H54" s="56">
        <v>1.2827</v>
      </c>
      <c r="I54" s="56"/>
      <c r="J54" s="40">
        <v>132</v>
      </c>
      <c r="K54" s="55">
        <f t="shared" si="0"/>
        <v>400069.1964800477</v>
      </c>
      <c r="L54" s="55"/>
      <c r="M54" s="6">
        <f t="shared" si="2"/>
        <v>3.0308272460609675</v>
      </c>
      <c r="N54" s="40" t="s">
        <v>65</v>
      </c>
      <c r="O54" s="8">
        <v>42646</v>
      </c>
      <c r="P54" s="56">
        <v>1.2827</v>
      </c>
      <c r="Q54" s="56"/>
      <c r="R54" s="57">
        <f t="shared" si="3"/>
        <v>0</v>
      </c>
      <c r="S54" s="57"/>
      <c r="T54" s="58">
        <f t="shared" si="4"/>
        <v>0</v>
      </c>
      <c r="U54" s="58"/>
    </row>
    <row r="55" spans="2:21" ht="13.5">
      <c r="B55" s="40">
        <v>47</v>
      </c>
      <c r="C55" s="55">
        <f t="shared" si="1"/>
        <v>13335639.882668257</v>
      </c>
      <c r="D55" s="55"/>
      <c r="E55" s="40">
        <v>2012</v>
      </c>
      <c r="F55" s="8">
        <v>42669</v>
      </c>
      <c r="G55" s="40" t="s">
        <v>3</v>
      </c>
      <c r="H55" s="56">
        <v>1.2939</v>
      </c>
      <c r="I55" s="56"/>
      <c r="J55" s="40">
        <v>83</v>
      </c>
      <c r="K55" s="55">
        <f t="shared" si="0"/>
        <v>400069.1964800477</v>
      </c>
      <c r="L55" s="55"/>
      <c r="M55" s="6">
        <f t="shared" si="2"/>
        <v>4.8201108009644305</v>
      </c>
      <c r="N55" s="40" t="s">
        <v>64</v>
      </c>
      <c r="O55" s="8">
        <v>42690</v>
      </c>
      <c r="P55" s="56">
        <v>1.2726</v>
      </c>
      <c r="Q55" s="56"/>
      <c r="R55" s="57">
        <f t="shared" si="3"/>
        <v>1026683.6006054283</v>
      </c>
      <c r="S55" s="57"/>
      <c r="T55" s="58">
        <f t="shared" si="4"/>
        <v>213.00000000000097</v>
      </c>
      <c r="U55" s="58"/>
    </row>
    <row r="56" spans="2:21" ht="13.5">
      <c r="B56" s="40">
        <v>48</v>
      </c>
      <c r="C56" s="55">
        <f t="shared" si="1"/>
        <v>14362323.483273685</v>
      </c>
      <c r="D56" s="55"/>
      <c r="E56" s="40">
        <v>2012</v>
      </c>
      <c r="F56" s="8">
        <v>42696</v>
      </c>
      <c r="G56" s="40" t="s">
        <v>4</v>
      </c>
      <c r="H56" s="56">
        <v>1.2834</v>
      </c>
      <c r="I56" s="56"/>
      <c r="J56" s="40">
        <v>98</v>
      </c>
      <c r="K56" s="55">
        <f t="shared" si="0"/>
        <v>430869.7044982105</v>
      </c>
      <c r="L56" s="55"/>
      <c r="M56" s="6">
        <f t="shared" si="2"/>
        <v>4.396629637736842</v>
      </c>
      <c r="N56" s="40" t="s">
        <v>64</v>
      </c>
      <c r="O56" s="8">
        <v>42711</v>
      </c>
      <c r="P56" s="56">
        <v>1.3059</v>
      </c>
      <c r="Q56" s="56"/>
      <c r="R56" s="57">
        <f t="shared" si="3"/>
        <v>989241.6684907879</v>
      </c>
      <c r="S56" s="57"/>
      <c r="T56" s="58">
        <f t="shared" si="4"/>
        <v>224.99999999999966</v>
      </c>
      <c r="U56" s="58"/>
    </row>
    <row r="57" spans="2:21" ht="13.5">
      <c r="B57" s="40">
        <v>49</v>
      </c>
      <c r="C57" s="55">
        <f t="shared" si="1"/>
        <v>15351565.151764473</v>
      </c>
      <c r="D57" s="55"/>
      <c r="E57" s="40">
        <v>2013</v>
      </c>
      <c r="F57" s="8">
        <v>42394</v>
      </c>
      <c r="G57" s="40" t="s">
        <v>4</v>
      </c>
      <c r="H57" s="56">
        <v>1.3363</v>
      </c>
      <c r="I57" s="56"/>
      <c r="J57" s="40">
        <v>99</v>
      </c>
      <c r="K57" s="55">
        <f t="shared" si="0"/>
        <v>460546.95455293416</v>
      </c>
      <c r="L57" s="55"/>
      <c r="M57" s="6">
        <f t="shared" si="2"/>
        <v>4.651989439928628</v>
      </c>
      <c r="N57" s="40" t="s">
        <v>66</v>
      </c>
      <c r="O57" s="8">
        <v>42408</v>
      </c>
      <c r="P57" s="56">
        <v>1.3414</v>
      </c>
      <c r="Q57" s="56"/>
      <c r="R57" s="57">
        <f t="shared" si="3"/>
        <v>237251.46143635456</v>
      </c>
      <c r="S57" s="57"/>
      <c r="T57" s="58">
        <f t="shared" si="4"/>
        <v>50.99999999999882</v>
      </c>
      <c r="U57" s="58"/>
    </row>
    <row r="58" spans="2:21" ht="13.5">
      <c r="B58" s="40">
        <v>50</v>
      </c>
      <c r="C58" s="55">
        <f t="shared" si="1"/>
        <v>15588816.613200828</v>
      </c>
      <c r="D58" s="55"/>
      <c r="E58" s="40">
        <v>2013</v>
      </c>
      <c r="F58" s="8">
        <v>42421</v>
      </c>
      <c r="G58" s="40" t="s">
        <v>3</v>
      </c>
      <c r="H58" s="56">
        <v>1.3354</v>
      </c>
      <c r="I58" s="56"/>
      <c r="J58" s="40">
        <v>80</v>
      </c>
      <c r="K58" s="55">
        <f t="shared" si="0"/>
        <v>467664.49839602486</v>
      </c>
      <c r="L58" s="55"/>
      <c r="M58" s="6">
        <f t="shared" si="2"/>
        <v>5.845806229950311</v>
      </c>
      <c r="N58" s="40" t="s">
        <v>66</v>
      </c>
      <c r="O58" s="8">
        <v>42465</v>
      </c>
      <c r="P58" s="56">
        <v>1.2824</v>
      </c>
      <c r="Q58" s="56"/>
      <c r="R58" s="57">
        <f t="shared" si="3"/>
        <v>3098277.301873661</v>
      </c>
      <c r="S58" s="57"/>
      <c r="T58" s="58">
        <f t="shared" si="4"/>
        <v>529.9999999999993</v>
      </c>
      <c r="U58" s="58"/>
    </row>
    <row r="59" spans="2:21" ht="13.5">
      <c r="B59" s="40">
        <v>51</v>
      </c>
      <c r="C59" s="55">
        <f t="shared" si="1"/>
        <v>18687093.91507449</v>
      </c>
      <c r="D59" s="55"/>
      <c r="E59" s="40">
        <v>2013</v>
      </c>
      <c r="F59" s="8">
        <v>42513</v>
      </c>
      <c r="G59" s="40" t="s">
        <v>3</v>
      </c>
      <c r="H59" s="56">
        <v>1.2866</v>
      </c>
      <c r="I59" s="56"/>
      <c r="J59" s="40">
        <v>131</v>
      </c>
      <c r="K59" s="55">
        <f t="shared" si="0"/>
        <v>560612.8174522347</v>
      </c>
      <c r="L59" s="55"/>
      <c r="M59" s="6">
        <f t="shared" si="2"/>
        <v>4.2794871561239285</v>
      </c>
      <c r="N59" s="40" t="s">
        <v>67</v>
      </c>
      <c r="O59" s="8">
        <v>42520</v>
      </c>
      <c r="P59" s="56">
        <v>1.2866</v>
      </c>
      <c r="Q59" s="56"/>
      <c r="R59" s="57">
        <f t="shared" si="3"/>
        <v>0</v>
      </c>
      <c r="S59" s="57"/>
      <c r="T59" s="58">
        <f t="shared" si="4"/>
        <v>0</v>
      </c>
      <c r="U59" s="58"/>
    </row>
    <row r="60" spans="2:21" ht="13.5">
      <c r="B60" s="40">
        <v>52</v>
      </c>
      <c r="C60" s="55">
        <f t="shared" si="1"/>
        <v>18687093.91507449</v>
      </c>
      <c r="D60" s="55"/>
      <c r="E60" s="40">
        <v>2013</v>
      </c>
      <c r="F60" s="8">
        <v>42590</v>
      </c>
      <c r="G60" s="40" t="s">
        <v>4</v>
      </c>
      <c r="H60" s="56">
        <v>1.3329</v>
      </c>
      <c r="I60" s="56"/>
      <c r="J60" s="40">
        <v>64</v>
      </c>
      <c r="K60" s="55">
        <f t="shared" si="0"/>
        <v>560612.8174522347</v>
      </c>
      <c r="L60" s="55"/>
      <c r="M60" s="6">
        <f t="shared" si="2"/>
        <v>8.759575272691167</v>
      </c>
      <c r="N60" s="40" t="s">
        <v>67</v>
      </c>
      <c r="O60" s="8">
        <v>42595</v>
      </c>
      <c r="P60" s="56">
        <v>1.3329</v>
      </c>
      <c r="Q60" s="56"/>
      <c r="R60" s="57">
        <f t="shared" si="3"/>
        <v>0</v>
      </c>
      <c r="S60" s="57"/>
      <c r="T60" s="58">
        <f t="shared" si="4"/>
        <v>0</v>
      </c>
      <c r="U60" s="58"/>
    </row>
    <row r="61" spans="2:21" ht="13.5">
      <c r="B61" s="40">
        <v>53</v>
      </c>
      <c r="C61" s="55">
        <f t="shared" si="1"/>
        <v>18687093.91507449</v>
      </c>
      <c r="D61" s="55"/>
      <c r="E61" s="40">
        <v>2013</v>
      </c>
      <c r="F61" s="8">
        <v>42660</v>
      </c>
      <c r="G61" s="40" t="s">
        <v>3</v>
      </c>
      <c r="H61" s="56">
        <v>1.348</v>
      </c>
      <c r="I61" s="56"/>
      <c r="J61" s="40">
        <v>87</v>
      </c>
      <c r="K61" s="55">
        <f t="shared" si="0"/>
        <v>560612.8174522347</v>
      </c>
      <c r="L61" s="55"/>
      <c r="M61" s="6">
        <f t="shared" si="2"/>
        <v>6.443825487956721</v>
      </c>
      <c r="N61" s="40">
        <v>2013</v>
      </c>
      <c r="O61" s="8">
        <v>42660</v>
      </c>
      <c r="P61" s="56">
        <v>1.3567</v>
      </c>
      <c r="Q61" s="56"/>
      <c r="R61" s="57">
        <f t="shared" si="3"/>
        <v>-560612.8174522301</v>
      </c>
      <c r="S61" s="57"/>
      <c r="T61" s="58">
        <f t="shared" si="4"/>
        <v>-87</v>
      </c>
      <c r="U61" s="58"/>
    </row>
    <row r="62" spans="2:21" ht="13.5">
      <c r="B62" s="40">
        <v>54</v>
      </c>
      <c r="C62" s="55">
        <f t="shared" si="1"/>
        <v>18126481.09762226</v>
      </c>
      <c r="D62" s="55"/>
      <c r="E62" s="40">
        <v>2013</v>
      </c>
      <c r="F62" s="8" t="s">
        <v>68</v>
      </c>
      <c r="G62" s="40" t="s">
        <v>3</v>
      </c>
      <c r="H62" s="56">
        <v>1.3664</v>
      </c>
      <c r="I62" s="56"/>
      <c r="J62" s="40">
        <v>45</v>
      </c>
      <c r="K62" s="55">
        <f t="shared" si="0"/>
        <v>543794.4329286678</v>
      </c>
      <c r="L62" s="55"/>
      <c r="M62" s="6">
        <f t="shared" si="2"/>
        <v>12.084320731748171</v>
      </c>
      <c r="N62" s="40">
        <v>2013</v>
      </c>
      <c r="O62" s="8">
        <v>42728</v>
      </c>
      <c r="P62" s="56">
        <v>1.3709</v>
      </c>
      <c r="Q62" s="56"/>
      <c r="R62" s="57">
        <f t="shared" si="3"/>
        <v>-543794.4329286615</v>
      </c>
      <c r="S62" s="57"/>
      <c r="T62" s="58">
        <f t="shared" si="4"/>
        <v>-45</v>
      </c>
      <c r="U62" s="58"/>
    </row>
    <row r="63" spans="2:21" ht="13.5">
      <c r="B63" s="40">
        <v>55</v>
      </c>
      <c r="C63" s="55">
        <f t="shared" si="1"/>
        <v>17582686.664693598</v>
      </c>
      <c r="D63" s="55"/>
      <c r="E63" s="40">
        <v>2014</v>
      </c>
      <c r="F63" s="8">
        <v>42446</v>
      </c>
      <c r="G63" s="40" t="s">
        <v>4</v>
      </c>
      <c r="H63" s="56">
        <v>1.3938</v>
      </c>
      <c r="I63" s="56"/>
      <c r="J63" s="40">
        <v>93</v>
      </c>
      <c r="K63" s="55">
        <f t="shared" si="0"/>
        <v>527480.5999408079</v>
      </c>
      <c r="L63" s="55"/>
      <c r="M63" s="6">
        <f t="shared" si="2"/>
        <v>5.671834407965676</v>
      </c>
      <c r="N63" s="40">
        <v>2014</v>
      </c>
      <c r="O63" s="8">
        <v>42449</v>
      </c>
      <c r="P63" s="56">
        <v>1.3845</v>
      </c>
      <c r="Q63" s="56"/>
      <c r="R63" s="57">
        <f t="shared" si="3"/>
        <v>-527480.5999408001</v>
      </c>
      <c r="S63" s="57"/>
      <c r="T63" s="58">
        <f t="shared" si="4"/>
        <v>-93</v>
      </c>
      <c r="U63" s="58"/>
    </row>
    <row r="64" spans="2:21" ht="13.5">
      <c r="B64" s="40">
        <v>56</v>
      </c>
      <c r="C64" s="55">
        <f t="shared" si="1"/>
        <v>17055206.0647528</v>
      </c>
      <c r="D64" s="55"/>
      <c r="E64" s="40">
        <v>2014</v>
      </c>
      <c r="F64" s="8">
        <v>42455</v>
      </c>
      <c r="G64" s="40" t="s">
        <v>3</v>
      </c>
      <c r="H64" s="56">
        <v>1.377</v>
      </c>
      <c r="I64" s="56"/>
      <c r="J64" s="40">
        <v>105</v>
      </c>
      <c r="K64" s="55">
        <f t="shared" si="0"/>
        <v>511656.18194258393</v>
      </c>
      <c r="L64" s="55"/>
      <c r="M64" s="6">
        <f t="shared" si="2"/>
        <v>4.872916018500799</v>
      </c>
      <c r="N64" s="40" t="s">
        <v>69</v>
      </c>
      <c r="O64" s="8">
        <v>42468</v>
      </c>
      <c r="P64" s="56">
        <v>1.3764</v>
      </c>
      <c r="Q64" s="56"/>
      <c r="R64" s="57">
        <f t="shared" si="3"/>
        <v>29237.496111001576</v>
      </c>
      <c r="S64" s="57"/>
      <c r="T64" s="58">
        <f t="shared" si="4"/>
        <v>5.999999999999339</v>
      </c>
      <c r="U64" s="58"/>
    </row>
    <row r="65" spans="2:21" ht="13.5">
      <c r="B65" s="40">
        <v>57</v>
      </c>
      <c r="C65" s="55">
        <f t="shared" si="1"/>
        <v>17084443.5608638</v>
      </c>
      <c r="D65" s="55"/>
      <c r="E65" s="40">
        <v>2014</v>
      </c>
      <c r="F65" s="8">
        <v>42476</v>
      </c>
      <c r="G65" s="40" t="s">
        <v>4</v>
      </c>
      <c r="H65" s="56">
        <v>1.3834</v>
      </c>
      <c r="I65" s="56"/>
      <c r="J65" s="40">
        <v>44</v>
      </c>
      <c r="K65" s="55">
        <f t="shared" si="0"/>
        <v>512533.306825914</v>
      </c>
      <c r="L65" s="55"/>
      <c r="M65" s="6">
        <f t="shared" si="2"/>
        <v>11.648484246043502</v>
      </c>
      <c r="N65" s="40">
        <v>2014</v>
      </c>
      <c r="O65" s="8">
        <v>42482</v>
      </c>
      <c r="P65" s="56">
        <v>1.379</v>
      </c>
      <c r="Q65" s="56"/>
      <c r="R65" s="57">
        <f t="shared" si="3"/>
        <v>-512533.30682590936</v>
      </c>
      <c r="S65" s="57"/>
      <c r="T65" s="58">
        <f t="shared" si="4"/>
        <v>-44</v>
      </c>
      <c r="U65" s="58"/>
    </row>
    <row r="66" spans="2:21" ht="13.5">
      <c r="B66" s="40">
        <v>58</v>
      </c>
      <c r="C66" s="55">
        <f t="shared" si="1"/>
        <v>16571910.25403789</v>
      </c>
      <c r="D66" s="55"/>
      <c r="E66" s="40">
        <v>2014</v>
      </c>
      <c r="F66" s="8">
        <v>42485</v>
      </c>
      <c r="G66" s="40" t="s">
        <v>4</v>
      </c>
      <c r="H66" s="56">
        <v>1.3843</v>
      </c>
      <c r="I66" s="56"/>
      <c r="J66" s="40">
        <v>52</v>
      </c>
      <c r="K66" s="55">
        <f t="shared" si="0"/>
        <v>497157.3076211367</v>
      </c>
      <c r="L66" s="55"/>
      <c r="M66" s="6">
        <f t="shared" si="2"/>
        <v>9.56071745425263</v>
      </c>
      <c r="N66" s="40" t="s">
        <v>70</v>
      </c>
      <c r="O66" s="8">
        <v>42490</v>
      </c>
      <c r="P66" s="56">
        <v>1.3843</v>
      </c>
      <c r="Q66" s="56"/>
      <c r="R66" s="57">
        <f t="shared" si="3"/>
        <v>0</v>
      </c>
      <c r="S66" s="57"/>
      <c r="T66" s="58">
        <f t="shared" si="4"/>
        <v>0</v>
      </c>
      <c r="U66" s="58"/>
    </row>
    <row r="67" spans="2:21" ht="13.5">
      <c r="B67" s="40">
        <v>59</v>
      </c>
      <c r="C67" s="55">
        <f t="shared" si="1"/>
        <v>16571910.25403789</v>
      </c>
      <c r="D67" s="55"/>
      <c r="E67" s="40">
        <v>2014</v>
      </c>
      <c r="F67" s="8">
        <v>42493</v>
      </c>
      <c r="G67" s="40" t="s">
        <v>4</v>
      </c>
      <c r="H67" s="56">
        <v>1.3873</v>
      </c>
      <c r="I67" s="56"/>
      <c r="J67" s="40">
        <v>62</v>
      </c>
      <c r="K67" s="55">
        <f t="shared" si="0"/>
        <v>497157.3076211367</v>
      </c>
      <c r="L67" s="55"/>
      <c r="M67" s="6">
        <f t="shared" si="2"/>
        <v>8.018666251953817</v>
      </c>
      <c r="N67" s="40" t="s">
        <v>69</v>
      </c>
      <c r="O67" s="8">
        <v>42499</v>
      </c>
      <c r="P67" s="56">
        <v>1.3911</v>
      </c>
      <c r="Q67" s="56"/>
      <c r="R67" s="57">
        <f t="shared" si="3"/>
        <v>304709.31757424714</v>
      </c>
      <c r="S67" s="57"/>
      <c r="T67" s="58">
        <f t="shared" si="4"/>
        <v>38.000000000000256</v>
      </c>
      <c r="U67" s="58"/>
    </row>
    <row r="68" spans="2:21" ht="13.5">
      <c r="B68" s="40">
        <v>60</v>
      </c>
      <c r="C68" s="55">
        <f t="shared" si="1"/>
        <v>16876619.57161214</v>
      </c>
      <c r="D68" s="55"/>
      <c r="E68" s="40">
        <v>2015</v>
      </c>
      <c r="F68" s="8">
        <v>42425</v>
      </c>
      <c r="G68" s="40" t="s">
        <v>3</v>
      </c>
      <c r="H68" s="56">
        <v>1.1294</v>
      </c>
      <c r="I68" s="56"/>
      <c r="J68" s="40">
        <v>66</v>
      </c>
      <c r="K68" s="55">
        <f t="shared" si="0"/>
        <v>506298.5871483641</v>
      </c>
      <c r="L68" s="55"/>
      <c r="M68" s="6">
        <f t="shared" si="2"/>
        <v>7.671190714369153</v>
      </c>
      <c r="N68" s="40">
        <v>2015</v>
      </c>
      <c r="O68" s="8">
        <v>42425</v>
      </c>
      <c r="P68" s="56">
        <v>1.136</v>
      </c>
      <c r="Q68" s="56"/>
      <c r="R68" s="57">
        <f t="shared" si="3"/>
        <v>-506298.58714835945</v>
      </c>
      <c r="S68" s="57"/>
      <c r="T68" s="58">
        <f t="shared" si="4"/>
        <v>-66</v>
      </c>
      <c r="U68" s="58"/>
    </row>
    <row r="69" spans="2:21" ht="13.5">
      <c r="B69" s="40">
        <v>61</v>
      </c>
      <c r="C69" s="55">
        <f t="shared" si="1"/>
        <v>16370320.98446378</v>
      </c>
      <c r="D69" s="55"/>
      <c r="E69" s="40">
        <v>2015</v>
      </c>
      <c r="F69" s="8">
        <v>42496</v>
      </c>
      <c r="G69" s="40" t="s">
        <v>4</v>
      </c>
      <c r="H69" s="56">
        <v>1.1204</v>
      </c>
      <c r="I69" s="56"/>
      <c r="J69" s="40">
        <v>138</v>
      </c>
      <c r="K69" s="55">
        <f t="shared" si="0"/>
        <v>491109.62953391334</v>
      </c>
      <c r="L69" s="55"/>
      <c r="M69" s="6">
        <f t="shared" si="2"/>
        <v>3.558765431405169</v>
      </c>
      <c r="N69" s="40" t="s">
        <v>71</v>
      </c>
      <c r="O69" s="8">
        <v>42509</v>
      </c>
      <c r="P69" s="56">
        <v>1.1411</v>
      </c>
      <c r="Q69" s="56"/>
      <c r="R69" s="57">
        <f t="shared" si="3"/>
        <v>736664.4443008678</v>
      </c>
      <c r="S69" s="57"/>
      <c r="T69" s="58">
        <f t="shared" si="4"/>
        <v>206.9999999999994</v>
      </c>
      <c r="U69" s="58"/>
    </row>
    <row r="70" spans="2:21" ht="13.5">
      <c r="B70" s="40">
        <v>62</v>
      </c>
      <c r="C70" s="55">
        <f t="shared" si="1"/>
        <v>17106985.42876465</v>
      </c>
      <c r="D70" s="55"/>
      <c r="E70" s="40">
        <v>2015</v>
      </c>
      <c r="F70" s="8">
        <v>42566</v>
      </c>
      <c r="G70" s="40" t="s">
        <v>3</v>
      </c>
      <c r="H70" s="56">
        <v>1.0964</v>
      </c>
      <c r="I70" s="56"/>
      <c r="J70" s="40">
        <v>119</v>
      </c>
      <c r="K70" s="55">
        <f t="shared" si="0"/>
        <v>513209.56286293943</v>
      </c>
      <c r="L70" s="55"/>
      <c r="M70" s="6">
        <f t="shared" si="2"/>
        <v>4.312685402209575</v>
      </c>
      <c r="N70" s="40" t="s">
        <v>71</v>
      </c>
      <c r="O70" s="8">
        <v>42578</v>
      </c>
      <c r="P70" s="56">
        <v>1.0869</v>
      </c>
      <c r="Q70" s="56"/>
      <c r="R70" s="57">
        <f t="shared" si="3"/>
        <v>409705.11320991244</v>
      </c>
      <c r="S70" s="57"/>
      <c r="T70" s="58">
        <f t="shared" si="4"/>
        <v>95.00000000000064</v>
      </c>
      <c r="U70" s="58"/>
    </row>
    <row r="71" spans="2:21" ht="13.5">
      <c r="B71" s="40">
        <v>63</v>
      </c>
      <c r="C71" s="55">
        <f t="shared" si="1"/>
        <v>17516690.54197456</v>
      </c>
      <c r="D71" s="55"/>
      <c r="E71" s="40">
        <v>2015</v>
      </c>
      <c r="F71" s="8">
        <v>42594</v>
      </c>
      <c r="G71" s="40" t="s">
        <v>4</v>
      </c>
      <c r="H71" s="56">
        <v>1.1088</v>
      </c>
      <c r="I71" s="56"/>
      <c r="J71" s="40">
        <v>128</v>
      </c>
      <c r="K71" s="55">
        <f t="shared" si="0"/>
        <v>525500.7162592368</v>
      </c>
      <c r="L71" s="55"/>
      <c r="M71" s="6">
        <f t="shared" si="2"/>
        <v>4.105474345775288</v>
      </c>
      <c r="N71" s="40" t="s">
        <v>71</v>
      </c>
      <c r="O71" s="8">
        <v>42666</v>
      </c>
      <c r="P71" s="56">
        <v>1.1396</v>
      </c>
      <c r="Q71" s="56"/>
      <c r="R71" s="57">
        <f t="shared" si="3"/>
        <v>1264486.098498786</v>
      </c>
      <c r="S71" s="57"/>
      <c r="T71" s="58">
        <f t="shared" si="4"/>
        <v>307.9999999999994</v>
      </c>
      <c r="U71" s="58"/>
    </row>
    <row r="72" spans="2:21" ht="13.5">
      <c r="B72" s="40">
        <v>64</v>
      </c>
      <c r="C72" s="55">
        <f t="shared" si="1"/>
        <v>18781176.640473347</v>
      </c>
      <c r="D72" s="55"/>
      <c r="E72" s="40">
        <v>2016</v>
      </c>
      <c r="F72" s="8">
        <v>42380</v>
      </c>
      <c r="G72" s="40" t="s">
        <v>4</v>
      </c>
      <c r="H72" s="56">
        <v>1.0934</v>
      </c>
      <c r="I72" s="56"/>
      <c r="J72" s="40">
        <v>71</v>
      </c>
      <c r="K72" s="55">
        <f t="shared" si="0"/>
        <v>563435.2992142003</v>
      </c>
      <c r="L72" s="55"/>
      <c r="M72" s="6">
        <f t="shared" si="2"/>
        <v>7.935708439636625</v>
      </c>
      <c r="N72" s="40" t="s">
        <v>72</v>
      </c>
      <c r="O72" s="8">
        <v>42390</v>
      </c>
      <c r="P72" s="56">
        <v>1.0934</v>
      </c>
      <c r="Q72" s="56"/>
      <c r="R72" s="57">
        <f t="shared" si="3"/>
        <v>0</v>
      </c>
      <c r="S72" s="57"/>
      <c r="T72" s="58">
        <f t="shared" si="4"/>
        <v>0</v>
      </c>
      <c r="U72" s="58"/>
    </row>
    <row r="73" spans="2:21" ht="13.5">
      <c r="B73" s="40">
        <v>65</v>
      </c>
      <c r="C73" s="55">
        <f t="shared" si="1"/>
        <v>18781176.640473347</v>
      </c>
      <c r="D73" s="55"/>
      <c r="E73" s="40">
        <v>2016</v>
      </c>
      <c r="F73" s="8">
        <v>42472</v>
      </c>
      <c r="G73" s="40" t="s">
        <v>4</v>
      </c>
      <c r="H73" s="56">
        <v>1.1447</v>
      </c>
      <c r="I73" s="56"/>
      <c r="J73" s="40">
        <v>75</v>
      </c>
      <c r="K73" s="55">
        <f aca="true" t="shared" si="5" ref="K73:K108">IF(F73="","",C73*0.03)</f>
        <v>563435.2992142003</v>
      </c>
      <c r="L73" s="55"/>
      <c r="M73" s="6">
        <f t="shared" si="2"/>
        <v>7.512470656189338</v>
      </c>
      <c r="N73" s="40" t="s">
        <v>73</v>
      </c>
      <c r="O73" s="8">
        <v>42473</v>
      </c>
      <c r="P73" s="56">
        <v>1.1447</v>
      </c>
      <c r="Q73" s="56"/>
      <c r="R73" s="57">
        <f t="shared" si="3"/>
        <v>0</v>
      </c>
      <c r="S73" s="57"/>
      <c r="T73" s="58">
        <f t="shared" si="4"/>
        <v>0</v>
      </c>
      <c r="U73" s="58"/>
    </row>
    <row r="74" spans="2:21" ht="13.5">
      <c r="B74" s="40">
        <v>66</v>
      </c>
      <c r="C74" s="55">
        <f aca="true" t="shared" si="6" ref="C74:C108">IF(R73="","",C73+R73)</f>
        <v>18781176.640473347</v>
      </c>
      <c r="D74" s="55"/>
      <c r="E74" s="40">
        <v>2016</v>
      </c>
      <c r="F74" s="8">
        <v>42482</v>
      </c>
      <c r="G74" s="40" t="s">
        <v>3</v>
      </c>
      <c r="H74" s="56">
        <v>1.1268</v>
      </c>
      <c r="I74" s="56"/>
      <c r="J74" s="40">
        <v>129</v>
      </c>
      <c r="K74" s="55">
        <f t="shared" si="5"/>
        <v>563435.2992142003</v>
      </c>
      <c r="L74" s="55"/>
      <c r="M74" s="6">
        <f aca="true" t="shared" si="7" ref="M74:M108">IF(J74="","",(K74/J74)/1000)</f>
        <v>4.3677154977844985</v>
      </c>
      <c r="N74" s="40">
        <v>2016</v>
      </c>
      <c r="O74" s="8">
        <v>42489</v>
      </c>
      <c r="P74" s="56">
        <v>1.1397</v>
      </c>
      <c r="Q74" s="56"/>
      <c r="R74" s="57">
        <f aca="true" t="shared" si="8" ref="R74:R108">IF(O74="","",(IF(G74="売",H74-P74,P74-H74))*M74*10000000)</f>
        <v>-563435.2992141965</v>
      </c>
      <c r="S74" s="57"/>
      <c r="T74" s="58">
        <f aca="true" t="shared" si="9" ref="T74:T108">IF(O74="","",IF(R74&lt;0,J74*(-1),IF(G74="買",(P74-H74)*10000,(H74-P74)*10000)))</f>
        <v>-129</v>
      </c>
      <c r="U74" s="58"/>
    </row>
    <row r="75" spans="2:21" ht="13.5">
      <c r="B75" s="40">
        <v>67</v>
      </c>
      <c r="C75" s="55">
        <f t="shared" si="6"/>
        <v>18217741.34125915</v>
      </c>
      <c r="D75" s="55"/>
      <c r="E75" s="40">
        <v>2016</v>
      </c>
      <c r="F75" s="8">
        <v>42564</v>
      </c>
      <c r="G75" s="40" t="s">
        <v>3</v>
      </c>
      <c r="H75" s="56">
        <v>1.105</v>
      </c>
      <c r="I75" s="56"/>
      <c r="J75" s="40">
        <v>75</v>
      </c>
      <c r="K75" s="55">
        <f t="shared" si="5"/>
        <v>546532.2402377746</v>
      </c>
      <c r="L75" s="55"/>
      <c r="M75" s="6">
        <f t="shared" si="7"/>
        <v>7.287096536503661</v>
      </c>
      <c r="N75" s="40">
        <v>2016</v>
      </c>
      <c r="O75" s="8">
        <v>42565</v>
      </c>
      <c r="P75" s="56">
        <v>1.1125</v>
      </c>
      <c r="Q75" s="56"/>
      <c r="R75" s="57">
        <f t="shared" si="8"/>
        <v>-546532.2402377791</v>
      </c>
      <c r="S75" s="57"/>
      <c r="T75" s="58">
        <f t="shared" si="9"/>
        <v>-75</v>
      </c>
      <c r="U75" s="58"/>
    </row>
    <row r="76" spans="2:21" ht="13.5">
      <c r="B76" s="40">
        <v>68</v>
      </c>
      <c r="C76" s="55">
        <f t="shared" si="6"/>
        <v>17671209.10102137</v>
      </c>
      <c r="D76" s="55"/>
      <c r="E76" s="40"/>
      <c r="F76" s="8"/>
      <c r="G76" s="40" t="s">
        <v>3</v>
      </c>
      <c r="H76" s="56"/>
      <c r="I76" s="56"/>
      <c r="J76" s="40"/>
      <c r="K76" s="55">
        <f t="shared" si="5"/>
      </c>
      <c r="L76" s="55"/>
      <c r="M76" s="6">
        <f t="shared" si="7"/>
      </c>
      <c r="N76" s="40"/>
      <c r="O76" s="8"/>
      <c r="P76" s="56"/>
      <c r="Q76" s="56"/>
      <c r="R76" s="57">
        <f t="shared" si="8"/>
      </c>
      <c r="S76" s="57"/>
      <c r="T76" s="58">
        <f t="shared" si="9"/>
      </c>
      <c r="U76" s="58"/>
    </row>
    <row r="77" spans="2:21" ht="13.5">
      <c r="B77" s="40">
        <v>69</v>
      </c>
      <c r="C77" s="55">
        <f t="shared" si="6"/>
      </c>
      <c r="D77" s="55"/>
      <c r="E77" s="40"/>
      <c r="F77" s="8"/>
      <c r="G77" s="40" t="s">
        <v>3</v>
      </c>
      <c r="H77" s="56"/>
      <c r="I77" s="56"/>
      <c r="J77" s="40"/>
      <c r="K77" s="55">
        <f t="shared" si="5"/>
      </c>
      <c r="L77" s="55"/>
      <c r="M77" s="6">
        <f t="shared" si="7"/>
      </c>
      <c r="N77" s="40"/>
      <c r="O77" s="8"/>
      <c r="P77" s="56"/>
      <c r="Q77" s="56"/>
      <c r="R77" s="57">
        <f t="shared" si="8"/>
      </c>
      <c r="S77" s="57"/>
      <c r="T77" s="58">
        <f t="shared" si="9"/>
      </c>
      <c r="U77" s="58"/>
    </row>
    <row r="78" spans="2:21" ht="13.5">
      <c r="B78" s="40">
        <v>70</v>
      </c>
      <c r="C78" s="55">
        <f t="shared" si="6"/>
      </c>
      <c r="D78" s="55"/>
      <c r="E78" s="40"/>
      <c r="F78" s="8"/>
      <c r="G78" s="40" t="s">
        <v>4</v>
      </c>
      <c r="H78" s="56"/>
      <c r="I78" s="56"/>
      <c r="J78" s="40"/>
      <c r="K78" s="55">
        <f t="shared" si="5"/>
      </c>
      <c r="L78" s="55"/>
      <c r="M78" s="6">
        <f t="shared" si="7"/>
      </c>
      <c r="N78" s="40"/>
      <c r="O78" s="8"/>
      <c r="P78" s="56"/>
      <c r="Q78" s="56"/>
      <c r="R78" s="57">
        <f t="shared" si="8"/>
      </c>
      <c r="S78" s="57"/>
      <c r="T78" s="58">
        <f t="shared" si="9"/>
      </c>
      <c r="U78" s="58"/>
    </row>
    <row r="79" spans="2:21" ht="13.5">
      <c r="B79" s="40">
        <v>71</v>
      </c>
      <c r="C79" s="55">
        <f t="shared" si="6"/>
      </c>
      <c r="D79" s="55"/>
      <c r="E79" s="40"/>
      <c r="F79" s="8"/>
      <c r="G79" s="40" t="s">
        <v>3</v>
      </c>
      <c r="H79" s="56"/>
      <c r="I79" s="56"/>
      <c r="J79" s="40"/>
      <c r="K79" s="55">
        <f t="shared" si="5"/>
      </c>
      <c r="L79" s="55"/>
      <c r="M79" s="6">
        <f t="shared" si="7"/>
      </c>
      <c r="N79" s="40"/>
      <c r="O79" s="8"/>
      <c r="P79" s="56"/>
      <c r="Q79" s="56"/>
      <c r="R79" s="57">
        <f t="shared" si="8"/>
      </c>
      <c r="S79" s="57"/>
      <c r="T79" s="58">
        <f t="shared" si="9"/>
      </c>
      <c r="U79" s="58"/>
    </row>
    <row r="80" spans="2:21" ht="13.5">
      <c r="B80" s="40">
        <v>72</v>
      </c>
      <c r="C80" s="55">
        <f t="shared" si="6"/>
      </c>
      <c r="D80" s="55"/>
      <c r="E80" s="40"/>
      <c r="F80" s="8"/>
      <c r="G80" s="40" t="s">
        <v>4</v>
      </c>
      <c r="H80" s="56"/>
      <c r="I80" s="56"/>
      <c r="J80" s="40"/>
      <c r="K80" s="55">
        <f t="shared" si="5"/>
      </c>
      <c r="L80" s="55"/>
      <c r="M80" s="6">
        <f t="shared" si="7"/>
      </c>
      <c r="N80" s="40"/>
      <c r="O80" s="8"/>
      <c r="P80" s="56"/>
      <c r="Q80" s="56"/>
      <c r="R80" s="57">
        <f t="shared" si="8"/>
      </c>
      <c r="S80" s="57"/>
      <c r="T80" s="58">
        <f t="shared" si="9"/>
      </c>
      <c r="U80" s="58"/>
    </row>
    <row r="81" spans="2:21" ht="13.5">
      <c r="B81" s="40">
        <v>73</v>
      </c>
      <c r="C81" s="55">
        <f t="shared" si="6"/>
      </c>
      <c r="D81" s="55"/>
      <c r="E81" s="40"/>
      <c r="F81" s="8"/>
      <c r="G81" s="40" t="s">
        <v>3</v>
      </c>
      <c r="H81" s="56"/>
      <c r="I81" s="56"/>
      <c r="J81" s="40"/>
      <c r="K81" s="55">
        <f t="shared" si="5"/>
      </c>
      <c r="L81" s="55"/>
      <c r="M81" s="6">
        <f t="shared" si="7"/>
      </c>
      <c r="N81" s="40"/>
      <c r="O81" s="8"/>
      <c r="P81" s="56"/>
      <c r="Q81" s="56"/>
      <c r="R81" s="57">
        <f t="shared" si="8"/>
      </c>
      <c r="S81" s="57"/>
      <c r="T81" s="58">
        <f t="shared" si="9"/>
      </c>
      <c r="U81" s="58"/>
    </row>
    <row r="82" spans="2:21" ht="13.5">
      <c r="B82" s="40">
        <v>74</v>
      </c>
      <c r="C82" s="55">
        <f t="shared" si="6"/>
      </c>
      <c r="D82" s="55"/>
      <c r="E82" s="40"/>
      <c r="F82" s="8"/>
      <c r="G82" s="40" t="s">
        <v>3</v>
      </c>
      <c r="H82" s="56"/>
      <c r="I82" s="56"/>
      <c r="J82" s="40"/>
      <c r="K82" s="55">
        <f t="shared" si="5"/>
      </c>
      <c r="L82" s="55"/>
      <c r="M82" s="6">
        <f t="shared" si="7"/>
      </c>
      <c r="N82" s="40"/>
      <c r="O82" s="8"/>
      <c r="P82" s="56"/>
      <c r="Q82" s="56"/>
      <c r="R82" s="57">
        <f t="shared" si="8"/>
      </c>
      <c r="S82" s="57"/>
      <c r="T82" s="58">
        <f t="shared" si="9"/>
      </c>
      <c r="U82" s="58"/>
    </row>
    <row r="83" spans="2:21" ht="13.5">
      <c r="B83" s="40">
        <v>75</v>
      </c>
      <c r="C83" s="55">
        <f t="shared" si="6"/>
      </c>
      <c r="D83" s="55"/>
      <c r="E83" s="40"/>
      <c r="F83" s="8"/>
      <c r="G83" s="40" t="s">
        <v>3</v>
      </c>
      <c r="H83" s="56"/>
      <c r="I83" s="56"/>
      <c r="J83" s="40"/>
      <c r="K83" s="55">
        <f t="shared" si="5"/>
      </c>
      <c r="L83" s="55"/>
      <c r="M83" s="6">
        <f t="shared" si="7"/>
      </c>
      <c r="N83" s="40"/>
      <c r="O83" s="8"/>
      <c r="P83" s="56"/>
      <c r="Q83" s="56"/>
      <c r="R83" s="57">
        <f t="shared" si="8"/>
      </c>
      <c r="S83" s="57"/>
      <c r="T83" s="58">
        <f t="shared" si="9"/>
      </c>
      <c r="U83" s="58"/>
    </row>
    <row r="84" spans="2:21" ht="13.5">
      <c r="B84" s="40">
        <v>76</v>
      </c>
      <c r="C84" s="55">
        <f t="shared" si="6"/>
      </c>
      <c r="D84" s="55"/>
      <c r="E84" s="40"/>
      <c r="F84" s="8"/>
      <c r="G84" s="40" t="s">
        <v>3</v>
      </c>
      <c r="H84" s="56"/>
      <c r="I84" s="56"/>
      <c r="J84" s="40"/>
      <c r="K84" s="55">
        <f t="shared" si="5"/>
      </c>
      <c r="L84" s="55"/>
      <c r="M84" s="6">
        <f t="shared" si="7"/>
      </c>
      <c r="N84" s="40"/>
      <c r="O84" s="8"/>
      <c r="P84" s="56"/>
      <c r="Q84" s="56"/>
      <c r="R84" s="57">
        <f t="shared" si="8"/>
      </c>
      <c r="S84" s="57"/>
      <c r="T84" s="58">
        <f t="shared" si="9"/>
      </c>
      <c r="U84" s="58"/>
    </row>
    <row r="85" spans="2:21" ht="13.5">
      <c r="B85" s="40">
        <v>77</v>
      </c>
      <c r="C85" s="55">
        <f t="shared" si="6"/>
      </c>
      <c r="D85" s="55"/>
      <c r="E85" s="40"/>
      <c r="F85" s="8"/>
      <c r="G85" s="40" t="s">
        <v>4</v>
      </c>
      <c r="H85" s="56"/>
      <c r="I85" s="56"/>
      <c r="J85" s="40"/>
      <c r="K85" s="55">
        <f t="shared" si="5"/>
      </c>
      <c r="L85" s="55"/>
      <c r="M85" s="6">
        <f t="shared" si="7"/>
      </c>
      <c r="N85" s="40"/>
      <c r="O85" s="8"/>
      <c r="P85" s="56"/>
      <c r="Q85" s="56"/>
      <c r="R85" s="57">
        <f t="shared" si="8"/>
      </c>
      <c r="S85" s="57"/>
      <c r="T85" s="58">
        <f t="shared" si="9"/>
      </c>
      <c r="U85" s="58"/>
    </row>
    <row r="86" spans="2:21" ht="13.5">
      <c r="B86" s="40">
        <v>78</v>
      </c>
      <c r="C86" s="55">
        <f t="shared" si="6"/>
      </c>
      <c r="D86" s="55"/>
      <c r="E86" s="40"/>
      <c r="F86" s="8"/>
      <c r="G86" s="40" t="s">
        <v>3</v>
      </c>
      <c r="H86" s="56"/>
      <c r="I86" s="56"/>
      <c r="J86" s="40"/>
      <c r="K86" s="55">
        <f t="shared" si="5"/>
      </c>
      <c r="L86" s="55"/>
      <c r="M86" s="6">
        <f t="shared" si="7"/>
      </c>
      <c r="N86" s="40"/>
      <c r="O86" s="8"/>
      <c r="P86" s="56"/>
      <c r="Q86" s="56"/>
      <c r="R86" s="57">
        <f t="shared" si="8"/>
      </c>
      <c r="S86" s="57"/>
      <c r="T86" s="58">
        <f t="shared" si="9"/>
      </c>
      <c r="U86" s="58"/>
    </row>
    <row r="87" spans="2:21" ht="13.5">
      <c r="B87" s="40">
        <v>79</v>
      </c>
      <c r="C87" s="55">
        <f t="shared" si="6"/>
      </c>
      <c r="D87" s="55"/>
      <c r="E87" s="40"/>
      <c r="F87" s="8"/>
      <c r="G87" s="40" t="s">
        <v>4</v>
      </c>
      <c r="H87" s="56"/>
      <c r="I87" s="56"/>
      <c r="J87" s="40"/>
      <c r="K87" s="55">
        <f t="shared" si="5"/>
      </c>
      <c r="L87" s="55"/>
      <c r="M87" s="6">
        <f t="shared" si="7"/>
      </c>
      <c r="N87" s="40"/>
      <c r="O87" s="8"/>
      <c r="P87" s="56"/>
      <c r="Q87" s="56"/>
      <c r="R87" s="57">
        <f t="shared" si="8"/>
      </c>
      <c r="S87" s="57"/>
      <c r="T87" s="58">
        <f t="shared" si="9"/>
      </c>
      <c r="U87" s="58"/>
    </row>
    <row r="88" spans="2:21" ht="13.5">
      <c r="B88" s="40">
        <v>80</v>
      </c>
      <c r="C88" s="55">
        <f t="shared" si="6"/>
      </c>
      <c r="D88" s="55"/>
      <c r="E88" s="40"/>
      <c r="F88" s="8"/>
      <c r="G88" s="40" t="s">
        <v>4</v>
      </c>
      <c r="H88" s="56"/>
      <c r="I88" s="56"/>
      <c r="J88" s="40"/>
      <c r="K88" s="55">
        <f t="shared" si="5"/>
      </c>
      <c r="L88" s="55"/>
      <c r="M88" s="6">
        <f t="shared" si="7"/>
      </c>
      <c r="N88" s="40"/>
      <c r="O88" s="8"/>
      <c r="P88" s="56"/>
      <c r="Q88" s="56"/>
      <c r="R88" s="57">
        <f t="shared" si="8"/>
      </c>
      <c r="S88" s="57"/>
      <c r="T88" s="58">
        <f t="shared" si="9"/>
      </c>
      <c r="U88" s="58"/>
    </row>
    <row r="89" spans="2:21" ht="13.5">
      <c r="B89" s="40">
        <v>81</v>
      </c>
      <c r="C89" s="55">
        <f t="shared" si="6"/>
      </c>
      <c r="D89" s="55"/>
      <c r="E89" s="40"/>
      <c r="F89" s="8"/>
      <c r="G89" s="40" t="s">
        <v>4</v>
      </c>
      <c r="H89" s="56"/>
      <c r="I89" s="56"/>
      <c r="J89" s="40"/>
      <c r="K89" s="55">
        <f t="shared" si="5"/>
      </c>
      <c r="L89" s="55"/>
      <c r="M89" s="6">
        <f t="shared" si="7"/>
      </c>
      <c r="N89" s="40"/>
      <c r="O89" s="8"/>
      <c r="P89" s="56"/>
      <c r="Q89" s="56"/>
      <c r="R89" s="57">
        <f t="shared" si="8"/>
      </c>
      <c r="S89" s="57"/>
      <c r="T89" s="58">
        <f t="shared" si="9"/>
      </c>
      <c r="U89" s="58"/>
    </row>
    <row r="90" spans="2:21" ht="13.5">
      <c r="B90" s="40">
        <v>82</v>
      </c>
      <c r="C90" s="55">
        <f t="shared" si="6"/>
      </c>
      <c r="D90" s="55"/>
      <c r="E90" s="40"/>
      <c r="F90" s="8"/>
      <c r="G90" s="40" t="s">
        <v>4</v>
      </c>
      <c r="H90" s="56"/>
      <c r="I90" s="56"/>
      <c r="J90" s="40"/>
      <c r="K90" s="55">
        <f t="shared" si="5"/>
      </c>
      <c r="L90" s="55"/>
      <c r="M90" s="6">
        <f t="shared" si="7"/>
      </c>
      <c r="N90" s="40"/>
      <c r="O90" s="8"/>
      <c r="P90" s="56"/>
      <c r="Q90" s="56"/>
      <c r="R90" s="57">
        <f t="shared" si="8"/>
      </c>
      <c r="S90" s="57"/>
      <c r="T90" s="58">
        <f t="shared" si="9"/>
      </c>
      <c r="U90" s="58"/>
    </row>
    <row r="91" spans="2:21" ht="13.5">
      <c r="B91" s="40">
        <v>83</v>
      </c>
      <c r="C91" s="55">
        <f t="shared" si="6"/>
      </c>
      <c r="D91" s="55"/>
      <c r="E91" s="40"/>
      <c r="F91" s="8"/>
      <c r="G91" s="40" t="s">
        <v>4</v>
      </c>
      <c r="H91" s="56"/>
      <c r="I91" s="56"/>
      <c r="J91" s="40"/>
      <c r="K91" s="55">
        <f t="shared" si="5"/>
      </c>
      <c r="L91" s="55"/>
      <c r="M91" s="6">
        <f t="shared" si="7"/>
      </c>
      <c r="N91" s="40"/>
      <c r="O91" s="8"/>
      <c r="P91" s="56"/>
      <c r="Q91" s="56"/>
      <c r="R91" s="57">
        <f t="shared" si="8"/>
      </c>
      <c r="S91" s="57"/>
      <c r="T91" s="58">
        <f t="shared" si="9"/>
      </c>
      <c r="U91" s="58"/>
    </row>
    <row r="92" spans="2:21" ht="13.5">
      <c r="B92" s="40">
        <v>84</v>
      </c>
      <c r="C92" s="55">
        <f t="shared" si="6"/>
      </c>
      <c r="D92" s="55"/>
      <c r="E92" s="40"/>
      <c r="F92" s="8"/>
      <c r="G92" s="40" t="s">
        <v>3</v>
      </c>
      <c r="H92" s="56"/>
      <c r="I92" s="56"/>
      <c r="J92" s="40"/>
      <c r="K92" s="55">
        <f t="shared" si="5"/>
      </c>
      <c r="L92" s="55"/>
      <c r="M92" s="6">
        <f t="shared" si="7"/>
      </c>
      <c r="N92" s="40"/>
      <c r="O92" s="8"/>
      <c r="P92" s="56"/>
      <c r="Q92" s="56"/>
      <c r="R92" s="57">
        <f t="shared" si="8"/>
      </c>
      <c r="S92" s="57"/>
      <c r="T92" s="58">
        <f t="shared" si="9"/>
      </c>
      <c r="U92" s="58"/>
    </row>
    <row r="93" spans="2:21" ht="13.5">
      <c r="B93" s="40">
        <v>85</v>
      </c>
      <c r="C93" s="55">
        <f t="shared" si="6"/>
      </c>
      <c r="D93" s="55"/>
      <c r="E93" s="40"/>
      <c r="F93" s="8"/>
      <c r="G93" s="40" t="s">
        <v>4</v>
      </c>
      <c r="H93" s="56"/>
      <c r="I93" s="56"/>
      <c r="J93" s="40"/>
      <c r="K93" s="55">
        <f t="shared" si="5"/>
      </c>
      <c r="L93" s="55"/>
      <c r="M93" s="6">
        <f t="shared" si="7"/>
      </c>
      <c r="N93" s="40"/>
      <c r="O93" s="8"/>
      <c r="P93" s="56"/>
      <c r="Q93" s="56"/>
      <c r="R93" s="57">
        <f t="shared" si="8"/>
      </c>
      <c r="S93" s="57"/>
      <c r="T93" s="58">
        <f t="shared" si="9"/>
      </c>
      <c r="U93" s="58"/>
    </row>
    <row r="94" spans="2:21" ht="13.5">
      <c r="B94" s="40">
        <v>86</v>
      </c>
      <c r="C94" s="55">
        <f t="shared" si="6"/>
      </c>
      <c r="D94" s="55"/>
      <c r="E94" s="40"/>
      <c r="F94" s="8"/>
      <c r="G94" s="40" t="s">
        <v>3</v>
      </c>
      <c r="H94" s="56"/>
      <c r="I94" s="56"/>
      <c r="J94" s="40"/>
      <c r="K94" s="55">
        <f t="shared" si="5"/>
      </c>
      <c r="L94" s="55"/>
      <c r="M94" s="6">
        <f t="shared" si="7"/>
      </c>
      <c r="N94" s="40"/>
      <c r="O94" s="8"/>
      <c r="P94" s="56"/>
      <c r="Q94" s="56"/>
      <c r="R94" s="57">
        <f t="shared" si="8"/>
      </c>
      <c r="S94" s="57"/>
      <c r="T94" s="58">
        <f t="shared" si="9"/>
      </c>
      <c r="U94" s="58"/>
    </row>
    <row r="95" spans="2:21" ht="13.5">
      <c r="B95" s="40">
        <v>87</v>
      </c>
      <c r="C95" s="55">
        <f t="shared" si="6"/>
      </c>
      <c r="D95" s="55"/>
      <c r="E95" s="40"/>
      <c r="F95" s="8"/>
      <c r="G95" s="40" t="s">
        <v>4</v>
      </c>
      <c r="H95" s="56"/>
      <c r="I95" s="56"/>
      <c r="J95" s="40"/>
      <c r="K95" s="55">
        <f t="shared" si="5"/>
      </c>
      <c r="L95" s="55"/>
      <c r="M95" s="6">
        <f t="shared" si="7"/>
      </c>
      <c r="N95" s="40"/>
      <c r="O95" s="8"/>
      <c r="P95" s="56"/>
      <c r="Q95" s="56"/>
      <c r="R95" s="57">
        <f t="shared" si="8"/>
      </c>
      <c r="S95" s="57"/>
      <c r="T95" s="58">
        <f t="shared" si="9"/>
      </c>
      <c r="U95" s="58"/>
    </row>
    <row r="96" spans="2:21" ht="13.5">
      <c r="B96" s="40">
        <v>88</v>
      </c>
      <c r="C96" s="55">
        <f t="shared" si="6"/>
      </c>
      <c r="D96" s="55"/>
      <c r="E96" s="40"/>
      <c r="F96" s="8"/>
      <c r="G96" s="40" t="s">
        <v>3</v>
      </c>
      <c r="H96" s="56"/>
      <c r="I96" s="56"/>
      <c r="J96" s="40"/>
      <c r="K96" s="55">
        <f t="shared" si="5"/>
      </c>
      <c r="L96" s="55"/>
      <c r="M96" s="6">
        <f t="shared" si="7"/>
      </c>
      <c r="N96" s="40"/>
      <c r="O96" s="8"/>
      <c r="P96" s="56"/>
      <c r="Q96" s="56"/>
      <c r="R96" s="57">
        <f t="shared" si="8"/>
      </c>
      <c r="S96" s="57"/>
      <c r="T96" s="58">
        <f t="shared" si="9"/>
      </c>
      <c r="U96" s="58"/>
    </row>
    <row r="97" spans="2:21" ht="13.5">
      <c r="B97" s="40">
        <v>89</v>
      </c>
      <c r="C97" s="55">
        <f t="shared" si="6"/>
      </c>
      <c r="D97" s="55"/>
      <c r="E97" s="40"/>
      <c r="F97" s="8"/>
      <c r="G97" s="40" t="s">
        <v>4</v>
      </c>
      <c r="H97" s="56"/>
      <c r="I97" s="56"/>
      <c r="J97" s="40"/>
      <c r="K97" s="55">
        <f t="shared" si="5"/>
      </c>
      <c r="L97" s="55"/>
      <c r="M97" s="6">
        <f t="shared" si="7"/>
      </c>
      <c r="N97" s="40"/>
      <c r="O97" s="8"/>
      <c r="P97" s="56"/>
      <c r="Q97" s="56"/>
      <c r="R97" s="57">
        <f t="shared" si="8"/>
      </c>
      <c r="S97" s="57"/>
      <c r="T97" s="58">
        <f t="shared" si="9"/>
      </c>
      <c r="U97" s="58"/>
    </row>
    <row r="98" spans="2:21" ht="13.5">
      <c r="B98" s="40">
        <v>90</v>
      </c>
      <c r="C98" s="55">
        <f t="shared" si="6"/>
      </c>
      <c r="D98" s="55"/>
      <c r="E98" s="40"/>
      <c r="F98" s="8"/>
      <c r="G98" s="40" t="s">
        <v>3</v>
      </c>
      <c r="H98" s="56"/>
      <c r="I98" s="56"/>
      <c r="J98" s="40"/>
      <c r="K98" s="55">
        <f t="shared" si="5"/>
      </c>
      <c r="L98" s="55"/>
      <c r="M98" s="6">
        <f t="shared" si="7"/>
      </c>
      <c r="N98" s="40"/>
      <c r="O98" s="8"/>
      <c r="P98" s="56"/>
      <c r="Q98" s="56"/>
      <c r="R98" s="57">
        <f t="shared" si="8"/>
      </c>
      <c r="S98" s="57"/>
      <c r="T98" s="58">
        <f t="shared" si="9"/>
      </c>
      <c r="U98" s="58"/>
    </row>
    <row r="99" spans="2:21" ht="13.5">
      <c r="B99" s="40">
        <v>91</v>
      </c>
      <c r="C99" s="55">
        <f t="shared" si="6"/>
      </c>
      <c r="D99" s="55"/>
      <c r="E99" s="40"/>
      <c r="F99" s="8"/>
      <c r="G99" s="40" t="s">
        <v>4</v>
      </c>
      <c r="H99" s="56"/>
      <c r="I99" s="56"/>
      <c r="J99" s="40"/>
      <c r="K99" s="55">
        <f t="shared" si="5"/>
      </c>
      <c r="L99" s="55"/>
      <c r="M99" s="6">
        <f t="shared" si="7"/>
      </c>
      <c r="N99" s="40"/>
      <c r="O99" s="8"/>
      <c r="P99" s="56"/>
      <c r="Q99" s="56"/>
      <c r="R99" s="57">
        <f t="shared" si="8"/>
      </c>
      <c r="S99" s="57"/>
      <c r="T99" s="58">
        <f t="shared" si="9"/>
      </c>
      <c r="U99" s="58"/>
    </row>
    <row r="100" spans="2:21" ht="13.5">
      <c r="B100" s="40">
        <v>92</v>
      </c>
      <c r="C100" s="55">
        <f t="shared" si="6"/>
      </c>
      <c r="D100" s="55"/>
      <c r="E100" s="40"/>
      <c r="F100" s="8"/>
      <c r="G100" s="40" t="s">
        <v>4</v>
      </c>
      <c r="H100" s="56"/>
      <c r="I100" s="56"/>
      <c r="J100" s="40"/>
      <c r="K100" s="55">
        <f t="shared" si="5"/>
      </c>
      <c r="L100" s="55"/>
      <c r="M100" s="6">
        <f t="shared" si="7"/>
      </c>
      <c r="N100" s="40"/>
      <c r="O100" s="8"/>
      <c r="P100" s="56"/>
      <c r="Q100" s="56"/>
      <c r="R100" s="57">
        <f t="shared" si="8"/>
      </c>
      <c r="S100" s="57"/>
      <c r="T100" s="58">
        <f t="shared" si="9"/>
      </c>
      <c r="U100" s="58"/>
    </row>
    <row r="101" spans="2:21" ht="13.5">
      <c r="B101" s="40">
        <v>93</v>
      </c>
      <c r="C101" s="55">
        <f t="shared" si="6"/>
      </c>
      <c r="D101" s="55"/>
      <c r="E101" s="40"/>
      <c r="F101" s="8"/>
      <c r="G101" s="40" t="s">
        <v>3</v>
      </c>
      <c r="H101" s="56"/>
      <c r="I101" s="56"/>
      <c r="J101" s="40"/>
      <c r="K101" s="55">
        <f t="shared" si="5"/>
      </c>
      <c r="L101" s="55"/>
      <c r="M101" s="6">
        <f t="shared" si="7"/>
      </c>
      <c r="N101" s="40"/>
      <c r="O101" s="8"/>
      <c r="P101" s="56"/>
      <c r="Q101" s="56"/>
      <c r="R101" s="57">
        <f t="shared" si="8"/>
      </c>
      <c r="S101" s="57"/>
      <c r="T101" s="58">
        <f t="shared" si="9"/>
      </c>
      <c r="U101" s="58"/>
    </row>
    <row r="102" spans="2:21" ht="13.5">
      <c r="B102" s="40">
        <v>94</v>
      </c>
      <c r="C102" s="55">
        <f t="shared" si="6"/>
      </c>
      <c r="D102" s="55"/>
      <c r="E102" s="40"/>
      <c r="F102" s="8"/>
      <c r="G102" s="40" t="s">
        <v>3</v>
      </c>
      <c r="H102" s="56"/>
      <c r="I102" s="56"/>
      <c r="J102" s="40"/>
      <c r="K102" s="55">
        <f t="shared" si="5"/>
      </c>
      <c r="L102" s="55"/>
      <c r="M102" s="6">
        <f t="shared" si="7"/>
      </c>
      <c r="N102" s="40"/>
      <c r="O102" s="8"/>
      <c r="P102" s="56"/>
      <c r="Q102" s="56"/>
      <c r="R102" s="57">
        <f t="shared" si="8"/>
      </c>
      <c r="S102" s="57"/>
      <c r="T102" s="58">
        <f t="shared" si="9"/>
      </c>
      <c r="U102" s="58"/>
    </row>
    <row r="103" spans="2:21" ht="13.5">
      <c r="B103" s="40">
        <v>95</v>
      </c>
      <c r="C103" s="55">
        <f t="shared" si="6"/>
      </c>
      <c r="D103" s="55"/>
      <c r="E103" s="40"/>
      <c r="F103" s="8"/>
      <c r="G103" s="40" t="s">
        <v>3</v>
      </c>
      <c r="H103" s="56"/>
      <c r="I103" s="56"/>
      <c r="J103" s="40"/>
      <c r="K103" s="55">
        <f t="shared" si="5"/>
      </c>
      <c r="L103" s="55"/>
      <c r="M103" s="6">
        <f t="shared" si="7"/>
      </c>
      <c r="N103" s="40"/>
      <c r="O103" s="8"/>
      <c r="P103" s="56"/>
      <c r="Q103" s="56"/>
      <c r="R103" s="57">
        <f t="shared" si="8"/>
      </c>
      <c r="S103" s="57"/>
      <c r="T103" s="58">
        <f t="shared" si="9"/>
      </c>
      <c r="U103" s="58"/>
    </row>
    <row r="104" spans="2:21" ht="13.5">
      <c r="B104" s="40">
        <v>96</v>
      </c>
      <c r="C104" s="55">
        <f t="shared" si="6"/>
      </c>
      <c r="D104" s="55"/>
      <c r="E104" s="40"/>
      <c r="F104" s="8"/>
      <c r="G104" s="40" t="s">
        <v>4</v>
      </c>
      <c r="H104" s="56"/>
      <c r="I104" s="56"/>
      <c r="J104" s="40"/>
      <c r="K104" s="55">
        <f t="shared" si="5"/>
      </c>
      <c r="L104" s="55"/>
      <c r="M104" s="6">
        <f t="shared" si="7"/>
      </c>
      <c r="N104" s="40"/>
      <c r="O104" s="8"/>
      <c r="P104" s="56"/>
      <c r="Q104" s="56"/>
      <c r="R104" s="57">
        <f t="shared" si="8"/>
      </c>
      <c r="S104" s="57"/>
      <c r="T104" s="58">
        <f t="shared" si="9"/>
      </c>
      <c r="U104" s="58"/>
    </row>
    <row r="105" spans="2:21" ht="13.5">
      <c r="B105" s="40">
        <v>97</v>
      </c>
      <c r="C105" s="55">
        <f t="shared" si="6"/>
      </c>
      <c r="D105" s="55"/>
      <c r="E105" s="40"/>
      <c r="F105" s="8"/>
      <c r="G105" s="40" t="s">
        <v>3</v>
      </c>
      <c r="H105" s="56"/>
      <c r="I105" s="56"/>
      <c r="J105" s="40"/>
      <c r="K105" s="55">
        <f t="shared" si="5"/>
      </c>
      <c r="L105" s="55"/>
      <c r="M105" s="6">
        <f t="shared" si="7"/>
      </c>
      <c r="N105" s="40"/>
      <c r="O105" s="8"/>
      <c r="P105" s="56"/>
      <c r="Q105" s="56"/>
      <c r="R105" s="57">
        <f t="shared" si="8"/>
      </c>
      <c r="S105" s="57"/>
      <c r="T105" s="58">
        <f t="shared" si="9"/>
      </c>
      <c r="U105" s="58"/>
    </row>
    <row r="106" spans="2:21" ht="13.5">
      <c r="B106" s="40">
        <v>98</v>
      </c>
      <c r="C106" s="55">
        <f t="shared" si="6"/>
      </c>
      <c r="D106" s="55"/>
      <c r="E106" s="40"/>
      <c r="F106" s="8"/>
      <c r="G106" s="40" t="s">
        <v>4</v>
      </c>
      <c r="H106" s="56"/>
      <c r="I106" s="56"/>
      <c r="J106" s="40"/>
      <c r="K106" s="55">
        <f t="shared" si="5"/>
      </c>
      <c r="L106" s="55"/>
      <c r="M106" s="6">
        <f t="shared" si="7"/>
      </c>
      <c r="N106" s="40"/>
      <c r="O106" s="8"/>
      <c r="P106" s="56"/>
      <c r="Q106" s="56"/>
      <c r="R106" s="57">
        <f t="shared" si="8"/>
      </c>
      <c r="S106" s="57"/>
      <c r="T106" s="58">
        <f t="shared" si="9"/>
      </c>
      <c r="U106" s="58"/>
    </row>
    <row r="107" spans="2:21" ht="13.5">
      <c r="B107" s="40">
        <v>99</v>
      </c>
      <c r="C107" s="55">
        <f t="shared" si="6"/>
      </c>
      <c r="D107" s="55"/>
      <c r="E107" s="40"/>
      <c r="F107" s="8"/>
      <c r="G107" s="40" t="s">
        <v>4</v>
      </c>
      <c r="H107" s="56"/>
      <c r="I107" s="56"/>
      <c r="J107" s="40"/>
      <c r="K107" s="55">
        <f t="shared" si="5"/>
      </c>
      <c r="L107" s="55"/>
      <c r="M107" s="6">
        <f t="shared" si="7"/>
      </c>
      <c r="N107" s="40"/>
      <c r="O107" s="8"/>
      <c r="P107" s="56"/>
      <c r="Q107" s="56"/>
      <c r="R107" s="57">
        <f t="shared" si="8"/>
      </c>
      <c r="S107" s="57"/>
      <c r="T107" s="58">
        <f t="shared" si="9"/>
      </c>
      <c r="U107" s="58"/>
    </row>
    <row r="108" spans="2:21" ht="13.5">
      <c r="B108" s="40">
        <v>100</v>
      </c>
      <c r="C108" s="55">
        <f t="shared" si="6"/>
      </c>
      <c r="D108" s="55"/>
      <c r="E108" s="40"/>
      <c r="F108" s="8"/>
      <c r="G108" s="40" t="s">
        <v>3</v>
      </c>
      <c r="H108" s="56"/>
      <c r="I108" s="56"/>
      <c r="J108" s="40"/>
      <c r="K108" s="55">
        <f t="shared" si="5"/>
      </c>
      <c r="L108" s="55"/>
      <c r="M108" s="6">
        <f t="shared" si="7"/>
      </c>
      <c r="N108" s="40"/>
      <c r="O108" s="8"/>
      <c r="P108" s="56"/>
      <c r="Q108" s="56"/>
      <c r="R108" s="57">
        <f t="shared" si="8"/>
      </c>
      <c r="S108" s="57"/>
      <c r="T108" s="58">
        <f t="shared" si="9"/>
      </c>
      <c r="U108" s="5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7" dxfId="34" operator="equal" stopIfTrue="1">
      <formula>"買"</formula>
    </cfRule>
    <cfRule type="cellIs" priority="8" dxfId="35" operator="equal" stopIfTrue="1">
      <formula>"売"</formula>
    </cfRule>
  </conditionalFormatting>
  <conditionalFormatting sqref="G9:G11 G14:G45 G47:G108">
    <cfRule type="cellIs" priority="5" dxfId="34" operator="equal" stopIfTrue="1">
      <formula>"買"</formula>
    </cfRule>
    <cfRule type="cellIs" priority="6" dxfId="35" operator="equal" stopIfTrue="1">
      <formula>"売"</formula>
    </cfRule>
  </conditionalFormatting>
  <conditionalFormatting sqref="G12">
    <cfRule type="cellIs" priority="3" dxfId="34" operator="equal" stopIfTrue="1">
      <formula>"買"</formula>
    </cfRule>
    <cfRule type="cellIs" priority="4" dxfId="35" operator="equal" stopIfTrue="1">
      <formula>"売"</formula>
    </cfRule>
  </conditionalFormatting>
  <conditionalFormatting sqref="G13">
    <cfRule type="cellIs" priority="1" dxfId="34" operator="equal" stopIfTrue="1">
      <formula>"買"</formula>
    </cfRule>
    <cfRule type="cellIs" priority="2" dxfId="3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66" activePane="bottomLeft" state="frozen"/>
      <selection pane="topLeft" activeCell="A1" sqref="A1"/>
      <selection pane="bottomLeft" activeCell="S3" sqref="S3"/>
    </sheetView>
  </sheetViews>
  <sheetFormatPr defaultColWidth="9.00390625" defaultRowHeight="13.5"/>
  <cols>
    <col min="1" max="1" width="2.875" style="0" customWidth="1"/>
    <col min="2" max="18" width="6.625" style="0" customWidth="1"/>
    <col min="22" max="22" width="10.875" style="23" bestFit="1" customWidth="1"/>
  </cols>
  <sheetData>
    <row r="2" spans="2:20" ht="13.5">
      <c r="B2" s="83" t="s">
        <v>5</v>
      </c>
      <c r="C2" s="83"/>
      <c r="D2" s="86" t="s">
        <v>48</v>
      </c>
      <c r="E2" s="86"/>
      <c r="F2" s="83" t="s">
        <v>6</v>
      </c>
      <c r="G2" s="83"/>
      <c r="H2" s="86" t="s">
        <v>36</v>
      </c>
      <c r="I2" s="86"/>
      <c r="J2" s="83" t="s">
        <v>7</v>
      </c>
      <c r="K2" s="83"/>
      <c r="L2" s="80">
        <f>C9</f>
        <v>1000000</v>
      </c>
      <c r="M2" s="86"/>
      <c r="N2" s="83" t="s">
        <v>8</v>
      </c>
      <c r="O2" s="83"/>
      <c r="P2" s="80" t="e">
        <f>C108+R108</f>
        <v>#VALUE!</v>
      </c>
      <c r="Q2" s="86"/>
      <c r="R2" s="1"/>
      <c r="S2" s="1"/>
      <c r="T2" s="1"/>
    </row>
    <row r="3" spans="2:19" ht="57" customHeight="1">
      <c r="B3" s="83" t="s">
        <v>9</v>
      </c>
      <c r="C3" s="83"/>
      <c r="D3" s="88" t="s">
        <v>38</v>
      </c>
      <c r="E3" s="88"/>
      <c r="F3" s="88"/>
      <c r="G3" s="88"/>
      <c r="H3" s="88"/>
      <c r="I3" s="88"/>
      <c r="J3" s="83" t="s">
        <v>10</v>
      </c>
      <c r="K3" s="83"/>
      <c r="L3" s="88" t="s">
        <v>35</v>
      </c>
      <c r="M3" s="89"/>
      <c r="N3" s="89"/>
      <c r="O3" s="89"/>
      <c r="P3" s="89"/>
      <c r="Q3" s="89"/>
      <c r="R3" s="1"/>
      <c r="S3" s="1"/>
    </row>
    <row r="4" spans="2:20" ht="13.5">
      <c r="B4" s="83" t="s">
        <v>11</v>
      </c>
      <c r="C4" s="83"/>
      <c r="D4" s="81">
        <f>SUM($R$9:$S$993)</f>
        <v>2085558.9126739916</v>
      </c>
      <c r="E4" s="81"/>
      <c r="F4" s="83" t="s">
        <v>12</v>
      </c>
      <c r="G4" s="83"/>
      <c r="H4" s="87">
        <f>SUM($T$9:$U$108)</f>
        <v>4476.999999999993</v>
      </c>
      <c r="I4" s="86"/>
      <c r="J4" s="79" t="s">
        <v>13</v>
      </c>
      <c r="K4" s="79"/>
      <c r="L4" s="80">
        <f>MAX($C$9:$D$990)-C9</f>
        <v>4088490.486583612</v>
      </c>
      <c r="M4" s="80"/>
      <c r="N4" s="79" t="s">
        <v>14</v>
      </c>
      <c r="O4" s="79"/>
      <c r="P4" s="81">
        <f>MIN($C$9:$D$990)-C9</f>
        <v>-93490.2808103431</v>
      </c>
      <c r="Q4" s="81"/>
      <c r="R4" s="1"/>
      <c r="S4" s="1"/>
      <c r="T4" s="1"/>
    </row>
    <row r="5" spans="2:20" ht="13.5">
      <c r="B5" s="37" t="s">
        <v>15</v>
      </c>
      <c r="C5" s="2">
        <f>COUNTIF($R$9:$R$990,"&gt;0")</f>
        <v>20</v>
      </c>
      <c r="D5" s="38" t="s">
        <v>16</v>
      </c>
      <c r="E5" s="16">
        <f>COUNTIF($R$9:$R$990,"&lt;0")</f>
        <v>47</v>
      </c>
      <c r="F5" s="38" t="s">
        <v>17</v>
      </c>
      <c r="G5" s="2">
        <f>COUNTIF($R$9:$R$990,"=0")</f>
        <v>0</v>
      </c>
      <c r="H5" s="38" t="s">
        <v>18</v>
      </c>
      <c r="I5" s="3">
        <f>C5/SUM(C5,E5,G5)</f>
        <v>0.29850746268656714</v>
      </c>
      <c r="J5" s="82" t="s">
        <v>19</v>
      </c>
      <c r="K5" s="83"/>
      <c r="L5" s="84"/>
      <c r="M5" s="85"/>
      <c r="N5" s="18" t="s">
        <v>20</v>
      </c>
      <c r="O5" s="9"/>
      <c r="P5" s="84"/>
      <c r="Q5" s="85"/>
      <c r="R5" s="1"/>
      <c r="S5" s="1"/>
      <c r="T5" s="1"/>
    </row>
    <row r="6" spans="2:20" ht="13.5">
      <c r="B6" s="11"/>
      <c r="C6" s="14"/>
      <c r="D6" s="15"/>
      <c r="E6" s="12"/>
      <c r="F6" s="11"/>
      <c r="G6" s="12"/>
      <c r="H6" s="11"/>
      <c r="I6" s="17"/>
      <c r="J6" s="11"/>
      <c r="K6" s="11"/>
      <c r="L6" s="12"/>
      <c r="M6" s="12"/>
      <c r="N6" s="13"/>
      <c r="O6" s="13"/>
      <c r="P6" s="10"/>
      <c r="Q6" s="7"/>
      <c r="R6" s="1"/>
      <c r="S6" s="1"/>
      <c r="T6" s="1"/>
    </row>
    <row r="7" spans="2:21" ht="13.5">
      <c r="B7" s="66" t="s">
        <v>21</v>
      </c>
      <c r="C7" s="68" t="s">
        <v>22</v>
      </c>
      <c r="D7" s="69"/>
      <c r="E7" s="72" t="s">
        <v>23</v>
      </c>
      <c r="F7" s="73"/>
      <c r="G7" s="73"/>
      <c r="H7" s="73"/>
      <c r="I7" s="61"/>
      <c r="J7" s="74" t="s">
        <v>24</v>
      </c>
      <c r="K7" s="75"/>
      <c r="L7" s="63"/>
      <c r="M7" s="76" t="s">
        <v>25</v>
      </c>
      <c r="N7" s="77" t="s">
        <v>26</v>
      </c>
      <c r="O7" s="78"/>
      <c r="P7" s="78"/>
      <c r="Q7" s="65"/>
      <c r="R7" s="59" t="s">
        <v>27</v>
      </c>
      <c r="S7" s="59"/>
      <c r="T7" s="59"/>
      <c r="U7" s="59"/>
    </row>
    <row r="8" spans="2:21" ht="13.5">
      <c r="B8" s="67"/>
      <c r="C8" s="70"/>
      <c r="D8" s="71"/>
      <c r="E8" s="19" t="s">
        <v>28</v>
      </c>
      <c r="F8" s="19" t="s">
        <v>29</v>
      </c>
      <c r="G8" s="19" t="s">
        <v>30</v>
      </c>
      <c r="H8" s="60" t="s">
        <v>31</v>
      </c>
      <c r="I8" s="61"/>
      <c r="J8" s="4" t="s">
        <v>32</v>
      </c>
      <c r="K8" s="62" t="s">
        <v>33</v>
      </c>
      <c r="L8" s="63"/>
      <c r="M8" s="76"/>
      <c r="N8" s="5" t="s">
        <v>28</v>
      </c>
      <c r="O8" s="5" t="s">
        <v>29</v>
      </c>
      <c r="P8" s="64" t="s">
        <v>31</v>
      </c>
      <c r="Q8" s="65"/>
      <c r="R8" s="59" t="s">
        <v>34</v>
      </c>
      <c r="S8" s="59"/>
      <c r="T8" s="59" t="s">
        <v>32</v>
      </c>
      <c r="U8" s="59"/>
    </row>
    <row r="9" spans="2:21" ht="13.5">
      <c r="B9" s="36">
        <v>1</v>
      </c>
      <c r="C9" s="55">
        <v>1000000</v>
      </c>
      <c r="D9" s="55"/>
      <c r="E9" s="36">
        <v>2005</v>
      </c>
      <c r="F9" s="8">
        <v>42389</v>
      </c>
      <c r="G9" s="39" t="s">
        <v>3</v>
      </c>
      <c r="H9" s="56">
        <v>1.2959</v>
      </c>
      <c r="I9" s="56"/>
      <c r="J9" s="36">
        <v>159</v>
      </c>
      <c r="K9" s="55">
        <f aca="true" t="shared" si="0" ref="K9:K72">IF(F9="","",C9*0.03)</f>
        <v>30000</v>
      </c>
      <c r="L9" s="55"/>
      <c r="M9" s="6">
        <f>IF(J9="","",(K9/J9)/1000)</f>
        <v>0.18867924528301888</v>
      </c>
      <c r="N9" s="39" t="s">
        <v>50</v>
      </c>
      <c r="O9" s="8">
        <v>42396</v>
      </c>
      <c r="P9" s="56">
        <v>1.3118</v>
      </c>
      <c r="Q9" s="56"/>
      <c r="R9" s="57">
        <f>IF(O9="","",(IF(G9="売",H9-P9,P9-H9))*M9*10000000)</f>
        <v>-30000.000000000047</v>
      </c>
      <c r="S9" s="57"/>
      <c r="T9" s="58">
        <f>IF(O9="","",IF(R9&lt;0,J9*(-1),IF(G9="買",(P9-H9)*10000,(H9-P9)*10000)))</f>
        <v>-159</v>
      </c>
      <c r="U9" s="58"/>
    </row>
    <row r="10" spans="2:21" ht="13.5">
      <c r="B10" s="36">
        <v>2</v>
      </c>
      <c r="C10" s="55">
        <f aca="true" t="shared" si="1" ref="C10:C73">IF(R9="","",C9+R9)</f>
        <v>970000</v>
      </c>
      <c r="D10" s="55"/>
      <c r="E10" s="36">
        <v>2005</v>
      </c>
      <c r="F10" s="8">
        <v>42468</v>
      </c>
      <c r="G10" s="36" t="s">
        <v>3</v>
      </c>
      <c r="H10" s="56">
        <v>1.2844</v>
      </c>
      <c r="I10" s="56"/>
      <c r="J10" s="36">
        <v>97</v>
      </c>
      <c r="K10" s="55">
        <f t="shared" si="0"/>
        <v>29100</v>
      </c>
      <c r="L10" s="55"/>
      <c r="M10" s="6">
        <f aca="true" t="shared" si="2" ref="M10:M73">IF(J10="","",(K10/J10)/1000)</f>
        <v>0.3</v>
      </c>
      <c r="N10" s="39" t="s">
        <v>50</v>
      </c>
      <c r="O10" s="8">
        <v>42471</v>
      </c>
      <c r="P10" s="56">
        <v>1.2941</v>
      </c>
      <c r="Q10" s="56"/>
      <c r="R10" s="57">
        <f aca="true" t="shared" si="3" ref="R10:R73">IF(O10="","",(IF(G10="売",H10-P10,P10-H10))*M10*10000000)</f>
        <v>-29100.000000000124</v>
      </c>
      <c r="S10" s="57"/>
      <c r="T10" s="58">
        <f aca="true" t="shared" si="4" ref="T10:T73">IF(O10="","",IF(R10&lt;0,J10*(-1),IF(G10="買",(P10-H10)*10000,(H10-P10)*10000)))</f>
        <v>-97</v>
      </c>
      <c r="U10" s="58"/>
    </row>
    <row r="11" spans="2:21" ht="13.5">
      <c r="B11" s="36">
        <v>3</v>
      </c>
      <c r="C11" s="55">
        <f t="shared" si="1"/>
        <v>940899.9999999999</v>
      </c>
      <c r="D11" s="55"/>
      <c r="E11" s="36">
        <v>2005</v>
      </c>
      <c r="F11" s="8">
        <v>42491</v>
      </c>
      <c r="G11" s="39" t="s">
        <v>3</v>
      </c>
      <c r="H11" s="56">
        <v>1.2851</v>
      </c>
      <c r="I11" s="56"/>
      <c r="J11" s="36">
        <v>130</v>
      </c>
      <c r="K11" s="55">
        <f t="shared" si="0"/>
        <v>28226.999999999996</v>
      </c>
      <c r="L11" s="55"/>
      <c r="M11" s="6">
        <f t="shared" si="2"/>
        <v>0.2171307692307692</v>
      </c>
      <c r="N11" s="39" t="s">
        <v>51</v>
      </c>
      <c r="O11" s="8">
        <v>42495</v>
      </c>
      <c r="P11" s="56">
        <v>1.2981</v>
      </c>
      <c r="Q11" s="56"/>
      <c r="R11" s="57">
        <f t="shared" si="3"/>
        <v>-28227.000000000266</v>
      </c>
      <c r="S11" s="57"/>
      <c r="T11" s="58">
        <f t="shared" si="4"/>
        <v>-130</v>
      </c>
      <c r="U11" s="58"/>
    </row>
    <row r="12" spans="2:21" ht="13.5">
      <c r="B12" s="36">
        <v>4</v>
      </c>
      <c r="C12" s="55">
        <f t="shared" si="1"/>
        <v>912672.9999999997</v>
      </c>
      <c r="D12" s="55"/>
      <c r="E12" s="36">
        <v>2005</v>
      </c>
      <c r="F12" s="8">
        <v>42515</v>
      </c>
      <c r="G12" s="36" t="s">
        <v>3</v>
      </c>
      <c r="H12" s="56">
        <v>1.2554</v>
      </c>
      <c r="I12" s="56"/>
      <c r="J12" s="36">
        <v>75</v>
      </c>
      <c r="K12" s="55">
        <f t="shared" si="0"/>
        <v>27380.189999999988</v>
      </c>
      <c r="L12" s="55"/>
      <c r="M12" s="6">
        <f t="shared" si="2"/>
        <v>0.36506919999999987</v>
      </c>
      <c r="N12" s="39" t="s">
        <v>49</v>
      </c>
      <c r="O12" s="8">
        <v>42563</v>
      </c>
      <c r="P12" s="56">
        <v>1.2186</v>
      </c>
      <c r="Q12" s="56"/>
      <c r="R12" s="57">
        <f t="shared" si="3"/>
        <v>134345.46560000055</v>
      </c>
      <c r="S12" s="57"/>
      <c r="T12" s="58">
        <f t="shared" si="4"/>
        <v>368.00000000000165</v>
      </c>
      <c r="U12" s="58"/>
    </row>
    <row r="13" spans="2:21" ht="13.5">
      <c r="B13" s="36">
        <v>5</v>
      </c>
      <c r="C13" s="55">
        <f t="shared" si="1"/>
        <v>1047018.4656000002</v>
      </c>
      <c r="D13" s="55"/>
      <c r="E13" s="36">
        <v>2005</v>
      </c>
      <c r="F13" s="8">
        <v>42646</v>
      </c>
      <c r="G13" s="36" t="s">
        <v>3</v>
      </c>
      <c r="H13" s="56">
        <v>1.1995</v>
      </c>
      <c r="I13" s="56"/>
      <c r="J13" s="36">
        <v>94</v>
      </c>
      <c r="K13" s="55">
        <f t="shared" si="0"/>
        <v>31410.553968000007</v>
      </c>
      <c r="L13" s="55"/>
      <c r="M13" s="6">
        <f t="shared" si="2"/>
        <v>0.33415482944680863</v>
      </c>
      <c r="N13" s="39" t="s">
        <v>50</v>
      </c>
      <c r="O13" s="8">
        <v>42649</v>
      </c>
      <c r="P13" s="56">
        <v>1.2089</v>
      </c>
      <c r="Q13" s="56"/>
      <c r="R13" s="57">
        <f t="shared" si="3"/>
        <v>-31410.553968000262</v>
      </c>
      <c r="S13" s="57"/>
      <c r="T13" s="58">
        <f t="shared" si="4"/>
        <v>-94</v>
      </c>
      <c r="U13" s="58"/>
    </row>
    <row r="14" spans="2:21" ht="13.5">
      <c r="B14" s="36">
        <v>6</v>
      </c>
      <c r="C14" s="55">
        <f t="shared" si="1"/>
        <v>1015607.911632</v>
      </c>
      <c r="D14" s="55"/>
      <c r="E14" s="36">
        <v>2005</v>
      </c>
      <c r="F14" s="8">
        <v>42716</v>
      </c>
      <c r="G14" s="36" t="s">
        <v>4</v>
      </c>
      <c r="H14" s="56">
        <v>1.1836</v>
      </c>
      <c r="I14" s="56"/>
      <c r="J14" s="36">
        <v>71</v>
      </c>
      <c r="K14" s="55">
        <f t="shared" si="0"/>
        <v>30468.23734896</v>
      </c>
      <c r="L14" s="55"/>
      <c r="M14" s="6">
        <f t="shared" si="2"/>
        <v>0.42913010350647884</v>
      </c>
      <c r="N14" s="39" t="s">
        <v>49</v>
      </c>
      <c r="O14" s="8">
        <v>42734</v>
      </c>
      <c r="P14" s="56">
        <v>1.1764</v>
      </c>
      <c r="Q14" s="56"/>
      <c r="R14" s="57">
        <f t="shared" si="3"/>
        <v>-30897.367452466886</v>
      </c>
      <c r="S14" s="57"/>
      <c r="T14" s="58">
        <f t="shared" si="4"/>
        <v>-71</v>
      </c>
      <c r="U14" s="58"/>
    </row>
    <row r="15" spans="2:21" ht="13.5">
      <c r="B15" s="36">
        <v>7</v>
      </c>
      <c r="C15" s="55">
        <f t="shared" si="1"/>
        <v>984710.5441795331</v>
      </c>
      <c r="D15" s="55"/>
      <c r="E15" s="36">
        <v>2006</v>
      </c>
      <c r="F15" s="8">
        <v>42387</v>
      </c>
      <c r="G15" s="36" t="s">
        <v>4</v>
      </c>
      <c r="H15" s="56">
        <v>1.214</v>
      </c>
      <c r="I15" s="56"/>
      <c r="J15" s="36">
        <v>90</v>
      </c>
      <c r="K15" s="55">
        <f t="shared" si="0"/>
        <v>29541.316325385993</v>
      </c>
      <c r="L15" s="55"/>
      <c r="M15" s="6">
        <f t="shared" si="2"/>
        <v>0.3282368480598444</v>
      </c>
      <c r="N15" s="39" t="s">
        <v>52</v>
      </c>
      <c r="O15" s="8">
        <v>42389</v>
      </c>
      <c r="P15" s="56">
        <v>1.205</v>
      </c>
      <c r="Q15" s="56"/>
      <c r="R15" s="57">
        <f t="shared" si="3"/>
        <v>-29541.316325385655</v>
      </c>
      <c r="S15" s="57"/>
      <c r="T15" s="58">
        <f t="shared" si="4"/>
        <v>-90</v>
      </c>
      <c r="U15" s="58"/>
    </row>
    <row r="16" spans="2:21" ht="13.5">
      <c r="B16" s="36">
        <v>8</v>
      </c>
      <c r="C16" s="55">
        <f t="shared" si="1"/>
        <v>955169.2278541474</v>
      </c>
      <c r="D16" s="55"/>
      <c r="E16" s="36">
        <v>2006</v>
      </c>
      <c r="F16" s="8">
        <v>42464</v>
      </c>
      <c r="G16" s="36" t="s">
        <v>4</v>
      </c>
      <c r="H16" s="56">
        <v>1.2149</v>
      </c>
      <c r="I16" s="56"/>
      <c r="J16" s="36">
        <v>116</v>
      </c>
      <c r="K16" s="55">
        <f t="shared" si="0"/>
        <v>28655.076835624423</v>
      </c>
      <c r="L16" s="55"/>
      <c r="M16" s="6">
        <f t="shared" si="2"/>
        <v>0.24702652444503811</v>
      </c>
      <c r="N16" s="39" t="s">
        <v>52</v>
      </c>
      <c r="O16" s="8">
        <v>42529</v>
      </c>
      <c r="P16" s="56">
        <v>1.2723</v>
      </c>
      <c r="Q16" s="56"/>
      <c r="R16" s="57">
        <f t="shared" si="3"/>
        <v>141793.2250314516</v>
      </c>
      <c r="S16" s="57"/>
      <c r="T16" s="58">
        <f t="shared" si="4"/>
        <v>573.999999999999</v>
      </c>
      <c r="U16" s="58"/>
    </row>
    <row r="17" spans="2:21" ht="13.5">
      <c r="B17" s="36">
        <v>9</v>
      </c>
      <c r="C17" s="55">
        <f t="shared" si="1"/>
        <v>1096962.452885599</v>
      </c>
      <c r="D17" s="55"/>
      <c r="E17" s="36">
        <v>2006</v>
      </c>
      <c r="F17" s="8">
        <v>42540</v>
      </c>
      <c r="G17" s="39" t="s">
        <v>3</v>
      </c>
      <c r="H17" s="56">
        <v>1.2616</v>
      </c>
      <c r="I17" s="56"/>
      <c r="J17" s="36">
        <v>55</v>
      </c>
      <c r="K17" s="55">
        <f t="shared" si="0"/>
        <v>32908.87358656797</v>
      </c>
      <c r="L17" s="55"/>
      <c r="M17" s="6">
        <f t="shared" si="2"/>
        <v>0.5983431561194176</v>
      </c>
      <c r="N17" s="39" t="s">
        <v>53</v>
      </c>
      <c r="O17" s="8">
        <v>42542</v>
      </c>
      <c r="P17" s="56">
        <v>1.2671</v>
      </c>
      <c r="Q17" s="56"/>
      <c r="R17" s="57">
        <f>IF(O17="","",(IF(G17="売",H17-P17,P17-H17))*M17*10000000)</f>
        <v>-32908.873586567</v>
      </c>
      <c r="S17" s="57"/>
      <c r="T17" s="58">
        <f t="shared" si="4"/>
        <v>-55</v>
      </c>
      <c r="U17" s="58"/>
    </row>
    <row r="18" spans="2:21" ht="13.5">
      <c r="B18" s="36">
        <v>10</v>
      </c>
      <c r="C18" s="55">
        <f t="shared" si="1"/>
        <v>1064053.5792990322</v>
      </c>
      <c r="D18" s="55"/>
      <c r="E18" s="36">
        <v>2006</v>
      </c>
      <c r="F18" s="8">
        <v>42542</v>
      </c>
      <c r="G18" s="36" t="s">
        <v>4</v>
      </c>
      <c r="H18" s="56">
        <v>1.2845</v>
      </c>
      <c r="I18" s="56"/>
      <c r="J18" s="36">
        <v>65</v>
      </c>
      <c r="K18" s="55">
        <f t="shared" si="0"/>
        <v>31921.607378970966</v>
      </c>
      <c r="L18" s="55"/>
      <c r="M18" s="6">
        <f t="shared" si="2"/>
        <v>0.4911016519841687</v>
      </c>
      <c r="N18" s="39" t="s">
        <v>52</v>
      </c>
      <c r="O18" s="8">
        <v>42605</v>
      </c>
      <c r="P18" s="56">
        <v>1.278</v>
      </c>
      <c r="Q18" s="56"/>
      <c r="R18" s="57">
        <f t="shared" si="3"/>
        <v>-31921.607378970722</v>
      </c>
      <c r="S18" s="57"/>
      <c r="T18" s="58">
        <f t="shared" si="4"/>
        <v>-65</v>
      </c>
      <c r="U18" s="58"/>
    </row>
    <row r="19" spans="2:21" ht="13.5">
      <c r="B19" s="36">
        <v>11</v>
      </c>
      <c r="C19" s="55">
        <f t="shared" si="1"/>
        <v>1032131.9719200615</v>
      </c>
      <c r="D19" s="55"/>
      <c r="E19" s="36">
        <v>2006</v>
      </c>
      <c r="F19" s="8">
        <v>42642</v>
      </c>
      <c r="G19" s="39" t="s">
        <v>3</v>
      </c>
      <c r="H19" s="56">
        <v>1.2677</v>
      </c>
      <c r="I19" s="56"/>
      <c r="J19" s="36">
        <v>55</v>
      </c>
      <c r="K19" s="55">
        <f t="shared" si="0"/>
        <v>30963.959157601843</v>
      </c>
      <c r="L19" s="55"/>
      <c r="M19" s="6">
        <f t="shared" si="2"/>
        <v>0.5629810755927608</v>
      </c>
      <c r="N19" s="39" t="s">
        <v>52</v>
      </c>
      <c r="O19" s="8">
        <v>42645</v>
      </c>
      <c r="P19" s="56">
        <v>1.2732</v>
      </c>
      <c r="Q19" s="56"/>
      <c r="R19" s="57">
        <f t="shared" si="3"/>
        <v>-30963.95915760218</v>
      </c>
      <c r="S19" s="57"/>
      <c r="T19" s="58">
        <f t="shared" si="4"/>
        <v>-55</v>
      </c>
      <c r="U19" s="58"/>
    </row>
    <row r="20" spans="2:21" ht="13.5">
      <c r="B20" s="36">
        <v>12</v>
      </c>
      <c r="C20" s="55">
        <f t="shared" si="1"/>
        <v>1001168.0127624593</v>
      </c>
      <c r="D20" s="55"/>
      <c r="E20" s="36">
        <v>2006</v>
      </c>
      <c r="F20" s="8">
        <v>42690</v>
      </c>
      <c r="G20" s="36" t="s">
        <v>4</v>
      </c>
      <c r="H20" s="56">
        <v>1.2835</v>
      </c>
      <c r="I20" s="56"/>
      <c r="J20" s="36">
        <v>62</v>
      </c>
      <c r="K20" s="55">
        <f t="shared" si="0"/>
        <v>30035.04038287378</v>
      </c>
      <c r="L20" s="55"/>
      <c r="M20" s="6">
        <f t="shared" si="2"/>
        <v>0.4844361352076416</v>
      </c>
      <c r="N20" s="36">
        <v>2006</v>
      </c>
      <c r="O20" s="8">
        <v>42681</v>
      </c>
      <c r="P20" s="56">
        <v>1.2773</v>
      </c>
      <c r="Q20" s="56"/>
      <c r="R20" s="57">
        <f t="shared" si="3"/>
        <v>-30035.0403828737</v>
      </c>
      <c r="S20" s="57"/>
      <c r="T20" s="58">
        <f t="shared" si="4"/>
        <v>-62</v>
      </c>
      <c r="U20" s="58"/>
    </row>
    <row r="21" spans="2:21" ht="13.5">
      <c r="B21" s="36">
        <v>13</v>
      </c>
      <c r="C21" s="55">
        <f t="shared" si="1"/>
        <v>971132.9723795856</v>
      </c>
      <c r="D21" s="55"/>
      <c r="E21" s="36">
        <v>2006</v>
      </c>
      <c r="F21" s="8">
        <v>42691</v>
      </c>
      <c r="G21" s="39" t="s">
        <v>3</v>
      </c>
      <c r="H21" s="56">
        <v>1.2908</v>
      </c>
      <c r="I21" s="56"/>
      <c r="J21" s="36">
        <v>81</v>
      </c>
      <c r="K21" s="55">
        <f t="shared" si="0"/>
        <v>29133.989171387566</v>
      </c>
      <c r="L21" s="55"/>
      <c r="M21" s="6">
        <f t="shared" si="2"/>
        <v>0.35967887865910575</v>
      </c>
      <c r="N21" s="36">
        <v>2007</v>
      </c>
      <c r="O21" s="8">
        <v>42388</v>
      </c>
      <c r="P21" s="56">
        <v>1.2989</v>
      </c>
      <c r="Q21" s="56"/>
      <c r="R21" s="57">
        <f t="shared" si="3"/>
        <v>-29133.989171387555</v>
      </c>
      <c r="S21" s="57"/>
      <c r="T21" s="58">
        <f t="shared" si="4"/>
        <v>-81</v>
      </c>
      <c r="U21" s="58"/>
    </row>
    <row r="22" spans="2:21" ht="13.5">
      <c r="B22" s="36">
        <v>14</v>
      </c>
      <c r="C22" s="55">
        <f t="shared" si="1"/>
        <v>941998.9832081981</v>
      </c>
      <c r="D22" s="55"/>
      <c r="E22" s="36">
        <v>2007</v>
      </c>
      <c r="F22" s="8">
        <v>42423</v>
      </c>
      <c r="G22" s="39" t="s">
        <v>4</v>
      </c>
      <c r="H22" s="56">
        <v>1.3188</v>
      </c>
      <c r="I22" s="56"/>
      <c r="J22" s="36">
        <v>86</v>
      </c>
      <c r="K22" s="55">
        <f t="shared" si="0"/>
        <v>28259.969496245943</v>
      </c>
      <c r="L22" s="55"/>
      <c r="M22" s="6">
        <f t="shared" si="2"/>
        <v>0.3286042964679761</v>
      </c>
      <c r="N22" s="39" t="s">
        <v>54</v>
      </c>
      <c r="O22" s="8">
        <v>42434</v>
      </c>
      <c r="P22" s="56">
        <v>1.308</v>
      </c>
      <c r="Q22" s="56"/>
      <c r="R22" s="57">
        <f t="shared" si="3"/>
        <v>-35489.26401854116</v>
      </c>
      <c r="S22" s="57"/>
      <c r="T22" s="58">
        <f t="shared" si="4"/>
        <v>-86</v>
      </c>
      <c r="U22" s="58"/>
    </row>
    <row r="23" spans="2:21" ht="13.5">
      <c r="B23" s="36">
        <v>15</v>
      </c>
      <c r="C23" s="55">
        <f t="shared" si="1"/>
        <v>906509.7191896569</v>
      </c>
      <c r="D23" s="55"/>
      <c r="E23" s="36">
        <v>2007</v>
      </c>
      <c r="F23" s="8">
        <v>42443</v>
      </c>
      <c r="G23" s="36" t="s">
        <v>4</v>
      </c>
      <c r="H23" s="56">
        <v>1.3223</v>
      </c>
      <c r="I23" s="56"/>
      <c r="J23" s="36">
        <v>67</v>
      </c>
      <c r="K23" s="55">
        <f t="shared" si="0"/>
        <v>27195.291575689705</v>
      </c>
      <c r="L23" s="55"/>
      <c r="M23" s="6">
        <f t="shared" si="2"/>
        <v>0.40589987426402546</v>
      </c>
      <c r="N23" s="36">
        <v>2007</v>
      </c>
      <c r="O23" s="8">
        <v>42454</v>
      </c>
      <c r="P23" s="56">
        <v>1.3271</v>
      </c>
      <c r="Q23" s="56"/>
      <c r="R23" s="57">
        <f t="shared" si="3"/>
        <v>19483.19396467288</v>
      </c>
      <c r="S23" s="57"/>
      <c r="T23" s="58">
        <f t="shared" si="4"/>
        <v>47.999999999999154</v>
      </c>
      <c r="U23" s="58"/>
    </row>
    <row r="24" spans="2:21" ht="13.5">
      <c r="B24" s="36">
        <v>16</v>
      </c>
      <c r="C24" s="55">
        <f t="shared" si="1"/>
        <v>925992.9131543298</v>
      </c>
      <c r="D24" s="55"/>
      <c r="E24" s="36">
        <v>2007</v>
      </c>
      <c r="F24" s="8">
        <v>42498</v>
      </c>
      <c r="G24" s="40" t="s">
        <v>3</v>
      </c>
      <c r="H24" s="56">
        <v>1.3591</v>
      </c>
      <c r="I24" s="56"/>
      <c r="J24" s="36">
        <v>36</v>
      </c>
      <c r="K24" s="55">
        <f t="shared" si="0"/>
        <v>27779.787394629893</v>
      </c>
      <c r="L24" s="55"/>
      <c r="M24" s="6">
        <f t="shared" si="2"/>
        <v>0.7716607609619415</v>
      </c>
      <c r="N24" s="36">
        <v>2007</v>
      </c>
      <c r="O24" s="8">
        <v>42525</v>
      </c>
      <c r="P24" s="56">
        <v>1.3469</v>
      </c>
      <c r="Q24" s="56"/>
      <c r="R24" s="57">
        <f t="shared" si="3"/>
        <v>94142.61283735678</v>
      </c>
      <c r="S24" s="57"/>
      <c r="T24" s="58">
        <f t="shared" si="4"/>
        <v>121.99999999999989</v>
      </c>
      <c r="U24" s="58"/>
    </row>
    <row r="25" spans="2:21" ht="13.5">
      <c r="B25" s="36">
        <v>17</v>
      </c>
      <c r="C25" s="55">
        <f t="shared" si="1"/>
        <v>1020135.5259916865</v>
      </c>
      <c r="D25" s="55"/>
      <c r="E25" s="36">
        <v>2007</v>
      </c>
      <c r="F25" s="8">
        <v>42541</v>
      </c>
      <c r="G25" s="36" t="s">
        <v>4</v>
      </c>
      <c r="H25" s="56">
        <v>1.3437</v>
      </c>
      <c r="I25" s="56"/>
      <c r="J25" s="36">
        <v>53</v>
      </c>
      <c r="K25" s="55">
        <f t="shared" si="0"/>
        <v>30604.065779750596</v>
      </c>
      <c r="L25" s="55"/>
      <c r="M25" s="6">
        <f t="shared" si="2"/>
        <v>0.5774352033915207</v>
      </c>
      <c r="N25" s="36">
        <v>2007</v>
      </c>
      <c r="O25" s="8">
        <v>42542</v>
      </c>
      <c r="P25" s="56">
        <v>1.3384</v>
      </c>
      <c r="Q25" s="56"/>
      <c r="R25" s="57">
        <f t="shared" si="3"/>
        <v>-30604.065779749788</v>
      </c>
      <c r="S25" s="57"/>
      <c r="T25" s="58">
        <f t="shared" si="4"/>
        <v>-53</v>
      </c>
      <c r="U25" s="58"/>
    </row>
    <row r="26" spans="2:21" ht="13.5">
      <c r="B26" s="36">
        <v>18</v>
      </c>
      <c r="C26" s="55">
        <f t="shared" si="1"/>
        <v>989531.4602119367</v>
      </c>
      <c r="D26" s="55"/>
      <c r="E26" s="36">
        <v>2007</v>
      </c>
      <c r="F26" s="8">
        <v>42549</v>
      </c>
      <c r="G26" s="36" t="s">
        <v>4</v>
      </c>
      <c r="H26" s="56">
        <v>1.3455</v>
      </c>
      <c r="I26" s="56"/>
      <c r="J26" s="36">
        <v>41</v>
      </c>
      <c r="K26" s="55">
        <f t="shared" si="0"/>
        <v>29685.9438063581</v>
      </c>
      <c r="L26" s="55"/>
      <c r="M26" s="6">
        <f t="shared" si="2"/>
        <v>0.7240474099111732</v>
      </c>
      <c r="N26" s="36">
        <v>2007</v>
      </c>
      <c r="O26" s="8">
        <v>42576</v>
      </c>
      <c r="P26" s="56">
        <v>1.3751</v>
      </c>
      <c r="Q26" s="56"/>
      <c r="R26" s="57">
        <f t="shared" si="3"/>
        <v>214318.03333370778</v>
      </c>
      <c r="S26" s="57"/>
      <c r="T26" s="58">
        <f t="shared" si="4"/>
        <v>296.0000000000007</v>
      </c>
      <c r="U26" s="58"/>
    </row>
    <row r="27" spans="2:21" ht="13.5">
      <c r="B27" s="36">
        <v>19</v>
      </c>
      <c r="C27" s="55">
        <f t="shared" si="1"/>
        <v>1203849.4935456445</v>
      </c>
      <c r="D27" s="55"/>
      <c r="E27" s="36">
        <v>2007</v>
      </c>
      <c r="F27" s="8">
        <v>42613</v>
      </c>
      <c r="G27" s="40" t="s">
        <v>4</v>
      </c>
      <c r="H27" s="56">
        <v>1.3673</v>
      </c>
      <c r="I27" s="56"/>
      <c r="J27" s="36">
        <v>80</v>
      </c>
      <c r="K27" s="55">
        <f t="shared" si="0"/>
        <v>36115.484806369335</v>
      </c>
      <c r="L27" s="55"/>
      <c r="M27" s="6">
        <f t="shared" si="2"/>
        <v>0.4514435600796167</v>
      </c>
      <c r="N27" s="40" t="s">
        <v>55</v>
      </c>
      <c r="O27" s="8">
        <v>42617</v>
      </c>
      <c r="P27" s="56">
        <v>1.3593</v>
      </c>
      <c r="Q27" s="56"/>
      <c r="R27" s="57">
        <f t="shared" si="3"/>
        <v>-36115.48480636937</v>
      </c>
      <c r="S27" s="57"/>
      <c r="T27" s="58">
        <f t="shared" si="4"/>
        <v>-80</v>
      </c>
      <c r="U27" s="58"/>
    </row>
    <row r="28" spans="2:21" ht="13.5">
      <c r="B28" s="36">
        <v>20</v>
      </c>
      <c r="C28" s="55">
        <f t="shared" si="1"/>
        <v>1167734.0087392752</v>
      </c>
      <c r="D28" s="55"/>
      <c r="E28" s="36">
        <v>2007</v>
      </c>
      <c r="F28" s="8">
        <v>42668</v>
      </c>
      <c r="G28" s="36" t="s">
        <v>4</v>
      </c>
      <c r="H28" s="56">
        <v>1.4268</v>
      </c>
      <c r="I28" s="56"/>
      <c r="J28" s="36">
        <v>81</v>
      </c>
      <c r="K28" s="55">
        <f t="shared" si="0"/>
        <v>35032.02026217825</v>
      </c>
      <c r="L28" s="55"/>
      <c r="M28" s="6">
        <f t="shared" si="2"/>
        <v>0.4324940773108426</v>
      </c>
      <c r="N28" s="40" t="s">
        <v>55</v>
      </c>
      <c r="O28" s="8">
        <v>42707</v>
      </c>
      <c r="P28" s="56">
        <v>1.462</v>
      </c>
      <c r="Q28" s="56"/>
      <c r="R28" s="57">
        <f t="shared" si="3"/>
        <v>152237.91521341616</v>
      </c>
      <c r="S28" s="57"/>
      <c r="T28" s="58">
        <f t="shared" si="4"/>
        <v>351.999999999999</v>
      </c>
      <c r="U28" s="58"/>
    </row>
    <row r="29" spans="2:21" ht="13.5">
      <c r="B29" s="36">
        <v>21</v>
      </c>
      <c r="C29" s="55">
        <f t="shared" si="1"/>
        <v>1319971.9239526913</v>
      </c>
      <c r="D29" s="55"/>
      <c r="E29" s="36">
        <v>2008</v>
      </c>
      <c r="F29" s="8">
        <v>42421</v>
      </c>
      <c r="G29" s="40" t="s">
        <v>4</v>
      </c>
      <c r="H29" s="56">
        <v>1.4732</v>
      </c>
      <c r="I29" s="56"/>
      <c r="J29" s="36">
        <v>118</v>
      </c>
      <c r="K29" s="55">
        <f t="shared" si="0"/>
        <v>39599.15771858073</v>
      </c>
      <c r="L29" s="55"/>
      <c r="M29" s="6">
        <f t="shared" si="2"/>
        <v>0.33558608236085363</v>
      </c>
      <c r="N29" s="36">
        <v>2008</v>
      </c>
      <c r="O29" s="8">
        <v>42484</v>
      </c>
      <c r="P29" s="56">
        <v>1.5847</v>
      </c>
      <c r="Q29" s="56"/>
      <c r="R29" s="57">
        <f t="shared" si="3"/>
        <v>374178.4818323516</v>
      </c>
      <c r="S29" s="57"/>
      <c r="T29" s="58">
        <f t="shared" si="4"/>
        <v>1114.9999999999993</v>
      </c>
      <c r="U29" s="58"/>
    </row>
    <row r="30" spans="2:21" ht="13.5">
      <c r="B30" s="36">
        <v>22</v>
      </c>
      <c r="C30" s="55">
        <f t="shared" si="1"/>
        <v>1694150.4057850428</v>
      </c>
      <c r="D30" s="55"/>
      <c r="E30" s="36">
        <v>2008</v>
      </c>
      <c r="F30" s="8">
        <v>42497</v>
      </c>
      <c r="G30" s="36" t="s">
        <v>3</v>
      </c>
      <c r="H30" s="56">
        <v>1.545</v>
      </c>
      <c r="I30" s="56"/>
      <c r="J30" s="36">
        <v>141</v>
      </c>
      <c r="K30" s="55">
        <f t="shared" si="0"/>
        <v>50824.51217355128</v>
      </c>
      <c r="L30" s="55"/>
      <c r="M30" s="6">
        <f t="shared" si="2"/>
        <v>0.36045753314575374</v>
      </c>
      <c r="N30" s="40" t="s">
        <v>56</v>
      </c>
      <c r="O30" s="8">
        <v>42506</v>
      </c>
      <c r="P30" s="56">
        <v>1.5592</v>
      </c>
      <c r="Q30" s="56"/>
      <c r="R30" s="57">
        <f t="shared" si="3"/>
        <v>-51184.96970669699</v>
      </c>
      <c r="S30" s="57"/>
      <c r="T30" s="58">
        <f t="shared" si="4"/>
        <v>-141</v>
      </c>
      <c r="U30" s="58"/>
    </row>
    <row r="31" spans="2:21" ht="13.5">
      <c r="B31" s="36">
        <v>23</v>
      </c>
      <c r="C31" s="55">
        <f t="shared" si="1"/>
        <v>1642965.4360783459</v>
      </c>
      <c r="D31" s="55"/>
      <c r="E31" s="36">
        <v>2008</v>
      </c>
      <c r="F31" s="8">
        <v>42583</v>
      </c>
      <c r="G31" s="36" t="s">
        <v>3</v>
      </c>
      <c r="H31" s="56">
        <v>1.5568</v>
      </c>
      <c r="I31" s="56"/>
      <c r="J31" s="36">
        <v>132</v>
      </c>
      <c r="K31" s="55">
        <f t="shared" si="0"/>
        <v>49288.963082350376</v>
      </c>
      <c r="L31" s="55"/>
      <c r="M31" s="6">
        <f t="shared" si="2"/>
        <v>0.3734012354723513</v>
      </c>
      <c r="N31" s="40" t="s">
        <v>57</v>
      </c>
      <c r="O31" s="8">
        <v>42628</v>
      </c>
      <c r="P31" s="56">
        <v>1.4427</v>
      </c>
      <c r="Q31" s="56"/>
      <c r="R31" s="57">
        <f t="shared" si="3"/>
        <v>426050.80967395235</v>
      </c>
      <c r="S31" s="57"/>
      <c r="T31" s="58">
        <f t="shared" si="4"/>
        <v>1140.9999999999986</v>
      </c>
      <c r="U31" s="58"/>
    </row>
    <row r="32" spans="2:21" ht="13.5">
      <c r="B32" s="36">
        <v>24</v>
      </c>
      <c r="C32" s="55">
        <f t="shared" si="1"/>
        <v>2069016.2457522983</v>
      </c>
      <c r="D32" s="55"/>
      <c r="E32" s="36">
        <v>2008</v>
      </c>
      <c r="F32" s="8">
        <v>42653</v>
      </c>
      <c r="G32" s="36" t="s">
        <v>3</v>
      </c>
      <c r="H32" s="56">
        <v>1.3555</v>
      </c>
      <c r="I32" s="56"/>
      <c r="J32" s="36">
        <v>229</v>
      </c>
      <c r="K32" s="55">
        <f t="shared" si="0"/>
        <v>62070.48737256895</v>
      </c>
      <c r="L32" s="55"/>
      <c r="M32" s="6">
        <f t="shared" si="2"/>
        <v>0.271050163198991</v>
      </c>
      <c r="N32" s="40" t="s">
        <v>57</v>
      </c>
      <c r="O32" s="8">
        <v>42698</v>
      </c>
      <c r="P32" s="56">
        <v>1.2813</v>
      </c>
      <c r="Q32" s="56"/>
      <c r="R32" s="57">
        <f t="shared" si="3"/>
        <v>201119.22109365085</v>
      </c>
      <c r="S32" s="57"/>
      <c r="T32" s="58">
        <f t="shared" si="4"/>
        <v>741.9999999999982</v>
      </c>
      <c r="U32" s="58"/>
    </row>
    <row r="33" spans="2:21" ht="13.5">
      <c r="B33" s="36">
        <v>25</v>
      </c>
      <c r="C33" s="55">
        <f t="shared" si="1"/>
        <v>2270135.466845949</v>
      </c>
      <c r="D33" s="55"/>
      <c r="E33" s="36">
        <v>2009</v>
      </c>
      <c r="F33" s="8">
        <v>42465</v>
      </c>
      <c r="G33" s="36" t="s">
        <v>4</v>
      </c>
      <c r="H33" s="56">
        <v>1.3496</v>
      </c>
      <c r="I33" s="56"/>
      <c r="J33" s="36">
        <v>131</v>
      </c>
      <c r="K33" s="55">
        <f t="shared" si="0"/>
        <v>68104.06400537847</v>
      </c>
      <c r="L33" s="55"/>
      <c r="M33" s="6">
        <f t="shared" si="2"/>
        <v>0.5198783511860952</v>
      </c>
      <c r="N33" s="40" t="s">
        <v>58</v>
      </c>
      <c r="O33" s="8">
        <v>42466</v>
      </c>
      <c r="P33" s="56">
        <v>1.3365</v>
      </c>
      <c r="Q33" s="56"/>
      <c r="R33" s="57">
        <f t="shared" si="3"/>
        <v>-68104.06400537789</v>
      </c>
      <c r="S33" s="57"/>
      <c r="T33" s="58">
        <f t="shared" si="4"/>
        <v>-131</v>
      </c>
      <c r="U33" s="58"/>
    </row>
    <row r="34" spans="2:21" ht="13.5">
      <c r="B34" s="36">
        <v>26</v>
      </c>
      <c r="C34" s="55">
        <f t="shared" si="1"/>
        <v>2202031.4028405715</v>
      </c>
      <c r="D34" s="55"/>
      <c r="E34" s="36">
        <v>2009</v>
      </c>
      <c r="F34" s="8">
        <v>42551</v>
      </c>
      <c r="G34" s="40" t="s">
        <v>4</v>
      </c>
      <c r="H34" s="56">
        <v>1.4114</v>
      </c>
      <c r="I34" s="56"/>
      <c r="J34" s="36">
        <v>131</v>
      </c>
      <c r="K34" s="55">
        <f t="shared" si="0"/>
        <v>66060.94208521715</v>
      </c>
      <c r="L34" s="55"/>
      <c r="M34" s="6">
        <f t="shared" si="2"/>
        <v>0.5042820006505125</v>
      </c>
      <c r="N34" s="40" t="s">
        <v>58</v>
      </c>
      <c r="O34" s="8">
        <v>42553</v>
      </c>
      <c r="P34" s="56">
        <v>1.3983</v>
      </c>
      <c r="Q34" s="56"/>
      <c r="R34" s="57">
        <f t="shared" si="3"/>
        <v>-66060.9420852166</v>
      </c>
      <c r="S34" s="57"/>
      <c r="T34" s="58">
        <f t="shared" si="4"/>
        <v>-131</v>
      </c>
      <c r="U34" s="58"/>
    </row>
    <row r="35" spans="2:21" ht="13.5">
      <c r="B35" s="36">
        <v>27</v>
      </c>
      <c r="C35" s="55">
        <f t="shared" si="1"/>
        <v>2135970.4607553547</v>
      </c>
      <c r="D35" s="55"/>
      <c r="E35" s="36">
        <v>2009</v>
      </c>
      <c r="F35" s="8">
        <v>42565</v>
      </c>
      <c r="G35" s="40" t="s">
        <v>4</v>
      </c>
      <c r="H35" s="56">
        <v>1.4007</v>
      </c>
      <c r="I35" s="56"/>
      <c r="J35" s="36">
        <v>110</v>
      </c>
      <c r="K35" s="55">
        <f t="shared" si="0"/>
        <v>64079.11382266064</v>
      </c>
      <c r="L35" s="55"/>
      <c r="M35" s="6">
        <f t="shared" si="2"/>
        <v>0.582537398387824</v>
      </c>
      <c r="N35" s="40" t="s">
        <v>59</v>
      </c>
      <c r="O35" s="8">
        <v>42580</v>
      </c>
      <c r="P35" s="56">
        <v>1.4119</v>
      </c>
      <c r="Q35" s="56"/>
      <c r="R35" s="57">
        <f t="shared" si="3"/>
        <v>65244.18861943557</v>
      </c>
      <c r="S35" s="57"/>
      <c r="T35" s="58">
        <f t="shared" si="4"/>
        <v>111.99999999999876</v>
      </c>
      <c r="U35" s="58"/>
    </row>
    <row r="36" spans="2:21" ht="13.5">
      <c r="B36" s="36">
        <v>28</v>
      </c>
      <c r="C36" s="55">
        <f t="shared" si="1"/>
        <v>2201214.6493747905</v>
      </c>
      <c r="D36" s="55"/>
      <c r="E36" s="36">
        <v>2009</v>
      </c>
      <c r="F36" s="8">
        <v>42603</v>
      </c>
      <c r="G36" s="40" t="s">
        <v>4</v>
      </c>
      <c r="H36" s="56">
        <v>1.4275</v>
      </c>
      <c r="I36" s="56"/>
      <c r="J36" s="36">
        <v>76</v>
      </c>
      <c r="K36" s="55">
        <f t="shared" si="0"/>
        <v>66036.43948124371</v>
      </c>
      <c r="L36" s="55"/>
      <c r="M36" s="6">
        <f t="shared" si="2"/>
        <v>0.8689005194900489</v>
      </c>
      <c r="N36" s="40" t="s">
        <v>58</v>
      </c>
      <c r="O36" s="8">
        <v>42614</v>
      </c>
      <c r="P36" s="56">
        <v>1.4207</v>
      </c>
      <c r="Q36" s="56"/>
      <c r="R36" s="57">
        <f t="shared" si="3"/>
        <v>-59085.2353253226</v>
      </c>
      <c r="S36" s="57"/>
      <c r="T36" s="58">
        <f t="shared" si="4"/>
        <v>-76</v>
      </c>
      <c r="U36" s="58"/>
    </row>
    <row r="37" spans="2:21" ht="13.5">
      <c r="B37" s="36">
        <v>29</v>
      </c>
      <c r="C37" s="55">
        <f t="shared" si="1"/>
        <v>2142129.414049468</v>
      </c>
      <c r="D37" s="55"/>
      <c r="E37" s="36">
        <v>2009</v>
      </c>
      <c r="F37" s="8">
        <v>42635</v>
      </c>
      <c r="G37" s="40" t="s">
        <v>4</v>
      </c>
      <c r="H37" s="56">
        <v>1.4713</v>
      </c>
      <c r="I37" s="56"/>
      <c r="J37" s="36">
        <v>102</v>
      </c>
      <c r="K37" s="55">
        <f t="shared" si="0"/>
        <v>64263.882421484035</v>
      </c>
      <c r="L37" s="55"/>
      <c r="M37" s="6">
        <f t="shared" si="2"/>
        <v>0.6300380629557258</v>
      </c>
      <c r="N37" s="40" t="s">
        <v>60</v>
      </c>
      <c r="O37" s="8">
        <v>42641</v>
      </c>
      <c r="P37" s="56">
        <v>1.4611</v>
      </c>
      <c r="Q37" s="56"/>
      <c r="R37" s="57">
        <f t="shared" si="3"/>
        <v>-64263.88242148395</v>
      </c>
      <c r="S37" s="57"/>
      <c r="T37" s="58">
        <f t="shared" si="4"/>
        <v>-102</v>
      </c>
      <c r="U37" s="58"/>
    </row>
    <row r="38" spans="2:21" ht="13.5">
      <c r="B38" s="36">
        <v>30</v>
      </c>
      <c r="C38" s="55">
        <f t="shared" si="1"/>
        <v>2077865.531627984</v>
      </c>
      <c r="D38" s="55"/>
      <c r="E38" s="36">
        <v>2009</v>
      </c>
      <c r="F38" s="8">
        <v>42651</v>
      </c>
      <c r="G38" s="36" t="s">
        <v>4</v>
      </c>
      <c r="H38" s="56">
        <v>1.4737</v>
      </c>
      <c r="I38" s="56"/>
      <c r="J38" s="36">
        <v>87</v>
      </c>
      <c r="K38" s="55">
        <f t="shared" si="0"/>
        <v>62335.96594883952</v>
      </c>
      <c r="L38" s="55"/>
      <c r="M38" s="6">
        <f t="shared" si="2"/>
        <v>0.7165053557337876</v>
      </c>
      <c r="N38" s="40" t="s">
        <v>59</v>
      </c>
      <c r="O38" s="8">
        <v>42670</v>
      </c>
      <c r="P38" s="56">
        <v>1.4827</v>
      </c>
      <c r="Q38" s="56"/>
      <c r="R38" s="57">
        <f t="shared" si="3"/>
        <v>64485.48201604015</v>
      </c>
      <c r="S38" s="57"/>
      <c r="T38" s="58">
        <f t="shared" si="4"/>
        <v>89.99999999999898</v>
      </c>
      <c r="U38" s="58"/>
    </row>
    <row r="39" spans="2:21" ht="13.5">
      <c r="B39" s="36">
        <v>31</v>
      </c>
      <c r="C39" s="55">
        <f t="shared" si="1"/>
        <v>2142351.0136440243</v>
      </c>
      <c r="D39" s="55"/>
      <c r="E39" s="36">
        <v>2009</v>
      </c>
      <c r="F39" s="8">
        <v>42699</v>
      </c>
      <c r="G39" s="36" t="s">
        <v>4</v>
      </c>
      <c r="H39" s="56">
        <v>1.4989</v>
      </c>
      <c r="I39" s="56"/>
      <c r="J39" s="36">
        <v>101</v>
      </c>
      <c r="K39" s="55">
        <f t="shared" si="0"/>
        <v>64270.53040932072</v>
      </c>
      <c r="L39" s="55"/>
      <c r="M39" s="6">
        <f t="shared" si="2"/>
        <v>0.6363418852407993</v>
      </c>
      <c r="N39" s="40" t="s">
        <v>58</v>
      </c>
      <c r="O39" s="8">
        <v>42701</v>
      </c>
      <c r="P39" s="56">
        <v>1.4888</v>
      </c>
      <c r="Q39" s="56"/>
      <c r="R39" s="57">
        <f t="shared" si="3"/>
        <v>-64270.530409320716</v>
      </c>
      <c r="S39" s="57"/>
      <c r="T39" s="58">
        <f t="shared" si="4"/>
        <v>-101</v>
      </c>
      <c r="U39" s="58"/>
    </row>
    <row r="40" spans="2:21" ht="13.5">
      <c r="B40" s="36">
        <v>32</v>
      </c>
      <c r="C40" s="55">
        <f t="shared" si="1"/>
        <v>2078080.4832347035</v>
      </c>
      <c r="D40" s="55"/>
      <c r="E40" s="36">
        <v>2009</v>
      </c>
      <c r="F40" s="8">
        <v>42703</v>
      </c>
      <c r="G40" s="36" t="s">
        <v>4</v>
      </c>
      <c r="H40" s="56">
        <v>1.5001</v>
      </c>
      <c r="I40" s="56"/>
      <c r="J40" s="36">
        <v>173</v>
      </c>
      <c r="K40" s="55">
        <f t="shared" si="0"/>
        <v>62342.41449704111</v>
      </c>
      <c r="L40" s="55"/>
      <c r="M40" s="6">
        <f t="shared" si="2"/>
        <v>0.360360777439544</v>
      </c>
      <c r="N40" s="40" t="s">
        <v>59</v>
      </c>
      <c r="O40" s="8">
        <v>42708</v>
      </c>
      <c r="P40" s="56">
        <v>1.4828</v>
      </c>
      <c r="Q40" s="56"/>
      <c r="R40" s="57">
        <f t="shared" si="3"/>
        <v>-62342.41449704144</v>
      </c>
      <c r="S40" s="57"/>
      <c r="T40" s="58">
        <f t="shared" si="4"/>
        <v>-173</v>
      </c>
      <c r="U40" s="58"/>
    </row>
    <row r="41" spans="2:21" ht="13.5">
      <c r="B41" s="36">
        <v>33</v>
      </c>
      <c r="C41" s="55">
        <f t="shared" si="1"/>
        <v>2015738.0687376622</v>
      </c>
      <c r="D41" s="55"/>
      <c r="E41" s="36">
        <v>2010</v>
      </c>
      <c r="F41" s="8">
        <v>42372</v>
      </c>
      <c r="G41" s="36" t="s">
        <v>3</v>
      </c>
      <c r="H41" s="56">
        <v>1.4304</v>
      </c>
      <c r="I41" s="56"/>
      <c r="J41" s="36">
        <v>135</v>
      </c>
      <c r="K41" s="55">
        <f t="shared" si="0"/>
        <v>60472.14206212986</v>
      </c>
      <c r="L41" s="55"/>
      <c r="M41" s="6">
        <f t="shared" si="2"/>
        <v>0.4479417930528138</v>
      </c>
      <c r="N41" s="40" t="s">
        <v>61</v>
      </c>
      <c r="O41" s="8">
        <v>42373</v>
      </c>
      <c r="P41" s="56">
        <v>1.4305</v>
      </c>
      <c r="Q41" s="56"/>
      <c r="R41" s="57">
        <f t="shared" si="3"/>
        <v>-447.9417930537591</v>
      </c>
      <c r="S41" s="57"/>
      <c r="T41" s="58">
        <f t="shared" si="4"/>
        <v>-135</v>
      </c>
      <c r="U41" s="58"/>
    </row>
    <row r="42" spans="2:21" ht="13.5">
      <c r="B42" s="36">
        <v>34</v>
      </c>
      <c r="C42" s="55">
        <f t="shared" si="1"/>
        <v>2015290.1269446085</v>
      </c>
      <c r="D42" s="55"/>
      <c r="E42" s="36">
        <v>2010</v>
      </c>
      <c r="F42" s="8">
        <v>42425</v>
      </c>
      <c r="G42" s="40" t="s">
        <v>3</v>
      </c>
      <c r="H42" s="56">
        <v>1.3501</v>
      </c>
      <c r="I42" s="56"/>
      <c r="J42" s="36">
        <v>124</v>
      </c>
      <c r="K42" s="55">
        <f t="shared" si="0"/>
        <v>60458.70380833825</v>
      </c>
      <c r="L42" s="55"/>
      <c r="M42" s="6">
        <f t="shared" si="2"/>
        <v>0.48757019200272783</v>
      </c>
      <c r="N42" s="40" t="s">
        <v>61</v>
      </c>
      <c r="O42" s="8">
        <v>42426</v>
      </c>
      <c r="P42" s="56">
        <v>1.3625</v>
      </c>
      <c r="Q42" s="56"/>
      <c r="R42" s="57">
        <f t="shared" si="3"/>
        <v>-60458.70380833809</v>
      </c>
      <c r="S42" s="57"/>
      <c r="T42" s="58">
        <f t="shared" si="4"/>
        <v>-124</v>
      </c>
      <c r="U42" s="58"/>
    </row>
    <row r="43" spans="2:21" ht="13.5">
      <c r="B43" s="36">
        <v>35</v>
      </c>
      <c r="C43" s="55">
        <f t="shared" si="1"/>
        <v>1954831.4231362704</v>
      </c>
      <c r="D43" s="55"/>
      <c r="E43" s="36">
        <v>2010</v>
      </c>
      <c r="F43" s="8">
        <v>42481</v>
      </c>
      <c r="G43" s="36" t="s">
        <v>3</v>
      </c>
      <c r="H43" s="56">
        <v>1.3444</v>
      </c>
      <c r="I43" s="56"/>
      <c r="J43" s="36">
        <v>78</v>
      </c>
      <c r="K43" s="55">
        <f t="shared" si="0"/>
        <v>58644.94269408811</v>
      </c>
      <c r="L43" s="55"/>
      <c r="M43" s="6">
        <f t="shared" si="2"/>
        <v>0.7518582396677963</v>
      </c>
      <c r="N43" s="40" t="s">
        <v>62</v>
      </c>
      <c r="O43" s="8">
        <v>42537</v>
      </c>
      <c r="P43" s="56">
        <v>1.2326</v>
      </c>
      <c r="Q43" s="56"/>
      <c r="R43" s="57">
        <f t="shared" si="3"/>
        <v>840577.5119485972</v>
      </c>
      <c r="S43" s="57"/>
      <c r="T43" s="58">
        <f t="shared" si="4"/>
        <v>1118.0000000000011</v>
      </c>
      <c r="U43" s="58"/>
    </row>
    <row r="44" spans="2:21" ht="13.5">
      <c r="B44" s="36">
        <v>36</v>
      </c>
      <c r="C44" s="55">
        <f t="shared" si="1"/>
        <v>2795408.9350848673</v>
      </c>
      <c r="D44" s="55"/>
      <c r="E44" s="36">
        <v>2010</v>
      </c>
      <c r="F44" s="8">
        <v>42662</v>
      </c>
      <c r="G44" s="36" t="s">
        <v>4</v>
      </c>
      <c r="H44" s="56">
        <v>1.399</v>
      </c>
      <c r="I44" s="56"/>
      <c r="J44" s="36">
        <v>159</v>
      </c>
      <c r="K44" s="55">
        <f t="shared" si="0"/>
        <v>83862.26805254602</v>
      </c>
      <c r="L44" s="55"/>
      <c r="M44" s="6">
        <f t="shared" si="2"/>
        <v>0.5274356481292203</v>
      </c>
      <c r="N44" s="36">
        <v>2010</v>
      </c>
      <c r="O44" s="8">
        <v>42662</v>
      </c>
      <c r="P44" s="56">
        <v>1.3831</v>
      </c>
      <c r="Q44" s="56"/>
      <c r="R44" s="57">
        <f t="shared" si="3"/>
        <v>-83862.26805254616</v>
      </c>
      <c r="S44" s="57"/>
      <c r="T44" s="58">
        <f t="shared" si="4"/>
        <v>-159</v>
      </c>
      <c r="U44" s="58"/>
    </row>
    <row r="45" spans="2:21" ht="13.5">
      <c r="B45" s="36">
        <v>37</v>
      </c>
      <c r="C45" s="55">
        <f t="shared" si="1"/>
        <v>2711546.667032321</v>
      </c>
      <c r="D45" s="55"/>
      <c r="E45" s="36">
        <v>2010</v>
      </c>
      <c r="F45" s="8">
        <v>42722</v>
      </c>
      <c r="G45" s="36" t="s">
        <v>3</v>
      </c>
      <c r="H45" s="56">
        <v>1.318</v>
      </c>
      <c r="I45" s="56"/>
      <c r="J45" s="36">
        <v>178</v>
      </c>
      <c r="K45" s="55">
        <f t="shared" si="0"/>
        <v>81346.40001096962</v>
      </c>
      <c r="L45" s="55"/>
      <c r="M45" s="6">
        <f t="shared" si="2"/>
        <v>0.4570022472526383</v>
      </c>
      <c r="N45" s="40" t="s">
        <v>61</v>
      </c>
      <c r="O45" s="8">
        <v>42735</v>
      </c>
      <c r="P45" s="56">
        <v>1.336</v>
      </c>
      <c r="Q45" s="56"/>
      <c r="R45" s="57">
        <f t="shared" si="3"/>
        <v>-82260.40450547497</v>
      </c>
      <c r="S45" s="57"/>
      <c r="T45" s="58">
        <f t="shared" si="4"/>
        <v>-178</v>
      </c>
      <c r="U45" s="58"/>
    </row>
    <row r="46" spans="2:21" ht="13.5">
      <c r="B46" s="36">
        <v>38</v>
      </c>
      <c r="C46" s="55">
        <f t="shared" si="1"/>
        <v>2629286.262526846</v>
      </c>
      <c r="D46" s="55"/>
      <c r="E46" s="36">
        <v>2011</v>
      </c>
      <c r="F46" s="8">
        <v>42423</v>
      </c>
      <c r="G46" s="40" t="s">
        <v>4</v>
      </c>
      <c r="H46" s="56">
        <v>1.3695</v>
      </c>
      <c r="I46" s="56"/>
      <c r="J46" s="36">
        <v>170</v>
      </c>
      <c r="K46" s="55">
        <f t="shared" si="0"/>
        <v>78878.58787580537</v>
      </c>
      <c r="L46" s="55"/>
      <c r="M46" s="6">
        <f t="shared" si="2"/>
        <v>0.46399169338709045</v>
      </c>
      <c r="N46" s="36">
        <v>2011</v>
      </c>
      <c r="O46" s="8">
        <v>42495</v>
      </c>
      <c r="P46" s="56">
        <v>1.4754</v>
      </c>
      <c r="Q46" s="56"/>
      <c r="R46" s="57">
        <f t="shared" si="3"/>
        <v>491367.20329692925</v>
      </c>
      <c r="S46" s="57"/>
      <c r="T46" s="58">
        <f t="shared" si="4"/>
        <v>1059.0000000000011</v>
      </c>
      <c r="U46" s="58"/>
    </row>
    <row r="47" spans="2:21" ht="13.5">
      <c r="B47" s="36">
        <v>39</v>
      </c>
      <c r="C47" s="55">
        <f t="shared" si="1"/>
        <v>3120653.465823775</v>
      </c>
      <c r="D47" s="55"/>
      <c r="E47" s="36">
        <v>2011</v>
      </c>
      <c r="F47" s="8">
        <v>42513</v>
      </c>
      <c r="G47" s="40" t="s">
        <v>3</v>
      </c>
      <c r="H47" s="56">
        <v>1.4131</v>
      </c>
      <c r="I47" s="56"/>
      <c r="J47" s="36">
        <v>101</v>
      </c>
      <c r="K47" s="55">
        <f t="shared" si="0"/>
        <v>93619.60397471325</v>
      </c>
      <c r="L47" s="55"/>
      <c r="M47" s="6">
        <f t="shared" si="2"/>
        <v>0.9269267720268638</v>
      </c>
      <c r="N47" s="40" t="s">
        <v>63</v>
      </c>
      <c r="O47" s="8">
        <v>42517</v>
      </c>
      <c r="P47" s="56">
        <v>1.4232</v>
      </c>
      <c r="Q47" s="56"/>
      <c r="R47" s="57">
        <f t="shared" si="3"/>
        <v>-93619.60397471322</v>
      </c>
      <c r="S47" s="57"/>
      <c r="T47" s="58">
        <f t="shared" si="4"/>
        <v>-101</v>
      </c>
      <c r="U47" s="58"/>
    </row>
    <row r="48" spans="2:21" ht="13.5">
      <c r="B48" s="36">
        <v>40</v>
      </c>
      <c r="C48" s="55">
        <f t="shared" si="1"/>
        <v>3027033.861849062</v>
      </c>
      <c r="D48" s="55"/>
      <c r="E48" s="36">
        <v>2011</v>
      </c>
      <c r="F48" s="8">
        <v>42566</v>
      </c>
      <c r="G48" s="36" t="s">
        <v>37</v>
      </c>
      <c r="H48" s="56">
        <v>1.4129</v>
      </c>
      <c r="I48" s="56"/>
      <c r="J48" s="36">
        <v>153</v>
      </c>
      <c r="K48" s="55">
        <f t="shared" si="0"/>
        <v>90811.01585547187</v>
      </c>
      <c r="L48" s="55"/>
      <c r="M48" s="6">
        <f t="shared" si="2"/>
        <v>0.5935360513429533</v>
      </c>
      <c r="N48" s="40" t="s">
        <v>63</v>
      </c>
      <c r="O48" s="8">
        <v>42572</v>
      </c>
      <c r="P48" s="56">
        <v>1.4282</v>
      </c>
      <c r="Q48" s="56"/>
      <c r="R48" s="57">
        <f t="shared" si="3"/>
        <v>-90811.01585547108</v>
      </c>
      <c r="S48" s="57"/>
      <c r="T48" s="58">
        <f t="shared" si="4"/>
        <v>-153</v>
      </c>
      <c r="U48" s="58"/>
    </row>
    <row r="49" spans="2:21" ht="13.5">
      <c r="B49" s="36">
        <v>41</v>
      </c>
      <c r="C49" s="55">
        <f t="shared" si="1"/>
        <v>2936222.845993591</v>
      </c>
      <c r="D49" s="55"/>
      <c r="E49" s="36">
        <v>2011</v>
      </c>
      <c r="F49" s="8">
        <v>42593</v>
      </c>
      <c r="G49" s="40" t="s">
        <v>3</v>
      </c>
      <c r="H49" s="56">
        <v>1.416</v>
      </c>
      <c r="I49" s="56"/>
      <c r="J49" s="36">
        <v>240</v>
      </c>
      <c r="K49" s="55">
        <f t="shared" si="0"/>
        <v>88086.68537980772</v>
      </c>
      <c r="L49" s="55"/>
      <c r="M49" s="6">
        <f t="shared" si="2"/>
        <v>0.3670278557491989</v>
      </c>
      <c r="N49" s="40" t="s">
        <v>63</v>
      </c>
      <c r="O49" s="8">
        <v>42597</v>
      </c>
      <c r="P49" s="56">
        <v>1.44</v>
      </c>
      <c r="Q49" s="56"/>
      <c r="R49" s="57">
        <f t="shared" si="3"/>
        <v>-88086.68537980782</v>
      </c>
      <c r="S49" s="57"/>
      <c r="T49" s="58">
        <f t="shared" si="4"/>
        <v>-240</v>
      </c>
      <c r="U49" s="58"/>
    </row>
    <row r="50" spans="2:21" ht="13.5">
      <c r="B50" s="36">
        <v>42</v>
      </c>
      <c r="C50" s="55">
        <f t="shared" si="1"/>
        <v>2848136.160613783</v>
      </c>
      <c r="D50" s="55"/>
      <c r="E50" s="36">
        <v>2011</v>
      </c>
      <c r="F50" s="8">
        <v>42681</v>
      </c>
      <c r="G50" s="40" t="s">
        <v>3</v>
      </c>
      <c r="H50" s="56">
        <v>1.3709</v>
      </c>
      <c r="I50" s="56"/>
      <c r="J50" s="36">
        <v>159</v>
      </c>
      <c r="K50" s="55">
        <f t="shared" si="0"/>
        <v>85444.0848184135</v>
      </c>
      <c r="L50" s="55"/>
      <c r="M50" s="6">
        <f t="shared" si="2"/>
        <v>0.5373841812478836</v>
      </c>
      <c r="N50" s="40" t="s">
        <v>64</v>
      </c>
      <c r="O50" s="8">
        <v>42388</v>
      </c>
      <c r="P50" s="56">
        <v>1.2878</v>
      </c>
      <c r="Q50" s="56"/>
      <c r="R50" s="57">
        <f t="shared" si="3"/>
        <v>446566.25461699103</v>
      </c>
      <c r="S50" s="57"/>
      <c r="T50" s="58">
        <f t="shared" si="4"/>
        <v>830.9999999999995</v>
      </c>
      <c r="U50" s="58"/>
    </row>
    <row r="51" spans="2:21" ht="13.5">
      <c r="B51" s="36">
        <v>43</v>
      </c>
      <c r="C51" s="55">
        <f t="shared" si="1"/>
        <v>3294702.4152307743</v>
      </c>
      <c r="D51" s="55"/>
      <c r="E51" s="36">
        <v>2012</v>
      </c>
      <c r="F51" s="8">
        <v>42401</v>
      </c>
      <c r="G51" s="40" t="s">
        <v>4</v>
      </c>
      <c r="H51" s="56">
        <v>1.3203</v>
      </c>
      <c r="I51" s="56"/>
      <c r="J51" s="36">
        <v>178</v>
      </c>
      <c r="K51" s="55">
        <f t="shared" si="0"/>
        <v>98841.07245692323</v>
      </c>
      <c r="L51" s="55"/>
      <c r="M51" s="6">
        <f t="shared" si="2"/>
        <v>0.555286923915299</v>
      </c>
      <c r="N51" s="40" t="s">
        <v>65</v>
      </c>
      <c r="O51" s="8">
        <v>42416</v>
      </c>
      <c r="P51" s="56">
        <v>1.3026</v>
      </c>
      <c r="Q51" s="56"/>
      <c r="R51" s="57">
        <f t="shared" si="3"/>
        <v>-98285.7855330082</v>
      </c>
      <c r="S51" s="57"/>
      <c r="T51" s="58">
        <f t="shared" si="4"/>
        <v>-178</v>
      </c>
      <c r="U51" s="58"/>
    </row>
    <row r="52" spans="2:21" ht="13.5">
      <c r="B52" s="36">
        <v>44</v>
      </c>
      <c r="C52" s="55">
        <f t="shared" si="1"/>
        <v>3196416.629697766</v>
      </c>
      <c r="D52" s="55"/>
      <c r="E52" s="36">
        <v>2012</v>
      </c>
      <c r="F52" s="8">
        <v>42513</v>
      </c>
      <c r="G52" s="36" t="s">
        <v>3</v>
      </c>
      <c r="H52" s="56">
        <v>1.2737</v>
      </c>
      <c r="I52" s="56"/>
      <c r="J52" s="36">
        <v>87</v>
      </c>
      <c r="K52" s="55">
        <f t="shared" si="0"/>
        <v>95892.49889093298</v>
      </c>
      <c r="L52" s="55"/>
      <c r="M52" s="6">
        <f t="shared" si="2"/>
        <v>1.1022126309302642</v>
      </c>
      <c r="N52" s="40" t="s">
        <v>64</v>
      </c>
      <c r="O52" s="8">
        <v>42528</v>
      </c>
      <c r="P52" s="56">
        <v>1.2624</v>
      </c>
      <c r="Q52" s="56"/>
      <c r="R52" s="57">
        <f t="shared" si="3"/>
        <v>124550.02729512082</v>
      </c>
      <c r="S52" s="57"/>
      <c r="T52" s="58">
        <f t="shared" si="4"/>
        <v>113.00000000000088</v>
      </c>
      <c r="U52" s="58"/>
    </row>
    <row r="53" spans="2:21" ht="13.5">
      <c r="B53" s="36">
        <v>45</v>
      </c>
      <c r="C53" s="55">
        <f t="shared" si="1"/>
        <v>3320966.656992887</v>
      </c>
      <c r="D53" s="55"/>
      <c r="E53" s="36">
        <v>2012</v>
      </c>
      <c r="F53" s="8">
        <v>42603</v>
      </c>
      <c r="G53" s="36" t="s">
        <v>4</v>
      </c>
      <c r="H53" s="56">
        <v>1.2369</v>
      </c>
      <c r="I53" s="56"/>
      <c r="J53" s="36">
        <v>74</v>
      </c>
      <c r="K53" s="55">
        <f t="shared" si="0"/>
        <v>99628.99970978661</v>
      </c>
      <c r="L53" s="55"/>
      <c r="M53" s="6">
        <f t="shared" si="2"/>
        <v>1.3463378339160355</v>
      </c>
      <c r="N53" s="40" t="s">
        <v>64</v>
      </c>
      <c r="O53" s="8">
        <v>42639</v>
      </c>
      <c r="P53" s="56">
        <v>1.2856</v>
      </c>
      <c r="Q53" s="56"/>
      <c r="R53" s="57">
        <f t="shared" si="3"/>
        <v>655666.5251171088</v>
      </c>
      <c r="S53" s="57"/>
      <c r="T53" s="58">
        <f t="shared" si="4"/>
        <v>486.99999999999966</v>
      </c>
      <c r="U53" s="58"/>
    </row>
    <row r="54" spans="2:21" ht="13.5">
      <c r="B54" s="36">
        <v>46</v>
      </c>
      <c r="C54" s="55">
        <f t="shared" si="1"/>
        <v>3976633.1821099957</v>
      </c>
      <c r="D54" s="55"/>
      <c r="E54" s="36">
        <v>2012</v>
      </c>
      <c r="F54" s="8">
        <v>42644</v>
      </c>
      <c r="G54" s="40" t="s">
        <v>3</v>
      </c>
      <c r="H54" s="56">
        <v>1.2827</v>
      </c>
      <c r="I54" s="56"/>
      <c r="J54" s="36">
        <v>132</v>
      </c>
      <c r="K54" s="55">
        <f t="shared" si="0"/>
        <v>119298.99546329987</v>
      </c>
      <c r="L54" s="55"/>
      <c r="M54" s="6">
        <f t="shared" si="2"/>
        <v>0.9037802686613627</v>
      </c>
      <c r="N54" s="40" t="s">
        <v>65</v>
      </c>
      <c r="O54" s="8">
        <v>42646</v>
      </c>
      <c r="P54" s="56">
        <v>1.2959</v>
      </c>
      <c r="Q54" s="56"/>
      <c r="R54" s="57">
        <f t="shared" si="3"/>
        <v>-119298.99546330079</v>
      </c>
      <c r="S54" s="57"/>
      <c r="T54" s="58">
        <f t="shared" si="4"/>
        <v>-132</v>
      </c>
      <c r="U54" s="58"/>
    </row>
    <row r="55" spans="2:21" ht="13.5">
      <c r="B55" s="36">
        <v>47</v>
      </c>
      <c r="C55" s="55">
        <f t="shared" si="1"/>
        <v>3857334.186646695</v>
      </c>
      <c r="D55" s="55"/>
      <c r="E55" s="36">
        <v>2012</v>
      </c>
      <c r="F55" s="8">
        <v>42669</v>
      </c>
      <c r="G55" s="36" t="s">
        <v>3</v>
      </c>
      <c r="H55" s="56">
        <v>1.2939</v>
      </c>
      <c r="I55" s="56"/>
      <c r="J55" s="36">
        <v>83</v>
      </c>
      <c r="K55" s="55">
        <f t="shared" si="0"/>
        <v>115720.02559940083</v>
      </c>
      <c r="L55" s="55"/>
      <c r="M55" s="6">
        <f t="shared" si="2"/>
        <v>1.3942171758963955</v>
      </c>
      <c r="N55" s="40" t="s">
        <v>64</v>
      </c>
      <c r="O55" s="8">
        <v>42690</v>
      </c>
      <c r="P55" s="56">
        <v>1.2789</v>
      </c>
      <c r="Q55" s="56"/>
      <c r="R55" s="57">
        <f t="shared" si="3"/>
        <v>209132.57638446105</v>
      </c>
      <c r="S55" s="57"/>
      <c r="T55" s="58">
        <f t="shared" si="4"/>
        <v>150.00000000000125</v>
      </c>
      <c r="U55" s="58"/>
    </row>
    <row r="56" spans="2:21" ht="13.5">
      <c r="B56" s="36">
        <v>48</v>
      </c>
      <c r="C56" s="55">
        <f t="shared" si="1"/>
        <v>4066466.763031156</v>
      </c>
      <c r="D56" s="55"/>
      <c r="E56" s="36">
        <v>2012</v>
      </c>
      <c r="F56" s="8">
        <v>42696</v>
      </c>
      <c r="G56" s="40" t="s">
        <v>4</v>
      </c>
      <c r="H56" s="56">
        <v>1.2834</v>
      </c>
      <c r="I56" s="56"/>
      <c r="J56" s="36">
        <v>98</v>
      </c>
      <c r="K56" s="55">
        <f t="shared" si="0"/>
        <v>121994.00289093467</v>
      </c>
      <c r="L56" s="55"/>
      <c r="M56" s="6">
        <f t="shared" si="2"/>
        <v>1.244836764193211</v>
      </c>
      <c r="N56" s="40" t="s">
        <v>64</v>
      </c>
      <c r="O56" s="8">
        <v>42711</v>
      </c>
      <c r="P56" s="56">
        <v>1.2982</v>
      </c>
      <c r="Q56" s="56"/>
      <c r="R56" s="57">
        <f t="shared" si="3"/>
        <v>184235.8411005943</v>
      </c>
      <c r="S56" s="57"/>
      <c r="T56" s="58">
        <f t="shared" si="4"/>
        <v>147.99999999999923</v>
      </c>
      <c r="U56" s="58"/>
    </row>
    <row r="57" spans="2:21" ht="13.5">
      <c r="B57" s="36">
        <v>49</v>
      </c>
      <c r="C57" s="55">
        <f t="shared" si="1"/>
        <v>4250702.60413175</v>
      </c>
      <c r="D57" s="55"/>
      <c r="E57" s="36">
        <v>2013</v>
      </c>
      <c r="F57" s="8">
        <v>42394</v>
      </c>
      <c r="G57" s="40" t="s">
        <v>4</v>
      </c>
      <c r="H57" s="56">
        <v>1.3363</v>
      </c>
      <c r="I57" s="56"/>
      <c r="J57" s="36">
        <v>99</v>
      </c>
      <c r="K57" s="55">
        <f t="shared" si="0"/>
        <v>127521.0781239525</v>
      </c>
      <c r="L57" s="55"/>
      <c r="M57" s="6">
        <f t="shared" si="2"/>
        <v>1.2880916982217423</v>
      </c>
      <c r="N57" s="40" t="s">
        <v>66</v>
      </c>
      <c r="O57" s="8">
        <v>42408</v>
      </c>
      <c r="P57" s="56">
        <v>1.3414</v>
      </c>
      <c r="Q57" s="56"/>
      <c r="R57" s="57">
        <f t="shared" si="3"/>
        <v>65692.67660930734</v>
      </c>
      <c r="S57" s="57"/>
      <c r="T57" s="58">
        <f t="shared" si="4"/>
        <v>50.99999999999882</v>
      </c>
      <c r="U57" s="58"/>
    </row>
    <row r="58" spans="2:21" ht="13.5">
      <c r="B58" s="36">
        <v>50</v>
      </c>
      <c r="C58" s="55">
        <f t="shared" si="1"/>
        <v>4316395.280741057</v>
      </c>
      <c r="D58" s="55"/>
      <c r="E58" s="36">
        <v>2013</v>
      </c>
      <c r="F58" s="8">
        <v>42421</v>
      </c>
      <c r="G58" s="36" t="s">
        <v>3</v>
      </c>
      <c r="H58" s="56">
        <v>1.3354</v>
      </c>
      <c r="I58" s="56"/>
      <c r="J58" s="36">
        <v>80</v>
      </c>
      <c r="K58" s="55">
        <f t="shared" si="0"/>
        <v>129491.85842223171</v>
      </c>
      <c r="L58" s="55"/>
      <c r="M58" s="6">
        <f t="shared" si="2"/>
        <v>1.6186482302778964</v>
      </c>
      <c r="N58" s="40" t="s">
        <v>66</v>
      </c>
      <c r="O58" s="8">
        <v>42465</v>
      </c>
      <c r="P58" s="56">
        <v>1.2877</v>
      </c>
      <c r="Q58" s="56"/>
      <c r="R58" s="57">
        <f t="shared" si="3"/>
        <v>772095.2058425542</v>
      </c>
      <c r="S58" s="57"/>
      <c r="T58" s="58">
        <f t="shared" si="4"/>
        <v>476.9999999999985</v>
      </c>
      <c r="U58" s="58"/>
    </row>
    <row r="59" spans="2:21" ht="13.5">
      <c r="B59" s="36">
        <v>51</v>
      </c>
      <c r="C59" s="55">
        <f t="shared" si="1"/>
        <v>5088490.486583612</v>
      </c>
      <c r="D59" s="55"/>
      <c r="E59" s="36">
        <v>2013</v>
      </c>
      <c r="F59" s="8">
        <v>42513</v>
      </c>
      <c r="G59" s="36" t="s">
        <v>3</v>
      </c>
      <c r="H59" s="56">
        <v>1.2866</v>
      </c>
      <c r="I59" s="56"/>
      <c r="J59" s="36">
        <v>131</v>
      </c>
      <c r="K59" s="55">
        <f t="shared" si="0"/>
        <v>152654.71459750834</v>
      </c>
      <c r="L59" s="55"/>
      <c r="M59" s="6">
        <f t="shared" si="2"/>
        <v>1.165303164866476</v>
      </c>
      <c r="N59" s="40" t="s">
        <v>67</v>
      </c>
      <c r="O59" s="8">
        <v>42520</v>
      </c>
      <c r="P59" s="56">
        <v>1.2997</v>
      </c>
      <c r="Q59" s="56"/>
      <c r="R59" s="57">
        <f t="shared" si="3"/>
        <v>-152654.71459750965</v>
      </c>
      <c r="S59" s="57"/>
      <c r="T59" s="58">
        <f t="shared" si="4"/>
        <v>-131</v>
      </c>
      <c r="U59" s="58"/>
    </row>
    <row r="60" spans="2:21" ht="13.5">
      <c r="B60" s="36">
        <v>52</v>
      </c>
      <c r="C60" s="55">
        <f t="shared" si="1"/>
        <v>4935835.771986103</v>
      </c>
      <c r="D60" s="55"/>
      <c r="E60" s="36">
        <v>2013</v>
      </c>
      <c r="F60" s="8">
        <v>42590</v>
      </c>
      <c r="G60" s="40" t="s">
        <v>4</v>
      </c>
      <c r="H60" s="56">
        <v>1.3329</v>
      </c>
      <c r="I60" s="56"/>
      <c r="J60" s="36">
        <v>64</v>
      </c>
      <c r="K60" s="55">
        <f t="shared" si="0"/>
        <v>148075.0731595831</v>
      </c>
      <c r="L60" s="55"/>
      <c r="M60" s="6">
        <f t="shared" si="2"/>
        <v>2.313673018118486</v>
      </c>
      <c r="N60" s="40" t="s">
        <v>67</v>
      </c>
      <c r="O60" s="8">
        <v>42595</v>
      </c>
      <c r="P60" s="56">
        <v>1.3265</v>
      </c>
      <c r="Q60" s="56"/>
      <c r="R60" s="57">
        <f t="shared" si="3"/>
        <v>-148075.0731595822</v>
      </c>
      <c r="S60" s="57"/>
      <c r="T60" s="58">
        <f t="shared" si="4"/>
        <v>-64</v>
      </c>
      <c r="U60" s="58"/>
    </row>
    <row r="61" spans="2:21" ht="13.5">
      <c r="B61" s="36">
        <v>53</v>
      </c>
      <c r="C61" s="55">
        <f t="shared" si="1"/>
        <v>4787760.698826521</v>
      </c>
      <c r="D61" s="55"/>
      <c r="E61" s="36">
        <v>2013</v>
      </c>
      <c r="F61" s="8">
        <v>42660</v>
      </c>
      <c r="G61" s="36" t="s">
        <v>3</v>
      </c>
      <c r="H61" s="56">
        <v>1.348</v>
      </c>
      <c r="I61" s="56"/>
      <c r="J61" s="36">
        <v>87</v>
      </c>
      <c r="K61" s="55">
        <f t="shared" si="0"/>
        <v>143632.82096479562</v>
      </c>
      <c r="L61" s="55"/>
      <c r="M61" s="6">
        <f t="shared" si="2"/>
        <v>1.6509519651125935</v>
      </c>
      <c r="N61" s="36">
        <v>2013</v>
      </c>
      <c r="O61" s="8">
        <v>42660</v>
      </c>
      <c r="P61" s="56">
        <v>1.3567</v>
      </c>
      <c r="Q61" s="56"/>
      <c r="R61" s="57">
        <f t="shared" si="3"/>
        <v>-143632.82096479446</v>
      </c>
      <c r="S61" s="57"/>
      <c r="T61" s="58">
        <f t="shared" si="4"/>
        <v>-87</v>
      </c>
      <c r="U61" s="58"/>
    </row>
    <row r="62" spans="2:21" ht="13.5">
      <c r="B62" s="36">
        <v>54</v>
      </c>
      <c r="C62" s="55">
        <f t="shared" si="1"/>
        <v>4644127.877861726</v>
      </c>
      <c r="D62" s="55"/>
      <c r="E62" s="36">
        <v>2013</v>
      </c>
      <c r="F62" s="8" t="s">
        <v>68</v>
      </c>
      <c r="G62" s="36" t="s">
        <v>3</v>
      </c>
      <c r="H62" s="56">
        <v>1.3664</v>
      </c>
      <c r="I62" s="56"/>
      <c r="J62" s="36">
        <v>45</v>
      </c>
      <c r="K62" s="55">
        <f t="shared" si="0"/>
        <v>139323.83633585178</v>
      </c>
      <c r="L62" s="55"/>
      <c r="M62" s="6">
        <f t="shared" si="2"/>
        <v>3.0960852519078177</v>
      </c>
      <c r="N62" s="36">
        <v>2013</v>
      </c>
      <c r="O62" s="8">
        <v>42728</v>
      </c>
      <c r="P62" s="56">
        <v>1.3709</v>
      </c>
      <c r="Q62" s="56"/>
      <c r="R62" s="57">
        <f t="shared" si="3"/>
        <v>-139323.8363358502</v>
      </c>
      <c r="S62" s="57"/>
      <c r="T62" s="58">
        <f t="shared" si="4"/>
        <v>-45</v>
      </c>
      <c r="U62" s="58"/>
    </row>
    <row r="63" spans="2:21" ht="13.5">
      <c r="B63" s="36">
        <v>55</v>
      </c>
      <c r="C63" s="55">
        <f t="shared" si="1"/>
        <v>4504804.041525876</v>
      </c>
      <c r="D63" s="55"/>
      <c r="E63" s="36">
        <v>2014</v>
      </c>
      <c r="F63" s="8">
        <v>42446</v>
      </c>
      <c r="G63" s="36" t="s">
        <v>4</v>
      </c>
      <c r="H63" s="56">
        <v>1.3938</v>
      </c>
      <c r="I63" s="56"/>
      <c r="J63" s="36">
        <v>93</v>
      </c>
      <c r="K63" s="55">
        <f t="shared" si="0"/>
        <v>135144.12124577627</v>
      </c>
      <c r="L63" s="55"/>
      <c r="M63" s="6">
        <f t="shared" si="2"/>
        <v>1.4531625940406052</v>
      </c>
      <c r="N63" s="36">
        <v>2014</v>
      </c>
      <c r="O63" s="8">
        <v>42449</v>
      </c>
      <c r="P63" s="56">
        <v>1.3845</v>
      </c>
      <c r="Q63" s="56"/>
      <c r="R63" s="57">
        <f t="shared" si="3"/>
        <v>-135144.1212457743</v>
      </c>
      <c r="S63" s="57"/>
      <c r="T63" s="58">
        <f t="shared" si="4"/>
        <v>-93</v>
      </c>
      <c r="U63" s="58"/>
    </row>
    <row r="64" spans="2:21" ht="13.5">
      <c r="B64" s="36">
        <v>56</v>
      </c>
      <c r="C64" s="55">
        <f t="shared" si="1"/>
        <v>4369659.920280102</v>
      </c>
      <c r="D64" s="55"/>
      <c r="E64" s="36">
        <v>2014</v>
      </c>
      <c r="F64" s="8">
        <v>42455</v>
      </c>
      <c r="G64" s="36" t="s">
        <v>3</v>
      </c>
      <c r="H64" s="56">
        <v>1.377</v>
      </c>
      <c r="I64" s="56"/>
      <c r="J64" s="36">
        <v>105</v>
      </c>
      <c r="K64" s="55">
        <f t="shared" si="0"/>
        <v>131089.79760840305</v>
      </c>
      <c r="L64" s="55"/>
      <c r="M64" s="6">
        <f t="shared" si="2"/>
        <v>1.248474262937172</v>
      </c>
      <c r="N64" s="40" t="s">
        <v>69</v>
      </c>
      <c r="O64" s="8">
        <v>42469</v>
      </c>
      <c r="P64" s="56">
        <v>1.3819</v>
      </c>
      <c r="Q64" s="56"/>
      <c r="R64" s="57">
        <f t="shared" si="3"/>
        <v>-61175.238883920225</v>
      </c>
      <c r="S64" s="57"/>
      <c r="T64" s="58">
        <f>IF(O64="","",IF(R64&lt;0,J64*(-1),IF(G64="買",(P64-H64)*10000,(H64-P64)*10000)))</f>
        <v>-105</v>
      </c>
      <c r="U64" s="58"/>
    </row>
    <row r="65" spans="2:21" ht="13.5">
      <c r="B65" s="36">
        <v>57</v>
      </c>
      <c r="C65" s="55">
        <f t="shared" si="1"/>
        <v>4308484.681396182</v>
      </c>
      <c r="D65" s="55"/>
      <c r="E65" s="36">
        <v>2014</v>
      </c>
      <c r="F65" s="8">
        <v>42476</v>
      </c>
      <c r="G65" s="40" t="s">
        <v>4</v>
      </c>
      <c r="H65" s="56">
        <v>1.3834</v>
      </c>
      <c r="I65" s="56"/>
      <c r="J65" s="36">
        <v>44</v>
      </c>
      <c r="K65" s="55">
        <f t="shared" si="0"/>
        <v>129254.54044188545</v>
      </c>
      <c r="L65" s="55"/>
      <c r="M65" s="6">
        <f t="shared" si="2"/>
        <v>2.937603191861033</v>
      </c>
      <c r="N65" s="36">
        <v>2014</v>
      </c>
      <c r="O65" s="8">
        <v>42482</v>
      </c>
      <c r="P65" s="56">
        <v>1.379</v>
      </c>
      <c r="Q65" s="56"/>
      <c r="R65" s="57">
        <f>IF(O65="","",(IF(G65="売",H65-P65,P65-H65))*M65*10000000)</f>
        <v>-129254.54044188427</v>
      </c>
      <c r="S65" s="57"/>
      <c r="T65" s="58">
        <f>IF(O65="","",IF(R65&lt;0,J65*(-1),IF(G65="買",(P65-H65)*10000,(H65-P65)*10000)))</f>
        <v>-44</v>
      </c>
      <c r="U65" s="58"/>
    </row>
    <row r="66" spans="2:21" ht="13.5">
      <c r="B66" s="36">
        <v>58</v>
      </c>
      <c r="C66" s="55">
        <f t="shared" si="1"/>
        <v>4179230.1409542975</v>
      </c>
      <c r="D66" s="55"/>
      <c r="E66" s="36">
        <v>2014</v>
      </c>
      <c r="F66" s="8">
        <v>42485</v>
      </c>
      <c r="G66" s="40" t="s">
        <v>4</v>
      </c>
      <c r="H66" s="56">
        <v>1.3843</v>
      </c>
      <c r="I66" s="56"/>
      <c r="J66" s="36">
        <v>52</v>
      </c>
      <c r="K66" s="55">
        <f t="shared" si="0"/>
        <v>125376.90422862892</v>
      </c>
      <c r="L66" s="55"/>
      <c r="M66" s="6">
        <f t="shared" si="2"/>
        <v>2.411094312089018</v>
      </c>
      <c r="N66" s="40" t="s">
        <v>70</v>
      </c>
      <c r="O66" s="8">
        <v>42490</v>
      </c>
      <c r="P66" s="56">
        <v>1.3791</v>
      </c>
      <c r="Q66" s="56"/>
      <c r="R66" s="57">
        <f>IF(O66="","",(IF(G66="売",H66-P66,P66-H66))*M66*10000000)</f>
        <v>-125376.90422863119</v>
      </c>
      <c r="S66" s="57"/>
      <c r="T66" s="58">
        <f>IF(O66="","",IF(R66&lt;0,J66*(-1),IF(G66="買",(P66-H66)*10000,(H66-P66)*10000)))</f>
        <v>-52</v>
      </c>
      <c r="U66" s="58"/>
    </row>
    <row r="67" spans="2:21" ht="13.5">
      <c r="B67" s="36">
        <v>59</v>
      </c>
      <c r="C67" s="55">
        <f t="shared" si="1"/>
        <v>4053853.236725666</v>
      </c>
      <c r="D67" s="55"/>
      <c r="E67" s="36">
        <v>2014</v>
      </c>
      <c r="F67" s="8">
        <v>42493</v>
      </c>
      <c r="G67" s="40" t="s">
        <v>4</v>
      </c>
      <c r="H67" s="56">
        <v>1.3873</v>
      </c>
      <c r="I67" s="56"/>
      <c r="J67" s="36">
        <v>62</v>
      </c>
      <c r="K67" s="55">
        <f t="shared" si="0"/>
        <v>121615.59710176998</v>
      </c>
      <c r="L67" s="55"/>
      <c r="M67" s="6">
        <f t="shared" si="2"/>
        <v>1.9615418887382254</v>
      </c>
      <c r="N67" s="40" t="s">
        <v>69</v>
      </c>
      <c r="O67" s="8">
        <v>42499</v>
      </c>
      <c r="P67" s="56">
        <v>1.3811</v>
      </c>
      <c r="Q67" s="56"/>
      <c r="R67" s="57">
        <f t="shared" si="3"/>
        <v>-121615.59710176964</v>
      </c>
      <c r="S67" s="57"/>
      <c r="T67" s="58">
        <f t="shared" si="4"/>
        <v>-62</v>
      </c>
      <c r="U67" s="58"/>
    </row>
    <row r="68" spans="2:21" ht="13.5">
      <c r="B68" s="36">
        <v>60</v>
      </c>
      <c r="C68" s="55">
        <f t="shared" si="1"/>
        <v>3932237.639623896</v>
      </c>
      <c r="D68" s="55"/>
      <c r="E68" s="36">
        <v>2015</v>
      </c>
      <c r="F68" s="8">
        <v>42425</v>
      </c>
      <c r="G68" s="40" t="s">
        <v>3</v>
      </c>
      <c r="H68" s="56">
        <v>1.1294</v>
      </c>
      <c r="I68" s="56"/>
      <c r="J68" s="36">
        <v>66</v>
      </c>
      <c r="K68" s="55">
        <f t="shared" si="0"/>
        <v>117967.12918871688</v>
      </c>
      <c r="L68" s="55"/>
      <c r="M68" s="6">
        <f t="shared" si="2"/>
        <v>1.787380745283589</v>
      </c>
      <c r="N68" s="36">
        <v>2015</v>
      </c>
      <c r="O68" s="8">
        <v>42425</v>
      </c>
      <c r="P68" s="56">
        <v>1.136</v>
      </c>
      <c r="Q68" s="56"/>
      <c r="R68" s="57">
        <f t="shared" si="3"/>
        <v>-117967.12918871579</v>
      </c>
      <c r="S68" s="57"/>
      <c r="T68" s="58">
        <f t="shared" si="4"/>
        <v>-66</v>
      </c>
      <c r="U68" s="58"/>
    </row>
    <row r="69" spans="2:21" ht="13.5">
      <c r="B69" s="36">
        <v>61</v>
      </c>
      <c r="C69" s="55">
        <f t="shared" si="1"/>
        <v>3814270.5104351803</v>
      </c>
      <c r="D69" s="55"/>
      <c r="E69" s="36">
        <v>2015</v>
      </c>
      <c r="F69" s="8">
        <v>42496</v>
      </c>
      <c r="G69" s="36" t="s">
        <v>4</v>
      </c>
      <c r="H69" s="56">
        <v>1.1204</v>
      </c>
      <c r="I69" s="56"/>
      <c r="J69" s="36">
        <v>138</v>
      </c>
      <c r="K69" s="55">
        <f t="shared" si="0"/>
        <v>114428.1153130554</v>
      </c>
      <c r="L69" s="55"/>
      <c r="M69" s="6">
        <f t="shared" si="2"/>
        <v>0.8291892413989521</v>
      </c>
      <c r="N69" s="40" t="s">
        <v>71</v>
      </c>
      <c r="O69" s="8">
        <v>42509</v>
      </c>
      <c r="P69" s="56">
        <v>1.113</v>
      </c>
      <c r="Q69" s="56"/>
      <c r="R69" s="57">
        <f t="shared" si="3"/>
        <v>-61360.00386352306</v>
      </c>
      <c r="S69" s="57"/>
      <c r="T69" s="58">
        <f t="shared" si="4"/>
        <v>-138</v>
      </c>
      <c r="U69" s="58"/>
    </row>
    <row r="70" spans="2:21" ht="13.5">
      <c r="B70" s="36">
        <v>62</v>
      </c>
      <c r="C70" s="55">
        <f t="shared" si="1"/>
        <v>3752910.506571657</v>
      </c>
      <c r="D70" s="55"/>
      <c r="E70" s="36">
        <v>2015</v>
      </c>
      <c r="F70" s="8">
        <v>42566</v>
      </c>
      <c r="G70" s="36" t="s">
        <v>3</v>
      </c>
      <c r="H70" s="56">
        <v>1.0964</v>
      </c>
      <c r="I70" s="56"/>
      <c r="J70" s="36">
        <v>119</v>
      </c>
      <c r="K70" s="55">
        <f t="shared" si="0"/>
        <v>112587.31519714971</v>
      </c>
      <c r="L70" s="55"/>
      <c r="M70" s="6">
        <f t="shared" si="2"/>
        <v>0.9461118924130228</v>
      </c>
      <c r="N70" s="40" t="s">
        <v>71</v>
      </c>
      <c r="O70" s="8">
        <v>42578</v>
      </c>
      <c r="P70" s="56">
        <v>1.1083</v>
      </c>
      <c r="Q70" s="56"/>
      <c r="R70" s="57">
        <f t="shared" si="3"/>
        <v>-112587.31519714993</v>
      </c>
      <c r="S70" s="57"/>
      <c r="T70" s="58">
        <f t="shared" si="4"/>
        <v>-119</v>
      </c>
      <c r="U70" s="58"/>
    </row>
    <row r="71" spans="2:21" ht="13.5">
      <c r="B71" s="36">
        <v>63</v>
      </c>
      <c r="C71" s="55">
        <f t="shared" si="1"/>
        <v>3640323.1913745073</v>
      </c>
      <c r="D71" s="55"/>
      <c r="E71" s="36">
        <v>2015</v>
      </c>
      <c r="F71" s="8">
        <v>42594</v>
      </c>
      <c r="G71" s="36" t="s">
        <v>4</v>
      </c>
      <c r="H71" s="56">
        <v>1.1088</v>
      </c>
      <c r="I71" s="56"/>
      <c r="J71" s="36">
        <v>128</v>
      </c>
      <c r="K71" s="55">
        <f t="shared" si="0"/>
        <v>109209.69574123522</v>
      </c>
      <c r="L71" s="55"/>
      <c r="M71" s="6">
        <f t="shared" si="2"/>
        <v>0.8532007479784002</v>
      </c>
      <c r="N71" s="40" t="s">
        <v>71</v>
      </c>
      <c r="O71" s="8">
        <v>42666</v>
      </c>
      <c r="P71" s="56">
        <v>1.1016</v>
      </c>
      <c r="Q71" s="56"/>
      <c r="R71" s="57">
        <f t="shared" si="3"/>
        <v>-61430.45385444562</v>
      </c>
      <c r="S71" s="57"/>
      <c r="T71" s="58">
        <f t="shared" si="4"/>
        <v>-128</v>
      </c>
      <c r="U71" s="58"/>
    </row>
    <row r="72" spans="2:21" ht="13.5">
      <c r="B72" s="36">
        <v>64</v>
      </c>
      <c r="C72" s="55">
        <f t="shared" si="1"/>
        <v>3578892.7375200614</v>
      </c>
      <c r="D72" s="55"/>
      <c r="E72" s="36">
        <v>2016</v>
      </c>
      <c r="F72" s="8">
        <v>42380</v>
      </c>
      <c r="G72" s="40" t="s">
        <v>4</v>
      </c>
      <c r="H72" s="56">
        <v>1.0934</v>
      </c>
      <c r="I72" s="56"/>
      <c r="J72" s="36">
        <v>71</v>
      </c>
      <c r="K72" s="55">
        <f t="shared" si="0"/>
        <v>107366.78212560184</v>
      </c>
      <c r="L72" s="55"/>
      <c r="M72" s="6">
        <f t="shared" si="2"/>
        <v>1.5122081989521385</v>
      </c>
      <c r="N72" s="40" t="s">
        <v>72</v>
      </c>
      <c r="O72" s="8">
        <v>42390</v>
      </c>
      <c r="P72" s="56">
        <v>1.0803</v>
      </c>
      <c r="Q72" s="56"/>
      <c r="R72" s="57">
        <f t="shared" si="3"/>
        <v>-198099.27406272848</v>
      </c>
      <c r="S72" s="57"/>
      <c r="T72" s="58">
        <f t="shared" si="4"/>
        <v>-71</v>
      </c>
      <c r="U72" s="58"/>
    </row>
    <row r="73" spans="2:21" ht="13.5">
      <c r="B73" s="36">
        <v>65</v>
      </c>
      <c r="C73" s="55">
        <f t="shared" si="1"/>
        <v>3380793.463457333</v>
      </c>
      <c r="D73" s="55"/>
      <c r="E73" s="36">
        <v>2016</v>
      </c>
      <c r="F73" s="8">
        <v>42472</v>
      </c>
      <c r="G73" s="36" t="s">
        <v>4</v>
      </c>
      <c r="H73" s="56">
        <v>1.1447</v>
      </c>
      <c r="I73" s="56"/>
      <c r="J73" s="40">
        <v>75</v>
      </c>
      <c r="K73" s="55">
        <f aca="true" t="shared" si="5" ref="K73:K108">IF(F73="","",C73*0.03)</f>
        <v>101423.80390371998</v>
      </c>
      <c r="L73" s="55"/>
      <c r="M73" s="6">
        <f t="shared" si="2"/>
        <v>1.3523173853829331</v>
      </c>
      <c r="N73" s="40" t="s">
        <v>73</v>
      </c>
      <c r="O73" s="8">
        <v>42473</v>
      </c>
      <c r="P73" s="56">
        <v>1.1372</v>
      </c>
      <c r="Q73" s="56"/>
      <c r="R73" s="57">
        <f t="shared" si="3"/>
        <v>-101423.80390372084</v>
      </c>
      <c r="S73" s="57"/>
      <c r="T73" s="58">
        <f t="shared" si="4"/>
        <v>-75</v>
      </c>
      <c r="U73" s="58"/>
    </row>
    <row r="74" spans="2:21" ht="13.5">
      <c r="B74" s="36">
        <v>66</v>
      </c>
      <c r="C74" s="55">
        <f aca="true" t="shared" si="6" ref="C74:C108">IF(R73="","",C73+R73)</f>
        <v>3279369.659553612</v>
      </c>
      <c r="D74" s="55"/>
      <c r="E74" s="36">
        <v>2016</v>
      </c>
      <c r="F74" s="8">
        <v>42482</v>
      </c>
      <c r="G74" s="40" t="s">
        <v>3</v>
      </c>
      <c r="H74" s="56">
        <v>1.1268</v>
      </c>
      <c r="I74" s="56"/>
      <c r="J74" s="36">
        <v>129</v>
      </c>
      <c r="K74" s="55">
        <f t="shared" si="5"/>
        <v>98381.08978660835</v>
      </c>
      <c r="L74" s="55"/>
      <c r="M74" s="6">
        <f aca="true" t="shared" si="7" ref="M74:M108">IF(J74="","",(K74/J74)/1000)</f>
        <v>0.7626441068729329</v>
      </c>
      <c r="N74" s="36">
        <v>2016</v>
      </c>
      <c r="O74" s="8">
        <v>42489</v>
      </c>
      <c r="P74" s="56">
        <v>1.1397</v>
      </c>
      <c r="Q74" s="56"/>
      <c r="R74" s="57">
        <f aca="true" t="shared" si="8" ref="R74:R108">IF(O74="","",(IF(G74="売",H74-P74,P74-H74))*M74*10000000)</f>
        <v>-98381.08978660767</v>
      </c>
      <c r="S74" s="57"/>
      <c r="T74" s="58">
        <f aca="true" t="shared" si="9" ref="T74:T108">IF(O74="","",IF(R74&lt;0,J74*(-1),IF(G74="買",(P74-H74)*10000,(H74-P74)*10000)))</f>
        <v>-129</v>
      </c>
      <c r="U74" s="58"/>
    </row>
    <row r="75" spans="2:21" ht="13.5">
      <c r="B75" s="36">
        <v>67</v>
      </c>
      <c r="C75" s="55">
        <f t="shared" si="6"/>
        <v>3180988.5697670043</v>
      </c>
      <c r="D75" s="55"/>
      <c r="E75" s="36">
        <v>2016</v>
      </c>
      <c r="F75" s="8">
        <v>42564</v>
      </c>
      <c r="G75" s="36" t="s">
        <v>3</v>
      </c>
      <c r="H75" s="56">
        <v>1.105</v>
      </c>
      <c r="I75" s="56"/>
      <c r="J75" s="36">
        <v>75</v>
      </c>
      <c r="K75" s="55">
        <f t="shared" si="5"/>
        <v>95429.65709301013</v>
      </c>
      <c r="L75" s="55"/>
      <c r="M75" s="6">
        <f t="shared" si="7"/>
        <v>1.272395427906802</v>
      </c>
      <c r="N75" s="36">
        <v>2016</v>
      </c>
      <c r="O75" s="8">
        <v>42565</v>
      </c>
      <c r="P75" s="56">
        <v>1.1125</v>
      </c>
      <c r="Q75" s="56"/>
      <c r="R75" s="57">
        <f t="shared" si="8"/>
        <v>-95429.65709301094</v>
      </c>
      <c r="S75" s="57"/>
      <c r="T75" s="58">
        <f t="shared" si="9"/>
        <v>-75</v>
      </c>
      <c r="U75" s="58"/>
    </row>
    <row r="76" spans="2:21" ht="13.5">
      <c r="B76" s="36">
        <v>68</v>
      </c>
      <c r="C76" s="55">
        <f t="shared" si="6"/>
        <v>3085558.9126739935</v>
      </c>
      <c r="D76" s="55"/>
      <c r="E76" s="36"/>
      <c r="F76" s="8"/>
      <c r="G76" s="36" t="s">
        <v>3</v>
      </c>
      <c r="H76" s="56"/>
      <c r="I76" s="56"/>
      <c r="J76" s="36"/>
      <c r="K76" s="55">
        <f t="shared" si="5"/>
      </c>
      <c r="L76" s="55"/>
      <c r="M76" s="6">
        <f t="shared" si="7"/>
      </c>
      <c r="N76" s="36"/>
      <c r="O76" s="8"/>
      <c r="P76" s="56"/>
      <c r="Q76" s="56"/>
      <c r="R76" s="57">
        <f t="shared" si="8"/>
      </c>
      <c r="S76" s="57"/>
      <c r="T76" s="58">
        <f t="shared" si="9"/>
      </c>
      <c r="U76" s="58"/>
    </row>
    <row r="77" spans="2:21" ht="13.5">
      <c r="B77" s="36">
        <v>69</v>
      </c>
      <c r="C77" s="55">
        <f t="shared" si="6"/>
      </c>
      <c r="D77" s="55"/>
      <c r="E77" s="36"/>
      <c r="F77" s="8"/>
      <c r="G77" s="36" t="s">
        <v>3</v>
      </c>
      <c r="H77" s="56"/>
      <c r="I77" s="56"/>
      <c r="J77" s="36"/>
      <c r="K77" s="55">
        <f t="shared" si="5"/>
      </c>
      <c r="L77" s="55"/>
      <c r="M77" s="6">
        <f t="shared" si="7"/>
      </c>
      <c r="N77" s="36"/>
      <c r="O77" s="8"/>
      <c r="P77" s="56"/>
      <c r="Q77" s="56"/>
      <c r="R77" s="57">
        <f t="shared" si="8"/>
      </c>
      <c r="S77" s="57"/>
      <c r="T77" s="58">
        <f t="shared" si="9"/>
      </c>
      <c r="U77" s="58"/>
    </row>
    <row r="78" spans="2:21" ht="13.5">
      <c r="B78" s="36">
        <v>70</v>
      </c>
      <c r="C78" s="55">
        <f t="shared" si="6"/>
      </c>
      <c r="D78" s="55"/>
      <c r="E78" s="36"/>
      <c r="F78" s="8"/>
      <c r="G78" s="36" t="s">
        <v>4</v>
      </c>
      <c r="H78" s="56"/>
      <c r="I78" s="56"/>
      <c r="J78" s="36"/>
      <c r="K78" s="55">
        <f t="shared" si="5"/>
      </c>
      <c r="L78" s="55"/>
      <c r="M78" s="6">
        <f t="shared" si="7"/>
      </c>
      <c r="N78" s="36"/>
      <c r="O78" s="8"/>
      <c r="P78" s="56"/>
      <c r="Q78" s="56"/>
      <c r="R78" s="57">
        <f t="shared" si="8"/>
      </c>
      <c r="S78" s="57"/>
      <c r="T78" s="58">
        <f t="shared" si="9"/>
      </c>
      <c r="U78" s="58"/>
    </row>
    <row r="79" spans="2:21" ht="13.5">
      <c r="B79" s="36">
        <v>71</v>
      </c>
      <c r="C79" s="55">
        <f t="shared" si="6"/>
      </c>
      <c r="D79" s="55"/>
      <c r="E79" s="36"/>
      <c r="F79" s="8"/>
      <c r="G79" s="36" t="s">
        <v>3</v>
      </c>
      <c r="H79" s="56"/>
      <c r="I79" s="56"/>
      <c r="J79" s="36"/>
      <c r="K79" s="55">
        <f t="shared" si="5"/>
      </c>
      <c r="L79" s="55"/>
      <c r="M79" s="6">
        <f t="shared" si="7"/>
      </c>
      <c r="N79" s="36"/>
      <c r="O79" s="8"/>
      <c r="P79" s="56"/>
      <c r="Q79" s="56"/>
      <c r="R79" s="57">
        <f t="shared" si="8"/>
      </c>
      <c r="S79" s="57"/>
      <c r="T79" s="58">
        <f t="shared" si="9"/>
      </c>
      <c r="U79" s="58"/>
    </row>
    <row r="80" spans="2:21" ht="13.5">
      <c r="B80" s="36">
        <v>72</v>
      </c>
      <c r="C80" s="55">
        <f t="shared" si="6"/>
      </c>
      <c r="D80" s="55"/>
      <c r="E80" s="36"/>
      <c r="F80" s="8"/>
      <c r="G80" s="36" t="s">
        <v>4</v>
      </c>
      <c r="H80" s="56"/>
      <c r="I80" s="56"/>
      <c r="J80" s="36"/>
      <c r="K80" s="55">
        <f t="shared" si="5"/>
      </c>
      <c r="L80" s="55"/>
      <c r="M80" s="6">
        <f t="shared" si="7"/>
      </c>
      <c r="N80" s="36"/>
      <c r="O80" s="8"/>
      <c r="P80" s="56"/>
      <c r="Q80" s="56"/>
      <c r="R80" s="57">
        <f t="shared" si="8"/>
      </c>
      <c r="S80" s="57"/>
      <c r="T80" s="58">
        <f t="shared" si="9"/>
      </c>
      <c r="U80" s="58"/>
    </row>
    <row r="81" spans="2:21" ht="13.5">
      <c r="B81" s="36">
        <v>73</v>
      </c>
      <c r="C81" s="55">
        <f t="shared" si="6"/>
      </c>
      <c r="D81" s="55"/>
      <c r="E81" s="36"/>
      <c r="F81" s="8"/>
      <c r="G81" s="36" t="s">
        <v>3</v>
      </c>
      <c r="H81" s="56"/>
      <c r="I81" s="56"/>
      <c r="J81" s="36"/>
      <c r="K81" s="55">
        <f t="shared" si="5"/>
      </c>
      <c r="L81" s="55"/>
      <c r="M81" s="6">
        <f t="shared" si="7"/>
      </c>
      <c r="N81" s="36"/>
      <c r="O81" s="8"/>
      <c r="P81" s="56"/>
      <c r="Q81" s="56"/>
      <c r="R81" s="57">
        <f t="shared" si="8"/>
      </c>
      <c r="S81" s="57"/>
      <c r="T81" s="58">
        <f t="shared" si="9"/>
      </c>
      <c r="U81" s="58"/>
    </row>
    <row r="82" spans="2:21" ht="13.5">
      <c r="B82" s="36">
        <v>74</v>
      </c>
      <c r="C82" s="55">
        <f t="shared" si="6"/>
      </c>
      <c r="D82" s="55"/>
      <c r="E82" s="36"/>
      <c r="F82" s="8"/>
      <c r="G82" s="36" t="s">
        <v>3</v>
      </c>
      <c r="H82" s="56"/>
      <c r="I82" s="56"/>
      <c r="J82" s="36"/>
      <c r="K82" s="55">
        <f t="shared" si="5"/>
      </c>
      <c r="L82" s="55"/>
      <c r="M82" s="6">
        <f t="shared" si="7"/>
      </c>
      <c r="N82" s="36"/>
      <c r="O82" s="8"/>
      <c r="P82" s="56"/>
      <c r="Q82" s="56"/>
      <c r="R82" s="57">
        <f t="shared" si="8"/>
      </c>
      <c r="S82" s="57"/>
      <c r="T82" s="58">
        <f t="shared" si="9"/>
      </c>
      <c r="U82" s="58"/>
    </row>
    <row r="83" spans="2:21" ht="13.5">
      <c r="B83" s="36">
        <v>75</v>
      </c>
      <c r="C83" s="55">
        <f t="shared" si="6"/>
      </c>
      <c r="D83" s="55"/>
      <c r="E83" s="36"/>
      <c r="F83" s="8"/>
      <c r="G83" s="36" t="s">
        <v>3</v>
      </c>
      <c r="H83" s="56"/>
      <c r="I83" s="56"/>
      <c r="J83" s="36"/>
      <c r="K83" s="55">
        <f t="shared" si="5"/>
      </c>
      <c r="L83" s="55"/>
      <c r="M83" s="6">
        <f t="shared" si="7"/>
      </c>
      <c r="N83" s="36"/>
      <c r="O83" s="8"/>
      <c r="P83" s="56"/>
      <c r="Q83" s="56"/>
      <c r="R83" s="57">
        <f t="shared" si="8"/>
      </c>
      <c r="S83" s="57"/>
      <c r="T83" s="58">
        <f t="shared" si="9"/>
      </c>
      <c r="U83" s="58"/>
    </row>
    <row r="84" spans="2:21" ht="13.5">
      <c r="B84" s="36">
        <v>76</v>
      </c>
      <c r="C84" s="55">
        <f t="shared" si="6"/>
      </c>
      <c r="D84" s="55"/>
      <c r="E84" s="36"/>
      <c r="F84" s="8"/>
      <c r="G84" s="36" t="s">
        <v>3</v>
      </c>
      <c r="H84" s="56"/>
      <c r="I84" s="56"/>
      <c r="J84" s="36"/>
      <c r="K84" s="55">
        <f t="shared" si="5"/>
      </c>
      <c r="L84" s="55"/>
      <c r="M84" s="6">
        <f t="shared" si="7"/>
      </c>
      <c r="N84" s="36"/>
      <c r="O84" s="8"/>
      <c r="P84" s="56"/>
      <c r="Q84" s="56"/>
      <c r="R84" s="57">
        <f t="shared" si="8"/>
      </c>
      <c r="S84" s="57"/>
      <c r="T84" s="58">
        <f t="shared" si="9"/>
      </c>
      <c r="U84" s="58"/>
    </row>
    <row r="85" spans="2:21" ht="13.5">
      <c r="B85" s="36">
        <v>77</v>
      </c>
      <c r="C85" s="55">
        <f t="shared" si="6"/>
      </c>
      <c r="D85" s="55"/>
      <c r="E85" s="36"/>
      <c r="F85" s="8"/>
      <c r="G85" s="36" t="s">
        <v>4</v>
      </c>
      <c r="H85" s="56"/>
      <c r="I85" s="56"/>
      <c r="J85" s="36"/>
      <c r="K85" s="55">
        <f t="shared" si="5"/>
      </c>
      <c r="L85" s="55"/>
      <c r="M85" s="6">
        <f t="shared" si="7"/>
      </c>
      <c r="N85" s="36"/>
      <c r="O85" s="8"/>
      <c r="P85" s="56"/>
      <c r="Q85" s="56"/>
      <c r="R85" s="57">
        <f t="shared" si="8"/>
      </c>
      <c r="S85" s="57"/>
      <c r="T85" s="58">
        <f t="shared" si="9"/>
      </c>
      <c r="U85" s="58"/>
    </row>
    <row r="86" spans="2:21" ht="13.5">
      <c r="B86" s="36">
        <v>78</v>
      </c>
      <c r="C86" s="55">
        <f t="shared" si="6"/>
      </c>
      <c r="D86" s="55"/>
      <c r="E86" s="36"/>
      <c r="F86" s="8"/>
      <c r="G86" s="36" t="s">
        <v>3</v>
      </c>
      <c r="H86" s="56"/>
      <c r="I86" s="56"/>
      <c r="J86" s="36"/>
      <c r="K86" s="55">
        <f t="shared" si="5"/>
      </c>
      <c r="L86" s="55"/>
      <c r="M86" s="6">
        <f t="shared" si="7"/>
      </c>
      <c r="N86" s="36"/>
      <c r="O86" s="8"/>
      <c r="P86" s="56"/>
      <c r="Q86" s="56"/>
      <c r="R86" s="57">
        <f t="shared" si="8"/>
      </c>
      <c r="S86" s="57"/>
      <c r="T86" s="58">
        <f t="shared" si="9"/>
      </c>
      <c r="U86" s="58"/>
    </row>
    <row r="87" spans="2:21" ht="13.5">
      <c r="B87" s="36">
        <v>79</v>
      </c>
      <c r="C87" s="55">
        <f t="shared" si="6"/>
      </c>
      <c r="D87" s="55"/>
      <c r="E87" s="36"/>
      <c r="F87" s="8"/>
      <c r="G87" s="36" t="s">
        <v>4</v>
      </c>
      <c r="H87" s="56"/>
      <c r="I87" s="56"/>
      <c r="J87" s="36"/>
      <c r="K87" s="55">
        <f t="shared" si="5"/>
      </c>
      <c r="L87" s="55"/>
      <c r="M87" s="6">
        <f t="shared" si="7"/>
      </c>
      <c r="N87" s="36"/>
      <c r="O87" s="8"/>
      <c r="P87" s="56"/>
      <c r="Q87" s="56"/>
      <c r="R87" s="57">
        <f t="shared" si="8"/>
      </c>
      <c r="S87" s="57"/>
      <c r="T87" s="58">
        <f t="shared" si="9"/>
      </c>
      <c r="U87" s="58"/>
    </row>
    <row r="88" spans="2:21" ht="13.5">
      <c r="B88" s="36">
        <v>80</v>
      </c>
      <c r="C88" s="55">
        <f t="shared" si="6"/>
      </c>
      <c r="D88" s="55"/>
      <c r="E88" s="36"/>
      <c r="F88" s="8"/>
      <c r="G88" s="36" t="s">
        <v>4</v>
      </c>
      <c r="H88" s="56"/>
      <c r="I88" s="56"/>
      <c r="J88" s="36"/>
      <c r="K88" s="55">
        <f t="shared" si="5"/>
      </c>
      <c r="L88" s="55"/>
      <c r="M88" s="6">
        <f t="shared" si="7"/>
      </c>
      <c r="N88" s="36"/>
      <c r="O88" s="8"/>
      <c r="P88" s="56"/>
      <c r="Q88" s="56"/>
      <c r="R88" s="57">
        <f t="shared" si="8"/>
      </c>
      <c r="S88" s="57"/>
      <c r="T88" s="58">
        <f t="shared" si="9"/>
      </c>
      <c r="U88" s="58"/>
    </row>
    <row r="89" spans="2:21" ht="13.5">
      <c r="B89" s="36">
        <v>81</v>
      </c>
      <c r="C89" s="55">
        <f t="shared" si="6"/>
      </c>
      <c r="D89" s="55"/>
      <c r="E89" s="36"/>
      <c r="F89" s="8"/>
      <c r="G89" s="36" t="s">
        <v>4</v>
      </c>
      <c r="H89" s="56"/>
      <c r="I89" s="56"/>
      <c r="J89" s="36"/>
      <c r="K89" s="55">
        <f t="shared" si="5"/>
      </c>
      <c r="L89" s="55"/>
      <c r="M89" s="6">
        <f t="shared" si="7"/>
      </c>
      <c r="N89" s="36"/>
      <c r="O89" s="8"/>
      <c r="P89" s="56"/>
      <c r="Q89" s="56"/>
      <c r="R89" s="57">
        <f t="shared" si="8"/>
      </c>
      <c r="S89" s="57"/>
      <c r="T89" s="58">
        <f t="shared" si="9"/>
      </c>
      <c r="U89" s="58"/>
    </row>
    <row r="90" spans="2:21" ht="13.5">
      <c r="B90" s="36">
        <v>82</v>
      </c>
      <c r="C90" s="55">
        <f t="shared" si="6"/>
      </c>
      <c r="D90" s="55"/>
      <c r="E90" s="36"/>
      <c r="F90" s="8"/>
      <c r="G90" s="36" t="s">
        <v>4</v>
      </c>
      <c r="H90" s="56"/>
      <c r="I90" s="56"/>
      <c r="J90" s="36"/>
      <c r="K90" s="55">
        <f t="shared" si="5"/>
      </c>
      <c r="L90" s="55"/>
      <c r="M90" s="6">
        <f t="shared" si="7"/>
      </c>
      <c r="N90" s="36"/>
      <c r="O90" s="8"/>
      <c r="P90" s="56"/>
      <c r="Q90" s="56"/>
      <c r="R90" s="57">
        <f t="shared" si="8"/>
      </c>
      <c r="S90" s="57"/>
      <c r="T90" s="58">
        <f t="shared" si="9"/>
      </c>
      <c r="U90" s="58"/>
    </row>
    <row r="91" spans="2:21" ht="13.5">
      <c r="B91" s="36">
        <v>83</v>
      </c>
      <c r="C91" s="55">
        <f t="shared" si="6"/>
      </c>
      <c r="D91" s="55"/>
      <c r="E91" s="36"/>
      <c r="F91" s="8"/>
      <c r="G91" s="36" t="s">
        <v>4</v>
      </c>
      <c r="H91" s="56"/>
      <c r="I91" s="56"/>
      <c r="J91" s="36"/>
      <c r="K91" s="55">
        <f t="shared" si="5"/>
      </c>
      <c r="L91" s="55"/>
      <c r="M91" s="6">
        <f t="shared" si="7"/>
      </c>
      <c r="N91" s="36"/>
      <c r="O91" s="8"/>
      <c r="P91" s="56"/>
      <c r="Q91" s="56"/>
      <c r="R91" s="57">
        <f t="shared" si="8"/>
      </c>
      <c r="S91" s="57"/>
      <c r="T91" s="58">
        <f t="shared" si="9"/>
      </c>
      <c r="U91" s="58"/>
    </row>
    <row r="92" spans="2:21" ht="13.5">
      <c r="B92" s="36">
        <v>84</v>
      </c>
      <c r="C92" s="55">
        <f t="shared" si="6"/>
      </c>
      <c r="D92" s="55"/>
      <c r="E92" s="36"/>
      <c r="F92" s="8"/>
      <c r="G92" s="36" t="s">
        <v>3</v>
      </c>
      <c r="H92" s="56"/>
      <c r="I92" s="56"/>
      <c r="J92" s="36"/>
      <c r="K92" s="55">
        <f t="shared" si="5"/>
      </c>
      <c r="L92" s="55"/>
      <c r="M92" s="6">
        <f t="shared" si="7"/>
      </c>
      <c r="N92" s="36"/>
      <c r="O92" s="8"/>
      <c r="P92" s="56"/>
      <c r="Q92" s="56"/>
      <c r="R92" s="57">
        <f t="shared" si="8"/>
      </c>
      <c r="S92" s="57"/>
      <c r="T92" s="58">
        <f t="shared" si="9"/>
      </c>
      <c r="U92" s="58"/>
    </row>
    <row r="93" spans="2:21" ht="13.5">
      <c r="B93" s="36">
        <v>85</v>
      </c>
      <c r="C93" s="55">
        <f t="shared" si="6"/>
      </c>
      <c r="D93" s="55"/>
      <c r="E93" s="36"/>
      <c r="F93" s="8"/>
      <c r="G93" s="36" t="s">
        <v>4</v>
      </c>
      <c r="H93" s="56"/>
      <c r="I93" s="56"/>
      <c r="J93" s="36"/>
      <c r="K93" s="55">
        <f t="shared" si="5"/>
      </c>
      <c r="L93" s="55"/>
      <c r="M93" s="6">
        <f t="shared" si="7"/>
      </c>
      <c r="N93" s="36"/>
      <c r="O93" s="8"/>
      <c r="P93" s="56"/>
      <c r="Q93" s="56"/>
      <c r="R93" s="57">
        <f t="shared" si="8"/>
      </c>
      <c r="S93" s="57"/>
      <c r="T93" s="58">
        <f t="shared" si="9"/>
      </c>
      <c r="U93" s="58"/>
    </row>
    <row r="94" spans="2:21" ht="13.5">
      <c r="B94" s="36">
        <v>86</v>
      </c>
      <c r="C94" s="55">
        <f t="shared" si="6"/>
      </c>
      <c r="D94" s="55"/>
      <c r="E94" s="36"/>
      <c r="F94" s="8"/>
      <c r="G94" s="36" t="s">
        <v>3</v>
      </c>
      <c r="H94" s="56"/>
      <c r="I94" s="56"/>
      <c r="J94" s="36"/>
      <c r="K94" s="55">
        <f t="shared" si="5"/>
      </c>
      <c r="L94" s="55"/>
      <c r="M94" s="6">
        <f t="shared" si="7"/>
      </c>
      <c r="N94" s="36"/>
      <c r="O94" s="8"/>
      <c r="P94" s="56"/>
      <c r="Q94" s="56"/>
      <c r="R94" s="57">
        <f t="shared" si="8"/>
      </c>
      <c r="S94" s="57"/>
      <c r="T94" s="58">
        <f t="shared" si="9"/>
      </c>
      <c r="U94" s="58"/>
    </row>
    <row r="95" spans="2:21" ht="13.5">
      <c r="B95" s="36">
        <v>87</v>
      </c>
      <c r="C95" s="55">
        <f t="shared" si="6"/>
      </c>
      <c r="D95" s="55"/>
      <c r="E95" s="36"/>
      <c r="F95" s="8"/>
      <c r="G95" s="36" t="s">
        <v>4</v>
      </c>
      <c r="H95" s="56"/>
      <c r="I95" s="56"/>
      <c r="J95" s="36"/>
      <c r="K95" s="55">
        <f t="shared" si="5"/>
      </c>
      <c r="L95" s="55"/>
      <c r="M95" s="6">
        <f t="shared" si="7"/>
      </c>
      <c r="N95" s="36"/>
      <c r="O95" s="8"/>
      <c r="P95" s="56"/>
      <c r="Q95" s="56"/>
      <c r="R95" s="57">
        <f t="shared" si="8"/>
      </c>
      <c r="S95" s="57"/>
      <c r="T95" s="58">
        <f t="shared" si="9"/>
      </c>
      <c r="U95" s="58"/>
    </row>
    <row r="96" spans="2:21" ht="13.5">
      <c r="B96" s="36">
        <v>88</v>
      </c>
      <c r="C96" s="55">
        <f t="shared" si="6"/>
      </c>
      <c r="D96" s="55"/>
      <c r="E96" s="36"/>
      <c r="F96" s="8"/>
      <c r="G96" s="36" t="s">
        <v>3</v>
      </c>
      <c r="H96" s="56"/>
      <c r="I96" s="56"/>
      <c r="J96" s="36"/>
      <c r="K96" s="55">
        <f t="shared" si="5"/>
      </c>
      <c r="L96" s="55"/>
      <c r="M96" s="6">
        <f t="shared" si="7"/>
      </c>
      <c r="N96" s="36"/>
      <c r="O96" s="8"/>
      <c r="P96" s="56"/>
      <c r="Q96" s="56"/>
      <c r="R96" s="57">
        <f t="shared" si="8"/>
      </c>
      <c r="S96" s="57"/>
      <c r="T96" s="58">
        <f t="shared" si="9"/>
      </c>
      <c r="U96" s="58"/>
    </row>
    <row r="97" spans="2:21" ht="13.5">
      <c r="B97" s="36">
        <v>89</v>
      </c>
      <c r="C97" s="55">
        <f t="shared" si="6"/>
      </c>
      <c r="D97" s="55"/>
      <c r="E97" s="36"/>
      <c r="F97" s="8"/>
      <c r="G97" s="36" t="s">
        <v>4</v>
      </c>
      <c r="H97" s="56"/>
      <c r="I97" s="56"/>
      <c r="J97" s="36"/>
      <c r="K97" s="55">
        <f t="shared" si="5"/>
      </c>
      <c r="L97" s="55"/>
      <c r="M97" s="6">
        <f t="shared" si="7"/>
      </c>
      <c r="N97" s="36"/>
      <c r="O97" s="8"/>
      <c r="P97" s="56"/>
      <c r="Q97" s="56"/>
      <c r="R97" s="57">
        <f t="shared" si="8"/>
      </c>
      <c r="S97" s="57"/>
      <c r="T97" s="58">
        <f t="shared" si="9"/>
      </c>
      <c r="U97" s="58"/>
    </row>
    <row r="98" spans="2:21" ht="13.5">
      <c r="B98" s="36">
        <v>90</v>
      </c>
      <c r="C98" s="55">
        <f t="shared" si="6"/>
      </c>
      <c r="D98" s="55"/>
      <c r="E98" s="36"/>
      <c r="F98" s="8"/>
      <c r="G98" s="36" t="s">
        <v>3</v>
      </c>
      <c r="H98" s="56"/>
      <c r="I98" s="56"/>
      <c r="J98" s="36"/>
      <c r="K98" s="55">
        <f t="shared" si="5"/>
      </c>
      <c r="L98" s="55"/>
      <c r="M98" s="6">
        <f t="shared" si="7"/>
      </c>
      <c r="N98" s="36"/>
      <c r="O98" s="8"/>
      <c r="P98" s="56"/>
      <c r="Q98" s="56"/>
      <c r="R98" s="57">
        <f t="shared" si="8"/>
      </c>
      <c r="S98" s="57"/>
      <c r="T98" s="58">
        <f t="shared" si="9"/>
      </c>
      <c r="U98" s="58"/>
    </row>
    <row r="99" spans="2:21" ht="13.5">
      <c r="B99" s="36">
        <v>91</v>
      </c>
      <c r="C99" s="55">
        <f t="shared" si="6"/>
      </c>
      <c r="D99" s="55"/>
      <c r="E99" s="36"/>
      <c r="F99" s="8"/>
      <c r="G99" s="36" t="s">
        <v>4</v>
      </c>
      <c r="H99" s="56"/>
      <c r="I99" s="56"/>
      <c r="J99" s="36"/>
      <c r="K99" s="55">
        <f t="shared" si="5"/>
      </c>
      <c r="L99" s="55"/>
      <c r="M99" s="6">
        <f t="shared" si="7"/>
      </c>
      <c r="N99" s="36"/>
      <c r="O99" s="8"/>
      <c r="P99" s="56"/>
      <c r="Q99" s="56"/>
      <c r="R99" s="57">
        <f t="shared" si="8"/>
      </c>
      <c r="S99" s="57"/>
      <c r="T99" s="58">
        <f t="shared" si="9"/>
      </c>
      <c r="U99" s="58"/>
    </row>
    <row r="100" spans="2:21" ht="13.5">
      <c r="B100" s="36">
        <v>92</v>
      </c>
      <c r="C100" s="55">
        <f t="shared" si="6"/>
      </c>
      <c r="D100" s="55"/>
      <c r="E100" s="36"/>
      <c r="F100" s="8"/>
      <c r="G100" s="36" t="s">
        <v>4</v>
      </c>
      <c r="H100" s="56"/>
      <c r="I100" s="56"/>
      <c r="J100" s="36"/>
      <c r="K100" s="55">
        <f t="shared" si="5"/>
      </c>
      <c r="L100" s="55"/>
      <c r="M100" s="6">
        <f t="shared" si="7"/>
      </c>
      <c r="N100" s="36"/>
      <c r="O100" s="8"/>
      <c r="P100" s="56"/>
      <c r="Q100" s="56"/>
      <c r="R100" s="57">
        <f t="shared" si="8"/>
      </c>
      <c r="S100" s="57"/>
      <c r="T100" s="58">
        <f t="shared" si="9"/>
      </c>
      <c r="U100" s="58"/>
    </row>
    <row r="101" spans="2:21" ht="13.5">
      <c r="B101" s="36">
        <v>93</v>
      </c>
      <c r="C101" s="55">
        <f t="shared" si="6"/>
      </c>
      <c r="D101" s="55"/>
      <c r="E101" s="36"/>
      <c r="F101" s="8"/>
      <c r="G101" s="36" t="s">
        <v>3</v>
      </c>
      <c r="H101" s="56"/>
      <c r="I101" s="56"/>
      <c r="J101" s="36"/>
      <c r="K101" s="55">
        <f t="shared" si="5"/>
      </c>
      <c r="L101" s="55"/>
      <c r="M101" s="6">
        <f t="shared" si="7"/>
      </c>
      <c r="N101" s="36"/>
      <c r="O101" s="8"/>
      <c r="P101" s="56"/>
      <c r="Q101" s="56"/>
      <c r="R101" s="57">
        <f t="shared" si="8"/>
      </c>
      <c r="S101" s="57"/>
      <c r="T101" s="58">
        <f t="shared" si="9"/>
      </c>
      <c r="U101" s="58"/>
    </row>
    <row r="102" spans="2:21" ht="13.5">
      <c r="B102" s="36">
        <v>94</v>
      </c>
      <c r="C102" s="55">
        <f t="shared" si="6"/>
      </c>
      <c r="D102" s="55"/>
      <c r="E102" s="36"/>
      <c r="F102" s="8"/>
      <c r="G102" s="36" t="s">
        <v>3</v>
      </c>
      <c r="H102" s="56"/>
      <c r="I102" s="56"/>
      <c r="J102" s="36"/>
      <c r="K102" s="55">
        <f t="shared" si="5"/>
      </c>
      <c r="L102" s="55"/>
      <c r="M102" s="6">
        <f t="shared" si="7"/>
      </c>
      <c r="N102" s="36"/>
      <c r="O102" s="8"/>
      <c r="P102" s="56"/>
      <c r="Q102" s="56"/>
      <c r="R102" s="57">
        <f t="shared" si="8"/>
      </c>
      <c r="S102" s="57"/>
      <c r="T102" s="58">
        <f t="shared" si="9"/>
      </c>
      <c r="U102" s="58"/>
    </row>
    <row r="103" spans="2:21" ht="13.5">
      <c r="B103" s="36">
        <v>95</v>
      </c>
      <c r="C103" s="55">
        <f t="shared" si="6"/>
      </c>
      <c r="D103" s="55"/>
      <c r="E103" s="36"/>
      <c r="F103" s="8"/>
      <c r="G103" s="36" t="s">
        <v>3</v>
      </c>
      <c r="H103" s="56"/>
      <c r="I103" s="56"/>
      <c r="J103" s="36"/>
      <c r="K103" s="55">
        <f t="shared" si="5"/>
      </c>
      <c r="L103" s="55"/>
      <c r="M103" s="6">
        <f t="shared" si="7"/>
      </c>
      <c r="N103" s="36"/>
      <c r="O103" s="8"/>
      <c r="P103" s="56"/>
      <c r="Q103" s="56"/>
      <c r="R103" s="57">
        <f t="shared" si="8"/>
      </c>
      <c r="S103" s="57"/>
      <c r="T103" s="58">
        <f t="shared" si="9"/>
      </c>
      <c r="U103" s="58"/>
    </row>
    <row r="104" spans="2:21" ht="13.5">
      <c r="B104" s="36">
        <v>96</v>
      </c>
      <c r="C104" s="55">
        <f t="shared" si="6"/>
      </c>
      <c r="D104" s="55"/>
      <c r="E104" s="36"/>
      <c r="F104" s="8"/>
      <c r="G104" s="36" t="s">
        <v>4</v>
      </c>
      <c r="H104" s="56"/>
      <c r="I104" s="56"/>
      <c r="J104" s="36"/>
      <c r="K104" s="55">
        <f t="shared" si="5"/>
      </c>
      <c r="L104" s="55"/>
      <c r="M104" s="6">
        <f t="shared" si="7"/>
      </c>
      <c r="N104" s="36"/>
      <c r="O104" s="8"/>
      <c r="P104" s="56"/>
      <c r="Q104" s="56"/>
      <c r="R104" s="57">
        <f t="shared" si="8"/>
      </c>
      <c r="S104" s="57"/>
      <c r="T104" s="58">
        <f t="shared" si="9"/>
      </c>
      <c r="U104" s="58"/>
    </row>
    <row r="105" spans="2:21" ht="13.5">
      <c r="B105" s="36">
        <v>97</v>
      </c>
      <c r="C105" s="55">
        <f t="shared" si="6"/>
      </c>
      <c r="D105" s="55"/>
      <c r="E105" s="36"/>
      <c r="F105" s="8"/>
      <c r="G105" s="36" t="s">
        <v>3</v>
      </c>
      <c r="H105" s="56"/>
      <c r="I105" s="56"/>
      <c r="J105" s="36"/>
      <c r="K105" s="55">
        <f t="shared" si="5"/>
      </c>
      <c r="L105" s="55"/>
      <c r="M105" s="6">
        <f t="shared" si="7"/>
      </c>
      <c r="N105" s="36"/>
      <c r="O105" s="8"/>
      <c r="P105" s="56"/>
      <c r="Q105" s="56"/>
      <c r="R105" s="57">
        <f t="shared" si="8"/>
      </c>
      <c r="S105" s="57"/>
      <c r="T105" s="58">
        <f t="shared" si="9"/>
      </c>
      <c r="U105" s="58"/>
    </row>
    <row r="106" spans="2:21" ht="13.5">
      <c r="B106" s="36">
        <v>98</v>
      </c>
      <c r="C106" s="55">
        <f t="shared" si="6"/>
      </c>
      <c r="D106" s="55"/>
      <c r="E106" s="36"/>
      <c r="F106" s="8"/>
      <c r="G106" s="36" t="s">
        <v>4</v>
      </c>
      <c r="H106" s="56"/>
      <c r="I106" s="56"/>
      <c r="J106" s="36"/>
      <c r="K106" s="55">
        <f t="shared" si="5"/>
      </c>
      <c r="L106" s="55"/>
      <c r="M106" s="6">
        <f t="shared" si="7"/>
      </c>
      <c r="N106" s="36"/>
      <c r="O106" s="8"/>
      <c r="P106" s="56"/>
      <c r="Q106" s="56"/>
      <c r="R106" s="57">
        <f t="shared" si="8"/>
      </c>
      <c r="S106" s="57"/>
      <c r="T106" s="58">
        <f t="shared" si="9"/>
      </c>
      <c r="U106" s="58"/>
    </row>
    <row r="107" spans="2:21" ht="13.5">
      <c r="B107" s="36">
        <v>99</v>
      </c>
      <c r="C107" s="55">
        <f t="shared" si="6"/>
      </c>
      <c r="D107" s="55"/>
      <c r="E107" s="36"/>
      <c r="F107" s="8"/>
      <c r="G107" s="36" t="s">
        <v>4</v>
      </c>
      <c r="H107" s="56"/>
      <c r="I107" s="56"/>
      <c r="J107" s="36"/>
      <c r="K107" s="55">
        <f t="shared" si="5"/>
      </c>
      <c r="L107" s="55"/>
      <c r="M107" s="6">
        <f t="shared" si="7"/>
      </c>
      <c r="N107" s="36"/>
      <c r="O107" s="8"/>
      <c r="P107" s="56"/>
      <c r="Q107" s="56"/>
      <c r="R107" s="57">
        <f t="shared" si="8"/>
      </c>
      <c r="S107" s="57"/>
      <c r="T107" s="58">
        <f t="shared" si="9"/>
      </c>
      <c r="U107" s="58"/>
    </row>
    <row r="108" spans="2:21" ht="13.5">
      <c r="B108" s="36">
        <v>100</v>
      </c>
      <c r="C108" s="55">
        <f t="shared" si="6"/>
      </c>
      <c r="D108" s="55"/>
      <c r="E108" s="36"/>
      <c r="F108" s="8"/>
      <c r="G108" s="36" t="s">
        <v>3</v>
      </c>
      <c r="H108" s="56"/>
      <c r="I108" s="56"/>
      <c r="J108" s="36"/>
      <c r="K108" s="55">
        <f t="shared" si="5"/>
      </c>
      <c r="L108" s="55"/>
      <c r="M108" s="6">
        <f t="shared" si="7"/>
      </c>
      <c r="N108" s="36"/>
      <c r="O108" s="8"/>
      <c r="P108" s="56"/>
      <c r="Q108" s="56"/>
      <c r="R108" s="57">
        <f t="shared" si="8"/>
      </c>
      <c r="S108" s="57"/>
      <c r="T108" s="58">
        <f t="shared" si="9"/>
      </c>
      <c r="U108" s="5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34" operator="equal" stopIfTrue="1">
      <formula>"買"</formula>
    </cfRule>
    <cfRule type="cellIs" priority="2" dxfId="35" operator="equal" stopIfTrue="1">
      <formula>"売"</formula>
    </cfRule>
  </conditionalFormatting>
  <conditionalFormatting sqref="G9:G11 G14:G45 G47:G108">
    <cfRule type="cellIs" priority="7" dxfId="34" operator="equal" stopIfTrue="1">
      <formula>"買"</formula>
    </cfRule>
    <cfRule type="cellIs" priority="8" dxfId="35" operator="equal" stopIfTrue="1">
      <formula>"売"</formula>
    </cfRule>
  </conditionalFormatting>
  <conditionalFormatting sqref="G12">
    <cfRule type="cellIs" priority="5" dxfId="34" operator="equal" stopIfTrue="1">
      <formula>"買"</formula>
    </cfRule>
    <cfRule type="cellIs" priority="6" dxfId="35" operator="equal" stopIfTrue="1">
      <formula>"売"</formula>
    </cfRule>
  </conditionalFormatting>
  <conditionalFormatting sqref="G13">
    <cfRule type="cellIs" priority="3" dxfId="34" operator="equal" stopIfTrue="1">
      <formula>"買"</formula>
    </cfRule>
    <cfRule type="cellIs" priority="4" dxfId="3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E4:K75"/>
  <sheetViews>
    <sheetView zoomScalePageLayoutView="0" workbookViewId="0" topLeftCell="A19">
      <selection activeCell="L33" sqref="L33"/>
    </sheetView>
  </sheetViews>
  <sheetFormatPr defaultColWidth="9.00390625" defaultRowHeight="13.5"/>
  <cols>
    <col min="1" max="1" width="7.50390625" style="35" customWidth="1"/>
    <col min="2" max="2" width="8.125" style="0" customWidth="1"/>
  </cols>
  <sheetData>
    <row r="3" ht="14.25"/>
    <row r="4" ht="14.25">
      <c r="K4" t="s">
        <v>75</v>
      </c>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9" ht="14.25"/>
    <row r="40" ht="14.25">
      <c r="F40" t="s">
        <v>76</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5" ht="14.25">
      <c r="E75" t="s">
        <v>77</v>
      </c>
    </row>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2016-09-22T06:10:59Z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