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yoji\Documents\FX\CMAフリスタ\２か月目\"/>
    </mc:Choice>
  </mc:AlternateContent>
  <bookViews>
    <workbookView xWindow="0" yWindow="0" windowWidth="20490" windowHeight="7920"/>
  </bookViews>
  <sheets>
    <sheet name="PB+EB総括" sheetId="5" r:id="rId1"/>
    <sheet name="検証(USDJPY-1h)PB+EB" sheetId="3" r:id="rId2"/>
    <sheet name="検証（USDJPY-4h)PB+EB" sheetId="1" r:id="rId3"/>
    <sheet name="検証（USDJPY日足）+EB" sheetId="2" r:id="rId4"/>
    <sheet name="kuma-rule" sheetId="4" r:id="rId5"/>
  </sheets>
  <definedNames>
    <definedName name="_xlnm._FilterDatabase" localSheetId="1" hidden="1">'検証(USDJPY-1h)PB+EB'!$A$8:$W$108</definedName>
    <definedName name="_xlnm._FilterDatabase" localSheetId="2" hidden="1">'検証（USDJPY-4h)PB+EB'!$A$8:$W$108</definedName>
    <definedName name="_xlnm._FilterDatabase" localSheetId="3" hidden="1">'検証（USDJPY日足）+EB'!$A$8:$W$8</definedName>
  </definedNames>
  <calcPr calcId="152511"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8" i="3" l="1"/>
  <c r="S108" i="3"/>
  <c r="N108" i="3"/>
  <c r="L108" i="3"/>
  <c r="U107" i="3"/>
  <c r="S107" i="3"/>
  <c r="D108" i="3" s="1"/>
  <c r="N107" i="3"/>
  <c r="L107" i="3"/>
  <c r="U106" i="3"/>
  <c r="S106" i="3"/>
  <c r="D107" i="3" s="1"/>
  <c r="N106" i="3"/>
  <c r="L106" i="3"/>
  <c r="U105" i="3"/>
  <c r="S105" i="3"/>
  <c r="D106" i="3" s="1"/>
  <c r="N105" i="3"/>
  <c r="L105" i="3"/>
  <c r="U104" i="3"/>
  <c r="S104" i="3"/>
  <c r="D105" i="3" s="1"/>
  <c r="N104" i="3"/>
  <c r="L104" i="3"/>
  <c r="U103" i="3"/>
  <c r="S103" i="3"/>
  <c r="D104" i="3" s="1"/>
  <c r="N103" i="3"/>
  <c r="L103" i="3"/>
  <c r="U102" i="3"/>
  <c r="S102" i="3"/>
  <c r="D103" i="3" s="1"/>
  <c r="N102" i="3"/>
  <c r="L102" i="3"/>
  <c r="U101" i="3"/>
  <c r="S101" i="3"/>
  <c r="D102" i="3" s="1"/>
  <c r="N101" i="3"/>
  <c r="L101" i="3"/>
  <c r="U100" i="3"/>
  <c r="S100" i="3"/>
  <c r="D101" i="3" s="1"/>
  <c r="N100" i="3"/>
  <c r="L100" i="3"/>
  <c r="U99" i="3"/>
  <c r="S99" i="3"/>
  <c r="D100" i="3" s="1"/>
  <c r="N99" i="3"/>
  <c r="L99" i="3"/>
  <c r="U98" i="3"/>
  <c r="S98" i="3"/>
  <c r="D99" i="3" s="1"/>
  <c r="N98" i="3"/>
  <c r="L98" i="3"/>
  <c r="U97" i="3"/>
  <c r="S97" i="3"/>
  <c r="D98" i="3" s="1"/>
  <c r="N97" i="3"/>
  <c r="L97" i="3"/>
  <c r="U96" i="3"/>
  <c r="S96" i="3"/>
  <c r="D97" i="3" s="1"/>
  <c r="N96" i="3"/>
  <c r="L96" i="3"/>
  <c r="U95" i="3"/>
  <c r="S95" i="3"/>
  <c r="D96" i="3" s="1"/>
  <c r="N95" i="3"/>
  <c r="L95" i="3"/>
  <c r="U94" i="3"/>
  <c r="S94" i="3"/>
  <c r="D95" i="3" s="1"/>
  <c r="N94" i="3"/>
  <c r="L94" i="3"/>
  <c r="D94" i="3"/>
  <c r="U93" i="3"/>
  <c r="S93" i="3"/>
  <c r="N93" i="3"/>
  <c r="L93" i="3"/>
  <c r="D93" i="3"/>
  <c r="U92" i="3"/>
  <c r="S92" i="3"/>
  <c r="N92" i="3"/>
  <c r="L92" i="3"/>
  <c r="U91" i="3"/>
  <c r="S91" i="3"/>
  <c r="D92" i="3" s="1"/>
  <c r="N91" i="3"/>
  <c r="L91" i="3"/>
  <c r="U90" i="3"/>
  <c r="S90" i="3"/>
  <c r="D91" i="3" s="1"/>
  <c r="N90" i="3"/>
  <c r="L90" i="3"/>
  <c r="U89" i="3"/>
  <c r="S89" i="3"/>
  <c r="D90" i="3" s="1"/>
  <c r="N89" i="3"/>
  <c r="L89" i="3"/>
  <c r="U88" i="3"/>
  <c r="S88" i="3"/>
  <c r="D89" i="3" s="1"/>
  <c r="N88" i="3"/>
  <c r="L88" i="3"/>
  <c r="U87" i="3"/>
  <c r="S87" i="3"/>
  <c r="D88" i="3" s="1"/>
  <c r="N87" i="3"/>
  <c r="L87" i="3"/>
  <c r="U86" i="3"/>
  <c r="S86" i="3"/>
  <c r="D87" i="3" s="1"/>
  <c r="N86" i="3"/>
  <c r="L86" i="3"/>
  <c r="U85" i="3"/>
  <c r="S85" i="3"/>
  <c r="D86" i="3" s="1"/>
  <c r="N85" i="3"/>
  <c r="L85" i="3"/>
  <c r="U84" i="3"/>
  <c r="S84" i="3"/>
  <c r="D85" i="3" s="1"/>
  <c r="N84" i="3"/>
  <c r="L84" i="3"/>
  <c r="U83" i="3"/>
  <c r="S83" i="3"/>
  <c r="D84" i="3" s="1"/>
  <c r="N83" i="3"/>
  <c r="L83" i="3"/>
  <c r="U82" i="3"/>
  <c r="S82" i="3"/>
  <c r="D83" i="3" s="1"/>
  <c r="N82" i="3"/>
  <c r="L82" i="3"/>
  <c r="U81" i="3"/>
  <c r="S81" i="3"/>
  <c r="D82" i="3" s="1"/>
  <c r="N81" i="3"/>
  <c r="L81" i="3"/>
  <c r="U80" i="3"/>
  <c r="S80" i="3"/>
  <c r="D81" i="3" s="1"/>
  <c r="N80" i="3"/>
  <c r="L80" i="3"/>
  <c r="U79" i="3"/>
  <c r="S79" i="3"/>
  <c r="D80" i="3" s="1"/>
  <c r="N79" i="3"/>
  <c r="L79" i="3"/>
  <c r="U78" i="3"/>
  <c r="S78" i="3"/>
  <c r="D79" i="3" s="1"/>
  <c r="N78" i="3"/>
  <c r="L78" i="3"/>
  <c r="D78" i="3"/>
  <c r="U77" i="3"/>
  <c r="S77" i="3"/>
  <c r="N77" i="3"/>
  <c r="L77" i="3"/>
  <c r="D77" i="3"/>
  <c r="U76" i="3"/>
  <c r="S76" i="3"/>
  <c r="N76" i="3"/>
  <c r="L76" i="3"/>
  <c r="U75" i="3"/>
  <c r="S75" i="3"/>
  <c r="D76" i="3" s="1"/>
  <c r="N75" i="3"/>
  <c r="L75" i="3"/>
  <c r="U74" i="3"/>
  <c r="S74" i="3"/>
  <c r="D75" i="3" s="1"/>
  <c r="N74" i="3"/>
  <c r="L74" i="3"/>
  <c r="U73" i="3"/>
  <c r="S73" i="3"/>
  <c r="D74" i="3" s="1"/>
  <c r="N73" i="3"/>
  <c r="L73" i="3"/>
  <c r="U72" i="3"/>
  <c r="S72" i="3"/>
  <c r="D73" i="3" s="1"/>
  <c r="N72" i="3"/>
  <c r="L72" i="3"/>
  <c r="U71" i="3"/>
  <c r="S71" i="3"/>
  <c r="D72" i="3" s="1"/>
  <c r="N71" i="3"/>
  <c r="L71" i="3"/>
  <c r="U70" i="3"/>
  <c r="S70" i="3"/>
  <c r="D71" i="3" s="1"/>
  <c r="N70" i="3"/>
  <c r="L70" i="3"/>
  <c r="U69" i="3"/>
  <c r="S69" i="3"/>
  <c r="D70" i="3" s="1"/>
  <c r="N69" i="3"/>
  <c r="L69" i="3"/>
  <c r="U68" i="3"/>
  <c r="S68" i="3"/>
  <c r="D69" i="3" s="1"/>
  <c r="N68" i="3"/>
  <c r="L68" i="3"/>
  <c r="U67" i="3"/>
  <c r="S67" i="3"/>
  <c r="D68" i="3" s="1"/>
  <c r="N67" i="3"/>
  <c r="L67" i="3"/>
  <c r="U66" i="3"/>
  <c r="S66" i="3"/>
  <c r="D67" i="3" s="1"/>
  <c r="N66" i="3"/>
  <c r="L66" i="3"/>
  <c r="U65" i="3"/>
  <c r="S65" i="3"/>
  <c r="D66" i="3" s="1"/>
  <c r="N65" i="3"/>
  <c r="L65" i="3"/>
  <c r="U64" i="3"/>
  <c r="S64" i="3"/>
  <c r="D65" i="3" s="1"/>
  <c r="N64" i="3"/>
  <c r="L64" i="3"/>
  <c r="U63" i="3"/>
  <c r="S63" i="3"/>
  <c r="D64" i="3" s="1"/>
  <c r="N63" i="3"/>
  <c r="L63" i="3"/>
  <c r="U62" i="3"/>
  <c r="S62" i="3"/>
  <c r="D63" i="3" s="1"/>
  <c r="N62" i="3"/>
  <c r="L62" i="3"/>
  <c r="D62" i="3"/>
  <c r="U61" i="3"/>
  <c r="S61" i="3"/>
  <c r="N61" i="3"/>
  <c r="L61" i="3"/>
  <c r="D61" i="3"/>
  <c r="U60" i="3"/>
  <c r="S60" i="3"/>
  <c r="N60" i="3"/>
  <c r="L60" i="3"/>
  <c r="U59" i="3"/>
  <c r="S59" i="3"/>
  <c r="D60" i="3" s="1"/>
  <c r="N59" i="3"/>
  <c r="L59" i="3"/>
  <c r="L9" i="3"/>
  <c r="N9" i="3" s="1"/>
  <c r="S9" i="3" s="1"/>
  <c r="M2" i="3"/>
  <c r="U108" i="2"/>
  <c r="S108" i="2"/>
  <c r="N108" i="2"/>
  <c r="L108" i="2"/>
  <c r="U107" i="2"/>
  <c r="S107" i="2"/>
  <c r="D108" i="2" s="1"/>
  <c r="N107" i="2"/>
  <c r="L107" i="2"/>
  <c r="U106" i="2"/>
  <c r="S106" i="2"/>
  <c r="D107" i="2" s="1"/>
  <c r="N106" i="2"/>
  <c r="L106" i="2"/>
  <c r="U105" i="2"/>
  <c r="S105" i="2"/>
  <c r="D106" i="2" s="1"/>
  <c r="N105" i="2"/>
  <c r="L105" i="2"/>
  <c r="U104" i="2"/>
  <c r="S104" i="2"/>
  <c r="D105" i="2" s="1"/>
  <c r="N104" i="2"/>
  <c r="L104" i="2"/>
  <c r="U103" i="2"/>
  <c r="S103" i="2"/>
  <c r="D104" i="2" s="1"/>
  <c r="N103" i="2"/>
  <c r="L103" i="2"/>
  <c r="U102" i="2"/>
  <c r="S102" i="2"/>
  <c r="D103" i="2" s="1"/>
  <c r="N102" i="2"/>
  <c r="L102" i="2"/>
  <c r="D102" i="2"/>
  <c r="U101" i="2"/>
  <c r="S101" i="2"/>
  <c r="N101" i="2"/>
  <c r="L101" i="2"/>
  <c r="D101" i="2"/>
  <c r="U100" i="2"/>
  <c r="S100" i="2"/>
  <c r="N100" i="2"/>
  <c r="L100" i="2"/>
  <c r="U99" i="2"/>
  <c r="S99" i="2"/>
  <c r="D100" i="2" s="1"/>
  <c r="N99" i="2"/>
  <c r="L99" i="2"/>
  <c r="U98" i="2"/>
  <c r="S98" i="2"/>
  <c r="D99" i="2" s="1"/>
  <c r="N98" i="2"/>
  <c r="L98" i="2"/>
  <c r="U97" i="2"/>
  <c r="S97" i="2"/>
  <c r="D98" i="2" s="1"/>
  <c r="N97" i="2"/>
  <c r="L97" i="2"/>
  <c r="U96" i="2"/>
  <c r="S96" i="2"/>
  <c r="D97" i="2" s="1"/>
  <c r="N96" i="2"/>
  <c r="L96" i="2"/>
  <c r="U95" i="2"/>
  <c r="S95" i="2"/>
  <c r="D96" i="2" s="1"/>
  <c r="N95" i="2"/>
  <c r="L95" i="2"/>
  <c r="U94" i="2"/>
  <c r="S94" i="2"/>
  <c r="D95" i="2" s="1"/>
  <c r="N94" i="2"/>
  <c r="L94" i="2"/>
  <c r="D94" i="2"/>
  <c r="U93" i="2"/>
  <c r="S93" i="2"/>
  <c r="N93" i="2"/>
  <c r="L93" i="2"/>
  <c r="D93" i="2"/>
  <c r="U92" i="2"/>
  <c r="S92" i="2"/>
  <c r="N92" i="2"/>
  <c r="L92" i="2"/>
  <c r="U91" i="2"/>
  <c r="S91" i="2"/>
  <c r="D92" i="2" s="1"/>
  <c r="N91" i="2"/>
  <c r="L91" i="2"/>
  <c r="U90" i="2"/>
  <c r="S90" i="2"/>
  <c r="D91" i="2" s="1"/>
  <c r="N90" i="2"/>
  <c r="L90" i="2"/>
  <c r="U89" i="2"/>
  <c r="S89" i="2"/>
  <c r="D90" i="2" s="1"/>
  <c r="N89" i="2"/>
  <c r="L89" i="2"/>
  <c r="U88" i="2"/>
  <c r="S88" i="2"/>
  <c r="D89" i="2" s="1"/>
  <c r="N88" i="2"/>
  <c r="L88" i="2"/>
  <c r="U87" i="2"/>
  <c r="S87" i="2"/>
  <c r="D88" i="2" s="1"/>
  <c r="N87" i="2"/>
  <c r="L87" i="2"/>
  <c r="U86" i="2"/>
  <c r="S86" i="2"/>
  <c r="D87" i="2" s="1"/>
  <c r="N86" i="2"/>
  <c r="L86" i="2"/>
  <c r="D86" i="2"/>
  <c r="U85" i="2"/>
  <c r="S85" i="2"/>
  <c r="N85" i="2"/>
  <c r="L85" i="2"/>
  <c r="D85" i="2"/>
  <c r="U84" i="2"/>
  <c r="S84" i="2"/>
  <c r="N84" i="2"/>
  <c r="L84" i="2"/>
  <c r="U83" i="2"/>
  <c r="S83" i="2"/>
  <c r="D84" i="2" s="1"/>
  <c r="N83" i="2"/>
  <c r="L83" i="2"/>
  <c r="U82" i="2"/>
  <c r="S82" i="2"/>
  <c r="D83" i="2" s="1"/>
  <c r="N82" i="2"/>
  <c r="L82" i="2"/>
  <c r="U81" i="2"/>
  <c r="S81" i="2"/>
  <c r="D82" i="2" s="1"/>
  <c r="N81" i="2"/>
  <c r="L81" i="2"/>
  <c r="U80" i="2"/>
  <c r="S80" i="2"/>
  <c r="D81" i="2" s="1"/>
  <c r="N80" i="2"/>
  <c r="L80" i="2"/>
  <c r="U79" i="2"/>
  <c r="S79" i="2"/>
  <c r="D80" i="2" s="1"/>
  <c r="N79" i="2"/>
  <c r="L79" i="2"/>
  <c r="U78" i="2"/>
  <c r="S78" i="2"/>
  <c r="D79" i="2" s="1"/>
  <c r="N78" i="2"/>
  <c r="L78" i="2"/>
  <c r="D78" i="2"/>
  <c r="U77" i="2"/>
  <c r="S77" i="2"/>
  <c r="N77" i="2"/>
  <c r="L77" i="2"/>
  <c r="D77" i="2"/>
  <c r="U76" i="2"/>
  <c r="S76" i="2"/>
  <c r="N76" i="2"/>
  <c r="L76" i="2"/>
  <c r="U75" i="2"/>
  <c r="S75" i="2"/>
  <c r="D76" i="2" s="1"/>
  <c r="N75" i="2"/>
  <c r="L75" i="2"/>
  <c r="U74" i="2"/>
  <c r="S74" i="2"/>
  <c r="D75" i="2" s="1"/>
  <c r="N74" i="2"/>
  <c r="L74" i="2"/>
  <c r="U73" i="2"/>
  <c r="S73" i="2"/>
  <c r="D74" i="2" s="1"/>
  <c r="N73" i="2"/>
  <c r="L73" i="2"/>
  <c r="U72" i="2"/>
  <c r="S72" i="2"/>
  <c r="D73" i="2" s="1"/>
  <c r="N72" i="2"/>
  <c r="L72" i="2"/>
  <c r="U71" i="2"/>
  <c r="S71" i="2"/>
  <c r="D72" i="2" s="1"/>
  <c r="N71" i="2"/>
  <c r="L71" i="2"/>
  <c r="U70" i="2"/>
  <c r="S70" i="2"/>
  <c r="D71" i="2" s="1"/>
  <c r="N70" i="2"/>
  <c r="L70" i="2"/>
  <c r="D70" i="2"/>
  <c r="U69" i="2"/>
  <c r="S69" i="2"/>
  <c r="N69" i="2"/>
  <c r="L69" i="2"/>
  <c r="D69" i="2"/>
  <c r="U68" i="2"/>
  <c r="S68" i="2"/>
  <c r="N68" i="2"/>
  <c r="L68" i="2"/>
  <c r="U67" i="2"/>
  <c r="S67" i="2"/>
  <c r="D68" i="2" s="1"/>
  <c r="N67" i="2"/>
  <c r="L67" i="2"/>
  <c r="U66" i="2"/>
  <c r="S66" i="2"/>
  <c r="D67" i="2" s="1"/>
  <c r="N66" i="2"/>
  <c r="L66" i="2"/>
  <c r="U65" i="2"/>
  <c r="S65" i="2"/>
  <c r="D66" i="2" s="1"/>
  <c r="N65" i="2"/>
  <c r="L65" i="2"/>
  <c r="U64" i="2"/>
  <c r="S64" i="2"/>
  <c r="D65" i="2" s="1"/>
  <c r="N64" i="2"/>
  <c r="L64" i="2"/>
  <c r="U63" i="2"/>
  <c r="S63" i="2"/>
  <c r="D64" i="2" s="1"/>
  <c r="N63" i="2"/>
  <c r="L63" i="2"/>
  <c r="U62" i="2"/>
  <c r="S62" i="2"/>
  <c r="D63" i="2" s="1"/>
  <c r="N62" i="2"/>
  <c r="L62" i="2"/>
  <c r="D62" i="2"/>
  <c r="U61" i="2"/>
  <c r="S61" i="2"/>
  <c r="N61" i="2"/>
  <c r="L61" i="2"/>
  <c r="L9" i="2"/>
  <c r="N9" i="2" s="1"/>
  <c r="S9" i="2" s="1"/>
  <c r="M2" i="2"/>
  <c r="U108" i="1"/>
  <c r="S108" i="1"/>
  <c r="N108" i="1"/>
  <c r="L108" i="1"/>
  <c r="U107" i="1"/>
  <c r="S107" i="1"/>
  <c r="D108" i="1" s="1"/>
  <c r="N107" i="1"/>
  <c r="L107" i="1"/>
  <c r="U106" i="1"/>
  <c r="S106" i="1"/>
  <c r="D107" i="1" s="1"/>
  <c r="N106" i="1"/>
  <c r="L106" i="1"/>
  <c r="U105" i="1"/>
  <c r="S105" i="1"/>
  <c r="D106" i="1" s="1"/>
  <c r="N105" i="1"/>
  <c r="L105" i="1"/>
  <c r="U104" i="1"/>
  <c r="S104" i="1"/>
  <c r="D105" i="1" s="1"/>
  <c r="N104" i="1"/>
  <c r="L104" i="1"/>
  <c r="D104" i="1"/>
  <c r="U103" i="1"/>
  <c r="S103" i="1"/>
  <c r="N103" i="1"/>
  <c r="L103" i="1"/>
  <c r="U102" i="1"/>
  <c r="S102" i="1"/>
  <c r="D103" i="1" s="1"/>
  <c r="N102" i="1"/>
  <c r="L102" i="1"/>
  <c r="U101" i="1"/>
  <c r="S101" i="1"/>
  <c r="D102" i="1" s="1"/>
  <c r="N101" i="1"/>
  <c r="L101" i="1"/>
  <c r="U100" i="1"/>
  <c r="S100" i="1"/>
  <c r="D101" i="1" s="1"/>
  <c r="N100" i="1"/>
  <c r="L100" i="1"/>
  <c r="U99" i="1"/>
  <c r="S99" i="1"/>
  <c r="D100" i="1" s="1"/>
  <c r="N99" i="1"/>
  <c r="L99" i="1"/>
  <c r="U98" i="1"/>
  <c r="S98" i="1"/>
  <c r="D99" i="1" s="1"/>
  <c r="N98" i="1"/>
  <c r="L98" i="1"/>
  <c r="U97" i="1"/>
  <c r="S97" i="1"/>
  <c r="D98" i="1" s="1"/>
  <c r="N97" i="1"/>
  <c r="L97" i="1"/>
  <c r="D97" i="1"/>
  <c r="U96" i="1"/>
  <c r="S96" i="1"/>
  <c r="N96" i="1"/>
  <c r="L96" i="1"/>
  <c r="D96" i="1"/>
  <c r="U95" i="1"/>
  <c r="S95" i="1"/>
  <c r="N95" i="1"/>
  <c r="L95" i="1"/>
  <c r="U94" i="1"/>
  <c r="S94" i="1"/>
  <c r="D95" i="1" s="1"/>
  <c r="N94" i="1"/>
  <c r="L94" i="1"/>
  <c r="U93" i="1"/>
  <c r="S93" i="1"/>
  <c r="D94" i="1" s="1"/>
  <c r="N93" i="1"/>
  <c r="L93" i="1"/>
  <c r="U92" i="1"/>
  <c r="S92" i="1"/>
  <c r="D93" i="1" s="1"/>
  <c r="N92" i="1"/>
  <c r="L92" i="1"/>
  <c r="U91" i="1"/>
  <c r="S91" i="1"/>
  <c r="D92" i="1" s="1"/>
  <c r="N91" i="1"/>
  <c r="L91" i="1"/>
  <c r="U90" i="1"/>
  <c r="S90" i="1"/>
  <c r="D91" i="1" s="1"/>
  <c r="N90" i="1"/>
  <c r="L90" i="1"/>
  <c r="U89" i="1"/>
  <c r="S89" i="1"/>
  <c r="D90" i="1" s="1"/>
  <c r="N89" i="1"/>
  <c r="L89" i="1"/>
  <c r="U88" i="1"/>
  <c r="S88" i="1"/>
  <c r="D89" i="1" s="1"/>
  <c r="N88" i="1"/>
  <c r="L88" i="1"/>
  <c r="U87" i="1"/>
  <c r="S87" i="1"/>
  <c r="D88" i="1" s="1"/>
  <c r="N87" i="1"/>
  <c r="L87" i="1"/>
  <c r="U86" i="1"/>
  <c r="S86" i="1"/>
  <c r="D87" i="1" s="1"/>
  <c r="N86" i="1"/>
  <c r="L86" i="1"/>
  <c r="U85" i="1"/>
  <c r="S85" i="1"/>
  <c r="D86" i="1" s="1"/>
  <c r="N85" i="1"/>
  <c r="L85" i="1"/>
  <c r="U84" i="1"/>
  <c r="S84" i="1"/>
  <c r="D85" i="1" s="1"/>
  <c r="N84" i="1"/>
  <c r="L84" i="1"/>
  <c r="U83" i="1"/>
  <c r="S83" i="1"/>
  <c r="D84" i="1" s="1"/>
  <c r="N83" i="1"/>
  <c r="L83" i="1"/>
  <c r="U82" i="1"/>
  <c r="S82" i="1"/>
  <c r="D83" i="1" s="1"/>
  <c r="N82" i="1"/>
  <c r="L82" i="1"/>
  <c r="U81" i="1"/>
  <c r="S81" i="1"/>
  <c r="D82" i="1" s="1"/>
  <c r="N81" i="1"/>
  <c r="L81" i="1"/>
  <c r="D81" i="1"/>
  <c r="U80" i="1"/>
  <c r="S80" i="1"/>
  <c r="N80" i="1"/>
  <c r="L80" i="1"/>
  <c r="D80" i="1"/>
  <c r="U79" i="1"/>
  <c r="S79" i="1"/>
  <c r="N79" i="1"/>
  <c r="L79" i="1"/>
  <c r="U78" i="1"/>
  <c r="S78" i="1"/>
  <c r="D79" i="1" s="1"/>
  <c r="N78" i="1"/>
  <c r="L78" i="1"/>
  <c r="U77" i="1"/>
  <c r="S77" i="1"/>
  <c r="D78" i="1" s="1"/>
  <c r="N77" i="1"/>
  <c r="L77" i="1"/>
  <c r="U76" i="1"/>
  <c r="S76" i="1"/>
  <c r="D77" i="1" s="1"/>
  <c r="N76" i="1"/>
  <c r="L76" i="1"/>
  <c r="U75" i="1"/>
  <c r="S75" i="1"/>
  <c r="D76" i="1" s="1"/>
  <c r="N75" i="1"/>
  <c r="L75" i="1"/>
  <c r="U74" i="1"/>
  <c r="S74" i="1"/>
  <c r="D75" i="1" s="1"/>
  <c r="N74" i="1"/>
  <c r="L74" i="1"/>
  <c r="U73" i="1"/>
  <c r="S73" i="1"/>
  <c r="D74" i="1" s="1"/>
  <c r="N73" i="1"/>
  <c r="L73" i="1"/>
  <c r="U72" i="1"/>
  <c r="S72" i="1"/>
  <c r="D73" i="1" s="1"/>
  <c r="N72" i="1"/>
  <c r="L72" i="1"/>
  <c r="U71" i="1"/>
  <c r="S71" i="1"/>
  <c r="D72" i="1" s="1"/>
  <c r="N71" i="1"/>
  <c r="L71" i="1"/>
  <c r="U70" i="1"/>
  <c r="S70" i="1"/>
  <c r="D71" i="1" s="1"/>
  <c r="N70" i="1"/>
  <c r="L70" i="1"/>
  <c r="U69" i="1"/>
  <c r="S69" i="1"/>
  <c r="D70" i="1" s="1"/>
  <c r="N69" i="1"/>
  <c r="L69" i="1"/>
  <c r="U68" i="1"/>
  <c r="S68" i="1"/>
  <c r="D69" i="1" s="1"/>
  <c r="N68" i="1"/>
  <c r="L68" i="1"/>
  <c r="U67" i="1"/>
  <c r="S67" i="1"/>
  <c r="D68" i="1" s="1"/>
  <c r="N67" i="1"/>
  <c r="L67" i="1"/>
  <c r="U66" i="1"/>
  <c r="S66" i="1"/>
  <c r="D67" i="1" s="1"/>
  <c r="N66" i="1"/>
  <c r="L66" i="1"/>
  <c r="U65" i="1"/>
  <c r="S65" i="1"/>
  <c r="D66" i="1" s="1"/>
  <c r="N65" i="1"/>
  <c r="L65" i="1"/>
  <c r="D65" i="1"/>
  <c r="U64" i="1"/>
  <c r="S64" i="1"/>
  <c r="N64" i="1"/>
  <c r="L64" i="1"/>
  <c r="D64" i="1"/>
  <c r="U63" i="1"/>
  <c r="S63" i="1"/>
  <c r="N63" i="1"/>
  <c r="L63" i="1"/>
  <c r="U62" i="1"/>
  <c r="S62" i="1"/>
  <c r="D63" i="1" s="1"/>
  <c r="N62" i="1"/>
  <c r="L62" i="1"/>
  <c r="U61" i="1"/>
  <c r="S61" i="1"/>
  <c r="D62" i="1" s="1"/>
  <c r="N61" i="1"/>
  <c r="L61" i="1"/>
  <c r="U60" i="1"/>
  <c r="S60" i="1"/>
  <c r="D61" i="1" s="1"/>
  <c r="N60" i="1"/>
  <c r="L60" i="1"/>
  <c r="U59" i="1"/>
  <c r="S59" i="1"/>
  <c r="D60" i="1" s="1"/>
  <c r="N59" i="1"/>
  <c r="L59" i="1"/>
  <c r="L9" i="1"/>
  <c r="N9" i="1" s="1"/>
  <c r="S9" i="1" s="1"/>
  <c r="M2" i="1"/>
  <c r="U9" i="3" l="1"/>
  <c r="D10" i="3"/>
  <c r="D10" i="2"/>
  <c r="U9" i="2"/>
  <c r="D10" i="1"/>
  <c r="U9" i="1"/>
  <c r="L10" i="3" l="1"/>
  <c r="N10" i="3" s="1"/>
  <c r="S10" i="3" s="1"/>
  <c r="L10" i="2"/>
  <c r="N10" i="2" s="1"/>
  <c r="S10" i="2" s="1"/>
  <c r="L10" i="1"/>
  <c r="N10" i="1" s="1"/>
  <c r="S10" i="1" s="1"/>
  <c r="D11" i="3" l="1"/>
  <c r="U10" i="3"/>
  <c r="D11" i="2"/>
  <c r="U10" i="2"/>
  <c r="U10" i="1"/>
  <c r="D11" i="1"/>
  <c r="L11" i="3" l="1"/>
  <c r="N11" i="3" s="1"/>
  <c r="S11" i="3" s="1"/>
  <c r="L11" i="2"/>
  <c r="N11" i="2" s="1"/>
  <c r="S11" i="2" s="1"/>
  <c r="L11" i="1"/>
  <c r="N11" i="1" s="1"/>
  <c r="S11" i="1" s="1"/>
  <c r="U11" i="3" l="1"/>
  <c r="D12" i="3"/>
  <c r="U11" i="2"/>
  <c r="D12" i="2"/>
  <c r="D12" i="1"/>
  <c r="U11" i="1"/>
  <c r="L12" i="3" l="1"/>
  <c r="N12" i="3" s="1"/>
  <c r="S12" i="3" s="1"/>
  <c r="L12" i="2"/>
  <c r="N12" i="2" s="1"/>
  <c r="S12" i="2" s="1"/>
  <c r="L12" i="1"/>
  <c r="N12" i="1" s="1"/>
  <c r="S12" i="1" s="1"/>
  <c r="D13" i="3" l="1"/>
  <c r="U12" i="3"/>
  <c r="U12" i="2"/>
  <c r="D13" i="2"/>
  <c r="D13" i="1"/>
  <c r="U12" i="1"/>
  <c r="L13" i="3" l="1"/>
  <c r="N13" i="3" s="1"/>
  <c r="S13" i="3" s="1"/>
  <c r="L13" i="2"/>
  <c r="N13" i="2" s="1"/>
  <c r="S13" i="2" s="1"/>
  <c r="L13" i="1"/>
  <c r="N13" i="1" s="1"/>
  <c r="S13" i="1" s="1"/>
  <c r="D14" i="3" l="1"/>
  <c r="U13" i="3"/>
  <c r="D14" i="2"/>
  <c r="U13" i="2"/>
  <c r="D14" i="1"/>
  <c r="U13" i="1"/>
  <c r="L14" i="3" l="1"/>
  <c r="N14" i="3" s="1"/>
  <c r="S14" i="3" s="1"/>
  <c r="L14" i="2"/>
  <c r="N14" i="2" s="1"/>
  <c r="S14" i="2" s="1"/>
  <c r="L14" i="1"/>
  <c r="N14" i="1" s="1"/>
  <c r="S14" i="1" s="1"/>
  <c r="D15" i="3" l="1"/>
  <c r="L15" i="3" s="1"/>
  <c r="N15" i="3" s="1"/>
  <c r="S15" i="3" s="1"/>
  <c r="U14" i="3"/>
  <c r="D15" i="2"/>
  <c r="L15" i="2" s="1"/>
  <c r="N15" i="2" s="1"/>
  <c r="S15" i="2" s="1"/>
  <c r="U14" i="2"/>
  <c r="U14" i="1"/>
  <c r="D15" i="1"/>
  <c r="L15" i="1" s="1"/>
  <c r="N15" i="1" s="1"/>
  <c r="S15" i="1" s="1"/>
  <c r="U15" i="3" l="1"/>
  <c r="D16" i="3"/>
  <c r="L16" i="3" s="1"/>
  <c r="N16" i="3" s="1"/>
  <c r="S16" i="3" s="1"/>
  <c r="U15" i="2"/>
  <c r="D16" i="2"/>
  <c r="L16" i="2" s="1"/>
  <c r="N16" i="2" s="1"/>
  <c r="S16" i="2" s="1"/>
  <c r="U15" i="1"/>
  <c r="D16" i="1"/>
  <c r="L16" i="1" s="1"/>
  <c r="N16" i="1" s="1"/>
  <c r="S16" i="1" s="1"/>
  <c r="D17" i="3" l="1"/>
  <c r="L17" i="3" s="1"/>
  <c r="N17" i="3" s="1"/>
  <c r="S17" i="3" s="1"/>
  <c r="U16" i="3"/>
  <c r="U16" i="2"/>
  <c r="D17" i="2"/>
  <c r="L17" i="2" s="1"/>
  <c r="N17" i="2" s="1"/>
  <c r="S17" i="2" s="1"/>
  <c r="D17" i="1"/>
  <c r="L17" i="1" s="1"/>
  <c r="N17" i="1" s="1"/>
  <c r="S17" i="1" s="1"/>
  <c r="U16" i="1"/>
  <c r="D18" i="3" l="1"/>
  <c r="L18" i="3" s="1"/>
  <c r="N18" i="3" s="1"/>
  <c r="S18" i="3" s="1"/>
  <c r="U17" i="3"/>
  <c r="D18" i="2"/>
  <c r="L18" i="2" s="1"/>
  <c r="N18" i="2" s="1"/>
  <c r="S18" i="2" s="1"/>
  <c r="U17" i="2"/>
  <c r="D18" i="1"/>
  <c r="L18" i="1" s="1"/>
  <c r="N18" i="1" s="1"/>
  <c r="S18" i="1" s="1"/>
  <c r="U17" i="1"/>
  <c r="D19" i="3" l="1"/>
  <c r="L19" i="3" s="1"/>
  <c r="N19" i="3" s="1"/>
  <c r="S19" i="3" s="1"/>
  <c r="U18" i="3"/>
  <c r="D19" i="2"/>
  <c r="L19" i="2" s="1"/>
  <c r="N19" i="2" s="1"/>
  <c r="S19" i="2" s="1"/>
  <c r="U18" i="2"/>
  <c r="U18" i="1"/>
  <c r="D19" i="1"/>
  <c r="L19" i="1" s="1"/>
  <c r="N19" i="1" s="1"/>
  <c r="S19" i="1" s="1"/>
  <c r="U19" i="3" l="1"/>
  <c r="D20" i="3"/>
  <c r="L20" i="3" s="1"/>
  <c r="N20" i="3" s="1"/>
  <c r="S20" i="3" s="1"/>
  <c r="U19" i="2"/>
  <c r="D20" i="2"/>
  <c r="L20" i="2" s="1"/>
  <c r="N20" i="2" s="1"/>
  <c r="S20" i="2" s="1"/>
  <c r="D20" i="1"/>
  <c r="L20" i="1" s="1"/>
  <c r="N20" i="1" s="1"/>
  <c r="S20" i="1" s="1"/>
  <c r="U19" i="1"/>
  <c r="D21" i="3" l="1"/>
  <c r="L21" i="3" s="1"/>
  <c r="N21" i="3" s="1"/>
  <c r="S21" i="3" s="1"/>
  <c r="U20" i="3"/>
  <c r="U20" i="2"/>
  <c r="D21" i="2"/>
  <c r="L21" i="2" s="1"/>
  <c r="N21" i="2" s="1"/>
  <c r="S21" i="2" s="1"/>
  <c r="D21" i="1"/>
  <c r="L21" i="1" s="1"/>
  <c r="N21" i="1" s="1"/>
  <c r="S21" i="1" s="1"/>
  <c r="U20" i="1"/>
  <c r="D22" i="3" l="1"/>
  <c r="L22" i="3" s="1"/>
  <c r="N22" i="3" s="1"/>
  <c r="S22" i="3" s="1"/>
  <c r="U21" i="3"/>
  <c r="D22" i="2"/>
  <c r="L22" i="2" s="1"/>
  <c r="N22" i="2" s="1"/>
  <c r="S22" i="2" s="1"/>
  <c r="U21" i="2"/>
  <c r="D22" i="1"/>
  <c r="L22" i="1" s="1"/>
  <c r="N22" i="1" s="1"/>
  <c r="S22" i="1" s="1"/>
  <c r="U21" i="1"/>
  <c r="D23" i="3" l="1"/>
  <c r="L23" i="3" s="1"/>
  <c r="N23" i="3" s="1"/>
  <c r="S23" i="3" s="1"/>
  <c r="U22" i="3"/>
  <c r="D23" i="2"/>
  <c r="L23" i="2" s="1"/>
  <c r="N23" i="2" s="1"/>
  <c r="S23" i="2" s="1"/>
  <c r="U22" i="2"/>
  <c r="U22" i="1"/>
  <c r="D23" i="1"/>
  <c r="L23" i="1" s="1"/>
  <c r="N23" i="1" s="1"/>
  <c r="S23" i="1" s="1"/>
  <c r="U23" i="3" l="1"/>
  <c r="D24" i="3"/>
  <c r="L24" i="3" s="1"/>
  <c r="N24" i="3" s="1"/>
  <c r="S24" i="3" s="1"/>
  <c r="U23" i="2"/>
  <c r="D24" i="2"/>
  <c r="L24" i="2" s="1"/>
  <c r="N24" i="2" s="1"/>
  <c r="S24" i="2" s="1"/>
  <c r="U23" i="1"/>
  <c r="D24" i="1"/>
  <c r="L24" i="1" s="1"/>
  <c r="N24" i="1" s="1"/>
  <c r="S24" i="1" s="1"/>
  <c r="U24" i="3" l="1"/>
  <c r="D25" i="3"/>
  <c r="L25" i="3" s="1"/>
  <c r="N25" i="3" s="1"/>
  <c r="S25" i="3" s="1"/>
  <c r="D25" i="2"/>
  <c r="L25" i="2" s="1"/>
  <c r="N25" i="2" s="1"/>
  <c r="S25" i="2" s="1"/>
  <c r="U24" i="2"/>
  <c r="D25" i="1"/>
  <c r="L25" i="1" s="1"/>
  <c r="N25" i="1" s="1"/>
  <c r="S25" i="1" s="1"/>
  <c r="U24" i="1"/>
  <c r="U25" i="3" l="1"/>
  <c r="D26" i="3"/>
  <c r="L26" i="3" s="1"/>
  <c r="N26" i="3" s="1"/>
  <c r="S26" i="3" s="1"/>
  <c r="D26" i="2"/>
  <c r="L26" i="2" s="1"/>
  <c r="N26" i="2" s="1"/>
  <c r="S26" i="2" s="1"/>
  <c r="U25" i="2"/>
  <c r="D26" i="1"/>
  <c r="L26" i="1" s="1"/>
  <c r="N26" i="1" s="1"/>
  <c r="S26" i="1" s="1"/>
  <c r="U25" i="1"/>
  <c r="D27" i="3" l="1"/>
  <c r="L27" i="3" s="1"/>
  <c r="N27" i="3" s="1"/>
  <c r="S27" i="3" s="1"/>
  <c r="U26" i="3"/>
  <c r="D27" i="2"/>
  <c r="L27" i="2" s="1"/>
  <c r="N27" i="2" s="1"/>
  <c r="S27" i="2" s="1"/>
  <c r="U26" i="2"/>
  <c r="U26" i="1"/>
  <c r="D27" i="1"/>
  <c r="L27" i="1" s="1"/>
  <c r="N27" i="1" s="1"/>
  <c r="S27" i="1" s="1"/>
  <c r="U27" i="3" l="1"/>
  <c r="D28" i="3"/>
  <c r="L28" i="3" s="1"/>
  <c r="N28" i="3" s="1"/>
  <c r="S28" i="3" s="1"/>
  <c r="U27" i="2"/>
  <c r="D28" i="2"/>
  <c r="L28" i="2" s="1"/>
  <c r="N28" i="2" s="1"/>
  <c r="S28" i="2" s="1"/>
  <c r="D28" i="1"/>
  <c r="L28" i="1" s="1"/>
  <c r="N28" i="1" s="1"/>
  <c r="S28" i="1" s="1"/>
  <c r="U27" i="1"/>
  <c r="D29" i="3" l="1"/>
  <c r="L29" i="3" s="1"/>
  <c r="N29" i="3" s="1"/>
  <c r="S29" i="3" s="1"/>
  <c r="U28" i="3"/>
  <c r="U28" i="2"/>
  <c r="D29" i="2"/>
  <c r="L29" i="2" s="1"/>
  <c r="N29" i="2" s="1"/>
  <c r="S29" i="2" s="1"/>
  <c r="D29" i="1"/>
  <c r="L29" i="1" s="1"/>
  <c r="N29" i="1" s="1"/>
  <c r="S29" i="1" s="1"/>
  <c r="U28" i="1"/>
  <c r="D30" i="3" l="1"/>
  <c r="L30" i="3" s="1"/>
  <c r="N30" i="3" s="1"/>
  <c r="S30" i="3" s="1"/>
  <c r="U29" i="3"/>
  <c r="D30" i="2"/>
  <c r="L30" i="2" s="1"/>
  <c r="N30" i="2" s="1"/>
  <c r="S30" i="2" s="1"/>
  <c r="U29" i="2"/>
  <c r="D30" i="1"/>
  <c r="L30" i="1" s="1"/>
  <c r="N30" i="1" s="1"/>
  <c r="S30" i="1" s="1"/>
  <c r="U29" i="1"/>
  <c r="D31" i="3" l="1"/>
  <c r="L31" i="3" s="1"/>
  <c r="N31" i="3" s="1"/>
  <c r="S31" i="3" s="1"/>
  <c r="U30" i="3"/>
  <c r="D31" i="2"/>
  <c r="L31" i="2" s="1"/>
  <c r="N31" i="2" s="1"/>
  <c r="S31" i="2" s="1"/>
  <c r="U30" i="2"/>
  <c r="U30" i="1"/>
  <c r="D31" i="1"/>
  <c r="L31" i="1" s="1"/>
  <c r="N31" i="1" s="1"/>
  <c r="S31" i="1" s="1"/>
  <c r="U31" i="3" l="1"/>
  <c r="D32" i="3"/>
  <c r="L32" i="3" s="1"/>
  <c r="N32" i="3" s="1"/>
  <c r="S32" i="3" s="1"/>
  <c r="U31" i="2"/>
  <c r="D32" i="2"/>
  <c r="L32" i="2" s="1"/>
  <c r="N32" i="2" s="1"/>
  <c r="S32" i="2" s="1"/>
  <c r="U31" i="1"/>
  <c r="D32" i="1"/>
  <c r="L32" i="1" s="1"/>
  <c r="N32" i="1" s="1"/>
  <c r="S32" i="1" s="1"/>
  <c r="D33" i="3" l="1"/>
  <c r="L33" i="3" s="1"/>
  <c r="N33" i="3" s="1"/>
  <c r="S33" i="3" s="1"/>
  <c r="U32" i="3"/>
  <c r="D33" i="2"/>
  <c r="L33" i="2" s="1"/>
  <c r="N33" i="2" s="1"/>
  <c r="S33" i="2" s="1"/>
  <c r="U32" i="2"/>
  <c r="D33" i="1"/>
  <c r="L33" i="1" s="1"/>
  <c r="N33" i="1" s="1"/>
  <c r="S33" i="1" s="1"/>
  <c r="U32" i="1"/>
  <c r="D34" i="3" l="1"/>
  <c r="L34" i="3" s="1"/>
  <c r="N34" i="3" s="1"/>
  <c r="S34" i="3" s="1"/>
  <c r="U33" i="3"/>
  <c r="D34" i="2"/>
  <c r="L34" i="2" s="1"/>
  <c r="N34" i="2" s="1"/>
  <c r="S34" i="2" s="1"/>
  <c r="U33" i="2"/>
  <c r="D34" i="1"/>
  <c r="L34" i="1" s="1"/>
  <c r="N34" i="1" s="1"/>
  <c r="S34" i="1" s="1"/>
  <c r="U33" i="1"/>
  <c r="D35" i="3" l="1"/>
  <c r="L35" i="3" s="1"/>
  <c r="N35" i="3" s="1"/>
  <c r="S35" i="3" s="1"/>
  <c r="U34" i="3"/>
  <c r="D35" i="2"/>
  <c r="L35" i="2" s="1"/>
  <c r="N35" i="2" s="1"/>
  <c r="S35" i="2" s="1"/>
  <c r="U34" i="2"/>
  <c r="U34" i="1"/>
  <c r="D35" i="1"/>
  <c r="L35" i="1" s="1"/>
  <c r="N35" i="1" s="1"/>
  <c r="S35" i="1" s="1"/>
  <c r="U35" i="3" l="1"/>
  <c r="D36" i="3"/>
  <c r="L36" i="3" s="1"/>
  <c r="N36" i="3" s="1"/>
  <c r="S36" i="3" s="1"/>
  <c r="U35" i="2"/>
  <c r="D36" i="2"/>
  <c r="L36" i="2" s="1"/>
  <c r="N36" i="2" s="1"/>
  <c r="S36" i="2" s="1"/>
  <c r="D36" i="1"/>
  <c r="L36" i="1" s="1"/>
  <c r="N36" i="1" s="1"/>
  <c r="S36" i="1" s="1"/>
  <c r="U35" i="1"/>
  <c r="D37" i="3" l="1"/>
  <c r="L37" i="3" s="1"/>
  <c r="N37" i="3" s="1"/>
  <c r="S37" i="3" s="1"/>
  <c r="U36" i="3"/>
  <c r="U36" i="2"/>
  <c r="D37" i="2"/>
  <c r="L37" i="2" s="1"/>
  <c r="N37" i="2" s="1"/>
  <c r="S37" i="2" s="1"/>
  <c r="D37" i="1"/>
  <c r="L37" i="1" s="1"/>
  <c r="N37" i="1" s="1"/>
  <c r="S37" i="1" s="1"/>
  <c r="U36" i="1"/>
  <c r="D38" i="3" l="1"/>
  <c r="L38" i="3" s="1"/>
  <c r="N38" i="3" s="1"/>
  <c r="S38" i="3" s="1"/>
  <c r="U37" i="3"/>
  <c r="D38" i="2"/>
  <c r="L38" i="2" s="1"/>
  <c r="N38" i="2" s="1"/>
  <c r="S38" i="2" s="1"/>
  <c r="U37" i="2"/>
  <c r="D38" i="1"/>
  <c r="L38" i="1" s="1"/>
  <c r="N38" i="1" s="1"/>
  <c r="S38" i="1" s="1"/>
  <c r="U37" i="1"/>
  <c r="D39" i="3" l="1"/>
  <c r="L39" i="3" s="1"/>
  <c r="N39" i="3" s="1"/>
  <c r="S39" i="3" s="1"/>
  <c r="U38" i="3"/>
  <c r="D39" i="2"/>
  <c r="L39" i="2" s="1"/>
  <c r="N39" i="2" s="1"/>
  <c r="S39" i="2" s="1"/>
  <c r="U38" i="2"/>
  <c r="U38" i="1"/>
  <c r="D39" i="1"/>
  <c r="L39" i="1" s="1"/>
  <c r="N39" i="1" s="1"/>
  <c r="S39" i="1" s="1"/>
  <c r="U39" i="3" l="1"/>
  <c r="D40" i="3"/>
  <c r="L40" i="3" s="1"/>
  <c r="N40" i="3" s="1"/>
  <c r="S40" i="3" s="1"/>
  <c r="U39" i="2"/>
  <c r="D40" i="2"/>
  <c r="L40" i="2" s="1"/>
  <c r="N40" i="2" s="1"/>
  <c r="S40" i="2" s="1"/>
  <c r="U39" i="1"/>
  <c r="D40" i="1"/>
  <c r="L40" i="1" s="1"/>
  <c r="N40" i="1" s="1"/>
  <c r="S40" i="1" s="1"/>
  <c r="U40" i="3" l="1"/>
  <c r="D41" i="3"/>
  <c r="L41" i="3" s="1"/>
  <c r="N41" i="3" s="1"/>
  <c r="S41" i="3" s="1"/>
  <c r="U40" i="2"/>
  <c r="D41" i="2"/>
  <c r="L41" i="2" s="1"/>
  <c r="N41" i="2" s="1"/>
  <c r="S41" i="2" s="1"/>
  <c r="D41" i="1"/>
  <c r="L41" i="1" s="1"/>
  <c r="N41" i="1" s="1"/>
  <c r="S41" i="1" s="1"/>
  <c r="U40" i="1"/>
  <c r="U41" i="3" l="1"/>
  <c r="D42" i="3"/>
  <c r="L42" i="3" s="1"/>
  <c r="N42" i="3" s="1"/>
  <c r="S42" i="3" s="1"/>
  <c r="D42" i="2"/>
  <c r="L42" i="2" s="1"/>
  <c r="N42" i="2" s="1"/>
  <c r="S42" i="2" s="1"/>
  <c r="U41" i="2"/>
  <c r="D42" i="1"/>
  <c r="L42" i="1" s="1"/>
  <c r="N42" i="1" s="1"/>
  <c r="S42" i="1" s="1"/>
  <c r="U41" i="1"/>
  <c r="D43" i="3" l="1"/>
  <c r="L43" i="3" s="1"/>
  <c r="N43" i="3" s="1"/>
  <c r="S43" i="3" s="1"/>
  <c r="U42" i="3"/>
  <c r="D43" i="2"/>
  <c r="L43" i="2" s="1"/>
  <c r="N43" i="2" s="1"/>
  <c r="S43" i="2" s="1"/>
  <c r="U42" i="2"/>
  <c r="U42" i="1"/>
  <c r="D43" i="1"/>
  <c r="L43" i="1" s="1"/>
  <c r="N43" i="1" s="1"/>
  <c r="S43" i="1" s="1"/>
  <c r="U43" i="3" l="1"/>
  <c r="D44" i="3"/>
  <c r="L44" i="3" s="1"/>
  <c r="N44" i="3" s="1"/>
  <c r="S44" i="3" s="1"/>
  <c r="U43" i="2"/>
  <c r="D44" i="2"/>
  <c r="L44" i="2" s="1"/>
  <c r="N44" i="2" s="1"/>
  <c r="S44" i="2" s="1"/>
  <c r="D44" i="1"/>
  <c r="L44" i="1" s="1"/>
  <c r="N44" i="1" s="1"/>
  <c r="S44" i="1" s="1"/>
  <c r="U43" i="1"/>
  <c r="D45" i="3" l="1"/>
  <c r="L45" i="3" s="1"/>
  <c r="N45" i="3" s="1"/>
  <c r="S45" i="3" s="1"/>
  <c r="U44" i="3"/>
  <c r="U44" i="2"/>
  <c r="D45" i="2"/>
  <c r="L45" i="2" s="1"/>
  <c r="N45" i="2" s="1"/>
  <c r="S45" i="2" s="1"/>
  <c r="D45" i="1"/>
  <c r="L45" i="1" s="1"/>
  <c r="N45" i="1" s="1"/>
  <c r="S45" i="1" s="1"/>
  <c r="U44" i="1"/>
  <c r="D46" i="3" l="1"/>
  <c r="L46" i="3" s="1"/>
  <c r="N46" i="3" s="1"/>
  <c r="S46" i="3" s="1"/>
  <c r="U45" i="3"/>
  <c r="D46" i="2"/>
  <c r="L46" i="2" s="1"/>
  <c r="N46" i="2" s="1"/>
  <c r="S46" i="2" s="1"/>
  <c r="U45" i="2"/>
  <c r="D46" i="1"/>
  <c r="L46" i="1" s="1"/>
  <c r="N46" i="1" s="1"/>
  <c r="S46" i="1" s="1"/>
  <c r="U45" i="1"/>
  <c r="D47" i="3" l="1"/>
  <c r="L47" i="3" s="1"/>
  <c r="N47" i="3" s="1"/>
  <c r="S47" i="3" s="1"/>
  <c r="U46" i="3"/>
  <c r="D47" i="2"/>
  <c r="L47" i="2" s="1"/>
  <c r="N47" i="2" s="1"/>
  <c r="S47" i="2" s="1"/>
  <c r="U46" i="2"/>
  <c r="U46" i="1"/>
  <c r="D47" i="1"/>
  <c r="L47" i="1" s="1"/>
  <c r="N47" i="1" s="1"/>
  <c r="S47" i="1" s="1"/>
  <c r="U47" i="3" l="1"/>
  <c r="D48" i="3"/>
  <c r="L48" i="3" s="1"/>
  <c r="N48" i="3" s="1"/>
  <c r="S48" i="3" s="1"/>
  <c r="U47" i="2"/>
  <c r="D48" i="2"/>
  <c r="L48" i="2" s="1"/>
  <c r="N48" i="2" s="1"/>
  <c r="S48" i="2" s="1"/>
  <c r="U47" i="1"/>
  <c r="D48" i="1"/>
  <c r="L48" i="1" s="1"/>
  <c r="N48" i="1" s="1"/>
  <c r="S48" i="1" s="1"/>
  <c r="D49" i="3" l="1"/>
  <c r="L49" i="3" s="1"/>
  <c r="N49" i="3" s="1"/>
  <c r="S49" i="3" s="1"/>
  <c r="U48" i="3"/>
  <c r="D49" i="2"/>
  <c r="L49" i="2" s="1"/>
  <c r="N49" i="2" s="1"/>
  <c r="S49" i="2" s="1"/>
  <c r="U48" i="2"/>
  <c r="D49" i="1"/>
  <c r="L49" i="1" s="1"/>
  <c r="N49" i="1" s="1"/>
  <c r="S49" i="1" s="1"/>
  <c r="U48" i="1"/>
  <c r="D50" i="3" l="1"/>
  <c r="L50" i="3" s="1"/>
  <c r="N50" i="3" s="1"/>
  <c r="S50" i="3" s="1"/>
  <c r="U49" i="3"/>
  <c r="D50" i="2"/>
  <c r="L50" i="2" s="1"/>
  <c r="N50" i="2" s="1"/>
  <c r="S50" i="2" s="1"/>
  <c r="U49" i="2"/>
  <c r="D50" i="1"/>
  <c r="L50" i="1" s="1"/>
  <c r="N50" i="1" s="1"/>
  <c r="S50" i="1" s="1"/>
  <c r="U49" i="1"/>
  <c r="D51" i="3" l="1"/>
  <c r="L51" i="3" s="1"/>
  <c r="N51" i="3" s="1"/>
  <c r="S51" i="3" s="1"/>
  <c r="U50" i="3"/>
  <c r="D51" i="2"/>
  <c r="L51" i="2" s="1"/>
  <c r="N51" i="2" s="1"/>
  <c r="S51" i="2" s="1"/>
  <c r="U50" i="2"/>
  <c r="U50" i="1"/>
  <c r="D51" i="1"/>
  <c r="L51" i="1" s="1"/>
  <c r="N51" i="1" s="1"/>
  <c r="S51" i="1" s="1"/>
  <c r="U51" i="3" l="1"/>
  <c r="D52" i="3"/>
  <c r="L52" i="3" s="1"/>
  <c r="N52" i="3" s="1"/>
  <c r="S52" i="3" s="1"/>
  <c r="U51" i="2"/>
  <c r="D52" i="2"/>
  <c r="L52" i="2" s="1"/>
  <c r="N52" i="2" s="1"/>
  <c r="S52" i="2" s="1"/>
  <c r="D52" i="1"/>
  <c r="L52" i="1" s="1"/>
  <c r="N52" i="1" s="1"/>
  <c r="S52" i="1" s="1"/>
  <c r="U51" i="1"/>
  <c r="D53" i="3" l="1"/>
  <c r="L53" i="3" s="1"/>
  <c r="N53" i="3" s="1"/>
  <c r="S53" i="3" s="1"/>
  <c r="U52" i="3"/>
  <c r="D53" i="2"/>
  <c r="L53" i="2" s="1"/>
  <c r="N53" i="2" s="1"/>
  <c r="S53" i="2" s="1"/>
  <c r="U52" i="2"/>
  <c r="D53" i="1"/>
  <c r="L53" i="1" s="1"/>
  <c r="N53" i="1" s="1"/>
  <c r="S53" i="1" s="1"/>
  <c r="U52" i="1"/>
  <c r="D54" i="3" l="1"/>
  <c r="L54" i="3" s="1"/>
  <c r="N54" i="3" s="1"/>
  <c r="S54" i="3" s="1"/>
  <c r="U53" i="3"/>
  <c r="U53" i="2"/>
  <c r="D54" i="2"/>
  <c r="L54" i="2" s="1"/>
  <c r="N54" i="2" s="1"/>
  <c r="S54" i="2" s="1"/>
  <c r="D54" i="1"/>
  <c r="L54" i="1" s="1"/>
  <c r="N54" i="1" s="1"/>
  <c r="S54" i="1" s="1"/>
  <c r="U53" i="1"/>
  <c r="D55" i="3" l="1"/>
  <c r="L55" i="3" s="1"/>
  <c r="N55" i="3" s="1"/>
  <c r="S55" i="3" s="1"/>
  <c r="U54" i="3"/>
  <c r="D55" i="2"/>
  <c r="L55" i="2" s="1"/>
  <c r="N55" i="2" s="1"/>
  <c r="S55" i="2" s="1"/>
  <c r="U54" i="2"/>
  <c r="U54" i="1"/>
  <c r="D55" i="1"/>
  <c r="L55" i="1" s="1"/>
  <c r="N55" i="1" s="1"/>
  <c r="S55" i="1" s="1"/>
  <c r="U55" i="3" l="1"/>
  <c r="D56" i="3"/>
  <c r="L56" i="3" s="1"/>
  <c r="N56" i="3" s="1"/>
  <c r="S56" i="3" s="1"/>
  <c r="U55" i="2"/>
  <c r="D56" i="2"/>
  <c r="L56" i="2" s="1"/>
  <c r="N56" i="2" s="1"/>
  <c r="S56" i="2" s="1"/>
  <c r="D56" i="1"/>
  <c r="L56" i="1" s="1"/>
  <c r="N56" i="1" s="1"/>
  <c r="S56" i="1" s="1"/>
  <c r="U55" i="1"/>
  <c r="U56" i="3" l="1"/>
  <c r="D57" i="3"/>
  <c r="L57" i="3" s="1"/>
  <c r="N57" i="3" s="1"/>
  <c r="S57" i="3" s="1"/>
  <c r="D57" i="2"/>
  <c r="L57" i="2" s="1"/>
  <c r="N57" i="2" s="1"/>
  <c r="S57" i="2" s="1"/>
  <c r="U56" i="2"/>
  <c r="D57" i="1"/>
  <c r="L57" i="1" s="1"/>
  <c r="N57" i="1" s="1"/>
  <c r="S57" i="1" s="1"/>
  <c r="U56" i="1"/>
  <c r="U57" i="3" l="1"/>
  <c r="D58" i="3"/>
  <c r="D58" i="2"/>
  <c r="L58" i="2" s="1"/>
  <c r="N58" i="2" s="1"/>
  <c r="S58" i="2" s="1"/>
  <c r="U57" i="2"/>
  <c r="D58" i="1"/>
  <c r="U57" i="1"/>
  <c r="L58" i="3" l="1"/>
  <c r="N58" i="3" s="1"/>
  <c r="S58" i="3" s="1"/>
  <c r="Q2" i="3" s="1"/>
  <c r="Q4" i="3"/>
  <c r="M4" i="3"/>
  <c r="D59" i="2"/>
  <c r="L59" i="2" s="1"/>
  <c r="N59" i="2" s="1"/>
  <c r="S59" i="2" s="1"/>
  <c r="U58" i="2"/>
  <c r="L58" i="1"/>
  <c r="N58" i="1" s="1"/>
  <c r="S58" i="1" s="1"/>
  <c r="M4" i="1"/>
  <c r="Q4" i="1"/>
  <c r="U58" i="3" l="1"/>
  <c r="I4" i="3" s="1"/>
  <c r="H5" i="3"/>
  <c r="D5" i="3"/>
  <c r="F5" i="3"/>
  <c r="E4" i="3"/>
  <c r="U59" i="2"/>
  <c r="D60" i="2"/>
  <c r="U58" i="1"/>
  <c r="I4" i="1" s="1"/>
  <c r="E4" i="1"/>
  <c r="D5" i="1"/>
  <c r="H5" i="1"/>
  <c r="F5" i="1"/>
  <c r="Q2" i="1"/>
  <c r="J5" i="3" l="1"/>
  <c r="L60" i="2"/>
  <c r="N60" i="2" s="1"/>
  <c r="S60" i="2" s="1"/>
  <c r="Q2" i="2" s="1"/>
  <c r="Q4" i="2"/>
  <c r="M4" i="2"/>
  <c r="J5" i="1"/>
  <c r="U60" i="2" l="1"/>
  <c r="I4" i="2" s="1"/>
  <c r="F5" i="2"/>
  <c r="H5" i="2"/>
  <c r="D5" i="2"/>
  <c r="E4" i="2"/>
  <c r="J5" i="2" l="1"/>
</calcChain>
</file>

<file path=xl/sharedStrings.xml><?xml version="1.0" encoding="utf-8"?>
<sst xmlns="http://schemas.openxmlformats.org/spreadsheetml/2006/main" count="926" uniqueCount="234">
  <si>
    <t>通貨ペア</t>
    <rPh sb="0" eb="2">
      <t>ツウカ</t>
    </rPh>
    <phoneticPr fontId="2"/>
  </si>
  <si>
    <t>時間足</t>
    <rPh sb="0" eb="2">
      <t>ジカン</t>
    </rPh>
    <rPh sb="2" eb="3">
      <t>アシ</t>
    </rPh>
    <phoneticPr fontId="2"/>
  </si>
  <si>
    <t>日足</t>
    <rPh sb="0" eb="2">
      <t>ヒアシ</t>
    </rPh>
    <phoneticPr fontId="2"/>
  </si>
  <si>
    <t>当初資金</t>
    <rPh sb="0" eb="2">
      <t>トウショ</t>
    </rPh>
    <rPh sb="2" eb="4">
      <t>シキン</t>
    </rPh>
    <phoneticPr fontId="2"/>
  </si>
  <si>
    <t>最終資金</t>
    <rPh sb="0" eb="2">
      <t>サイシュウ</t>
    </rPh>
    <rPh sb="2" eb="4">
      <t>シキン</t>
    </rPh>
    <phoneticPr fontId="2"/>
  </si>
  <si>
    <t>エントリー理由</t>
    <rPh sb="5" eb="7">
      <t>リユウ</t>
    </rPh>
    <phoneticPr fontId="2"/>
  </si>
  <si>
    <t>仕掛け１＋ＥＢ</t>
    <rPh sb="0" eb="2">
      <t>シカ</t>
    </rPh>
    <phoneticPr fontId="2"/>
  </si>
  <si>
    <t>決済理由</t>
    <rPh sb="0" eb="2">
      <t>ケッサイ</t>
    </rPh>
    <rPh sb="2" eb="4">
      <t>リユウ</t>
    </rPh>
    <phoneticPr fontId="2"/>
  </si>
  <si>
    <t xml:space="preserve">・トレーリングストップ（ダウ理論）+S/R+Line+NewPB+ReversPB(RPB)+RevEB(REB), and etc.    </t>
    <rPh sb="14" eb="16">
      <t>リロン</t>
    </rPh>
    <phoneticPr fontId="2"/>
  </si>
  <si>
    <t>検証回数 50回  期間ほぼ 2年</t>
    <rPh sb="0" eb="2">
      <t>ケンショウ</t>
    </rPh>
    <rPh sb="2" eb="4">
      <t>カイスウ</t>
    </rPh>
    <rPh sb="7" eb="8">
      <t>カイ</t>
    </rPh>
    <rPh sb="10" eb="12">
      <t>キカン</t>
    </rPh>
    <rPh sb="16" eb="17">
      <t>ネン</t>
    </rPh>
    <phoneticPr fontId="2"/>
  </si>
  <si>
    <t>損益金額</t>
    <rPh sb="0" eb="2">
      <t>ソンエキ</t>
    </rPh>
    <rPh sb="2" eb="4">
      <t>キンガク</t>
    </rPh>
    <phoneticPr fontId="2"/>
  </si>
  <si>
    <t>損益pips</t>
    <rPh sb="0" eb="2">
      <t>ソンエキ</t>
    </rPh>
    <phoneticPr fontId="2"/>
  </si>
  <si>
    <t>最大ドローアップ</t>
    <rPh sb="0" eb="2">
      <t>サイダイ</t>
    </rPh>
    <phoneticPr fontId="2"/>
  </si>
  <si>
    <t>最大ドローダウン</t>
    <rPh sb="0" eb="2">
      <t>サイダイ</t>
    </rPh>
    <phoneticPr fontId="2"/>
  </si>
  <si>
    <t>勝数</t>
    <rPh sb="0" eb="1">
      <t>カ</t>
    </rPh>
    <rPh sb="1" eb="2">
      <t>カズ</t>
    </rPh>
    <phoneticPr fontId="2"/>
  </si>
  <si>
    <t>負数</t>
    <rPh sb="0" eb="1">
      <t>マ</t>
    </rPh>
    <rPh sb="1" eb="2">
      <t>カズ</t>
    </rPh>
    <phoneticPr fontId="2"/>
  </si>
  <si>
    <t>引分</t>
    <rPh sb="0" eb="1">
      <t>ヒ</t>
    </rPh>
    <rPh sb="1" eb="2">
      <t>ワ</t>
    </rPh>
    <phoneticPr fontId="2"/>
  </si>
  <si>
    <t>勝率</t>
    <rPh sb="0" eb="2">
      <t>ショウリツ</t>
    </rPh>
    <phoneticPr fontId="2"/>
  </si>
  <si>
    <t>最大連勝</t>
    <rPh sb="0" eb="2">
      <t>サイダイ</t>
    </rPh>
    <rPh sb="2" eb="4">
      <t>レンショウ</t>
    </rPh>
    <phoneticPr fontId="2"/>
  </si>
  <si>
    <t>最大連敗</t>
    <rPh sb="0" eb="2">
      <t>サイダイ</t>
    </rPh>
    <rPh sb="2" eb="4">
      <t>レンパイ</t>
    </rPh>
    <phoneticPr fontId="2"/>
  </si>
  <si>
    <t>Entry</t>
    <phoneticPr fontId="2"/>
  </si>
  <si>
    <t>No.</t>
    <phoneticPr fontId="2"/>
  </si>
  <si>
    <t>資金</t>
    <rPh sb="0" eb="2">
      <t>シキン</t>
    </rPh>
    <phoneticPr fontId="2"/>
  </si>
  <si>
    <t>エントリー</t>
    <phoneticPr fontId="2"/>
  </si>
  <si>
    <t>リスク（3%）</t>
    <phoneticPr fontId="2"/>
  </si>
  <si>
    <t>ロット</t>
    <phoneticPr fontId="2"/>
  </si>
  <si>
    <t>決済</t>
    <rPh sb="0" eb="2">
      <t>ケッサイ</t>
    </rPh>
    <phoneticPr fontId="2"/>
  </si>
  <si>
    <t>損益</t>
    <rPh sb="0" eb="2">
      <t>ソンエキ</t>
    </rPh>
    <phoneticPr fontId="2"/>
  </si>
  <si>
    <t>決済（ストップ移動含む）</t>
    <rPh sb="0" eb="2">
      <t>ケッサイ</t>
    </rPh>
    <rPh sb="7" eb="9">
      <t>イドウ</t>
    </rPh>
    <rPh sb="9" eb="10">
      <t>フク</t>
    </rPh>
    <phoneticPr fontId="2"/>
  </si>
  <si>
    <t>条件</t>
    <rPh sb="0" eb="2">
      <t>ジョウケン</t>
    </rPh>
    <phoneticPr fontId="2"/>
  </si>
  <si>
    <t>西暦</t>
    <rPh sb="0" eb="2">
      <t>セイレキ</t>
    </rPh>
    <phoneticPr fontId="2"/>
  </si>
  <si>
    <t>日付</t>
    <rPh sb="0" eb="2">
      <t>ヒヅケ</t>
    </rPh>
    <phoneticPr fontId="2"/>
  </si>
  <si>
    <t>売買</t>
    <rPh sb="0" eb="2">
      <t>バイバイ</t>
    </rPh>
    <phoneticPr fontId="2"/>
  </si>
  <si>
    <t>レート</t>
    <phoneticPr fontId="2"/>
  </si>
  <si>
    <t>pips</t>
    <phoneticPr fontId="2"/>
  </si>
  <si>
    <t>損失上限</t>
    <rPh sb="0" eb="2">
      <t>ソンシツ</t>
    </rPh>
    <rPh sb="2" eb="4">
      <t>ジョウゲン</t>
    </rPh>
    <phoneticPr fontId="2"/>
  </si>
  <si>
    <t>金額</t>
    <rPh sb="0" eb="2">
      <t>キンガク</t>
    </rPh>
    <phoneticPr fontId="2"/>
  </si>
  <si>
    <t>理由</t>
    <rPh sb="0" eb="2">
      <t>リユウ</t>
    </rPh>
    <phoneticPr fontId="2"/>
  </si>
  <si>
    <t>PB</t>
    <phoneticPr fontId="2"/>
  </si>
  <si>
    <t>売</t>
  </si>
  <si>
    <t>RPB+MACD反転</t>
    <rPh sb="8" eb="10">
      <t>ハンテン</t>
    </rPh>
    <phoneticPr fontId="2"/>
  </si>
  <si>
    <t>EB</t>
    <phoneticPr fontId="2"/>
  </si>
  <si>
    <t>RBB</t>
    <phoneticPr fontId="2"/>
  </si>
  <si>
    <t>買</t>
  </si>
  <si>
    <t>S/R</t>
    <phoneticPr fontId="2"/>
  </si>
  <si>
    <t>S/R・・・早すぎた、悔しい。</t>
    <rPh sb="6" eb="7">
      <t>ハヤ</t>
    </rPh>
    <rPh sb="11" eb="12">
      <t>クヤ</t>
    </rPh>
    <phoneticPr fontId="2"/>
  </si>
  <si>
    <t>MACD反転中Stop移動</t>
    <rPh sb="4" eb="7">
      <t>ハンテンチュウ</t>
    </rPh>
    <rPh sb="11" eb="13">
      <t>イドウ</t>
    </rPh>
    <phoneticPr fontId="2"/>
  </si>
  <si>
    <t>RPB</t>
    <phoneticPr fontId="2"/>
  </si>
  <si>
    <t>RPB+S/R</t>
    <phoneticPr fontId="2"/>
  </si>
  <si>
    <t>S/R(Channel)</t>
    <phoneticPr fontId="2"/>
  </si>
  <si>
    <t>PB</t>
    <phoneticPr fontId="2"/>
  </si>
  <si>
    <t>NPB+Macross+MACDdiv</t>
    <phoneticPr fontId="2"/>
  </si>
  <si>
    <t>EB</t>
    <phoneticPr fontId="2"/>
  </si>
  <si>
    <t>NPB+End of the eare</t>
    <phoneticPr fontId="2"/>
  </si>
  <si>
    <t>Dow+S/R</t>
    <phoneticPr fontId="2"/>
  </si>
  <si>
    <t>NPB+S/R</t>
    <phoneticPr fontId="2"/>
  </si>
  <si>
    <t>MACD_0.382</t>
    <phoneticPr fontId="2"/>
  </si>
  <si>
    <t>NPB+急変300pips/4hr</t>
    <rPh sb="4" eb="6">
      <t>キュウヘン</t>
    </rPh>
    <phoneticPr fontId="2"/>
  </si>
  <si>
    <t>S/R+急変動の上下が突然収まり、不吉な予感</t>
    <rPh sb="4" eb="5">
      <t>キュウ</t>
    </rPh>
    <rPh sb="5" eb="7">
      <t>ヘンドウ</t>
    </rPh>
    <rPh sb="8" eb="10">
      <t>ジョウゲ</t>
    </rPh>
    <rPh sb="11" eb="13">
      <t>トツゼン</t>
    </rPh>
    <rPh sb="13" eb="14">
      <t>オサ</t>
    </rPh>
    <rPh sb="17" eb="19">
      <t>フキツ</t>
    </rPh>
    <rPh sb="20" eb="22">
      <t>ヨカン</t>
    </rPh>
    <phoneticPr fontId="2"/>
  </si>
  <si>
    <t>S/R</t>
    <phoneticPr fontId="2"/>
  </si>
  <si>
    <t>EB&amp;PB</t>
    <phoneticPr fontId="2"/>
  </si>
  <si>
    <t>S/R(4度目）</t>
    <rPh sb="5" eb="7">
      <t>ドメ</t>
    </rPh>
    <phoneticPr fontId="2"/>
  </si>
  <si>
    <t>RPB+中指</t>
    <rPh sb="4" eb="6">
      <t>ナカユビ</t>
    </rPh>
    <phoneticPr fontId="2"/>
  </si>
  <si>
    <t>NPB</t>
    <phoneticPr fontId="2"/>
  </si>
  <si>
    <t>RPB+中指+R_Div</t>
    <rPh sb="4" eb="6">
      <t>ナカユビ</t>
    </rPh>
    <phoneticPr fontId="2"/>
  </si>
  <si>
    <t>NPB+S/R</t>
    <phoneticPr fontId="2"/>
  </si>
  <si>
    <t>S/R+W_Top</t>
    <phoneticPr fontId="2"/>
  </si>
  <si>
    <t>NPB</t>
    <phoneticPr fontId="2"/>
  </si>
  <si>
    <t>S/R+R_MACD</t>
    <phoneticPr fontId="2"/>
  </si>
  <si>
    <t>RPB</t>
    <phoneticPr fontId="2"/>
  </si>
  <si>
    <t>END</t>
    <phoneticPr fontId="2"/>
  </si>
  <si>
    <t>ＵＳＤＪＰＹ</t>
    <phoneticPr fontId="2"/>
  </si>
  <si>
    <t>前回と同じ10年分であるが、エントリー回数は52回であった。</t>
    <rPh sb="0" eb="2">
      <t>ゼンカイ</t>
    </rPh>
    <rPh sb="3" eb="4">
      <t>オナ</t>
    </rPh>
    <rPh sb="7" eb="9">
      <t>ネンブン</t>
    </rPh>
    <rPh sb="19" eb="21">
      <t>カイスウ</t>
    </rPh>
    <rPh sb="24" eb="25">
      <t>カイ</t>
    </rPh>
    <phoneticPr fontId="2"/>
  </si>
  <si>
    <t>No.</t>
    <phoneticPr fontId="2"/>
  </si>
  <si>
    <t>エントリー</t>
    <phoneticPr fontId="2"/>
  </si>
  <si>
    <t>リスク（3%）</t>
    <phoneticPr fontId="2"/>
  </si>
  <si>
    <t>ロット</t>
    <phoneticPr fontId="2"/>
  </si>
  <si>
    <t>pips</t>
    <phoneticPr fontId="2"/>
  </si>
  <si>
    <t>レート</t>
    <phoneticPr fontId="2"/>
  </si>
  <si>
    <t>EB</t>
    <phoneticPr fontId="2"/>
  </si>
  <si>
    <t>Dow+NPB</t>
    <phoneticPr fontId="2"/>
  </si>
  <si>
    <t>NPB+NPB+REB+NPB</t>
    <phoneticPr fontId="2"/>
  </si>
  <si>
    <t>PB</t>
    <phoneticPr fontId="2"/>
  </si>
  <si>
    <t>RPB</t>
    <phoneticPr fontId="2"/>
  </si>
  <si>
    <t>PB</t>
    <phoneticPr fontId="2"/>
  </si>
  <si>
    <t>REB</t>
    <phoneticPr fontId="2"/>
  </si>
  <si>
    <t>Dow+S/R&amp;RPB</t>
    <phoneticPr fontId="2"/>
  </si>
  <si>
    <t>RPB(1日で400pipsも動くので早めに決済）</t>
    <rPh sb="5" eb="6">
      <t>ヒ</t>
    </rPh>
    <rPh sb="15" eb="16">
      <t>ウゴ</t>
    </rPh>
    <rPh sb="19" eb="20">
      <t>ハヤ</t>
    </rPh>
    <rPh sb="22" eb="24">
      <t>ケッサイ</t>
    </rPh>
    <phoneticPr fontId="2"/>
  </si>
  <si>
    <t>EB+PB</t>
    <phoneticPr fontId="2"/>
  </si>
  <si>
    <t>S/R+RPB</t>
    <phoneticPr fontId="2"/>
  </si>
  <si>
    <t>RPB+REB</t>
    <phoneticPr fontId="2"/>
  </si>
  <si>
    <t>NPB+NPB+Line+REB+年末</t>
    <rPh sb="17" eb="19">
      <t>ネンマツ</t>
    </rPh>
    <phoneticPr fontId="2"/>
  </si>
  <si>
    <t>EB</t>
    <phoneticPr fontId="2"/>
  </si>
  <si>
    <t>朝裁量・前日恐怖の700pips変動・急変のため、戻しを用心</t>
    <rPh sb="0" eb="1">
      <t>アサ</t>
    </rPh>
    <rPh sb="1" eb="3">
      <t>サイリョウ</t>
    </rPh>
    <rPh sb="4" eb="6">
      <t>ゼンジツ</t>
    </rPh>
    <rPh sb="6" eb="8">
      <t>キョウフ</t>
    </rPh>
    <rPh sb="16" eb="18">
      <t>ヘンドウ</t>
    </rPh>
    <rPh sb="19" eb="21">
      <t>キュウヘン</t>
    </rPh>
    <rPh sb="25" eb="26">
      <t>モド</t>
    </rPh>
    <rPh sb="28" eb="30">
      <t>ヨウジン</t>
    </rPh>
    <phoneticPr fontId="2"/>
  </si>
  <si>
    <t>Dow+Line+RPB+Div+年末</t>
    <rPh sb="17" eb="19">
      <t>ネンマツ</t>
    </rPh>
    <phoneticPr fontId="2"/>
  </si>
  <si>
    <t>Dow+NPB+S/R</t>
    <phoneticPr fontId="2"/>
  </si>
  <si>
    <t>S/R+RPB</t>
    <phoneticPr fontId="2"/>
  </si>
  <si>
    <t>Dow+RPB</t>
    <phoneticPr fontId="2"/>
  </si>
  <si>
    <t>Rdiv+RPB</t>
    <phoneticPr fontId="2"/>
  </si>
  <si>
    <t>急変1日270pipsの為S/Rで裁量</t>
    <rPh sb="0" eb="2">
      <t>キュウヘン</t>
    </rPh>
    <rPh sb="3" eb="4">
      <t>ヒ</t>
    </rPh>
    <rPh sb="12" eb="13">
      <t>タメ</t>
    </rPh>
    <rPh sb="17" eb="19">
      <t>サイリョウ</t>
    </rPh>
    <phoneticPr fontId="2"/>
  </si>
  <si>
    <t>NPB</t>
    <phoneticPr fontId="2"/>
  </si>
  <si>
    <t>S/R+MACD反転の兆し</t>
    <rPh sb="8" eb="10">
      <t>ハンテン</t>
    </rPh>
    <rPh sb="11" eb="12">
      <t>キザ</t>
    </rPh>
    <phoneticPr fontId="2"/>
  </si>
  <si>
    <t>S/R+NPB</t>
    <phoneticPr fontId="2"/>
  </si>
  <si>
    <t>歴史的安値と同値裁量</t>
    <rPh sb="0" eb="3">
      <t>レキシテキ</t>
    </rPh>
    <rPh sb="3" eb="5">
      <t>ヤスネ</t>
    </rPh>
    <rPh sb="6" eb="8">
      <t>ドウチ</t>
    </rPh>
    <rPh sb="8" eb="10">
      <t>サイリョウ</t>
    </rPh>
    <phoneticPr fontId="2"/>
  </si>
  <si>
    <t>Dow+MAdedcross</t>
    <phoneticPr fontId="2"/>
  </si>
  <si>
    <t>S/R</t>
    <phoneticPr fontId="2"/>
  </si>
  <si>
    <t>S/R同上値</t>
    <rPh sb="3" eb="5">
      <t>ドウジョウ</t>
    </rPh>
    <rPh sb="5" eb="6">
      <t>ネ</t>
    </rPh>
    <phoneticPr fontId="2"/>
  </si>
  <si>
    <t>RPB+S/R</t>
    <phoneticPr fontId="2"/>
  </si>
  <si>
    <t>Dow+S/R</t>
    <phoneticPr fontId="2"/>
  </si>
  <si>
    <t>EB</t>
    <phoneticPr fontId="2"/>
  </si>
  <si>
    <t>Dow+S/R+RPB</t>
    <phoneticPr fontId="2"/>
  </si>
  <si>
    <t>Dow+S/R+NPB</t>
    <phoneticPr fontId="2"/>
  </si>
  <si>
    <t>S/R+1day200pipsOver</t>
    <phoneticPr fontId="2"/>
  </si>
  <si>
    <t>RPB+S/R</t>
    <phoneticPr fontId="2"/>
  </si>
  <si>
    <t>RPB+MACDcross</t>
    <phoneticPr fontId="2"/>
  </si>
  <si>
    <t>NPB+S/R</t>
    <phoneticPr fontId="2"/>
  </si>
  <si>
    <t>USDJPY</t>
    <phoneticPr fontId="2"/>
  </si>
  <si>
    <t>1H</t>
    <phoneticPr fontId="2"/>
  </si>
  <si>
    <t>PB+EB  +IB &amp; 1st_strike(N0.37以降追加）</t>
    <phoneticPr fontId="2"/>
  </si>
  <si>
    <t>エントリーはFXDD 0-16時（JPN 6-22時）</t>
    <rPh sb="15" eb="16">
      <t>ジ</t>
    </rPh>
    <rPh sb="25" eb="26">
      <t>ジ</t>
    </rPh>
    <phoneticPr fontId="2"/>
  </si>
  <si>
    <t>エントリー</t>
    <phoneticPr fontId="2"/>
  </si>
  <si>
    <t>リスク（3%）</t>
    <phoneticPr fontId="2"/>
  </si>
  <si>
    <t>決済（ストップ移動含む）</t>
  </si>
  <si>
    <t>pips</t>
    <phoneticPr fontId="2"/>
  </si>
  <si>
    <t>理由</t>
  </si>
  <si>
    <t>+5pips</t>
    <phoneticPr fontId="2"/>
  </si>
  <si>
    <t>Dow</t>
    <phoneticPr fontId="2"/>
  </si>
  <si>
    <t>+5pips&amp;MACD_Div</t>
    <phoneticPr fontId="2"/>
  </si>
  <si>
    <t>Dow+S/R+R_MACD_Div</t>
    <phoneticPr fontId="2"/>
  </si>
  <si>
    <t>EB+Div</t>
    <phoneticPr fontId="2"/>
  </si>
  <si>
    <t>S/R(短時間130pips変動の為戻しを用心）</t>
    <rPh sb="4" eb="7">
      <t>タンジカン</t>
    </rPh>
    <rPh sb="14" eb="16">
      <t>ヘンドウ</t>
    </rPh>
    <rPh sb="17" eb="18">
      <t>タメ</t>
    </rPh>
    <rPh sb="18" eb="19">
      <t>モド</t>
    </rPh>
    <rPh sb="21" eb="23">
      <t>ヨウジン</t>
    </rPh>
    <phoneticPr fontId="2"/>
  </si>
  <si>
    <t>Dow+NPB+R_MACD</t>
    <phoneticPr fontId="2"/>
  </si>
  <si>
    <t>EB+PB</t>
    <phoneticPr fontId="2"/>
  </si>
  <si>
    <t>Dow+RPB+R_MACD</t>
    <phoneticPr fontId="2"/>
  </si>
  <si>
    <t>直近急落した安値</t>
    <rPh sb="0" eb="2">
      <t>チョッキン</t>
    </rPh>
    <rPh sb="2" eb="4">
      <t>キュウラク</t>
    </rPh>
    <rPh sb="6" eb="8">
      <t>ヤスネ</t>
    </rPh>
    <phoneticPr fontId="2"/>
  </si>
  <si>
    <t>S/R+R_MACD</t>
    <phoneticPr fontId="2"/>
  </si>
  <si>
    <t>S/R(強力）</t>
    <rPh sb="4" eb="6">
      <t>キョウリョク</t>
    </rPh>
    <phoneticPr fontId="2"/>
  </si>
  <si>
    <t>PB(2本目）</t>
    <rPh sb="4" eb="5">
      <t>ホン</t>
    </rPh>
    <rPh sb="5" eb="6">
      <t>メ</t>
    </rPh>
    <phoneticPr fontId="2"/>
  </si>
  <si>
    <t>+5pips+RPB</t>
    <phoneticPr fontId="2"/>
  </si>
  <si>
    <t>+5pips+R_MAcross ここのところレンジにぶつかっていますね</t>
    <phoneticPr fontId="2"/>
  </si>
  <si>
    <t>EB？（少し理由が無理かな・でもほぼ確実なのでエントリー、待っていましたー）</t>
    <rPh sb="4" eb="5">
      <t>スコ</t>
    </rPh>
    <rPh sb="6" eb="8">
      <t>リユウ</t>
    </rPh>
    <rPh sb="9" eb="11">
      <t>ムリ</t>
    </rPh>
    <rPh sb="18" eb="20">
      <t>カクジツ</t>
    </rPh>
    <rPh sb="29" eb="30">
      <t>マ</t>
    </rPh>
    <phoneticPr fontId="2"/>
  </si>
  <si>
    <t>Dow+S/R+R_MACD</t>
    <phoneticPr fontId="2"/>
  </si>
  <si>
    <t>EB+S/R</t>
    <phoneticPr fontId="2"/>
  </si>
  <si>
    <t>IB+1st</t>
    <phoneticPr fontId="2"/>
  </si>
  <si>
    <t>RPB+R_MACD</t>
    <phoneticPr fontId="2"/>
  </si>
  <si>
    <t>売</t>
    <phoneticPr fontId="2"/>
  </si>
  <si>
    <t>反省・10MA&gt;20MAで売りエントリーしてしまった。損切り後にトレンドが伸びている。早すぎた。</t>
    <rPh sb="0" eb="2">
      <t>ハンセイ</t>
    </rPh>
    <rPh sb="13" eb="14">
      <t>ウ</t>
    </rPh>
    <rPh sb="27" eb="29">
      <t>ソンギ</t>
    </rPh>
    <rPh sb="30" eb="31">
      <t>ゴ</t>
    </rPh>
    <rPh sb="37" eb="38">
      <t>ノ</t>
    </rPh>
    <rPh sb="43" eb="44">
      <t>ハヤ</t>
    </rPh>
    <phoneticPr fontId="2"/>
  </si>
  <si>
    <t>Dow+RPB+S/R</t>
    <phoneticPr fontId="2"/>
  </si>
  <si>
    <t>Dow+S/R+R_Div</t>
    <phoneticPr fontId="2"/>
  </si>
  <si>
    <t>Dow+R_Div+R_Macross</t>
    <phoneticPr fontId="2"/>
  </si>
  <si>
    <t>+5pips+RPB+S/R</t>
    <phoneticPr fontId="2"/>
  </si>
  <si>
    <t>END</t>
    <phoneticPr fontId="2"/>
  </si>
  <si>
    <t>PB-EB 1時間足エントリールール</t>
    <rPh sb="7" eb="9">
      <t>ジカン</t>
    </rPh>
    <rPh sb="9" eb="10">
      <t>アシ</t>
    </rPh>
    <phoneticPr fontId="2"/>
  </si>
  <si>
    <t>未完</t>
    <rPh sb="0" eb="2">
      <t>ミカン</t>
    </rPh>
    <phoneticPr fontId="2"/>
  </si>
  <si>
    <t>エントリー時間は日本時間6時から22時までとする。</t>
    <rPh sb="5" eb="7">
      <t>ジカン</t>
    </rPh>
    <rPh sb="8" eb="10">
      <t>ニホン</t>
    </rPh>
    <rPh sb="10" eb="12">
      <t>ジカン</t>
    </rPh>
    <rPh sb="13" eb="14">
      <t>ジ</t>
    </rPh>
    <rPh sb="18" eb="19">
      <t>ジ</t>
    </rPh>
    <phoneticPr fontId="2"/>
  </si>
  <si>
    <t>日足・4時間足は必ずチェックする。</t>
    <rPh sb="0" eb="2">
      <t>ヒアシ</t>
    </rPh>
    <rPh sb="4" eb="6">
      <t>ジカン</t>
    </rPh>
    <rPh sb="6" eb="7">
      <t>アシ</t>
    </rPh>
    <rPh sb="8" eb="9">
      <t>カナラ</t>
    </rPh>
    <phoneticPr fontId="2"/>
  </si>
  <si>
    <t>トレンドが転換すると思われる所で入る場合は、ダイバージェンスが出ている場合でも1回目のエントリーサインは必ず見送り、2回目以降で入る。</t>
    <rPh sb="5" eb="7">
      <t>テンカン</t>
    </rPh>
    <rPh sb="10" eb="11">
      <t>オモ</t>
    </rPh>
    <rPh sb="14" eb="15">
      <t>トコロ</t>
    </rPh>
    <rPh sb="16" eb="17">
      <t>ハイ</t>
    </rPh>
    <rPh sb="18" eb="20">
      <t>バアイ</t>
    </rPh>
    <rPh sb="31" eb="32">
      <t>デ</t>
    </rPh>
    <rPh sb="35" eb="37">
      <t>バアイ</t>
    </rPh>
    <rPh sb="40" eb="42">
      <t>カイメ</t>
    </rPh>
    <rPh sb="52" eb="53">
      <t>カナラ</t>
    </rPh>
    <rPh sb="54" eb="56">
      <t>ミオク</t>
    </rPh>
    <rPh sb="59" eb="61">
      <t>カイメ</t>
    </rPh>
    <rPh sb="61" eb="63">
      <t>イコウ</t>
    </rPh>
    <rPh sb="64" eb="65">
      <t>ハイ</t>
    </rPh>
    <phoneticPr fontId="2"/>
  </si>
  <si>
    <r>
      <t>エントリーする場合、反対方向に行く可能性を考える。特に</t>
    </r>
    <r>
      <rPr>
        <sz val="11"/>
        <color indexed="10"/>
        <rFont val="ＭＳ Ｐゴシック"/>
        <family val="3"/>
        <charset val="128"/>
      </rPr>
      <t>ダイバージェンスが反対方向へ行く可能性のサインを出していたらエントリーしない。</t>
    </r>
    <rPh sb="7" eb="9">
      <t>バアイ</t>
    </rPh>
    <rPh sb="10" eb="12">
      <t>ハンタイ</t>
    </rPh>
    <rPh sb="12" eb="14">
      <t>ホウコウ</t>
    </rPh>
    <rPh sb="15" eb="16">
      <t>イ</t>
    </rPh>
    <rPh sb="17" eb="20">
      <t>カノウセイ</t>
    </rPh>
    <rPh sb="21" eb="22">
      <t>カンガ</t>
    </rPh>
    <rPh sb="25" eb="26">
      <t>トク</t>
    </rPh>
    <rPh sb="36" eb="38">
      <t>ハンタイ</t>
    </rPh>
    <rPh sb="38" eb="40">
      <t>ホウコウ</t>
    </rPh>
    <rPh sb="41" eb="42">
      <t>イ</t>
    </rPh>
    <rPh sb="43" eb="46">
      <t>カノウセイ</t>
    </rPh>
    <rPh sb="51" eb="52">
      <t>ダ</t>
    </rPh>
    <phoneticPr fontId="2"/>
  </si>
  <si>
    <t>レンジと思われる所は入らない。</t>
    <rPh sb="4" eb="5">
      <t>オモ</t>
    </rPh>
    <rPh sb="8" eb="9">
      <t>トコロ</t>
    </rPh>
    <rPh sb="10" eb="11">
      <t>ハイ</t>
    </rPh>
    <phoneticPr fontId="2"/>
  </si>
  <si>
    <t>トレンド継続中と思われる所は、ＭＡＣＤシグナルがトレンド方向に位置している場合は必ず入る。</t>
    <rPh sb="4" eb="7">
      <t>ケイゾクチュウ</t>
    </rPh>
    <rPh sb="8" eb="9">
      <t>オモ</t>
    </rPh>
    <rPh sb="12" eb="13">
      <t>トコロ</t>
    </rPh>
    <rPh sb="28" eb="30">
      <t>ホウコウ</t>
    </rPh>
    <rPh sb="31" eb="33">
      <t>イチ</t>
    </rPh>
    <rPh sb="37" eb="39">
      <t>バアイ</t>
    </rPh>
    <rPh sb="40" eb="41">
      <t>カナラ</t>
    </rPh>
    <rPh sb="42" eb="43">
      <t>ハイ</t>
    </rPh>
    <phoneticPr fontId="2"/>
  </si>
  <si>
    <r>
      <t>緩い傾斜のあるレンジ帯は</t>
    </r>
    <r>
      <rPr>
        <sz val="11"/>
        <color indexed="10"/>
        <rFont val="ＭＳ Ｐゴシック"/>
        <family val="3"/>
        <charset val="128"/>
      </rPr>
      <t>4時間足</t>
    </r>
    <r>
      <rPr>
        <sz val="11"/>
        <color indexed="8"/>
        <rFont val="ＭＳ Ｐゴシック"/>
        <family val="3"/>
        <charset val="128"/>
      </rPr>
      <t>チャネルラインを引き、確実なところまで待つ。</t>
    </r>
    <rPh sb="0" eb="1">
      <t>ユル</t>
    </rPh>
    <rPh sb="2" eb="4">
      <t>ケイシャ</t>
    </rPh>
    <rPh sb="10" eb="11">
      <t>タイ</t>
    </rPh>
    <rPh sb="13" eb="15">
      <t>ジカン</t>
    </rPh>
    <rPh sb="15" eb="16">
      <t>アシ</t>
    </rPh>
    <rPh sb="24" eb="25">
      <t>ヒ</t>
    </rPh>
    <rPh sb="27" eb="29">
      <t>カクジツ</t>
    </rPh>
    <rPh sb="35" eb="36">
      <t>マ</t>
    </rPh>
    <phoneticPr fontId="2"/>
  </si>
  <si>
    <t>１時間足でストップ幅が50pips以上の場合は明確な情報がない限り、エントリーしない。エントリーしてもリスクリワードが良くないことが多い。</t>
    <rPh sb="1" eb="3">
      <t>ジカン</t>
    </rPh>
    <rPh sb="3" eb="4">
      <t>アシ</t>
    </rPh>
    <rPh sb="9" eb="10">
      <t>ハバ</t>
    </rPh>
    <rPh sb="17" eb="19">
      <t>イジョウ</t>
    </rPh>
    <rPh sb="20" eb="22">
      <t>バアイ</t>
    </rPh>
    <rPh sb="23" eb="25">
      <t>メイカク</t>
    </rPh>
    <rPh sb="26" eb="28">
      <t>ジョウホウ</t>
    </rPh>
    <rPh sb="31" eb="32">
      <t>カギ</t>
    </rPh>
    <rPh sb="59" eb="60">
      <t>ヨ</t>
    </rPh>
    <rPh sb="66" eb="67">
      <t>オオ</t>
    </rPh>
    <phoneticPr fontId="2"/>
  </si>
  <si>
    <t>小さなPBで損切り幅が小さい場合、瞬時のブレによるロスカットを避けるため、最小でも 15pipsとしてリスク計算する。</t>
    <rPh sb="0" eb="1">
      <t>チイ</t>
    </rPh>
    <rPh sb="6" eb="8">
      <t>ソンギ</t>
    </rPh>
    <rPh sb="9" eb="10">
      <t>ハバ</t>
    </rPh>
    <rPh sb="11" eb="12">
      <t>チイ</t>
    </rPh>
    <rPh sb="14" eb="16">
      <t>バアイ</t>
    </rPh>
    <rPh sb="17" eb="19">
      <t>シュンジ</t>
    </rPh>
    <rPh sb="31" eb="32">
      <t>サ</t>
    </rPh>
    <rPh sb="37" eb="39">
      <t>サイショウ</t>
    </rPh>
    <rPh sb="54" eb="56">
      <t>ケイサン</t>
    </rPh>
    <phoneticPr fontId="2"/>
  </si>
  <si>
    <t>押し目でエントリーする場合、ローソク足は押し目の形をしていても、MA10,20の位置関係や傾斜の向きが反対を示しているときは様子見とする。</t>
    <rPh sb="0" eb="1">
      <t>オ</t>
    </rPh>
    <rPh sb="2" eb="3">
      <t>メ</t>
    </rPh>
    <rPh sb="11" eb="13">
      <t>バアイ</t>
    </rPh>
    <rPh sb="18" eb="19">
      <t>アシ</t>
    </rPh>
    <rPh sb="20" eb="21">
      <t>オ</t>
    </rPh>
    <rPh sb="22" eb="23">
      <t>メ</t>
    </rPh>
    <rPh sb="24" eb="25">
      <t>カタチ</t>
    </rPh>
    <rPh sb="40" eb="42">
      <t>イチ</t>
    </rPh>
    <rPh sb="42" eb="44">
      <t>カンケイ</t>
    </rPh>
    <rPh sb="45" eb="47">
      <t>ケイシャ</t>
    </rPh>
    <rPh sb="48" eb="49">
      <t>ム</t>
    </rPh>
    <rPh sb="51" eb="53">
      <t>ハンタイ</t>
    </rPh>
    <rPh sb="54" eb="55">
      <t>シメ</t>
    </rPh>
    <rPh sb="62" eb="65">
      <t>ヨウスミ</t>
    </rPh>
    <phoneticPr fontId="2"/>
  </si>
  <si>
    <t>エントリー後の決済　（根崎流利を伸ばすことに主眼を置く）。</t>
    <rPh sb="5" eb="6">
      <t>ゴ</t>
    </rPh>
    <rPh sb="7" eb="9">
      <t>ケッサイ</t>
    </rPh>
    <phoneticPr fontId="2"/>
  </si>
  <si>
    <t>22時以降に持ち越す場合、利が出ていれば建値+5pipsにセットしてから就寝する。</t>
    <rPh sb="2" eb="3">
      <t>ジ</t>
    </rPh>
    <rPh sb="3" eb="5">
      <t>イコウ</t>
    </rPh>
    <rPh sb="6" eb="7">
      <t>モ</t>
    </rPh>
    <rPh sb="8" eb="9">
      <t>コ</t>
    </rPh>
    <rPh sb="10" eb="12">
      <t>バアイ</t>
    </rPh>
    <rPh sb="13" eb="14">
      <t>リ</t>
    </rPh>
    <rPh sb="15" eb="16">
      <t>デ</t>
    </rPh>
    <rPh sb="20" eb="22">
      <t>タテネ</t>
    </rPh>
    <rPh sb="36" eb="38">
      <t>シュウシン</t>
    </rPh>
    <phoneticPr fontId="2"/>
  </si>
  <si>
    <t>エントリー当日、２２時までの時間内で 5－6時間サポレジラインで留まっている場合は一旦撤退する。</t>
    <rPh sb="5" eb="7">
      <t>トウジツ</t>
    </rPh>
    <rPh sb="10" eb="11">
      <t>ジ</t>
    </rPh>
    <rPh sb="14" eb="16">
      <t>ジカン</t>
    </rPh>
    <rPh sb="16" eb="17">
      <t>ナイ</t>
    </rPh>
    <rPh sb="22" eb="24">
      <t>ジカン</t>
    </rPh>
    <rPh sb="32" eb="33">
      <t>トド</t>
    </rPh>
    <rPh sb="38" eb="40">
      <t>バアイ</t>
    </rPh>
    <rPh sb="41" eb="43">
      <t>イッタン</t>
    </rPh>
    <rPh sb="43" eb="45">
      <t>テッタイ</t>
    </rPh>
    <phoneticPr fontId="2"/>
  </si>
  <si>
    <t>Dowによるストップ移動ではＭＡの傾斜が一定の間は、無理（ぎりぎり）にストップを上（下）げすぎない。</t>
    <rPh sb="10" eb="12">
      <t>イドウ</t>
    </rPh>
    <rPh sb="17" eb="19">
      <t>ケイシャ</t>
    </rPh>
    <rPh sb="20" eb="22">
      <t>イッテイ</t>
    </rPh>
    <rPh sb="23" eb="24">
      <t>アイダ</t>
    </rPh>
    <rPh sb="26" eb="28">
      <t>ムリ</t>
    </rPh>
    <rPh sb="40" eb="41">
      <t>ア</t>
    </rPh>
    <rPh sb="42" eb="43">
      <t>サ</t>
    </rPh>
    <phoneticPr fontId="2"/>
  </si>
  <si>
    <t>最終的な決済判断はＳ／Ｒに当たっていること。ＭＡＣＤが反転の兆しを示していること。</t>
    <rPh sb="0" eb="3">
      <t>サイシュウテキ</t>
    </rPh>
    <rPh sb="4" eb="6">
      <t>ケッサイ</t>
    </rPh>
    <rPh sb="6" eb="8">
      <t>ハンダン</t>
    </rPh>
    <rPh sb="13" eb="14">
      <t>ア</t>
    </rPh>
    <rPh sb="27" eb="29">
      <t>ハンテン</t>
    </rPh>
    <rPh sb="30" eb="31">
      <t>キザ</t>
    </rPh>
    <rPh sb="33" eb="34">
      <t>シメ</t>
    </rPh>
    <phoneticPr fontId="2"/>
  </si>
  <si>
    <t>7割のトレードは+5pipsでも満足すること。チャンスはまた来る。無理すれば大損も何度でも来る。</t>
    <rPh sb="1" eb="2">
      <t>ワリ</t>
    </rPh>
    <rPh sb="16" eb="18">
      <t>マンゾク</t>
    </rPh>
    <rPh sb="30" eb="31">
      <t>ク</t>
    </rPh>
    <rPh sb="33" eb="35">
      <t>ムリ</t>
    </rPh>
    <rPh sb="38" eb="40">
      <t>オオゾン</t>
    </rPh>
    <rPh sb="41" eb="43">
      <t>ナンド</t>
    </rPh>
    <rPh sb="45" eb="46">
      <t>ク</t>
    </rPh>
    <phoneticPr fontId="2"/>
  </si>
  <si>
    <t>MAまだ下向き</t>
    <rPh sb="4" eb="6">
      <t>シタム</t>
    </rPh>
    <phoneticPr fontId="2"/>
  </si>
  <si>
    <t>OK</t>
    <phoneticPr fontId="2"/>
  </si>
  <si>
    <t>天井</t>
    <rPh sb="0" eb="2">
      <t>テンジョウ</t>
    </rPh>
    <phoneticPr fontId="2"/>
  </si>
  <si>
    <t>OK押し目</t>
    <rPh sb="2" eb="3">
      <t>オ</t>
    </rPh>
    <rPh sb="4" eb="5">
      <t>メ</t>
    </rPh>
    <phoneticPr fontId="2"/>
  </si>
  <si>
    <t>OK不可抗力</t>
    <rPh sb="2" eb="6">
      <t>フカコウリョク</t>
    </rPh>
    <phoneticPr fontId="2"/>
  </si>
  <si>
    <t>底</t>
    <rPh sb="0" eb="1">
      <t>ソコ</t>
    </rPh>
    <phoneticPr fontId="2"/>
  </si>
  <si>
    <t>OK</t>
    <phoneticPr fontId="2"/>
  </si>
  <si>
    <t>レンジ</t>
    <phoneticPr fontId="2"/>
  </si>
  <si>
    <t>逆張り</t>
    <rPh sb="0" eb="1">
      <t>ギャク</t>
    </rPh>
    <rPh sb="1" eb="2">
      <t>バ</t>
    </rPh>
    <phoneticPr fontId="2"/>
  </si>
  <si>
    <t>強S/R近い</t>
    <rPh sb="0" eb="1">
      <t>キョウ</t>
    </rPh>
    <rPh sb="4" eb="5">
      <t>チカ</t>
    </rPh>
    <phoneticPr fontId="2"/>
  </si>
  <si>
    <t>MAまだ上向き</t>
    <rPh sb="4" eb="5">
      <t>ウエ</t>
    </rPh>
    <phoneticPr fontId="2"/>
  </si>
  <si>
    <t>OK(早すぎ）</t>
    <rPh sb="3" eb="4">
      <t>ハヤ</t>
    </rPh>
    <phoneticPr fontId="2"/>
  </si>
  <si>
    <t>反省</t>
    <rPh sb="0" eb="2">
      <t>ハンセイ</t>
    </rPh>
    <phoneticPr fontId="2"/>
  </si>
  <si>
    <t>4H</t>
    <phoneticPr fontId="2"/>
  </si>
  <si>
    <t>OK</t>
    <phoneticPr fontId="2"/>
  </si>
  <si>
    <t>OK</t>
    <phoneticPr fontId="2"/>
  </si>
  <si>
    <t>天井</t>
    <rPh sb="0" eb="2">
      <t>テンジョウ</t>
    </rPh>
    <phoneticPr fontId="2"/>
  </si>
  <si>
    <t>MA20まだ上向き</t>
    <rPh sb="6" eb="7">
      <t>ウエ</t>
    </rPh>
    <phoneticPr fontId="2"/>
  </si>
  <si>
    <t>レンジ</t>
    <phoneticPr fontId="2"/>
  </si>
  <si>
    <t>OK強い押し目不可抗力</t>
    <rPh sb="2" eb="3">
      <t>ツヨ</t>
    </rPh>
    <rPh sb="4" eb="5">
      <t>オ</t>
    </rPh>
    <rPh sb="6" eb="7">
      <t>メ</t>
    </rPh>
    <rPh sb="7" eb="11">
      <t>フカコウリョク</t>
    </rPh>
    <phoneticPr fontId="2"/>
  </si>
  <si>
    <t>ＯＫ</t>
    <phoneticPr fontId="2"/>
  </si>
  <si>
    <t>ＯＫ</t>
    <phoneticPr fontId="2"/>
  </si>
  <si>
    <t>ＯＫ（逆張り）</t>
    <rPh sb="3" eb="4">
      <t>ギャク</t>
    </rPh>
    <rPh sb="4" eb="5">
      <t>バ</t>
    </rPh>
    <phoneticPr fontId="2"/>
  </si>
  <si>
    <t>Ｓ／Ｒ近い</t>
    <rPh sb="3" eb="4">
      <t>チカ</t>
    </rPh>
    <phoneticPr fontId="2"/>
  </si>
  <si>
    <t>危険逆張り</t>
    <rPh sb="0" eb="2">
      <t>キケン</t>
    </rPh>
    <rPh sb="2" eb="3">
      <t>ギャク</t>
    </rPh>
    <rPh sb="3" eb="4">
      <t>バ</t>
    </rPh>
    <phoneticPr fontId="2"/>
  </si>
  <si>
    <t>決済早過ぎ</t>
    <rPh sb="0" eb="2">
      <t>ケッサイ</t>
    </rPh>
    <rPh sb="2" eb="3">
      <t>ハヤ</t>
    </rPh>
    <rPh sb="3" eb="4">
      <t>ス</t>
    </rPh>
    <phoneticPr fontId="2"/>
  </si>
  <si>
    <t>ＯＫ</t>
    <phoneticPr fontId="2"/>
  </si>
  <si>
    <t>ＯＫ不可抗力</t>
    <rPh sb="2" eb="6">
      <t>フカコウリョク</t>
    </rPh>
    <phoneticPr fontId="2"/>
  </si>
  <si>
    <t>強いＳ／レンジ</t>
    <rPh sb="0" eb="1">
      <t>ツヨ</t>
    </rPh>
    <phoneticPr fontId="2"/>
  </si>
  <si>
    <t>レンジMA10まだ下向き</t>
    <rPh sb="9" eb="10">
      <t>シタ</t>
    </rPh>
    <phoneticPr fontId="2"/>
  </si>
  <si>
    <t>ＯＫレンジ</t>
    <phoneticPr fontId="2"/>
  </si>
  <si>
    <t>OK逆張りぎみ</t>
    <rPh sb="2" eb="3">
      <t>ギャク</t>
    </rPh>
    <rPh sb="3" eb="4">
      <t>バ</t>
    </rPh>
    <phoneticPr fontId="2"/>
  </si>
  <si>
    <t>MA10まだ上向き</t>
    <rPh sb="6" eb="8">
      <t>ウエム</t>
    </rPh>
    <phoneticPr fontId="2"/>
  </si>
  <si>
    <t>Good</t>
    <phoneticPr fontId="2"/>
  </si>
  <si>
    <t>Renge</t>
    <phoneticPr fontId="2"/>
  </si>
  <si>
    <t>OK不可抗力</t>
    <rPh sb="2" eb="6">
      <t>フカコウリョク</t>
    </rPh>
    <phoneticPr fontId="2"/>
  </si>
  <si>
    <t>good</t>
    <phoneticPr fontId="2"/>
  </si>
  <si>
    <t>OK MA20まだ上向き</t>
    <rPh sb="9" eb="11">
      <t>ウエム</t>
    </rPh>
    <phoneticPr fontId="2"/>
  </si>
  <si>
    <t>OK 1st_strike</t>
    <phoneticPr fontId="2"/>
  </si>
  <si>
    <t>NG ここは売り目線の場面</t>
    <rPh sb="6" eb="7">
      <t>ウ</t>
    </rPh>
    <rPh sb="8" eb="10">
      <t>メセン</t>
    </rPh>
    <rPh sb="11" eb="13">
      <t>バメン</t>
    </rPh>
    <phoneticPr fontId="2"/>
  </si>
  <si>
    <t>chart data missing</t>
    <phoneticPr fontId="2"/>
  </si>
  <si>
    <t>今月の検証は時間足や縮尺を変えると先が見えてしまうので、極力見ないようにして検証しました。</t>
    <rPh sb="0" eb="2">
      <t>コンゲツ</t>
    </rPh>
    <rPh sb="3" eb="5">
      <t>ケンショウ</t>
    </rPh>
    <rPh sb="6" eb="8">
      <t>ジカン</t>
    </rPh>
    <rPh sb="8" eb="9">
      <t>アシ</t>
    </rPh>
    <rPh sb="10" eb="12">
      <t>シュクシャク</t>
    </rPh>
    <rPh sb="13" eb="14">
      <t>カ</t>
    </rPh>
    <rPh sb="17" eb="18">
      <t>サキ</t>
    </rPh>
    <rPh sb="19" eb="20">
      <t>ミ</t>
    </rPh>
    <rPh sb="28" eb="30">
      <t>キョクリョク</t>
    </rPh>
    <rPh sb="30" eb="31">
      <t>ミ</t>
    </rPh>
    <rPh sb="38" eb="40">
      <t>ケンショウ</t>
    </rPh>
    <phoneticPr fontId="2"/>
  </si>
  <si>
    <t>そこで、検証結果とチャートを再度縮尺を変え、全体像を見ながら問題点の把握をしました。</t>
    <rPh sb="4" eb="6">
      <t>ケンショウ</t>
    </rPh>
    <rPh sb="6" eb="8">
      <t>ケッカ</t>
    </rPh>
    <rPh sb="14" eb="16">
      <t>サイド</t>
    </rPh>
    <rPh sb="16" eb="18">
      <t>シュクシャク</t>
    </rPh>
    <rPh sb="19" eb="20">
      <t>カ</t>
    </rPh>
    <rPh sb="22" eb="25">
      <t>ゼンタイゾウ</t>
    </rPh>
    <rPh sb="26" eb="27">
      <t>ミ</t>
    </rPh>
    <rPh sb="30" eb="33">
      <t>モンダイテン</t>
    </rPh>
    <rPh sb="34" eb="36">
      <t>ハアク</t>
    </rPh>
    <phoneticPr fontId="2"/>
  </si>
  <si>
    <t>最後の検証は1時間足であり、自分なりの考えがまとまった形で検証しましたので、これを中心に問題点を探りました。</t>
    <rPh sb="0" eb="2">
      <t>サイゴ</t>
    </rPh>
    <rPh sb="3" eb="5">
      <t>ケンショウ</t>
    </rPh>
    <rPh sb="7" eb="9">
      <t>ジカン</t>
    </rPh>
    <rPh sb="9" eb="10">
      <t>アシ</t>
    </rPh>
    <rPh sb="14" eb="16">
      <t>ジブン</t>
    </rPh>
    <rPh sb="19" eb="20">
      <t>カンガ</t>
    </rPh>
    <rPh sb="27" eb="28">
      <t>カタチ</t>
    </rPh>
    <rPh sb="29" eb="31">
      <t>ケンショウ</t>
    </rPh>
    <rPh sb="41" eb="43">
      <t>チュウシン</t>
    </rPh>
    <rPh sb="44" eb="47">
      <t>モンダイテン</t>
    </rPh>
    <rPh sb="48" eb="49">
      <t>サグ</t>
    </rPh>
    <phoneticPr fontId="2"/>
  </si>
  <si>
    <t>1時間足</t>
    <rPh sb="1" eb="3">
      <t>ジカン</t>
    </rPh>
    <rPh sb="3" eb="4">
      <t>アシ</t>
    </rPh>
    <phoneticPr fontId="2"/>
  </si>
  <si>
    <t>利益を伸ばすため、ダウ理論に沿ったストップ移動を中心に検証した。一方メンタル維持のため、最小+5pips決済を取り入れた。</t>
    <rPh sb="32" eb="34">
      <t>イッポウ</t>
    </rPh>
    <rPh sb="38" eb="40">
      <t>イジ</t>
    </rPh>
    <rPh sb="44" eb="46">
      <t>サイショウ</t>
    </rPh>
    <rPh sb="52" eb="54">
      <t>ケッサイ</t>
    </rPh>
    <rPh sb="55" eb="56">
      <t>ト</t>
    </rPh>
    <rPh sb="57" eb="58">
      <t>イ</t>
    </rPh>
    <phoneticPr fontId="2"/>
  </si>
  <si>
    <r>
      <t>損切りになっていたものは、</t>
    </r>
    <r>
      <rPr>
        <sz val="11"/>
        <color rgb="FFFF0000"/>
        <rFont val="ＭＳ Ｐゴシック"/>
        <family val="3"/>
        <charset val="128"/>
      </rPr>
      <t>MA 10 or 20 の傾斜がまだ反対向きであった。</t>
    </r>
    <r>
      <rPr>
        <sz val="11"/>
        <color indexed="8"/>
        <rFont val="ＭＳ Ｐゴシック"/>
        <family val="3"/>
        <charset val="128"/>
      </rPr>
      <t>結果として方向は合っていたものの、戻しで損切りとなっていた。</t>
    </r>
    <rPh sb="0" eb="2">
      <t>ソンギ</t>
    </rPh>
    <rPh sb="26" eb="28">
      <t>ケイシャ</t>
    </rPh>
    <rPh sb="31" eb="33">
      <t>ハンタイ</t>
    </rPh>
    <rPh sb="33" eb="34">
      <t>ム</t>
    </rPh>
    <rPh sb="40" eb="42">
      <t>ケッカ</t>
    </rPh>
    <rPh sb="45" eb="47">
      <t>ホウコウ</t>
    </rPh>
    <rPh sb="48" eb="49">
      <t>ア</t>
    </rPh>
    <rPh sb="57" eb="58">
      <t>モド</t>
    </rPh>
    <rPh sb="60" eb="62">
      <t>ソンギ</t>
    </rPh>
    <phoneticPr fontId="2"/>
  </si>
  <si>
    <r>
      <t>+5pipsで決済したものの多くは、</t>
    </r>
    <r>
      <rPr>
        <sz val="11"/>
        <color rgb="FFFF0000"/>
        <rFont val="ＭＳ Ｐゴシック"/>
        <family val="3"/>
        <charset val="128"/>
      </rPr>
      <t>天井、底、レンジ、強いサポレジ付近</t>
    </r>
    <r>
      <rPr>
        <sz val="11"/>
        <color indexed="8"/>
        <rFont val="ＭＳ Ｐゴシック"/>
        <family val="3"/>
        <charset val="128"/>
      </rPr>
      <t>でのエントリーとなっていた。</t>
    </r>
    <rPh sb="7" eb="9">
      <t>ケッサイ</t>
    </rPh>
    <rPh sb="14" eb="15">
      <t>オオ</t>
    </rPh>
    <rPh sb="18" eb="20">
      <t>テンジョウ</t>
    </rPh>
    <rPh sb="21" eb="22">
      <t>ソコ</t>
    </rPh>
    <rPh sb="27" eb="28">
      <t>ツヨ</t>
    </rPh>
    <rPh sb="33" eb="35">
      <t>フキン</t>
    </rPh>
    <phoneticPr fontId="2"/>
  </si>
  <si>
    <t>4時間足</t>
    <rPh sb="1" eb="3">
      <t>ジカン</t>
    </rPh>
    <rPh sb="3" eb="4">
      <t>アシ</t>
    </rPh>
    <phoneticPr fontId="2"/>
  </si>
  <si>
    <t>勝率を重視し、反転の兆し（逆PB、サポレジ、MACD反転等）が現れたら利益確定をした。</t>
    <rPh sb="0" eb="2">
      <t>ショウリツ</t>
    </rPh>
    <rPh sb="3" eb="5">
      <t>ジュウシ</t>
    </rPh>
    <rPh sb="7" eb="9">
      <t>ハンテン</t>
    </rPh>
    <rPh sb="10" eb="11">
      <t>キザ</t>
    </rPh>
    <rPh sb="13" eb="14">
      <t>ギャク</t>
    </rPh>
    <rPh sb="26" eb="28">
      <t>ハンテン</t>
    </rPh>
    <rPh sb="28" eb="29">
      <t>トウ</t>
    </rPh>
    <rPh sb="31" eb="32">
      <t>アラワ</t>
    </rPh>
    <rPh sb="35" eb="37">
      <t>リエキ</t>
    </rPh>
    <rPh sb="37" eb="39">
      <t>カクテイ</t>
    </rPh>
    <phoneticPr fontId="2"/>
  </si>
  <si>
    <t>大きな目で見ればレンジ帯の成績が悪かった。しかし、そこそこの利益は出ていた。</t>
    <rPh sb="0" eb="1">
      <t>オオ</t>
    </rPh>
    <rPh sb="3" eb="4">
      <t>メ</t>
    </rPh>
    <rPh sb="5" eb="6">
      <t>ミ</t>
    </rPh>
    <rPh sb="11" eb="12">
      <t>タイ</t>
    </rPh>
    <rPh sb="13" eb="15">
      <t>セイセキ</t>
    </rPh>
    <rPh sb="16" eb="17">
      <t>ワル</t>
    </rPh>
    <rPh sb="30" eb="32">
      <t>リエキ</t>
    </rPh>
    <rPh sb="33" eb="34">
      <t>デ</t>
    </rPh>
    <phoneticPr fontId="2"/>
  </si>
  <si>
    <t>一方トレンドが発生した時に完全に大きな利益を取り逃がしたり、トレンド中のエントリーが出来ない場面があった。</t>
    <rPh sb="0" eb="2">
      <t>イッポウ</t>
    </rPh>
    <rPh sb="7" eb="9">
      <t>ハッセイ</t>
    </rPh>
    <rPh sb="11" eb="12">
      <t>トキ</t>
    </rPh>
    <rPh sb="13" eb="15">
      <t>カンゼン</t>
    </rPh>
    <rPh sb="16" eb="17">
      <t>オオ</t>
    </rPh>
    <rPh sb="19" eb="21">
      <t>リエキ</t>
    </rPh>
    <rPh sb="22" eb="23">
      <t>ト</t>
    </rPh>
    <rPh sb="24" eb="25">
      <t>ニ</t>
    </rPh>
    <rPh sb="34" eb="35">
      <t>チュウ</t>
    </rPh>
    <rPh sb="42" eb="44">
      <t>デキ</t>
    </rPh>
    <rPh sb="46" eb="48">
      <t>バメン</t>
    </rPh>
    <phoneticPr fontId="2"/>
  </si>
  <si>
    <t>明らかにエントリー方向を間違えていたものがあった（条件には合っていたものの、本来なら逆方向目線でなけらばならない）。</t>
    <rPh sb="0" eb="1">
      <t>アキ</t>
    </rPh>
    <rPh sb="9" eb="11">
      <t>ホウコウ</t>
    </rPh>
    <rPh sb="12" eb="14">
      <t>マチガ</t>
    </rPh>
    <rPh sb="25" eb="27">
      <t>ジョウケン</t>
    </rPh>
    <rPh sb="29" eb="30">
      <t>ア</t>
    </rPh>
    <rPh sb="38" eb="40">
      <t>ホンライ</t>
    </rPh>
    <rPh sb="42" eb="43">
      <t>ギャク</t>
    </rPh>
    <rPh sb="43" eb="45">
      <t>ホウコウ</t>
    </rPh>
    <rPh sb="45" eb="47">
      <t>メセン</t>
    </rPh>
    <phoneticPr fontId="2"/>
  </si>
  <si>
    <r>
      <t>反省</t>
    </r>
    <r>
      <rPr>
        <sz val="11"/>
        <color rgb="FFFF0000"/>
        <rFont val="ＭＳ Ｐゴシック"/>
        <family val="3"/>
        <charset val="128"/>
      </rPr>
      <t>（全時間足共通）</t>
    </r>
    <rPh sb="0" eb="2">
      <t>ハンセイ</t>
    </rPh>
    <rPh sb="3" eb="4">
      <t>ゼン</t>
    </rPh>
    <rPh sb="4" eb="6">
      <t>ジカン</t>
    </rPh>
    <rPh sb="6" eb="7">
      <t>アシ</t>
    </rPh>
    <rPh sb="7" eb="9">
      <t>キョウツウ</t>
    </rPh>
    <phoneticPr fontId="2"/>
  </si>
  <si>
    <t>１Ｈ，４Ｈと同じ</t>
    <rPh sb="6" eb="7">
      <t>オナ</t>
    </rPh>
    <phoneticPr fontId="2"/>
  </si>
  <si>
    <t>総括</t>
    <rPh sb="0" eb="2">
      <t>ソウカツ</t>
    </rPh>
    <phoneticPr fontId="2"/>
  </si>
  <si>
    <t>日々のニュースでレンジ期間かどうかの判断は容易。</t>
    <rPh sb="0" eb="2">
      <t>ヒビ</t>
    </rPh>
    <rPh sb="11" eb="13">
      <t>キカン</t>
    </rPh>
    <rPh sb="18" eb="20">
      <t>ハンダン</t>
    </rPh>
    <rPh sb="21" eb="23">
      <t>ヨウイ</t>
    </rPh>
    <phoneticPr fontId="2"/>
  </si>
  <si>
    <t>トレンドが動き始めたらDow方式とする。安易な利確はしない。</t>
    <rPh sb="5" eb="6">
      <t>ウゴ</t>
    </rPh>
    <rPh sb="7" eb="8">
      <t>ハジ</t>
    </rPh>
    <rPh sb="14" eb="16">
      <t>ホウシキ</t>
    </rPh>
    <rPh sb="20" eb="22">
      <t>アンイ</t>
    </rPh>
    <rPh sb="23" eb="25">
      <t>リカク</t>
    </rPh>
    <phoneticPr fontId="2"/>
  </si>
  <si>
    <t>レンジ期間はアジア時間とＮＹ時間では相場が反転することが多い。</t>
    <rPh sb="3" eb="5">
      <t>キカン</t>
    </rPh>
    <rPh sb="9" eb="11">
      <t>ジカン</t>
    </rPh>
    <rPh sb="14" eb="16">
      <t>ジカン</t>
    </rPh>
    <rPh sb="18" eb="20">
      <t>ソウバ</t>
    </rPh>
    <rPh sb="21" eb="23">
      <t>ハンテン</t>
    </rPh>
    <rPh sb="28" eb="29">
      <t>オオ</t>
    </rPh>
    <phoneticPr fontId="2"/>
  </si>
  <si>
    <t>ただ、10年でエントリーが50回程度であるので、通常は難しい（すでに年金生活者である私の年齢を考慮して）。</t>
    <rPh sb="5" eb="6">
      <t>ネン</t>
    </rPh>
    <rPh sb="15" eb="16">
      <t>カイ</t>
    </rPh>
    <rPh sb="16" eb="18">
      <t>テイド</t>
    </rPh>
    <rPh sb="24" eb="26">
      <t>ツウジョウ</t>
    </rPh>
    <rPh sb="27" eb="28">
      <t>ムズカ</t>
    </rPh>
    <rPh sb="34" eb="36">
      <t>ネンキン</t>
    </rPh>
    <rPh sb="36" eb="39">
      <t>セイカツシャ</t>
    </rPh>
    <rPh sb="42" eb="43">
      <t>ワタシ</t>
    </rPh>
    <rPh sb="44" eb="46">
      <t>ネンレイ</t>
    </rPh>
    <rPh sb="47" eb="49">
      <t>コウリョ</t>
    </rPh>
    <phoneticPr fontId="2"/>
  </si>
  <si>
    <t>1時間足を Main に、4時間足を Sub として考え、最初は詳細に Watch する通貨数は4通貨程度とする。</t>
    <rPh sb="1" eb="3">
      <t>ジカン</t>
    </rPh>
    <rPh sb="3" eb="4">
      <t>アシ</t>
    </rPh>
    <rPh sb="14" eb="16">
      <t>ジカン</t>
    </rPh>
    <rPh sb="16" eb="17">
      <t>アシ</t>
    </rPh>
    <rPh sb="26" eb="27">
      <t>カンガ</t>
    </rPh>
    <rPh sb="29" eb="31">
      <t>サイショ</t>
    </rPh>
    <rPh sb="32" eb="34">
      <t>ショウサイ</t>
    </rPh>
    <rPh sb="44" eb="46">
      <t>ツウカ</t>
    </rPh>
    <rPh sb="46" eb="47">
      <t>スウ</t>
    </rPh>
    <rPh sb="49" eb="51">
      <t>ツウカ</t>
    </rPh>
    <rPh sb="51" eb="53">
      <t>テイド</t>
    </rPh>
    <phoneticPr fontId="2"/>
  </si>
  <si>
    <t>以上</t>
    <rPh sb="0" eb="2">
      <t>イジョウ</t>
    </rPh>
    <phoneticPr fontId="2"/>
  </si>
  <si>
    <t>レンジ帯でのエントリーは条件が合えば積極的に行うものの、Dow方式は止め、早めの利確とする。</t>
    <rPh sb="3" eb="4">
      <t>タイ</t>
    </rPh>
    <rPh sb="12" eb="14">
      <t>ジョウケン</t>
    </rPh>
    <rPh sb="15" eb="16">
      <t>ア</t>
    </rPh>
    <rPh sb="18" eb="21">
      <t>セッキョクテキ</t>
    </rPh>
    <rPh sb="22" eb="23">
      <t>オコナ</t>
    </rPh>
    <rPh sb="31" eb="33">
      <t>ホウシキ</t>
    </rPh>
    <rPh sb="34" eb="35">
      <t>ヤ</t>
    </rPh>
    <rPh sb="37" eb="38">
      <t>ハヤ</t>
    </rPh>
    <rPh sb="40" eb="42">
      <t>リカク</t>
    </rPh>
    <phoneticPr fontId="2"/>
  </si>
  <si>
    <t>今月検証した PB+EB エントリーの検証を総括。</t>
    <rPh sb="0" eb="2">
      <t>コンゲツ</t>
    </rPh>
    <rPh sb="2" eb="4">
      <t>ケンショウ</t>
    </rPh>
    <rPh sb="19" eb="21">
      <t>ケンショウ</t>
    </rPh>
    <rPh sb="22" eb="24">
      <t>ソウカツ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</si>
</sst>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 ;[Red]\-#,##0\ "/>
    <numFmt numFmtId="178" formatCode="0.0_ ;[Red]\-0.0\ "/>
    <numFmt numFmtId="179" formatCode="0.0%"/>
    <numFmt numFmtId="180" formatCode="m/d;@"/>
    <numFmt numFmtId="181" formatCode="0.00_ "/>
  </numFmts>
  <fonts count="11">
    <font>
      <sz val="11"/>
      <color indexed="8"/>
      <name val="ＭＳ Ｐゴシック"/>
      <family val="3"/>
      <charset val="128"/>
    </font>
    <font>
      <sz val="11"/>
      <color indexed="8"/>
      <name val="ＭＳ Ｐゴシック"/>
      <family val="3"/>
      <charset val="128"/>
    </font>
    <font>
      <sz val="6"/>
      <name val="ＭＳ Ｐゴシック"/>
      <family val="3"/>
      <charset val="128"/>
    </font>
    <font>
      <b/>
      <sz val="11"/>
      <color theme="1"/>
      <name val="ＭＳ Ｐゴシック"/>
      <family val="3"/>
      <charset val="128"/>
      <scheme val="minor"/>
    </font>
    <font>
      <b/>
      <sz val="11"/>
      <color indexed="8"/>
      <name val="ＭＳ Ｐゴシック"/>
      <family val="3"/>
      <charset val="128"/>
    </font>
    <font>
      <sz val="11"/>
      <color rgb="FFFF0000"/>
      <name val="ＭＳ Ｐゴシック"/>
      <family val="3"/>
      <charset val="128"/>
    </font>
    <font>
      <sz val="11"/>
      <name val="ＭＳ Ｐゴシック"/>
      <family val="3"/>
      <charset val="128"/>
      <scheme val="minor"/>
    </font>
    <font>
      <b/>
      <sz val="11"/>
      <color rgb="FFFF0000"/>
      <name val="ＭＳ Ｐゴシック"/>
      <family val="3"/>
      <charset val="128"/>
    </font>
    <font>
      <sz val="11"/>
      <color indexed="10"/>
      <name val="ＭＳ Ｐゴシック"/>
      <family val="3"/>
      <charset val="128"/>
    </font>
    <font>
      <b/>
      <sz val="18"/>
      <color rgb="FFFF0000"/>
      <name val="ＭＳ Ｐゴシック"/>
      <family val="3"/>
      <charset val="128"/>
    </font>
    <font>
      <sz val="11"/>
      <name val="ＭＳ Ｐゴシック"/>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rgb="FFCCFFFF"/>
        <bgColor indexed="64"/>
      </patternFill>
    </fill>
    <fill>
      <patternFill patternType="solid">
        <fgColor rgb="FFFFCCFF"/>
        <bgColor indexed="64"/>
      </patternFill>
    </fill>
    <fill>
      <patternFill patternType="solid">
        <fgColor rgb="FFFFFFCC"/>
        <bgColor indexed="64"/>
      </patternFill>
    </fill>
    <fill>
      <patternFill patternType="solid">
        <fgColor rgb="FFFFCC99"/>
        <bgColor indexed="64"/>
      </patternFill>
    </fill>
    <fill>
      <patternFill patternType="solid">
        <fgColor rgb="FFEAEAEA"/>
        <bgColor indexed="64"/>
      </patternFill>
    </fill>
    <fill>
      <patternFill patternType="solid">
        <fgColor rgb="FFCCFFCC"/>
        <bgColor indexed="64"/>
      </patternFill>
    </fill>
    <fill>
      <patternFill patternType="solid">
        <fgColor rgb="FFCCCCFF"/>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71">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4" fillId="0" borderId="0" xfId="0" applyFont="1" applyAlignment="1">
      <alignment horizontal="left" vertical="center"/>
    </xf>
    <xf numFmtId="0" fontId="3" fillId="2" borderId="2" xfId="0" applyFont="1" applyFill="1" applyBorder="1" applyAlignment="1">
      <alignment horizontal="center" vertical="center"/>
    </xf>
    <xf numFmtId="0" fontId="0" fillId="0" borderId="1" xfId="0" applyBorder="1" applyAlignment="1">
      <alignment horizontal="center" vertical="center"/>
    </xf>
    <xf numFmtId="0" fontId="3" fillId="2" borderId="1" xfId="0" applyFont="1" applyFill="1" applyBorder="1" applyAlignment="1">
      <alignment horizontal="center" vertical="center"/>
    </xf>
    <xf numFmtId="0" fontId="0" fillId="0" borderId="2" xfId="0" applyBorder="1" applyAlignment="1">
      <alignment horizontal="center" vertical="center"/>
    </xf>
    <xf numFmtId="179" fontId="0" fillId="0" borderId="1" xfId="1" applyNumberFormat="1" applyFont="1" applyBorder="1" applyAlignment="1">
      <alignment horizontal="center" vertical="center"/>
    </xf>
    <xf numFmtId="0" fontId="3" fillId="2" borderId="5" xfId="0" applyFont="1" applyFill="1" applyBorder="1" applyAlignment="1">
      <alignment vertical="center"/>
    </xf>
    <xf numFmtId="0" fontId="3" fillId="2" borderId="4" xfId="0" applyFont="1" applyFill="1" applyBorder="1" applyAlignment="1">
      <alignment vertical="center"/>
    </xf>
    <xf numFmtId="0" fontId="3" fillId="0" borderId="6" xfId="0" applyFont="1" applyFill="1" applyBorder="1" applyAlignment="1">
      <alignment horizontal="center" vertical="center"/>
    </xf>
    <xf numFmtId="0" fontId="0" fillId="0" borderId="7" xfId="0" applyFill="1" applyBorder="1" applyAlignment="1">
      <alignment horizontal="center" vertical="center"/>
    </xf>
    <xf numFmtId="0" fontId="3" fillId="0" borderId="7" xfId="0" applyFont="1" applyFill="1" applyBorder="1" applyAlignment="1">
      <alignment horizontal="center" vertical="center"/>
    </xf>
    <xf numFmtId="0" fontId="0" fillId="0" borderId="6" xfId="0" applyFill="1" applyBorder="1" applyAlignment="1">
      <alignment horizontal="center" vertical="center"/>
    </xf>
    <xf numFmtId="179" fontId="0" fillId="0" borderId="6" xfId="1" applyNumberFormat="1" applyFont="1" applyFill="1" applyBorder="1" applyAlignment="1">
      <alignment horizontal="center" vertical="center"/>
    </xf>
    <xf numFmtId="0" fontId="3" fillId="0" borderId="6" xfId="0" applyFont="1" applyFill="1" applyBorder="1" applyAlignment="1">
      <alignment vertical="center"/>
    </xf>
    <xf numFmtId="0" fontId="0" fillId="0" borderId="6" xfId="0" applyBorder="1" applyAlignment="1">
      <alignment horizontal="center" vertical="center"/>
    </xf>
    <xf numFmtId="0" fontId="0" fillId="0" borderId="4" xfId="0" applyBorder="1" applyAlignment="1">
      <alignment horizontal="center" vertical="center"/>
    </xf>
    <xf numFmtId="0" fontId="3" fillId="5" borderId="1" xfId="0" applyFont="1" applyFill="1" applyBorder="1" applyAlignment="1">
      <alignment horizontal="center" vertical="center" shrinkToFit="1"/>
    </xf>
    <xf numFmtId="0" fontId="3" fillId="6" borderId="1" xfId="0" applyFont="1" applyFill="1" applyBorder="1" applyAlignment="1">
      <alignment horizontal="center" vertical="center" shrinkToFit="1"/>
    </xf>
    <xf numFmtId="0" fontId="3" fillId="8" borderId="1" xfId="0" applyFont="1" applyFill="1" applyBorder="1" applyAlignment="1">
      <alignment horizontal="center" vertical="center" shrinkToFit="1"/>
    </xf>
    <xf numFmtId="0" fontId="6" fillId="0" borderId="1" xfId="0" applyFont="1" applyFill="1" applyBorder="1" applyAlignment="1">
      <alignment horizontal="center" vertical="center"/>
    </xf>
    <xf numFmtId="180" fontId="6" fillId="0" borderId="1" xfId="0" applyNumberFormat="1" applyFont="1" applyFill="1" applyBorder="1" applyAlignment="1">
      <alignment horizontal="center" vertical="center"/>
    </xf>
    <xf numFmtId="181" fontId="6" fillId="0" borderId="1" xfId="0" applyNumberFormat="1" applyFont="1" applyFill="1" applyBorder="1" applyAlignment="1">
      <alignment horizontal="center" vertical="center"/>
    </xf>
    <xf numFmtId="0" fontId="7" fillId="0" borderId="0" xfId="0" applyFont="1" applyAlignment="1">
      <alignment horizontal="left" vertical="center"/>
    </xf>
    <xf numFmtId="0" fontId="4" fillId="0" borderId="0" xfId="0" quotePrefix="1" applyFont="1" applyAlignment="1">
      <alignment horizontal="left" vertical="center"/>
    </xf>
    <xf numFmtId="0" fontId="0" fillId="10" borderId="0" xfId="0" applyFill="1">
      <alignment vertical="center"/>
    </xf>
    <xf numFmtId="0" fontId="7" fillId="10" borderId="0" xfId="0" applyFont="1" applyFill="1">
      <alignment vertical="center"/>
    </xf>
    <xf numFmtId="0" fontId="9" fillId="0" borderId="0" xfId="0" applyFont="1">
      <alignment vertical="center"/>
    </xf>
    <xf numFmtId="17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77" fontId="6" fillId="0" borderId="1"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xf>
    <xf numFmtId="0" fontId="3" fillId="9" borderId="1"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4" xfId="0" applyFont="1" applyFill="1" applyBorder="1" applyAlignment="1">
      <alignment horizontal="center" vertical="center" shrinkToFit="1"/>
    </xf>
    <xf numFmtId="0" fontId="3" fillId="6" borderId="3" xfId="0" applyFont="1" applyFill="1" applyBorder="1" applyAlignment="1">
      <alignment horizontal="center" vertical="center" shrinkToFit="1"/>
    </xf>
    <xf numFmtId="0" fontId="3" fillId="6" borderId="4" xfId="0" applyFont="1" applyFill="1" applyBorder="1" applyAlignment="1">
      <alignment horizontal="center" vertical="center" shrinkToFit="1"/>
    </xf>
    <xf numFmtId="0" fontId="3" fillId="8" borderId="3" xfId="0" applyFont="1" applyFill="1" applyBorder="1" applyAlignment="1">
      <alignment horizontal="center" vertical="center" shrinkToFit="1"/>
    </xf>
    <xf numFmtId="0" fontId="3" fillId="8" borderId="4"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3" borderId="8"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4" borderId="9" xfId="0" applyFont="1" applyFill="1" applyBorder="1" applyAlignment="1">
      <alignment horizontal="center" vertical="center" shrinkToFit="1"/>
    </xf>
    <xf numFmtId="0" fontId="3" fillId="4" borderId="10" xfId="0" applyFont="1" applyFill="1" applyBorder="1" applyAlignment="1">
      <alignment horizontal="center" vertical="center" shrinkToFit="1"/>
    </xf>
    <xf numFmtId="0" fontId="3" fillId="4" borderId="11" xfId="0" applyFont="1" applyFill="1" applyBorder="1" applyAlignment="1">
      <alignment horizontal="center" vertical="center" shrinkToFit="1"/>
    </xf>
    <xf numFmtId="0" fontId="3" fillId="5" borderId="10" xfId="0" applyFont="1" applyFill="1" applyBorder="1" applyAlignment="1">
      <alignment horizontal="center" vertical="center" shrinkToFit="1"/>
    </xf>
    <xf numFmtId="0" fontId="3" fillId="5" borderId="6" xfId="0" applyFont="1" applyFill="1" applyBorder="1" applyAlignment="1">
      <alignment horizontal="center" vertical="center" shrinkToFit="1"/>
    </xf>
    <xf numFmtId="0" fontId="3" fillId="6" borderId="10" xfId="0" applyFont="1" applyFill="1" applyBorder="1" applyAlignment="1">
      <alignment horizontal="center" vertical="center" shrinkToFit="1"/>
    </xf>
    <xf numFmtId="0" fontId="3" fillId="6" borderId="6" xfId="0" applyFont="1" applyFill="1" applyBorder="1" applyAlignment="1">
      <alignment horizontal="center" vertical="center" shrinkToFit="1"/>
    </xf>
    <xf numFmtId="0" fontId="3" fillId="7" borderId="1" xfId="0" applyFont="1" applyFill="1" applyBorder="1" applyAlignment="1">
      <alignment horizontal="center" vertical="center" shrinkToFit="1"/>
    </xf>
    <xf numFmtId="0" fontId="3" fillId="8" borderId="10" xfId="0" applyFont="1" applyFill="1" applyBorder="1" applyAlignment="1">
      <alignment horizontal="center" vertical="center" shrinkToFit="1"/>
    </xf>
    <xf numFmtId="0" fontId="3" fillId="8" borderId="6" xfId="0" applyFont="1" applyFill="1" applyBorder="1" applyAlignment="1">
      <alignment horizontal="center" vertical="center" shrinkToFit="1"/>
    </xf>
    <xf numFmtId="49" fontId="5" fillId="0" borderId="0" xfId="0" applyNumberFormat="1" applyFont="1" applyAlignment="1">
      <alignment horizontal="center" vertical="center" wrapText="1"/>
    </xf>
    <xf numFmtId="177" fontId="0" fillId="0" borderId="1" xfId="0" applyNumberFormat="1" applyBorder="1" applyAlignment="1">
      <alignment horizontal="center" vertical="center"/>
    </xf>
    <xf numFmtId="178" fontId="0" fillId="0" borderId="1" xfId="0" applyNumberFormat="1" applyBorder="1" applyAlignment="1">
      <alignment horizontal="center" vertical="center"/>
    </xf>
    <xf numFmtId="0" fontId="0" fillId="0" borderId="1" xfId="0" applyBorder="1" applyAlignment="1">
      <alignment horizontal="center" vertical="center"/>
    </xf>
    <xf numFmtId="0" fontId="3" fillId="2" borderId="1" xfId="0" applyFont="1" applyFill="1" applyBorder="1" applyAlignment="1">
      <alignment horizontal="center" vertical="center" shrinkToFit="1"/>
    </xf>
    <xf numFmtId="176"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lignment vertical="center"/>
    </xf>
    <xf numFmtId="0" fontId="0" fillId="0" borderId="0" xfId="0" quotePrefix="1">
      <alignment vertical="center"/>
    </xf>
    <xf numFmtId="0" fontId="10" fillId="10" borderId="0" xfId="0" applyFont="1" applyFill="1">
      <alignment vertical="center"/>
    </xf>
  </cellXfs>
  <cellStyles count="2">
    <cellStyle name="パーセント" xfId="1" builtinId="5"/>
    <cellStyle name="標準" xfId="0" builtinId="0"/>
  </cellStyles>
  <dxfs count="24">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workbookViewId="0">
      <selection activeCell="M22" sqref="M22"/>
    </sheetView>
  </sheetViews>
  <sheetFormatPr defaultRowHeight="13.5"/>
  <cols>
    <col min="1" max="1" width="3.625" customWidth="1"/>
  </cols>
  <sheetData>
    <row r="1" spans="1:13">
      <c r="A1" t="s">
        <v>233</v>
      </c>
    </row>
    <row r="2" spans="1:13">
      <c r="A2" t="s">
        <v>211</v>
      </c>
    </row>
    <row r="3" spans="1:13">
      <c r="A3" t="s">
        <v>212</v>
      </c>
    </row>
    <row r="4" spans="1:13" ht="5.25" customHeight="1"/>
    <row r="5" spans="1:13">
      <c r="A5" t="s">
        <v>213</v>
      </c>
    </row>
    <row r="6" spans="1:13" ht="3" customHeight="1"/>
    <row r="7" spans="1:13">
      <c r="A7" s="27" t="s">
        <v>214</v>
      </c>
      <c r="B7" s="27"/>
      <c r="C7" s="70" t="s">
        <v>215</v>
      </c>
      <c r="D7" s="27"/>
      <c r="E7" s="27"/>
      <c r="F7" s="27"/>
      <c r="G7" s="27"/>
      <c r="H7" s="27"/>
      <c r="I7" s="27"/>
      <c r="J7" s="27"/>
      <c r="K7" s="27"/>
      <c r="L7" s="27"/>
      <c r="M7" s="27"/>
    </row>
    <row r="8" spans="1:13">
      <c r="A8" t="s">
        <v>223</v>
      </c>
    </row>
    <row r="9" spans="1:13">
      <c r="A9">
        <v>1</v>
      </c>
      <c r="B9" s="69" t="s">
        <v>217</v>
      </c>
    </row>
    <row r="10" spans="1:13">
      <c r="A10">
        <v>2</v>
      </c>
      <c r="B10" t="s">
        <v>216</v>
      </c>
    </row>
    <row r="11" spans="1:13">
      <c r="A11">
        <v>3</v>
      </c>
      <c r="B11" t="s">
        <v>228</v>
      </c>
    </row>
    <row r="13" spans="1:13">
      <c r="A13" s="27" t="s">
        <v>218</v>
      </c>
      <c r="B13" s="27"/>
      <c r="C13" s="27" t="s">
        <v>219</v>
      </c>
      <c r="D13" s="27"/>
      <c r="E13" s="27"/>
      <c r="F13" s="27"/>
      <c r="G13" s="27"/>
      <c r="H13" s="27"/>
      <c r="I13" s="27"/>
      <c r="J13" s="27"/>
    </row>
    <row r="14" spans="1:13">
      <c r="A14" t="s">
        <v>182</v>
      </c>
    </row>
    <row r="15" spans="1:13">
      <c r="A15">
        <v>1</v>
      </c>
      <c r="B15" t="s">
        <v>220</v>
      </c>
    </row>
    <row r="16" spans="1:13">
      <c r="A16">
        <v>2</v>
      </c>
      <c r="B16" t="s">
        <v>221</v>
      </c>
    </row>
    <row r="17" spans="1:2">
      <c r="A17">
        <v>3</v>
      </c>
      <c r="B17" t="s">
        <v>222</v>
      </c>
    </row>
    <row r="19" spans="1:2">
      <c r="A19" t="s">
        <v>2</v>
      </c>
    </row>
    <row r="20" spans="1:2">
      <c r="B20" t="s">
        <v>224</v>
      </c>
    </row>
    <row r="21" spans="1:2">
      <c r="B21" t="s">
        <v>229</v>
      </c>
    </row>
    <row r="23" spans="1:2">
      <c r="A23" t="s">
        <v>225</v>
      </c>
    </row>
    <row r="24" spans="1:2">
      <c r="A24">
        <v>1</v>
      </c>
      <c r="B24" t="s">
        <v>232</v>
      </c>
    </row>
    <row r="25" spans="1:2">
      <c r="B25" t="s">
        <v>226</v>
      </c>
    </row>
    <row r="26" spans="1:2">
      <c r="A26">
        <v>2</v>
      </c>
      <c r="B26" t="s">
        <v>227</v>
      </c>
    </row>
    <row r="27" spans="1:2">
      <c r="A27">
        <v>3</v>
      </c>
      <c r="B27" t="s">
        <v>230</v>
      </c>
    </row>
    <row r="29" spans="1:2">
      <c r="A29" t="s">
        <v>231</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09"/>
  <sheetViews>
    <sheetView zoomScale="115" zoomScaleNormal="115" workbookViewId="0">
      <pane ySplit="8" topLeftCell="A30" activePane="bottomLeft" state="frozen"/>
      <selection pane="bottomLeft" activeCell="A39" sqref="A39"/>
    </sheetView>
  </sheetViews>
  <sheetFormatPr defaultRowHeight="13.5"/>
  <cols>
    <col min="1" max="1" width="9.375" customWidth="1"/>
    <col min="2" max="2" width="5.75" customWidth="1"/>
    <col min="3" max="19" width="6.625" customWidth="1"/>
    <col min="20" max="20" width="3.5" customWidth="1"/>
    <col min="22" max="22" width="1.875" customWidth="1"/>
    <col min="23" max="23" width="10.875" style="3" bestFit="1" customWidth="1"/>
  </cols>
  <sheetData>
    <row r="2" spans="1:23">
      <c r="C2" s="42" t="s">
        <v>0</v>
      </c>
      <c r="D2" s="42"/>
      <c r="E2" s="61" t="s">
        <v>116</v>
      </c>
      <c r="F2" s="61"/>
      <c r="G2" s="42" t="s">
        <v>1</v>
      </c>
      <c r="H2" s="42"/>
      <c r="I2" s="61" t="s">
        <v>117</v>
      </c>
      <c r="J2" s="61"/>
      <c r="K2" s="42" t="s">
        <v>3</v>
      </c>
      <c r="L2" s="42"/>
      <c r="M2" s="63">
        <f>D9</f>
        <v>1000000</v>
      </c>
      <c r="N2" s="61"/>
      <c r="O2" s="42" t="s">
        <v>4</v>
      </c>
      <c r="P2" s="42"/>
      <c r="Q2" s="63">
        <f>D58+S58</f>
        <v>36945947.900737442</v>
      </c>
      <c r="R2" s="61"/>
      <c r="S2" s="2"/>
      <c r="T2" s="2"/>
      <c r="U2" s="2"/>
    </row>
    <row r="3" spans="1:23" ht="57" customHeight="1">
      <c r="C3" s="42" t="s">
        <v>5</v>
      </c>
      <c r="D3" s="42"/>
      <c r="E3" s="64" t="s">
        <v>118</v>
      </c>
      <c r="F3" s="64"/>
      <c r="G3" s="64"/>
      <c r="H3" s="64"/>
      <c r="I3" s="64"/>
      <c r="J3" s="64"/>
      <c r="K3" s="42" t="s">
        <v>7</v>
      </c>
      <c r="L3" s="42"/>
      <c r="M3" s="64" t="s">
        <v>8</v>
      </c>
      <c r="N3" s="65"/>
      <c r="O3" s="65"/>
      <c r="P3" s="65"/>
      <c r="Q3" s="65"/>
      <c r="R3" s="65"/>
      <c r="S3" s="2"/>
      <c r="T3" s="67" t="s">
        <v>119</v>
      </c>
      <c r="U3" s="67"/>
    </row>
    <row r="4" spans="1:23">
      <c r="C4" s="42" t="s">
        <v>10</v>
      </c>
      <c r="D4" s="42"/>
      <c r="E4" s="59">
        <f>SUM($S$9:$T$993)</f>
        <v>35945947.900737442</v>
      </c>
      <c r="F4" s="59"/>
      <c r="G4" s="42" t="s">
        <v>11</v>
      </c>
      <c r="H4" s="42"/>
      <c r="I4" s="60">
        <f>SUM($U$9:$V$108)</f>
        <v>2542.9999999999964</v>
      </c>
      <c r="J4" s="61"/>
      <c r="K4" s="62" t="s">
        <v>12</v>
      </c>
      <c r="L4" s="62"/>
      <c r="M4" s="63">
        <f>MAX($D$9:$E$990)-D9</f>
        <v>35783667.016839631</v>
      </c>
      <c r="N4" s="63"/>
      <c r="O4" s="62" t="s">
        <v>13</v>
      </c>
      <c r="P4" s="62"/>
      <c r="Q4" s="59">
        <f>MIN($D$9:$E$990)-D9</f>
        <v>0</v>
      </c>
      <c r="R4" s="59"/>
      <c r="S4" s="2"/>
      <c r="T4" s="2"/>
      <c r="U4" s="2"/>
    </row>
    <row r="5" spans="1:23">
      <c r="C5" s="4" t="s">
        <v>14</v>
      </c>
      <c r="D5" s="5">
        <f>COUNTIF($S$9:$S$990,"&gt;0")</f>
        <v>47</v>
      </c>
      <c r="E5" s="6" t="s">
        <v>15</v>
      </c>
      <c r="F5" s="7">
        <f>COUNTIF($S$9:$S$990,"&lt;0")</f>
        <v>3</v>
      </c>
      <c r="G5" s="6" t="s">
        <v>16</v>
      </c>
      <c r="H5" s="5">
        <f>COUNTIF($S$9:$S$990,"=0")</f>
        <v>0</v>
      </c>
      <c r="I5" s="6" t="s">
        <v>17</v>
      </c>
      <c r="J5" s="8">
        <f>D5/SUM(D5,F5,H5)</f>
        <v>0.94</v>
      </c>
      <c r="K5" s="41" t="s">
        <v>18</v>
      </c>
      <c r="L5" s="42"/>
      <c r="M5" s="43">
        <v>31</v>
      </c>
      <c r="N5" s="44"/>
      <c r="O5" s="9" t="s">
        <v>19</v>
      </c>
      <c r="P5" s="10"/>
      <c r="Q5" s="43">
        <v>1</v>
      </c>
      <c r="R5" s="44"/>
      <c r="S5" s="2"/>
      <c r="T5" s="2"/>
      <c r="U5" s="2"/>
    </row>
    <row r="6" spans="1:23">
      <c r="C6" s="11"/>
      <c r="D6" s="12"/>
      <c r="E6" s="13"/>
      <c r="F6" s="14"/>
      <c r="G6" s="11"/>
      <c r="H6" s="14"/>
      <c r="I6" s="11"/>
      <c r="J6" s="15"/>
      <c r="K6" s="11"/>
      <c r="L6" s="11"/>
      <c r="M6" s="14"/>
      <c r="N6" s="14"/>
      <c r="O6" s="16"/>
      <c r="P6" s="16"/>
      <c r="Q6" s="17"/>
      <c r="R6" s="18"/>
      <c r="S6" s="2"/>
      <c r="T6" s="2"/>
      <c r="U6" s="2"/>
    </row>
    <row r="7" spans="1:23" ht="21">
      <c r="A7" s="29" t="s">
        <v>182</v>
      </c>
      <c r="B7" s="1" t="s">
        <v>20</v>
      </c>
      <c r="C7" s="45" t="s">
        <v>73</v>
      </c>
      <c r="D7" s="47" t="s">
        <v>22</v>
      </c>
      <c r="E7" s="48"/>
      <c r="F7" s="51" t="s">
        <v>120</v>
      </c>
      <c r="G7" s="52"/>
      <c r="H7" s="52"/>
      <c r="I7" s="52"/>
      <c r="J7" s="36"/>
      <c r="K7" s="53" t="s">
        <v>121</v>
      </c>
      <c r="L7" s="54"/>
      <c r="M7" s="38"/>
      <c r="N7" s="55" t="s">
        <v>76</v>
      </c>
      <c r="O7" s="56" t="s">
        <v>26</v>
      </c>
      <c r="P7" s="57"/>
      <c r="Q7" s="57"/>
      <c r="R7" s="40"/>
      <c r="S7" s="34" t="s">
        <v>27</v>
      </c>
      <c r="T7" s="34"/>
      <c r="U7" s="34"/>
      <c r="V7" s="34"/>
      <c r="W7" s="3" t="s">
        <v>122</v>
      </c>
    </row>
    <row r="8" spans="1:23">
      <c r="B8" s="1" t="s">
        <v>29</v>
      </c>
      <c r="C8" s="46"/>
      <c r="D8" s="49"/>
      <c r="E8" s="50"/>
      <c r="F8" s="19" t="s">
        <v>30</v>
      </c>
      <c r="G8" s="19" t="s">
        <v>31</v>
      </c>
      <c r="H8" s="19" t="s">
        <v>32</v>
      </c>
      <c r="I8" s="35" t="s">
        <v>33</v>
      </c>
      <c r="J8" s="36"/>
      <c r="K8" s="20" t="s">
        <v>123</v>
      </c>
      <c r="L8" s="37" t="s">
        <v>35</v>
      </c>
      <c r="M8" s="38"/>
      <c r="N8" s="55"/>
      <c r="O8" s="21" t="s">
        <v>30</v>
      </c>
      <c r="P8" s="21" t="s">
        <v>31</v>
      </c>
      <c r="Q8" s="39" t="s">
        <v>33</v>
      </c>
      <c r="R8" s="40"/>
      <c r="S8" s="34" t="s">
        <v>36</v>
      </c>
      <c r="T8" s="34"/>
      <c r="U8" s="34" t="s">
        <v>34</v>
      </c>
      <c r="V8" s="34"/>
      <c r="W8" s="3" t="s">
        <v>124</v>
      </c>
    </row>
    <row r="9" spans="1:23">
      <c r="A9" t="s">
        <v>170</v>
      </c>
      <c r="B9" t="s">
        <v>52</v>
      </c>
      <c r="C9" s="22">
        <v>1</v>
      </c>
      <c r="D9" s="30">
        <v>1000000</v>
      </c>
      <c r="E9" s="30"/>
      <c r="F9" s="22">
        <v>2014</v>
      </c>
      <c r="G9" s="23">
        <v>42589</v>
      </c>
      <c r="H9" s="22" t="s">
        <v>43</v>
      </c>
      <c r="I9" s="31">
        <v>102.17</v>
      </c>
      <c r="J9" s="31"/>
      <c r="K9" s="22">
        <v>14</v>
      </c>
      <c r="L9" s="30">
        <f t="shared" ref="L9:L72" si="0">IF(G9="","",D9*0.03)</f>
        <v>30000</v>
      </c>
      <c r="M9" s="30"/>
      <c r="N9" s="24">
        <f>IF(K9="","",(L9/K9)/1000)</f>
        <v>2.1428571428571428</v>
      </c>
      <c r="O9" s="22">
        <v>2014</v>
      </c>
      <c r="P9" s="23">
        <v>42589</v>
      </c>
      <c r="Q9" s="31">
        <v>102.22</v>
      </c>
      <c r="R9" s="31"/>
      <c r="S9" s="32">
        <f>IF(P9="","",(IF(H9="売",I9-Q9,Q9-I9))*N9*100000)</f>
        <v>10714.285714285104</v>
      </c>
      <c r="T9" s="32"/>
      <c r="U9" s="33">
        <f>IF(P9="","",IF(S9&lt;0,K9*(-1),IF(H9="買",(Q9-I9)*100,(I9-Q9)*100)))</f>
        <v>4.9999999999997158</v>
      </c>
      <c r="V9" s="33"/>
      <c r="W9" s="26" t="s">
        <v>125</v>
      </c>
    </row>
    <row r="10" spans="1:23">
      <c r="A10" t="s">
        <v>171</v>
      </c>
      <c r="B10" t="s">
        <v>38</v>
      </c>
      <c r="C10" s="22">
        <v>2</v>
      </c>
      <c r="D10" s="30">
        <f t="shared" ref="D10:D73" si="1">IF(S9="","",D9+S9)</f>
        <v>1010714.2857142851</v>
      </c>
      <c r="E10" s="30"/>
      <c r="F10" s="22">
        <v>2014</v>
      </c>
      <c r="G10" s="23">
        <v>42601</v>
      </c>
      <c r="H10" s="22" t="s">
        <v>43</v>
      </c>
      <c r="I10" s="31">
        <v>102.63</v>
      </c>
      <c r="J10" s="31"/>
      <c r="K10" s="22">
        <v>7</v>
      </c>
      <c r="L10" s="30">
        <f t="shared" si="0"/>
        <v>30321.428571428551</v>
      </c>
      <c r="M10" s="30"/>
      <c r="N10" s="24">
        <f t="shared" ref="N10:N73" si="2">IF(K10="","",(L10/K10)/1000)</f>
        <v>4.331632653061221</v>
      </c>
      <c r="O10" s="22">
        <v>2014</v>
      </c>
      <c r="P10" s="23">
        <v>42603</v>
      </c>
      <c r="Q10" s="31">
        <v>103.66</v>
      </c>
      <c r="R10" s="31"/>
      <c r="S10" s="32">
        <f t="shared" ref="S10:S73" si="3">IF(P10="","",(IF(H10="売",I10-Q10,Q10-I10))*N10*100000)</f>
        <v>446158.16326530621</v>
      </c>
      <c r="T10" s="32"/>
      <c r="U10" s="33">
        <f t="shared" ref="U10:U73" si="4">IF(P10="","",IF(S10&lt;0,K10*(-1),IF(H10="買",(Q10-I10)*100,(I10-Q10)*100)))</f>
        <v>103.00000000000011</v>
      </c>
      <c r="V10" s="33"/>
      <c r="W10" s="3" t="s">
        <v>126</v>
      </c>
    </row>
    <row r="11" spans="1:23">
      <c r="A11" t="s">
        <v>171</v>
      </c>
      <c r="B11" t="s">
        <v>52</v>
      </c>
      <c r="C11" s="22">
        <v>3</v>
      </c>
      <c r="D11" s="30">
        <f t="shared" si="1"/>
        <v>1456872.4489795913</v>
      </c>
      <c r="E11" s="30"/>
      <c r="F11" s="22">
        <v>2014</v>
      </c>
      <c r="G11" s="23">
        <v>42614</v>
      </c>
      <c r="H11" s="22" t="s">
        <v>43</v>
      </c>
      <c r="I11" s="31">
        <v>104.27</v>
      </c>
      <c r="J11" s="31"/>
      <c r="K11" s="22">
        <v>13</v>
      </c>
      <c r="L11" s="30">
        <f t="shared" si="0"/>
        <v>43706.173469387737</v>
      </c>
      <c r="M11" s="30"/>
      <c r="N11" s="24">
        <f t="shared" si="2"/>
        <v>3.3620133437990565</v>
      </c>
      <c r="O11" s="22">
        <v>2014</v>
      </c>
      <c r="P11" s="23">
        <v>42616</v>
      </c>
      <c r="Q11" s="31">
        <v>105.04</v>
      </c>
      <c r="R11" s="31"/>
      <c r="S11" s="32">
        <f t="shared" si="3"/>
        <v>258875.02747253078</v>
      </c>
      <c r="T11" s="32"/>
      <c r="U11" s="33">
        <f t="shared" si="4"/>
        <v>77.000000000001023</v>
      </c>
      <c r="V11" s="33"/>
      <c r="W11" s="3" t="s">
        <v>126</v>
      </c>
    </row>
    <row r="12" spans="1:23">
      <c r="A12" t="s">
        <v>172</v>
      </c>
      <c r="B12" t="s">
        <v>52</v>
      </c>
      <c r="C12" s="22">
        <v>4</v>
      </c>
      <c r="D12" s="30">
        <f t="shared" si="1"/>
        <v>1715747.476452122</v>
      </c>
      <c r="E12" s="30"/>
      <c r="F12" s="22">
        <v>2014</v>
      </c>
      <c r="G12" s="23">
        <v>42618</v>
      </c>
      <c r="H12" s="22" t="s">
        <v>43</v>
      </c>
      <c r="I12" s="31">
        <v>105.27</v>
      </c>
      <c r="J12" s="31"/>
      <c r="K12" s="22">
        <v>13</v>
      </c>
      <c r="L12" s="30">
        <f t="shared" si="0"/>
        <v>51472.424293563658</v>
      </c>
      <c r="M12" s="30"/>
      <c r="N12" s="24">
        <f t="shared" si="2"/>
        <v>3.9594172533510505</v>
      </c>
      <c r="O12" s="22">
        <v>2014</v>
      </c>
      <c r="P12" s="23">
        <v>42618</v>
      </c>
      <c r="Q12" s="31">
        <v>105.32</v>
      </c>
      <c r="R12" s="31"/>
      <c r="S12" s="32">
        <f t="shared" si="3"/>
        <v>19797.086266754126</v>
      </c>
      <c r="T12" s="32"/>
      <c r="U12" s="33">
        <f t="shared" si="4"/>
        <v>4.9999999999997158</v>
      </c>
      <c r="V12" s="33"/>
      <c r="W12" s="26" t="s">
        <v>127</v>
      </c>
    </row>
    <row r="13" spans="1:23">
      <c r="A13" t="s">
        <v>173</v>
      </c>
      <c r="B13" t="s">
        <v>38</v>
      </c>
      <c r="C13" s="22">
        <v>5</v>
      </c>
      <c r="D13" s="30">
        <f t="shared" si="1"/>
        <v>1735544.5627188762</v>
      </c>
      <c r="E13" s="30"/>
      <c r="F13" s="22">
        <v>2014</v>
      </c>
      <c r="G13" s="23">
        <v>42621</v>
      </c>
      <c r="H13" s="22" t="s">
        <v>43</v>
      </c>
      <c r="I13" s="31">
        <v>105.15</v>
      </c>
      <c r="J13" s="31"/>
      <c r="K13" s="22">
        <v>8</v>
      </c>
      <c r="L13" s="30">
        <f t="shared" si="0"/>
        <v>52066.336881566283</v>
      </c>
      <c r="M13" s="30"/>
      <c r="N13" s="24">
        <f t="shared" si="2"/>
        <v>6.5082921101957858</v>
      </c>
      <c r="O13" s="22">
        <v>2014</v>
      </c>
      <c r="P13" s="23">
        <v>42622</v>
      </c>
      <c r="Q13" s="31">
        <v>106.04</v>
      </c>
      <c r="R13" s="31"/>
      <c r="S13" s="32">
        <f t="shared" si="3"/>
        <v>579237.99780742533</v>
      </c>
      <c r="T13" s="32"/>
      <c r="U13" s="33">
        <f t="shared" si="4"/>
        <v>89.000000000000057</v>
      </c>
      <c r="V13" s="33"/>
      <c r="W13" s="3" t="s">
        <v>126</v>
      </c>
    </row>
    <row r="14" spans="1:23">
      <c r="A14" t="s">
        <v>171</v>
      </c>
      <c r="B14" t="s">
        <v>38</v>
      </c>
      <c r="C14" s="22">
        <v>6</v>
      </c>
      <c r="D14" s="30">
        <f t="shared" si="1"/>
        <v>2314782.5605263016</v>
      </c>
      <c r="E14" s="30"/>
      <c r="F14" s="22">
        <v>2014</v>
      </c>
      <c r="G14" s="23">
        <v>42623</v>
      </c>
      <c r="H14" s="22" t="s">
        <v>43</v>
      </c>
      <c r="I14" s="31">
        <v>106.34</v>
      </c>
      <c r="J14" s="31"/>
      <c r="K14" s="22">
        <v>11</v>
      </c>
      <c r="L14" s="30">
        <f t="shared" si="0"/>
        <v>69443.47681578905</v>
      </c>
      <c r="M14" s="30"/>
      <c r="N14" s="24">
        <f t="shared" si="2"/>
        <v>6.3130433468899136</v>
      </c>
      <c r="O14" s="22">
        <v>2014</v>
      </c>
      <c r="P14" s="23">
        <v>42625</v>
      </c>
      <c r="Q14" s="31">
        <v>107.08</v>
      </c>
      <c r="R14" s="31"/>
      <c r="S14" s="32">
        <f t="shared" si="3"/>
        <v>467165.20766985032</v>
      </c>
      <c r="T14" s="32"/>
      <c r="U14" s="33">
        <f t="shared" si="4"/>
        <v>73.999999999999488</v>
      </c>
      <c r="V14" s="33"/>
      <c r="W14" s="3" t="s">
        <v>126</v>
      </c>
    </row>
    <row r="15" spans="1:23">
      <c r="A15" t="s">
        <v>172</v>
      </c>
      <c r="B15" t="s">
        <v>52</v>
      </c>
      <c r="C15" s="22">
        <v>7</v>
      </c>
      <c r="D15" s="30">
        <f t="shared" si="1"/>
        <v>2781947.7681961521</v>
      </c>
      <c r="E15" s="30"/>
      <c r="F15" s="22">
        <v>2014</v>
      </c>
      <c r="G15" s="23">
        <v>42644</v>
      </c>
      <c r="H15" s="22" t="s">
        <v>43</v>
      </c>
      <c r="I15" s="31">
        <v>109.76</v>
      </c>
      <c r="J15" s="31"/>
      <c r="K15" s="22">
        <v>18</v>
      </c>
      <c r="L15" s="30">
        <f t="shared" si="0"/>
        <v>83458.433045884565</v>
      </c>
      <c r="M15" s="30"/>
      <c r="N15" s="24">
        <f t="shared" si="2"/>
        <v>4.6365796136602535</v>
      </c>
      <c r="O15" s="22">
        <v>2014</v>
      </c>
      <c r="P15" s="23">
        <v>42644</v>
      </c>
      <c r="Q15" s="31">
        <v>109.81</v>
      </c>
      <c r="R15" s="31"/>
      <c r="S15" s="32">
        <f t="shared" si="3"/>
        <v>23182.89806829995</v>
      </c>
      <c r="T15" s="32"/>
      <c r="U15" s="33">
        <f t="shared" si="4"/>
        <v>4.9999999999997158</v>
      </c>
      <c r="V15" s="33"/>
      <c r="W15" s="26" t="s">
        <v>125</v>
      </c>
    </row>
    <row r="16" spans="1:23">
      <c r="A16" t="s">
        <v>171</v>
      </c>
      <c r="B16" t="s">
        <v>52</v>
      </c>
      <c r="C16" s="22">
        <v>8</v>
      </c>
      <c r="D16" s="30">
        <f t="shared" si="1"/>
        <v>2805130.666264452</v>
      </c>
      <c r="E16" s="30"/>
      <c r="F16" s="22">
        <v>2014</v>
      </c>
      <c r="G16" s="23">
        <v>42644</v>
      </c>
      <c r="H16" s="22" t="s">
        <v>39</v>
      </c>
      <c r="I16" s="31">
        <v>109.57</v>
      </c>
      <c r="J16" s="31"/>
      <c r="K16" s="22">
        <v>41</v>
      </c>
      <c r="L16" s="30">
        <f t="shared" si="0"/>
        <v>84153.919987933565</v>
      </c>
      <c r="M16" s="30"/>
      <c r="N16" s="24">
        <f t="shared" si="2"/>
        <v>2.052534633852038</v>
      </c>
      <c r="O16" s="22">
        <v>2014</v>
      </c>
      <c r="P16" s="23">
        <v>42646</v>
      </c>
      <c r="Q16" s="31">
        <v>108.88</v>
      </c>
      <c r="R16" s="31"/>
      <c r="S16" s="32">
        <f t="shared" si="3"/>
        <v>141624.88973579014</v>
      </c>
      <c r="T16" s="32"/>
      <c r="U16" s="33">
        <f t="shared" si="4"/>
        <v>68.999999999999773</v>
      </c>
      <c r="V16" s="33"/>
      <c r="W16" s="3" t="s">
        <v>126</v>
      </c>
    </row>
    <row r="17" spans="1:23">
      <c r="A17" t="s">
        <v>174</v>
      </c>
      <c r="B17" t="s">
        <v>52</v>
      </c>
      <c r="C17" s="22">
        <v>9</v>
      </c>
      <c r="D17" s="30">
        <f t="shared" si="1"/>
        <v>2946755.556000242</v>
      </c>
      <c r="E17" s="30"/>
      <c r="F17" s="22">
        <v>2014</v>
      </c>
      <c r="G17" s="23">
        <v>42651</v>
      </c>
      <c r="H17" s="22" t="s">
        <v>43</v>
      </c>
      <c r="I17" s="31">
        <v>108.43</v>
      </c>
      <c r="J17" s="31"/>
      <c r="K17" s="22">
        <v>37</v>
      </c>
      <c r="L17" s="30">
        <f t="shared" si="0"/>
        <v>88402.666680007256</v>
      </c>
      <c r="M17" s="30"/>
      <c r="N17" s="24">
        <f t="shared" si="2"/>
        <v>2.3892612616218174</v>
      </c>
      <c r="O17" s="22">
        <v>2014</v>
      </c>
      <c r="P17" s="23">
        <v>42651</v>
      </c>
      <c r="Q17" s="31">
        <v>108.48</v>
      </c>
      <c r="R17" s="31"/>
      <c r="S17" s="32">
        <f t="shared" si="3"/>
        <v>11946.306308108407</v>
      </c>
      <c r="T17" s="32"/>
      <c r="U17" s="33">
        <f t="shared" si="4"/>
        <v>4.9999999999997158</v>
      </c>
      <c r="V17" s="33"/>
      <c r="W17" s="26" t="s">
        <v>125</v>
      </c>
    </row>
    <row r="18" spans="1:23">
      <c r="A18" t="s">
        <v>175</v>
      </c>
      <c r="B18" t="s">
        <v>52</v>
      </c>
      <c r="C18" s="22">
        <v>10</v>
      </c>
      <c r="D18" s="30">
        <f t="shared" si="1"/>
        <v>2958701.8623083504</v>
      </c>
      <c r="E18" s="30"/>
      <c r="F18" s="22">
        <v>2014</v>
      </c>
      <c r="G18" s="23">
        <v>42659</v>
      </c>
      <c r="H18" s="22" t="s">
        <v>39</v>
      </c>
      <c r="I18" s="31">
        <v>105.86</v>
      </c>
      <c r="J18" s="31"/>
      <c r="K18" s="22">
        <v>43</v>
      </c>
      <c r="L18" s="30">
        <f t="shared" si="0"/>
        <v>88761.055869250515</v>
      </c>
      <c r="M18" s="30"/>
      <c r="N18" s="24">
        <f t="shared" si="2"/>
        <v>2.0642106016104771</v>
      </c>
      <c r="O18" s="22">
        <v>2014</v>
      </c>
      <c r="P18" s="23">
        <v>42659</v>
      </c>
      <c r="Q18" s="31">
        <v>105.81</v>
      </c>
      <c r="R18" s="31"/>
      <c r="S18" s="32">
        <f t="shared" si="3"/>
        <v>10321.053008051798</v>
      </c>
      <c r="T18" s="32"/>
      <c r="U18" s="33">
        <f t="shared" si="4"/>
        <v>4.9999999999997158</v>
      </c>
      <c r="V18" s="33"/>
      <c r="W18" s="26" t="s">
        <v>125</v>
      </c>
    </row>
    <row r="19" spans="1:23">
      <c r="A19" t="s">
        <v>176</v>
      </c>
      <c r="B19" t="s">
        <v>38</v>
      </c>
      <c r="C19" s="22">
        <v>11</v>
      </c>
      <c r="D19" s="30">
        <f t="shared" si="1"/>
        <v>2969022.915316402</v>
      </c>
      <c r="E19" s="30"/>
      <c r="F19" s="22">
        <v>2014</v>
      </c>
      <c r="G19" s="23">
        <v>42664</v>
      </c>
      <c r="H19" s="22" t="s">
        <v>39</v>
      </c>
      <c r="I19" s="31">
        <v>106.5</v>
      </c>
      <c r="J19" s="31"/>
      <c r="K19" s="22">
        <v>28</v>
      </c>
      <c r="L19" s="30">
        <f t="shared" si="0"/>
        <v>89070.687459492052</v>
      </c>
      <c r="M19" s="30"/>
      <c r="N19" s="24">
        <f t="shared" si="2"/>
        <v>3.1810959806961447</v>
      </c>
      <c r="O19" s="22">
        <v>2014</v>
      </c>
      <c r="P19" s="23">
        <v>42664</v>
      </c>
      <c r="Q19" s="31">
        <v>106.45</v>
      </c>
      <c r="R19" s="31"/>
      <c r="S19" s="32">
        <f t="shared" si="3"/>
        <v>15905.47990347982</v>
      </c>
      <c r="T19" s="32"/>
      <c r="U19" s="33">
        <f t="shared" si="4"/>
        <v>4.9999999999997158</v>
      </c>
      <c r="V19" s="33"/>
      <c r="W19" s="26" t="s">
        <v>125</v>
      </c>
    </row>
    <row r="20" spans="1:23">
      <c r="A20" t="s">
        <v>171</v>
      </c>
      <c r="B20" t="s">
        <v>38</v>
      </c>
      <c r="C20" s="22">
        <v>12</v>
      </c>
      <c r="D20" s="30">
        <f t="shared" si="1"/>
        <v>2984928.395219882</v>
      </c>
      <c r="E20" s="30"/>
      <c r="F20" s="22">
        <v>2014</v>
      </c>
      <c r="G20" s="23">
        <v>42679</v>
      </c>
      <c r="H20" s="22" t="s">
        <v>43</v>
      </c>
      <c r="I20" s="31">
        <v>113.63</v>
      </c>
      <c r="J20" s="31"/>
      <c r="K20" s="22">
        <v>18</v>
      </c>
      <c r="L20" s="30">
        <f t="shared" si="0"/>
        <v>89547.851856596462</v>
      </c>
      <c r="M20" s="30"/>
      <c r="N20" s="24">
        <f t="shared" si="2"/>
        <v>4.9748806586998038</v>
      </c>
      <c r="O20" s="22">
        <v>2014</v>
      </c>
      <c r="P20" s="23">
        <v>42680</v>
      </c>
      <c r="Q20" s="31">
        <v>114.56</v>
      </c>
      <c r="R20" s="31"/>
      <c r="S20" s="32">
        <f t="shared" si="3"/>
        <v>462663.90125908516</v>
      </c>
      <c r="T20" s="32"/>
      <c r="U20" s="33">
        <f t="shared" si="4"/>
        <v>93.000000000000682</v>
      </c>
      <c r="V20" s="33"/>
      <c r="W20" s="3" t="s">
        <v>126</v>
      </c>
    </row>
    <row r="21" spans="1:23">
      <c r="A21" t="s">
        <v>171</v>
      </c>
      <c r="B21" t="s">
        <v>52</v>
      </c>
      <c r="C21" s="22">
        <v>13</v>
      </c>
      <c r="D21" s="30">
        <f t="shared" si="1"/>
        <v>3447592.2964789672</v>
      </c>
      <c r="E21" s="30"/>
      <c r="F21" s="22">
        <v>2014</v>
      </c>
      <c r="G21" s="23">
        <v>42684</v>
      </c>
      <c r="H21" s="22" t="s">
        <v>43</v>
      </c>
      <c r="I21" s="31">
        <v>114.4</v>
      </c>
      <c r="J21" s="31"/>
      <c r="K21" s="22">
        <v>26</v>
      </c>
      <c r="L21" s="30">
        <f t="shared" si="0"/>
        <v>103427.76889436902</v>
      </c>
      <c r="M21" s="30"/>
      <c r="N21" s="24">
        <f t="shared" si="2"/>
        <v>3.9779911113218849</v>
      </c>
      <c r="O21" s="22">
        <v>2014</v>
      </c>
      <c r="P21" s="23">
        <v>42686</v>
      </c>
      <c r="Q21" s="31">
        <v>115.59</v>
      </c>
      <c r="R21" s="31"/>
      <c r="S21" s="32">
        <f t="shared" si="3"/>
        <v>473380.94224730344</v>
      </c>
      <c r="T21" s="32"/>
      <c r="U21" s="33">
        <f t="shared" si="4"/>
        <v>118.99999999999977</v>
      </c>
      <c r="V21" s="33"/>
      <c r="W21" s="3" t="s">
        <v>128</v>
      </c>
    </row>
    <row r="22" spans="1:23">
      <c r="A22" t="s">
        <v>177</v>
      </c>
      <c r="B22" t="s">
        <v>38</v>
      </c>
      <c r="C22" s="22">
        <v>14</v>
      </c>
      <c r="D22" s="30">
        <f t="shared" si="1"/>
        <v>3920973.2387262704</v>
      </c>
      <c r="E22" s="30"/>
      <c r="F22" s="22">
        <v>2014</v>
      </c>
      <c r="G22" s="23">
        <v>42687</v>
      </c>
      <c r="H22" s="22" t="s">
        <v>43</v>
      </c>
      <c r="I22" s="31">
        <v>115.65</v>
      </c>
      <c r="J22" s="31"/>
      <c r="K22" s="22">
        <v>24</v>
      </c>
      <c r="L22" s="30">
        <f t="shared" si="0"/>
        <v>117629.19716178811</v>
      </c>
      <c r="M22" s="30"/>
      <c r="N22" s="24">
        <f t="shared" si="2"/>
        <v>4.901216548407838</v>
      </c>
      <c r="O22" s="22">
        <v>2014</v>
      </c>
      <c r="P22" s="23">
        <v>42687</v>
      </c>
      <c r="Q22" s="31">
        <v>115.7</v>
      </c>
      <c r="R22" s="31"/>
      <c r="S22" s="32">
        <f t="shared" si="3"/>
        <v>24506.082742037797</v>
      </c>
      <c r="T22" s="32"/>
      <c r="U22" s="33">
        <f t="shared" si="4"/>
        <v>4.9999999999997158</v>
      </c>
      <c r="V22" s="33"/>
      <c r="W22" s="26" t="s">
        <v>125</v>
      </c>
    </row>
    <row r="23" spans="1:23">
      <c r="A23" t="s">
        <v>178</v>
      </c>
      <c r="B23" t="s">
        <v>129</v>
      </c>
      <c r="C23" s="22">
        <v>15</v>
      </c>
      <c r="D23" s="30">
        <f t="shared" si="1"/>
        <v>3945479.3214683081</v>
      </c>
      <c r="E23" s="30"/>
      <c r="F23" s="22">
        <v>2014</v>
      </c>
      <c r="G23" s="23">
        <v>42691</v>
      </c>
      <c r="H23" s="22" t="s">
        <v>39</v>
      </c>
      <c r="I23" s="31">
        <v>116.21</v>
      </c>
      <c r="J23" s="31"/>
      <c r="K23" s="22">
        <v>66</v>
      </c>
      <c r="L23" s="30">
        <f t="shared" si="0"/>
        <v>118364.37964404924</v>
      </c>
      <c r="M23" s="30"/>
      <c r="N23" s="24">
        <f t="shared" si="2"/>
        <v>1.7933996915765038</v>
      </c>
      <c r="O23" s="22">
        <v>2014</v>
      </c>
      <c r="P23" s="23">
        <v>42691</v>
      </c>
      <c r="Q23" s="31">
        <v>115.59</v>
      </c>
      <c r="R23" s="31"/>
      <c r="S23" s="32">
        <f t="shared" si="3"/>
        <v>111190.7808777415</v>
      </c>
      <c r="T23" s="32"/>
      <c r="U23" s="33">
        <f t="shared" si="4"/>
        <v>61.999999999999034</v>
      </c>
      <c r="V23" s="33"/>
      <c r="W23" s="3" t="s">
        <v>130</v>
      </c>
    </row>
    <row r="24" spans="1:23">
      <c r="A24" t="s">
        <v>171</v>
      </c>
      <c r="B24" t="s">
        <v>38</v>
      </c>
      <c r="C24" s="22">
        <v>16</v>
      </c>
      <c r="D24" s="30">
        <f t="shared" si="1"/>
        <v>4056670.1023460496</v>
      </c>
      <c r="E24" s="30"/>
      <c r="F24" s="22">
        <v>2014</v>
      </c>
      <c r="G24" s="23">
        <v>42691</v>
      </c>
      <c r="H24" s="22" t="s">
        <v>43</v>
      </c>
      <c r="I24" s="31">
        <v>116.15</v>
      </c>
      <c r="J24" s="31"/>
      <c r="K24" s="22">
        <v>32</v>
      </c>
      <c r="L24" s="30">
        <f t="shared" si="0"/>
        <v>121700.10307038149</v>
      </c>
      <c r="M24" s="30"/>
      <c r="N24" s="24">
        <f t="shared" si="2"/>
        <v>3.8031282209494215</v>
      </c>
      <c r="O24" s="22">
        <v>2014</v>
      </c>
      <c r="P24" s="23">
        <v>42694</v>
      </c>
      <c r="Q24" s="31">
        <v>118.53</v>
      </c>
      <c r="R24" s="31"/>
      <c r="S24" s="32">
        <f t="shared" si="3"/>
        <v>905144.51658596063</v>
      </c>
      <c r="T24" s="32"/>
      <c r="U24" s="33">
        <f t="shared" si="4"/>
        <v>237.99999999999955</v>
      </c>
      <c r="V24" s="33"/>
      <c r="W24" s="3" t="s">
        <v>131</v>
      </c>
    </row>
    <row r="25" spans="1:23">
      <c r="A25" t="s">
        <v>171</v>
      </c>
      <c r="B25" t="s">
        <v>38</v>
      </c>
      <c r="C25" s="22">
        <v>17</v>
      </c>
      <c r="D25" s="30">
        <f t="shared" si="1"/>
        <v>4961814.6189320106</v>
      </c>
      <c r="E25" s="30"/>
      <c r="F25" s="22">
        <v>2014</v>
      </c>
      <c r="G25" s="23">
        <v>42698</v>
      </c>
      <c r="H25" s="22" t="s">
        <v>43</v>
      </c>
      <c r="I25" s="31">
        <v>117.88</v>
      </c>
      <c r="J25" s="31"/>
      <c r="K25" s="22">
        <v>17</v>
      </c>
      <c r="L25" s="30">
        <f t="shared" si="0"/>
        <v>148854.43856796031</v>
      </c>
      <c r="M25" s="30"/>
      <c r="N25" s="24">
        <f t="shared" si="2"/>
        <v>8.7561434451741373</v>
      </c>
      <c r="O25" s="22">
        <v>2014</v>
      </c>
      <c r="P25" s="23">
        <v>42699</v>
      </c>
      <c r="Q25" s="31">
        <v>118.2</v>
      </c>
      <c r="R25" s="31"/>
      <c r="S25" s="32">
        <f t="shared" si="3"/>
        <v>280196.5902455789</v>
      </c>
      <c r="T25" s="32"/>
      <c r="U25" s="33">
        <f t="shared" si="4"/>
        <v>32.000000000000739</v>
      </c>
      <c r="V25" s="33"/>
      <c r="W25" s="3" t="s">
        <v>59</v>
      </c>
    </row>
    <row r="26" spans="1:23">
      <c r="A26" t="s">
        <v>173</v>
      </c>
      <c r="B26" t="s">
        <v>132</v>
      </c>
      <c r="C26" s="22">
        <v>18</v>
      </c>
      <c r="D26" s="30">
        <f t="shared" si="1"/>
        <v>5242011.209177589</v>
      </c>
      <c r="E26" s="30"/>
      <c r="F26" s="22">
        <v>2014</v>
      </c>
      <c r="G26" s="23">
        <v>42706</v>
      </c>
      <c r="H26" s="22" t="s">
        <v>43</v>
      </c>
      <c r="I26" s="31">
        <v>118.39</v>
      </c>
      <c r="J26" s="31"/>
      <c r="K26" s="22">
        <v>18</v>
      </c>
      <c r="L26" s="30">
        <f t="shared" si="0"/>
        <v>157260.33627532766</v>
      </c>
      <c r="M26" s="30"/>
      <c r="N26" s="24">
        <f t="shared" si="2"/>
        <v>8.7366853486293152</v>
      </c>
      <c r="O26" s="22">
        <v>2014</v>
      </c>
      <c r="P26" s="23">
        <v>42708</v>
      </c>
      <c r="Q26" s="31">
        <v>119.67</v>
      </c>
      <c r="R26" s="31"/>
      <c r="S26" s="32">
        <f t="shared" si="3"/>
        <v>1118295.7246245535</v>
      </c>
      <c r="T26" s="32"/>
      <c r="U26" s="33">
        <f t="shared" si="4"/>
        <v>128.00000000000011</v>
      </c>
      <c r="V26" s="33"/>
      <c r="W26" s="3" t="s">
        <v>133</v>
      </c>
    </row>
    <row r="27" spans="1:23">
      <c r="A27" t="s">
        <v>173</v>
      </c>
      <c r="B27" t="s">
        <v>52</v>
      </c>
      <c r="C27" s="22">
        <v>19</v>
      </c>
      <c r="D27" s="30">
        <f t="shared" si="1"/>
        <v>6360306.9338021427</v>
      </c>
      <c r="E27" s="30"/>
      <c r="F27" s="22">
        <v>2014</v>
      </c>
      <c r="G27" s="23">
        <v>42714</v>
      </c>
      <c r="H27" s="22" t="s">
        <v>39</v>
      </c>
      <c r="I27" s="31">
        <v>119.33</v>
      </c>
      <c r="J27" s="31"/>
      <c r="K27" s="22">
        <v>58</v>
      </c>
      <c r="L27" s="30">
        <f t="shared" si="0"/>
        <v>190809.20801406426</v>
      </c>
      <c r="M27" s="30"/>
      <c r="N27" s="24">
        <f t="shared" si="2"/>
        <v>3.2898139312769699</v>
      </c>
      <c r="O27" s="22">
        <v>2014</v>
      </c>
      <c r="P27" s="23">
        <v>42714</v>
      </c>
      <c r="Q27" s="31">
        <v>117.94</v>
      </c>
      <c r="R27" s="31"/>
      <c r="S27" s="32">
        <f t="shared" si="3"/>
        <v>457284.13644749904</v>
      </c>
      <c r="T27" s="32"/>
      <c r="U27" s="33">
        <f t="shared" si="4"/>
        <v>139.00000000000006</v>
      </c>
      <c r="V27" s="33"/>
      <c r="W27" s="3" t="s">
        <v>134</v>
      </c>
    </row>
    <row r="28" spans="1:23">
      <c r="A28" t="s">
        <v>178</v>
      </c>
      <c r="B28" t="s">
        <v>52</v>
      </c>
      <c r="C28" s="22">
        <v>20</v>
      </c>
      <c r="D28" s="30">
        <f t="shared" si="1"/>
        <v>6817591.0702496413</v>
      </c>
      <c r="E28" s="30"/>
      <c r="F28" s="22">
        <v>2014</v>
      </c>
      <c r="G28" s="23">
        <v>42715</v>
      </c>
      <c r="H28" s="22" t="s">
        <v>43</v>
      </c>
      <c r="I28" s="31">
        <v>118.33</v>
      </c>
      <c r="J28" s="31"/>
      <c r="K28" s="22">
        <v>42</v>
      </c>
      <c r="L28" s="30">
        <f t="shared" si="0"/>
        <v>204527.73210748922</v>
      </c>
      <c r="M28" s="30"/>
      <c r="N28" s="24">
        <f t="shared" si="2"/>
        <v>4.869707907321172</v>
      </c>
      <c r="O28" s="22">
        <v>2014</v>
      </c>
      <c r="P28" s="23">
        <v>42716</v>
      </c>
      <c r="Q28" s="31">
        <v>118.6</v>
      </c>
      <c r="R28" s="31"/>
      <c r="S28" s="32">
        <f t="shared" si="3"/>
        <v>131482.11349766969</v>
      </c>
      <c r="T28" s="32"/>
      <c r="U28" s="33">
        <f t="shared" si="4"/>
        <v>26.999999999999602</v>
      </c>
      <c r="V28" s="33"/>
      <c r="W28" s="3" t="s">
        <v>135</v>
      </c>
    </row>
    <row r="29" spans="1:23">
      <c r="A29" t="s">
        <v>171</v>
      </c>
      <c r="B29" t="s">
        <v>52</v>
      </c>
      <c r="C29" s="22">
        <v>21</v>
      </c>
      <c r="D29" s="30">
        <f t="shared" si="1"/>
        <v>6949073.1837473111</v>
      </c>
      <c r="E29" s="30"/>
      <c r="F29" s="22">
        <v>2014</v>
      </c>
      <c r="G29" s="23">
        <v>42721</v>
      </c>
      <c r="H29" s="22" t="s">
        <v>43</v>
      </c>
      <c r="I29" s="31">
        <v>117.05</v>
      </c>
      <c r="J29" s="31"/>
      <c r="K29" s="22">
        <v>37</v>
      </c>
      <c r="L29" s="30">
        <f t="shared" si="0"/>
        <v>208472.19551241933</v>
      </c>
      <c r="M29" s="30"/>
      <c r="N29" s="24">
        <f t="shared" si="2"/>
        <v>5.634383662497819</v>
      </c>
      <c r="O29" s="22">
        <v>2014</v>
      </c>
      <c r="P29" s="23">
        <v>42722</v>
      </c>
      <c r="Q29" s="31">
        <v>118.57</v>
      </c>
      <c r="R29" s="31"/>
      <c r="S29" s="32">
        <f t="shared" si="3"/>
        <v>856426.3166996662</v>
      </c>
      <c r="T29" s="32"/>
      <c r="U29" s="33">
        <f t="shared" si="4"/>
        <v>151.9999999999996</v>
      </c>
      <c r="V29" s="33"/>
      <c r="W29" s="3" t="s">
        <v>136</v>
      </c>
    </row>
    <row r="30" spans="1:23">
      <c r="A30" t="s">
        <v>171</v>
      </c>
      <c r="B30" t="s">
        <v>52</v>
      </c>
      <c r="C30" s="22">
        <v>22</v>
      </c>
      <c r="D30" s="30">
        <f t="shared" si="1"/>
        <v>7805499.5004469771</v>
      </c>
      <c r="E30" s="30"/>
      <c r="F30" s="22">
        <v>2015</v>
      </c>
      <c r="G30" s="23">
        <v>42375</v>
      </c>
      <c r="H30" s="22" t="s">
        <v>39</v>
      </c>
      <c r="I30" s="31">
        <v>119.23</v>
      </c>
      <c r="J30" s="31"/>
      <c r="K30" s="22">
        <v>40</v>
      </c>
      <c r="L30" s="30">
        <f t="shared" si="0"/>
        <v>234164.98501340931</v>
      </c>
      <c r="M30" s="30"/>
      <c r="N30" s="24">
        <f t="shared" si="2"/>
        <v>5.854124625335233</v>
      </c>
      <c r="O30" s="22">
        <v>2015</v>
      </c>
      <c r="P30" s="23">
        <v>42375</v>
      </c>
      <c r="Q30" s="31">
        <v>119.18</v>
      </c>
      <c r="R30" s="31"/>
      <c r="S30" s="32">
        <f t="shared" si="3"/>
        <v>29270.623126674498</v>
      </c>
      <c r="T30" s="32"/>
      <c r="U30" s="33">
        <f t="shared" si="4"/>
        <v>4.9999999999997158</v>
      </c>
      <c r="V30" s="33"/>
      <c r="W30" s="26" t="s">
        <v>125</v>
      </c>
    </row>
    <row r="31" spans="1:23">
      <c r="A31" t="s">
        <v>171</v>
      </c>
      <c r="B31" t="s">
        <v>137</v>
      </c>
      <c r="C31" s="22">
        <v>23</v>
      </c>
      <c r="D31" s="30">
        <f t="shared" si="1"/>
        <v>7834770.1235736515</v>
      </c>
      <c r="E31" s="30"/>
      <c r="F31" s="22">
        <v>2015</v>
      </c>
      <c r="G31" s="23">
        <v>42376</v>
      </c>
      <c r="H31" s="22" t="s">
        <v>43</v>
      </c>
      <c r="I31" s="31">
        <v>119.22</v>
      </c>
      <c r="J31" s="31"/>
      <c r="K31" s="22">
        <v>20</v>
      </c>
      <c r="L31" s="30">
        <f t="shared" si="0"/>
        <v>235043.10370720955</v>
      </c>
      <c r="M31" s="30"/>
      <c r="N31" s="24">
        <f t="shared" si="2"/>
        <v>11.752155185360477</v>
      </c>
      <c r="O31" s="22">
        <v>2015</v>
      </c>
      <c r="P31" s="23">
        <v>42376</v>
      </c>
      <c r="Q31" s="31">
        <v>119.27</v>
      </c>
      <c r="R31" s="31"/>
      <c r="S31" s="32">
        <f t="shared" si="3"/>
        <v>58760.775926799048</v>
      </c>
      <c r="T31" s="32"/>
      <c r="U31" s="33">
        <f t="shared" si="4"/>
        <v>4.9999999999997158</v>
      </c>
      <c r="V31" s="33"/>
      <c r="W31" s="26" t="s">
        <v>125</v>
      </c>
    </row>
    <row r="32" spans="1:23">
      <c r="A32" t="s">
        <v>171</v>
      </c>
      <c r="B32" t="s">
        <v>52</v>
      </c>
      <c r="C32" s="22">
        <v>24</v>
      </c>
      <c r="D32" s="30">
        <f t="shared" si="1"/>
        <v>7893530.8995004501</v>
      </c>
      <c r="E32" s="30"/>
      <c r="F32" s="22">
        <v>2015</v>
      </c>
      <c r="G32" s="23">
        <v>42377</v>
      </c>
      <c r="H32" s="22" t="s">
        <v>43</v>
      </c>
      <c r="I32" s="31">
        <v>119.48</v>
      </c>
      <c r="J32" s="31"/>
      <c r="K32" s="22">
        <v>34</v>
      </c>
      <c r="L32" s="30">
        <f t="shared" si="0"/>
        <v>236805.9269850135</v>
      </c>
      <c r="M32" s="30"/>
      <c r="N32" s="24">
        <f t="shared" si="2"/>
        <v>6.9648802054415739</v>
      </c>
      <c r="O32" s="22">
        <v>2015</v>
      </c>
      <c r="P32" s="23">
        <v>42377</v>
      </c>
      <c r="Q32" s="31">
        <v>119.8</v>
      </c>
      <c r="R32" s="31"/>
      <c r="S32" s="32">
        <f t="shared" si="3"/>
        <v>222876.16657412564</v>
      </c>
      <c r="T32" s="32"/>
      <c r="U32" s="33">
        <f t="shared" si="4"/>
        <v>31.999999999999318</v>
      </c>
      <c r="V32" s="33"/>
      <c r="W32" s="3" t="s">
        <v>136</v>
      </c>
    </row>
    <row r="33" spans="1:23">
      <c r="A33" t="s">
        <v>171</v>
      </c>
      <c r="B33" t="s">
        <v>52</v>
      </c>
      <c r="C33" s="22">
        <v>25</v>
      </c>
      <c r="D33" s="30">
        <f t="shared" si="1"/>
        <v>8116407.0660745762</v>
      </c>
      <c r="E33" s="30"/>
      <c r="F33" s="22">
        <v>2015</v>
      </c>
      <c r="G33" s="23">
        <v>42383</v>
      </c>
      <c r="H33" s="22" t="s">
        <v>39</v>
      </c>
      <c r="I33" s="31">
        <v>117.47</v>
      </c>
      <c r="J33" s="31"/>
      <c r="K33" s="22">
        <v>45</v>
      </c>
      <c r="L33" s="30">
        <f t="shared" si="0"/>
        <v>243492.21198223729</v>
      </c>
      <c r="M33" s="30"/>
      <c r="N33" s="24">
        <f t="shared" si="2"/>
        <v>5.4109380440497183</v>
      </c>
      <c r="O33" s="22">
        <v>2015</v>
      </c>
      <c r="P33" s="23">
        <v>42383</v>
      </c>
      <c r="Q33" s="31">
        <v>117.15</v>
      </c>
      <c r="R33" s="31"/>
      <c r="S33" s="32">
        <f t="shared" si="3"/>
        <v>173150.01740958728</v>
      </c>
      <c r="T33" s="32"/>
      <c r="U33" s="33">
        <f t="shared" si="4"/>
        <v>31.999999999999318</v>
      </c>
      <c r="V33" s="33"/>
      <c r="W33" s="3" t="s">
        <v>126</v>
      </c>
    </row>
    <row r="34" spans="1:23">
      <c r="A34" t="s">
        <v>179</v>
      </c>
      <c r="B34" t="s">
        <v>52</v>
      </c>
      <c r="C34" s="22">
        <v>26</v>
      </c>
      <c r="D34" s="30">
        <f t="shared" si="1"/>
        <v>8289557.0834841635</v>
      </c>
      <c r="E34" s="30"/>
      <c r="F34" s="22">
        <v>2015</v>
      </c>
      <c r="G34" s="23">
        <v>42389</v>
      </c>
      <c r="H34" s="22" t="s">
        <v>43</v>
      </c>
      <c r="I34" s="31">
        <v>118.31</v>
      </c>
      <c r="J34" s="31"/>
      <c r="K34" s="22">
        <v>28</v>
      </c>
      <c r="L34" s="30">
        <f t="shared" si="0"/>
        <v>248686.71250452488</v>
      </c>
      <c r="M34" s="30"/>
      <c r="N34" s="24">
        <f t="shared" si="2"/>
        <v>8.8816683037330311</v>
      </c>
      <c r="O34" s="22">
        <v>2015</v>
      </c>
      <c r="P34" s="23">
        <v>42389</v>
      </c>
      <c r="Q34" s="31">
        <v>118.36</v>
      </c>
      <c r="R34" s="31"/>
      <c r="S34" s="32">
        <f t="shared" si="3"/>
        <v>44408.34151866263</v>
      </c>
      <c r="T34" s="32"/>
      <c r="U34" s="33">
        <f t="shared" si="4"/>
        <v>4.9999999999997158</v>
      </c>
      <c r="V34" s="33"/>
      <c r="W34" s="26" t="s">
        <v>125</v>
      </c>
    </row>
    <row r="35" spans="1:23">
      <c r="A35" t="s">
        <v>177</v>
      </c>
      <c r="B35" t="s">
        <v>38</v>
      </c>
      <c r="C35" s="22">
        <v>27</v>
      </c>
      <c r="D35" s="30">
        <f t="shared" si="1"/>
        <v>8333965.4250028264</v>
      </c>
      <c r="E35" s="30"/>
      <c r="F35" s="22">
        <v>2015</v>
      </c>
      <c r="G35" s="23">
        <v>42390</v>
      </c>
      <c r="H35" s="22" t="s">
        <v>39</v>
      </c>
      <c r="I35" s="31">
        <v>117.66</v>
      </c>
      <c r="J35" s="31"/>
      <c r="K35" s="22">
        <v>20</v>
      </c>
      <c r="L35" s="30">
        <f t="shared" si="0"/>
        <v>250018.96275008479</v>
      </c>
      <c r="M35" s="30"/>
      <c r="N35" s="24">
        <f t="shared" si="2"/>
        <v>12.50094813750424</v>
      </c>
      <c r="O35" s="22">
        <v>2015</v>
      </c>
      <c r="P35" s="23">
        <v>42390</v>
      </c>
      <c r="Q35" s="31">
        <v>117.61</v>
      </c>
      <c r="R35" s="31"/>
      <c r="S35" s="32">
        <f t="shared" si="3"/>
        <v>62504.740687517646</v>
      </c>
      <c r="T35" s="32"/>
      <c r="U35" s="33">
        <f t="shared" si="4"/>
        <v>4.9999999999997158</v>
      </c>
      <c r="V35" s="33"/>
      <c r="W35" s="26" t="s">
        <v>125</v>
      </c>
    </row>
    <row r="36" spans="1:23">
      <c r="A36" t="s">
        <v>177</v>
      </c>
      <c r="B36" t="s">
        <v>38</v>
      </c>
      <c r="C36" s="22">
        <v>28</v>
      </c>
      <c r="D36" s="30">
        <f t="shared" si="1"/>
        <v>8396470.1656903438</v>
      </c>
      <c r="E36" s="30"/>
      <c r="F36" s="22">
        <v>2015</v>
      </c>
      <c r="G36" s="23">
        <v>42391</v>
      </c>
      <c r="H36" s="22" t="s">
        <v>43</v>
      </c>
      <c r="I36" s="31">
        <v>118.04</v>
      </c>
      <c r="J36" s="31"/>
      <c r="K36" s="22">
        <v>24</v>
      </c>
      <c r="L36" s="30">
        <f t="shared" si="0"/>
        <v>251894.10497071029</v>
      </c>
      <c r="M36" s="30"/>
      <c r="N36" s="24">
        <f t="shared" si="2"/>
        <v>10.495587707112929</v>
      </c>
      <c r="O36" s="22">
        <v>2015</v>
      </c>
      <c r="P36" s="23">
        <v>42391</v>
      </c>
      <c r="Q36" s="31">
        <v>118.09</v>
      </c>
      <c r="R36" s="31"/>
      <c r="S36" s="32">
        <f t="shared" si="3"/>
        <v>52477.938535561661</v>
      </c>
      <c r="T36" s="32"/>
      <c r="U36" s="33">
        <f t="shared" si="4"/>
        <v>4.9999999999997158</v>
      </c>
      <c r="V36" s="33"/>
      <c r="W36" s="26" t="s">
        <v>138</v>
      </c>
    </row>
    <row r="37" spans="1:23">
      <c r="A37" t="s">
        <v>177</v>
      </c>
      <c r="B37" t="s">
        <v>52</v>
      </c>
      <c r="C37" s="22">
        <v>29</v>
      </c>
      <c r="D37" s="30">
        <f t="shared" si="1"/>
        <v>8448948.1042259056</v>
      </c>
      <c r="E37" s="30"/>
      <c r="F37" s="22">
        <v>2015</v>
      </c>
      <c r="G37" s="23">
        <v>42395</v>
      </c>
      <c r="H37" s="22" t="s">
        <v>43</v>
      </c>
      <c r="I37" s="31">
        <v>118.39</v>
      </c>
      <c r="J37" s="31"/>
      <c r="K37" s="22">
        <v>22</v>
      </c>
      <c r="L37" s="30">
        <f t="shared" si="0"/>
        <v>253468.44312677716</v>
      </c>
      <c r="M37" s="30"/>
      <c r="N37" s="24">
        <f t="shared" si="2"/>
        <v>11.521292869398961</v>
      </c>
      <c r="O37" s="22">
        <v>2015</v>
      </c>
      <c r="P37" s="23">
        <v>42396</v>
      </c>
      <c r="Q37" s="31">
        <v>118.44</v>
      </c>
      <c r="R37" s="31"/>
      <c r="S37" s="32">
        <f t="shared" si="3"/>
        <v>57606.464346991525</v>
      </c>
      <c r="T37" s="32"/>
      <c r="U37" s="33">
        <f t="shared" si="4"/>
        <v>4.9999999999997158</v>
      </c>
      <c r="V37" s="33"/>
      <c r="W37" s="26" t="s">
        <v>139</v>
      </c>
    </row>
    <row r="38" spans="1:23">
      <c r="A38" t="s">
        <v>177</v>
      </c>
      <c r="B38" t="s">
        <v>38</v>
      </c>
      <c r="C38" s="22">
        <v>30</v>
      </c>
      <c r="D38" s="30">
        <f t="shared" si="1"/>
        <v>8506554.5685728975</v>
      </c>
      <c r="E38" s="30"/>
      <c r="F38" s="22">
        <v>2015</v>
      </c>
      <c r="G38" s="23">
        <v>42398</v>
      </c>
      <c r="H38" s="22" t="s">
        <v>43</v>
      </c>
      <c r="I38" s="31">
        <v>117.77</v>
      </c>
      <c r="J38" s="31"/>
      <c r="K38" s="22">
        <v>20</v>
      </c>
      <c r="L38" s="30">
        <f t="shared" si="0"/>
        <v>255196.63705718692</v>
      </c>
      <c r="M38" s="30"/>
      <c r="N38" s="24">
        <f t="shared" si="2"/>
        <v>12.759831852859346</v>
      </c>
      <c r="O38" s="22">
        <v>2015</v>
      </c>
      <c r="P38" s="23">
        <v>42398</v>
      </c>
      <c r="Q38" s="31">
        <v>117.82</v>
      </c>
      <c r="R38" s="31"/>
      <c r="S38" s="32">
        <f t="shared" si="3"/>
        <v>63799.159264293106</v>
      </c>
      <c r="T38" s="32"/>
      <c r="U38" s="33">
        <f t="shared" si="4"/>
        <v>4.9999999999997158</v>
      </c>
      <c r="V38" s="33"/>
      <c r="W38" s="26" t="s">
        <v>125</v>
      </c>
    </row>
    <row r="39" spans="1:23">
      <c r="A39" t="s">
        <v>171</v>
      </c>
      <c r="B39" s="27" t="s">
        <v>140</v>
      </c>
      <c r="C39" s="22">
        <v>31</v>
      </c>
      <c r="D39" s="30">
        <f t="shared" si="1"/>
        <v>8570353.72783719</v>
      </c>
      <c r="E39" s="30"/>
      <c r="F39" s="22">
        <v>2015</v>
      </c>
      <c r="G39" s="23">
        <v>42410</v>
      </c>
      <c r="H39" s="22" t="s">
        <v>43</v>
      </c>
      <c r="I39" s="31">
        <v>118.74</v>
      </c>
      <c r="J39" s="31"/>
      <c r="K39" s="22">
        <v>20</v>
      </c>
      <c r="L39" s="30">
        <f t="shared" si="0"/>
        <v>257110.61183511571</v>
      </c>
      <c r="M39" s="30"/>
      <c r="N39" s="24">
        <f t="shared" si="2"/>
        <v>12.855530591755786</v>
      </c>
      <c r="O39" s="22">
        <v>2015</v>
      </c>
      <c r="P39" s="23">
        <v>42412</v>
      </c>
      <c r="Q39" s="31">
        <v>120.13</v>
      </c>
      <c r="R39" s="31"/>
      <c r="S39" s="32">
        <f t="shared" si="3"/>
        <v>1786918.7522540549</v>
      </c>
      <c r="T39" s="32"/>
      <c r="U39" s="33">
        <f t="shared" si="4"/>
        <v>139.00000000000006</v>
      </c>
      <c r="V39" s="33"/>
      <c r="W39" s="3" t="s">
        <v>126</v>
      </c>
    </row>
    <row r="40" spans="1:23">
      <c r="A40" t="s">
        <v>177</v>
      </c>
      <c r="B40" t="s">
        <v>38</v>
      </c>
      <c r="C40" s="22">
        <v>32</v>
      </c>
      <c r="D40" s="30">
        <f t="shared" si="1"/>
        <v>10357272.480091244</v>
      </c>
      <c r="E40" s="30"/>
      <c r="F40" s="22">
        <v>2015</v>
      </c>
      <c r="G40" s="23">
        <v>42413</v>
      </c>
      <c r="H40" s="22" t="s">
        <v>43</v>
      </c>
      <c r="I40" s="31">
        <v>118.91</v>
      </c>
      <c r="J40" s="31"/>
      <c r="K40" s="22">
        <v>17</v>
      </c>
      <c r="L40" s="30">
        <f t="shared" si="0"/>
        <v>310718.17440273729</v>
      </c>
      <c r="M40" s="30"/>
      <c r="N40" s="24">
        <f t="shared" si="2"/>
        <v>18.277539670749253</v>
      </c>
      <c r="O40" s="22">
        <v>2015</v>
      </c>
      <c r="P40" s="23">
        <v>42413</v>
      </c>
      <c r="Q40" s="31">
        <v>118.89</v>
      </c>
      <c r="R40" s="31"/>
      <c r="S40" s="32">
        <f t="shared" si="3"/>
        <v>-36555.079341491233</v>
      </c>
      <c r="T40" s="32"/>
      <c r="U40" s="33">
        <f t="shared" si="4"/>
        <v>-17</v>
      </c>
      <c r="V40" s="33"/>
      <c r="W40" s="3" t="s">
        <v>67</v>
      </c>
    </row>
    <row r="41" spans="1:23">
      <c r="A41" t="s">
        <v>171</v>
      </c>
      <c r="B41" t="s">
        <v>52</v>
      </c>
      <c r="C41" s="22">
        <v>33</v>
      </c>
      <c r="D41" s="30">
        <f t="shared" si="1"/>
        <v>10320717.400749752</v>
      </c>
      <c r="E41" s="30"/>
      <c r="F41" s="22">
        <v>2015</v>
      </c>
      <c r="G41" s="23">
        <v>42417</v>
      </c>
      <c r="H41" s="22" t="s">
        <v>43</v>
      </c>
      <c r="I41" s="31">
        <v>118.94</v>
      </c>
      <c r="J41" s="31"/>
      <c r="K41" s="22">
        <v>25</v>
      </c>
      <c r="L41" s="30">
        <f t="shared" si="0"/>
        <v>309621.52202249254</v>
      </c>
      <c r="M41" s="30"/>
      <c r="N41" s="24">
        <f t="shared" si="2"/>
        <v>12.384860880899701</v>
      </c>
      <c r="O41" s="22">
        <v>2015</v>
      </c>
      <c r="P41" s="23">
        <v>42418</v>
      </c>
      <c r="Q41" s="31">
        <v>119.2</v>
      </c>
      <c r="R41" s="31"/>
      <c r="S41" s="32">
        <f t="shared" si="3"/>
        <v>322006.38290339854</v>
      </c>
      <c r="T41" s="32"/>
      <c r="U41" s="33">
        <f t="shared" si="4"/>
        <v>26.000000000000512</v>
      </c>
      <c r="V41" s="33"/>
      <c r="W41" s="3" t="s">
        <v>59</v>
      </c>
    </row>
    <row r="42" spans="1:23">
      <c r="A42" t="s">
        <v>177</v>
      </c>
      <c r="B42" t="s">
        <v>52</v>
      </c>
      <c r="C42" s="22">
        <v>34</v>
      </c>
      <c r="D42" s="30">
        <f t="shared" si="1"/>
        <v>10642723.783653151</v>
      </c>
      <c r="E42" s="30"/>
      <c r="F42" s="22">
        <v>2015</v>
      </c>
      <c r="G42" s="23">
        <v>42434</v>
      </c>
      <c r="H42" s="22" t="s">
        <v>43</v>
      </c>
      <c r="I42" s="31">
        <v>119.81</v>
      </c>
      <c r="J42" s="31"/>
      <c r="K42" s="22">
        <v>20</v>
      </c>
      <c r="L42" s="30">
        <f t="shared" si="0"/>
        <v>319281.7135095945</v>
      </c>
      <c r="M42" s="30"/>
      <c r="N42" s="24">
        <f t="shared" si="2"/>
        <v>15.964085675479724</v>
      </c>
      <c r="O42" s="22">
        <v>2015</v>
      </c>
      <c r="P42" s="23">
        <v>42435</v>
      </c>
      <c r="Q42" s="31">
        <v>119.95</v>
      </c>
      <c r="R42" s="31"/>
      <c r="S42" s="32">
        <f t="shared" si="3"/>
        <v>223497.19945671706</v>
      </c>
      <c r="T42" s="32"/>
      <c r="U42" s="33">
        <f t="shared" si="4"/>
        <v>14.000000000000057</v>
      </c>
      <c r="V42" s="33"/>
      <c r="W42" s="3" t="s">
        <v>141</v>
      </c>
    </row>
    <row r="43" spans="1:23">
      <c r="A43" t="s">
        <v>171</v>
      </c>
      <c r="B43" t="s">
        <v>142</v>
      </c>
      <c r="C43" s="22">
        <v>35</v>
      </c>
      <c r="D43" s="30">
        <f t="shared" si="1"/>
        <v>10866220.983109869</v>
      </c>
      <c r="E43" s="30"/>
      <c r="F43" s="22">
        <v>2015</v>
      </c>
      <c r="G43" s="23">
        <v>42438</v>
      </c>
      <c r="H43" s="22" t="s">
        <v>43</v>
      </c>
      <c r="I43" s="31">
        <v>120.77</v>
      </c>
      <c r="J43" s="31"/>
      <c r="K43" s="22">
        <v>17</v>
      </c>
      <c r="L43" s="30">
        <f t="shared" si="0"/>
        <v>325986.62949329609</v>
      </c>
      <c r="M43" s="30"/>
      <c r="N43" s="24">
        <f t="shared" si="2"/>
        <v>19.175684087840946</v>
      </c>
      <c r="O43" s="22">
        <v>2015</v>
      </c>
      <c r="P43" s="23">
        <v>42439</v>
      </c>
      <c r="Q43" s="31">
        <v>121.66</v>
      </c>
      <c r="R43" s="31"/>
      <c r="S43" s="32">
        <f t="shared" si="3"/>
        <v>1706635.8838178453</v>
      </c>
      <c r="T43" s="32"/>
      <c r="U43" s="33">
        <f t="shared" si="4"/>
        <v>89.000000000000057</v>
      </c>
      <c r="V43" s="33"/>
      <c r="W43" s="3" t="s">
        <v>108</v>
      </c>
    </row>
    <row r="44" spans="1:23">
      <c r="A44" t="s">
        <v>180</v>
      </c>
      <c r="B44" t="s">
        <v>52</v>
      </c>
      <c r="C44" s="22">
        <v>36</v>
      </c>
      <c r="D44" s="30">
        <f t="shared" si="1"/>
        <v>12572856.866927715</v>
      </c>
      <c r="E44" s="30"/>
      <c r="F44" s="22">
        <v>2015</v>
      </c>
      <c r="G44" s="23">
        <v>42449</v>
      </c>
      <c r="H44" s="22" t="s">
        <v>39</v>
      </c>
      <c r="I44" s="31">
        <v>120.67</v>
      </c>
      <c r="J44" s="31"/>
      <c r="K44" s="22">
        <v>15</v>
      </c>
      <c r="L44" s="30">
        <f t="shared" si="0"/>
        <v>377185.70600783144</v>
      </c>
      <c r="M44" s="30"/>
      <c r="N44" s="24">
        <f t="shared" si="2"/>
        <v>25.145713733855427</v>
      </c>
      <c r="O44" s="22">
        <v>2015</v>
      </c>
      <c r="P44" s="23">
        <v>42449</v>
      </c>
      <c r="Q44" s="31">
        <v>120.82</v>
      </c>
      <c r="R44" s="31"/>
      <c r="S44" s="32">
        <f t="shared" si="3"/>
        <v>-377185.70600780996</v>
      </c>
      <c r="T44" s="32"/>
      <c r="U44" s="33">
        <f t="shared" si="4"/>
        <v>-15</v>
      </c>
      <c r="V44" s="33"/>
    </row>
    <row r="45" spans="1:23">
      <c r="A45" t="s">
        <v>171</v>
      </c>
      <c r="B45" t="s">
        <v>143</v>
      </c>
      <c r="C45" s="22">
        <v>37</v>
      </c>
      <c r="D45" s="30">
        <f t="shared" si="1"/>
        <v>12195671.160919905</v>
      </c>
      <c r="E45" s="30"/>
      <c r="F45" s="22">
        <v>2015</v>
      </c>
      <c r="G45" s="23">
        <v>42449</v>
      </c>
      <c r="H45" s="22" t="s">
        <v>39</v>
      </c>
      <c r="I45" s="31">
        <v>120.99</v>
      </c>
      <c r="J45" s="31"/>
      <c r="K45" s="22">
        <v>21</v>
      </c>
      <c r="L45" s="30">
        <f t="shared" si="0"/>
        <v>365870.13482759712</v>
      </c>
      <c r="M45" s="30"/>
      <c r="N45" s="24">
        <f t="shared" si="2"/>
        <v>17.422387372742719</v>
      </c>
      <c r="O45" s="22">
        <v>2015</v>
      </c>
      <c r="P45" s="23">
        <v>42452</v>
      </c>
      <c r="Q45" s="31">
        <v>119.94</v>
      </c>
      <c r="R45" s="31"/>
      <c r="S45" s="32">
        <f t="shared" si="3"/>
        <v>1829350.6741379804</v>
      </c>
      <c r="T45" s="32"/>
      <c r="U45" s="33">
        <f t="shared" si="4"/>
        <v>104.99999999999972</v>
      </c>
      <c r="V45" s="33"/>
      <c r="W45" s="3" t="s">
        <v>144</v>
      </c>
    </row>
    <row r="46" spans="1:23">
      <c r="A46" t="s">
        <v>171</v>
      </c>
      <c r="B46" t="s">
        <v>52</v>
      </c>
      <c r="C46" s="22">
        <v>38</v>
      </c>
      <c r="D46" s="30">
        <f t="shared" si="1"/>
        <v>14025021.835057884</v>
      </c>
      <c r="E46" s="30"/>
      <c r="F46" s="22">
        <v>2015</v>
      </c>
      <c r="G46" s="23">
        <v>42455</v>
      </c>
      <c r="H46" s="22" t="s">
        <v>39</v>
      </c>
      <c r="I46" s="31">
        <v>119.34</v>
      </c>
      <c r="J46" s="31"/>
      <c r="K46" s="22">
        <v>17</v>
      </c>
      <c r="L46" s="30">
        <f t="shared" si="0"/>
        <v>420750.65505173651</v>
      </c>
      <c r="M46" s="30"/>
      <c r="N46" s="24">
        <f t="shared" si="2"/>
        <v>24.750038532455086</v>
      </c>
      <c r="O46" s="22">
        <v>2015</v>
      </c>
      <c r="P46" s="23">
        <v>42455</v>
      </c>
      <c r="Q46" s="31">
        <v>118.74</v>
      </c>
      <c r="R46" s="31"/>
      <c r="S46" s="32">
        <f t="shared" si="3"/>
        <v>1485002.3119473264</v>
      </c>
      <c r="T46" s="32"/>
      <c r="U46" s="33">
        <f t="shared" si="4"/>
        <v>60.000000000000853</v>
      </c>
      <c r="V46" s="33"/>
      <c r="W46" s="3" t="s">
        <v>144</v>
      </c>
    </row>
    <row r="47" spans="1:23">
      <c r="A47" t="s">
        <v>171</v>
      </c>
      <c r="B47" t="s">
        <v>52</v>
      </c>
      <c r="C47" s="22">
        <v>39</v>
      </c>
      <c r="D47" s="30">
        <f t="shared" si="1"/>
        <v>15510024.147005212</v>
      </c>
      <c r="E47" s="30"/>
      <c r="F47" s="22">
        <v>2015</v>
      </c>
      <c r="G47" s="23">
        <v>42468</v>
      </c>
      <c r="H47" s="22" t="s">
        <v>39</v>
      </c>
      <c r="I47" s="31">
        <v>119.9</v>
      </c>
      <c r="J47" s="31"/>
      <c r="K47" s="22">
        <v>34</v>
      </c>
      <c r="L47" s="30">
        <f t="shared" si="0"/>
        <v>465300.72441015631</v>
      </c>
      <c r="M47" s="30"/>
      <c r="N47" s="24">
        <f t="shared" si="2"/>
        <v>13.685315423828127</v>
      </c>
      <c r="O47" s="22">
        <v>2015</v>
      </c>
      <c r="P47" s="23">
        <v>42468</v>
      </c>
      <c r="Q47" s="31">
        <v>119.85</v>
      </c>
      <c r="R47" s="31"/>
      <c r="S47" s="32">
        <f t="shared" si="3"/>
        <v>68426.577119156194</v>
      </c>
      <c r="T47" s="32"/>
      <c r="U47" s="33">
        <f t="shared" si="4"/>
        <v>5.0000000000011369</v>
      </c>
      <c r="V47" s="33"/>
      <c r="W47" s="26" t="s">
        <v>125</v>
      </c>
    </row>
    <row r="48" spans="1:23">
      <c r="A48" t="s">
        <v>180</v>
      </c>
      <c r="B48" t="s">
        <v>52</v>
      </c>
      <c r="C48" s="22">
        <v>40</v>
      </c>
      <c r="D48" s="30">
        <f t="shared" si="1"/>
        <v>15578450.724124368</v>
      </c>
      <c r="E48" s="30"/>
      <c r="F48" s="22">
        <v>2015</v>
      </c>
      <c r="G48" s="23">
        <v>42475</v>
      </c>
      <c r="H48" s="22" t="s">
        <v>145</v>
      </c>
      <c r="I48" s="31">
        <v>119.35</v>
      </c>
      <c r="J48" s="31"/>
      <c r="K48" s="22">
        <v>20</v>
      </c>
      <c r="L48" s="30">
        <f t="shared" si="0"/>
        <v>467353.52172373101</v>
      </c>
      <c r="M48" s="30"/>
      <c r="N48" s="24">
        <f t="shared" si="2"/>
        <v>23.367676086186552</v>
      </c>
      <c r="O48" s="22">
        <v>2015</v>
      </c>
      <c r="P48" s="23">
        <v>42475</v>
      </c>
      <c r="Q48" s="31">
        <v>119.55</v>
      </c>
      <c r="R48" s="31"/>
      <c r="S48" s="32">
        <f t="shared" si="3"/>
        <v>-467353.52172373765</v>
      </c>
      <c r="T48" s="32"/>
      <c r="U48" s="33">
        <f t="shared" si="4"/>
        <v>-20</v>
      </c>
      <c r="V48" s="33"/>
      <c r="W48" s="25" t="s">
        <v>146</v>
      </c>
    </row>
    <row r="49" spans="1:23">
      <c r="A49" t="s">
        <v>171</v>
      </c>
      <c r="B49" t="s">
        <v>38</v>
      </c>
      <c r="C49" s="22">
        <v>41</v>
      </c>
      <c r="D49" s="30">
        <f t="shared" si="1"/>
        <v>15111097.20240063</v>
      </c>
      <c r="E49" s="30"/>
      <c r="F49" s="22">
        <v>2015</v>
      </c>
      <c r="G49" s="23">
        <v>42477</v>
      </c>
      <c r="H49" s="22" t="s">
        <v>39</v>
      </c>
      <c r="I49" s="31">
        <v>118.95</v>
      </c>
      <c r="J49" s="31"/>
      <c r="K49" s="22">
        <v>9</v>
      </c>
      <c r="L49" s="30">
        <f t="shared" si="0"/>
        <v>453332.91607201891</v>
      </c>
      <c r="M49" s="30"/>
      <c r="N49" s="24">
        <f t="shared" si="2"/>
        <v>50.3703240080021</v>
      </c>
      <c r="O49" s="22">
        <v>2015</v>
      </c>
      <c r="P49" s="23">
        <v>42477</v>
      </c>
      <c r="Q49" s="31">
        <v>118.7</v>
      </c>
      <c r="R49" s="31"/>
      <c r="S49" s="32">
        <f t="shared" si="3"/>
        <v>1259258.1002000526</v>
      </c>
      <c r="T49" s="32"/>
      <c r="U49" s="33">
        <f t="shared" si="4"/>
        <v>25</v>
      </c>
      <c r="V49" s="33"/>
      <c r="W49" s="3" t="s">
        <v>144</v>
      </c>
    </row>
    <row r="50" spans="1:23">
      <c r="A50" t="s">
        <v>171</v>
      </c>
      <c r="B50" t="s">
        <v>52</v>
      </c>
      <c r="C50" s="22">
        <v>42</v>
      </c>
      <c r="D50" s="30">
        <f t="shared" si="1"/>
        <v>16370355.302600684</v>
      </c>
      <c r="E50" s="30"/>
      <c r="F50" s="22">
        <v>2015</v>
      </c>
      <c r="G50" s="23">
        <v>42481</v>
      </c>
      <c r="H50" s="22" t="s">
        <v>43</v>
      </c>
      <c r="I50" s="31">
        <v>119.42</v>
      </c>
      <c r="J50" s="31"/>
      <c r="K50" s="22">
        <v>22</v>
      </c>
      <c r="L50" s="30">
        <f t="shared" si="0"/>
        <v>491110.65907802049</v>
      </c>
      <c r="M50" s="30"/>
      <c r="N50" s="24">
        <f t="shared" si="2"/>
        <v>22.323211776273659</v>
      </c>
      <c r="O50" s="22">
        <v>2015</v>
      </c>
      <c r="P50" s="23">
        <v>42481</v>
      </c>
      <c r="Q50" s="31">
        <v>119.6</v>
      </c>
      <c r="R50" s="31"/>
      <c r="S50" s="32">
        <f t="shared" si="3"/>
        <v>401817.81197290937</v>
      </c>
      <c r="T50" s="32"/>
      <c r="U50" s="33">
        <f t="shared" si="4"/>
        <v>17.999999999999261</v>
      </c>
      <c r="V50" s="33"/>
      <c r="W50" s="3" t="s">
        <v>107</v>
      </c>
    </row>
    <row r="51" spans="1:23">
      <c r="A51" t="s">
        <v>171</v>
      </c>
      <c r="B51" t="s">
        <v>52</v>
      </c>
      <c r="C51" s="22">
        <v>43</v>
      </c>
      <c r="D51" s="30">
        <f t="shared" si="1"/>
        <v>16772173.114573592</v>
      </c>
      <c r="E51" s="30"/>
      <c r="F51" s="22">
        <v>2015</v>
      </c>
      <c r="G51" s="23">
        <v>42483</v>
      </c>
      <c r="H51" s="22" t="s">
        <v>39</v>
      </c>
      <c r="I51" s="31">
        <v>119.63</v>
      </c>
      <c r="J51" s="31"/>
      <c r="K51" s="22">
        <v>33</v>
      </c>
      <c r="L51" s="30">
        <f t="shared" si="0"/>
        <v>503165.19343720772</v>
      </c>
      <c r="M51" s="30"/>
      <c r="N51" s="24">
        <f t="shared" si="2"/>
        <v>15.247430104157809</v>
      </c>
      <c r="O51" s="22">
        <v>2015</v>
      </c>
      <c r="P51" s="23">
        <v>42487</v>
      </c>
      <c r="Q51" s="31">
        <v>118.94</v>
      </c>
      <c r="R51" s="31"/>
      <c r="S51" s="32">
        <f t="shared" si="3"/>
        <v>1052072.6771868854</v>
      </c>
      <c r="T51" s="32"/>
      <c r="U51" s="33">
        <f t="shared" si="4"/>
        <v>68.999999999999773</v>
      </c>
      <c r="V51" s="33"/>
      <c r="W51" s="3" t="s">
        <v>147</v>
      </c>
    </row>
    <row r="52" spans="1:23">
      <c r="A52" t="s">
        <v>171</v>
      </c>
      <c r="B52" t="s">
        <v>52</v>
      </c>
      <c r="C52" s="22">
        <v>44</v>
      </c>
      <c r="D52" s="30">
        <f t="shared" si="1"/>
        <v>17824245.791760478</v>
      </c>
      <c r="E52" s="30"/>
      <c r="F52" s="22">
        <v>2015</v>
      </c>
      <c r="G52" s="23">
        <v>42491</v>
      </c>
      <c r="H52" s="22" t="s">
        <v>43</v>
      </c>
      <c r="I52" s="31">
        <v>119.71</v>
      </c>
      <c r="J52" s="31"/>
      <c r="K52" s="22">
        <v>26</v>
      </c>
      <c r="L52" s="30">
        <f t="shared" si="0"/>
        <v>534727.37375281437</v>
      </c>
      <c r="M52" s="30"/>
      <c r="N52" s="24">
        <f t="shared" si="2"/>
        <v>20.56643745203132</v>
      </c>
      <c r="O52" s="22">
        <v>2015</v>
      </c>
      <c r="P52" s="23">
        <v>42494</v>
      </c>
      <c r="Q52" s="31">
        <v>120.12</v>
      </c>
      <c r="R52" s="31"/>
      <c r="S52" s="32">
        <f t="shared" si="3"/>
        <v>843223.93553330633</v>
      </c>
      <c r="T52" s="32"/>
      <c r="U52" s="33">
        <f t="shared" si="4"/>
        <v>41.00000000000108</v>
      </c>
      <c r="V52" s="33"/>
      <c r="W52" s="3" t="s">
        <v>135</v>
      </c>
    </row>
    <row r="53" spans="1:23">
      <c r="A53" t="s">
        <v>171</v>
      </c>
      <c r="B53" t="s">
        <v>38</v>
      </c>
      <c r="C53" s="22">
        <v>45</v>
      </c>
      <c r="D53" s="30">
        <f t="shared" si="1"/>
        <v>18667469.727293786</v>
      </c>
      <c r="E53" s="30"/>
      <c r="F53" s="22">
        <v>2015</v>
      </c>
      <c r="G53" s="23">
        <v>42496</v>
      </c>
      <c r="H53" s="22" t="s">
        <v>39</v>
      </c>
      <c r="I53" s="31">
        <v>119.88</v>
      </c>
      <c r="J53" s="31"/>
      <c r="K53" s="22">
        <v>16</v>
      </c>
      <c r="L53" s="30">
        <f t="shared" si="0"/>
        <v>560024.09181881358</v>
      </c>
      <c r="M53" s="30"/>
      <c r="N53" s="24">
        <f t="shared" si="2"/>
        <v>35.001505738675846</v>
      </c>
      <c r="O53" s="22">
        <v>2015</v>
      </c>
      <c r="P53" s="23">
        <v>42497</v>
      </c>
      <c r="Q53" s="31">
        <v>119.28</v>
      </c>
      <c r="R53" s="31"/>
      <c r="S53" s="32">
        <f t="shared" si="3"/>
        <v>2100090.344320531</v>
      </c>
      <c r="T53" s="32"/>
      <c r="U53" s="33">
        <f t="shared" si="4"/>
        <v>59.999999999999432</v>
      </c>
      <c r="V53" s="33"/>
      <c r="W53" s="3" t="s">
        <v>148</v>
      </c>
    </row>
    <row r="54" spans="1:23">
      <c r="A54" t="s">
        <v>171</v>
      </c>
      <c r="B54" t="s">
        <v>38</v>
      </c>
      <c r="C54" s="22">
        <v>46</v>
      </c>
      <c r="D54" s="30">
        <f t="shared" si="1"/>
        <v>20767560.071614318</v>
      </c>
      <c r="E54" s="30"/>
      <c r="F54" s="22">
        <v>2015</v>
      </c>
      <c r="G54" s="23">
        <v>42503</v>
      </c>
      <c r="H54" s="22" t="s">
        <v>39</v>
      </c>
      <c r="I54" s="31">
        <v>119.75</v>
      </c>
      <c r="J54" s="31"/>
      <c r="K54" s="22">
        <v>26</v>
      </c>
      <c r="L54" s="30">
        <f t="shared" si="0"/>
        <v>623026.80214842956</v>
      </c>
      <c r="M54" s="30"/>
      <c r="N54" s="24">
        <f t="shared" si="2"/>
        <v>23.962569313401136</v>
      </c>
      <c r="O54" s="22">
        <v>2015</v>
      </c>
      <c r="P54" s="23">
        <v>42504</v>
      </c>
      <c r="Q54" s="31">
        <v>119.32</v>
      </c>
      <c r="R54" s="31"/>
      <c r="S54" s="32">
        <f t="shared" si="3"/>
        <v>1030390.4804762652</v>
      </c>
      <c r="T54" s="32"/>
      <c r="U54" s="33">
        <f t="shared" si="4"/>
        <v>43.000000000000682</v>
      </c>
      <c r="V54" s="33"/>
      <c r="W54" s="3" t="s">
        <v>126</v>
      </c>
    </row>
    <row r="55" spans="1:23">
      <c r="A55" t="s">
        <v>171</v>
      </c>
      <c r="B55" t="s">
        <v>52</v>
      </c>
      <c r="C55" s="22">
        <v>47</v>
      </c>
      <c r="D55" s="30">
        <f t="shared" si="1"/>
        <v>21797950.552090582</v>
      </c>
      <c r="E55" s="30"/>
      <c r="F55" s="22">
        <v>2015</v>
      </c>
      <c r="G55" s="23">
        <v>42508</v>
      </c>
      <c r="H55" s="22" t="s">
        <v>43</v>
      </c>
      <c r="I55" s="31">
        <v>119.7</v>
      </c>
      <c r="J55" s="31"/>
      <c r="K55" s="22">
        <v>37</v>
      </c>
      <c r="L55" s="30">
        <f t="shared" si="0"/>
        <v>653938.51656271738</v>
      </c>
      <c r="M55" s="30"/>
      <c r="N55" s="24">
        <f t="shared" si="2"/>
        <v>17.674013961154525</v>
      </c>
      <c r="O55" s="22">
        <v>2015</v>
      </c>
      <c r="P55" s="23">
        <v>42511</v>
      </c>
      <c r="Q55" s="31">
        <v>121.05</v>
      </c>
      <c r="R55" s="31"/>
      <c r="S55" s="32">
        <f t="shared" si="3"/>
        <v>2385991.8847558508</v>
      </c>
      <c r="T55" s="32"/>
      <c r="U55" s="33">
        <f t="shared" si="4"/>
        <v>134.99999999999943</v>
      </c>
      <c r="V55" s="33"/>
      <c r="W55" s="3" t="s">
        <v>149</v>
      </c>
    </row>
    <row r="56" spans="1:23">
      <c r="A56" t="s">
        <v>181</v>
      </c>
      <c r="B56" t="s">
        <v>52</v>
      </c>
      <c r="C56" s="22">
        <v>48</v>
      </c>
      <c r="D56" s="30">
        <f t="shared" si="1"/>
        <v>24183942.436846431</v>
      </c>
      <c r="E56" s="30"/>
      <c r="F56" s="22">
        <v>2015</v>
      </c>
      <c r="G56" s="23">
        <v>42512</v>
      </c>
      <c r="H56" s="22" t="s">
        <v>39</v>
      </c>
      <c r="I56" s="31">
        <v>120.92</v>
      </c>
      <c r="J56" s="31"/>
      <c r="K56" s="22">
        <v>17</v>
      </c>
      <c r="L56" s="30">
        <f t="shared" si="0"/>
        <v>725518.27310539293</v>
      </c>
      <c r="M56" s="30"/>
      <c r="N56" s="24">
        <f t="shared" si="2"/>
        <v>42.67754547678782</v>
      </c>
      <c r="O56" s="22">
        <v>2015</v>
      </c>
      <c r="P56" s="23">
        <v>42512</v>
      </c>
      <c r="Q56" s="31">
        <v>120.87</v>
      </c>
      <c r="R56" s="31"/>
      <c r="S56" s="32">
        <f t="shared" si="3"/>
        <v>213387.72738392695</v>
      </c>
      <c r="T56" s="32"/>
      <c r="U56" s="33">
        <f t="shared" si="4"/>
        <v>4.9999999999997158</v>
      </c>
      <c r="V56" s="33"/>
      <c r="W56" s="26" t="s">
        <v>125</v>
      </c>
    </row>
    <row r="57" spans="1:23">
      <c r="A57" t="s">
        <v>171</v>
      </c>
      <c r="B57" t="s">
        <v>52</v>
      </c>
      <c r="C57" s="22">
        <v>49</v>
      </c>
      <c r="D57" s="30">
        <f t="shared" si="1"/>
        <v>24397330.164230358</v>
      </c>
      <c r="E57" s="30"/>
      <c r="F57" s="22">
        <v>2015</v>
      </c>
      <c r="G57" s="23">
        <v>42516</v>
      </c>
      <c r="H57" s="22" t="s">
        <v>43</v>
      </c>
      <c r="I57" s="31">
        <v>121.66</v>
      </c>
      <c r="J57" s="31"/>
      <c r="K57" s="22">
        <v>13</v>
      </c>
      <c r="L57" s="30">
        <f t="shared" si="0"/>
        <v>731919.90492691076</v>
      </c>
      <c r="M57" s="30"/>
      <c r="N57" s="24">
        <f t="shared" si="2"/>
        <v>56.301531148223901</v>
      </c>
      <c r="O57" s="22">
        <v>2015</v>
      </c>
      <c r="P57" s="23">
        <v>42523</v>
      </c>
      <c r="Q57" s="31">
        <v>123.86</v>
      </c>
      <c r="R57" s="31"/>
      <c r="S57" s="32">
        <f t="shared" si="3"/>
        <v>12386336.852609275</v>
      </c>
      <c r="T57" s="32"/>
      <c r="U57" s="33">
        <f t="shared" si="4"/>
        <v>220.00000000000028</v>
      </c>
      <c r="V57" s="33"/>
      <c r="W57" s="3" t="s">
        <v>126</v>
      </c>
    </row>
    <row r="58" spans="1:23">
      <c r="A58" t="s">
        <v>179</v>
      </c>
      <c r="B58" t="s">
        <v>52</v>
      </c>
      <c r="C58" s="22">
        <v>50</v>
      </c>
      <c r="D58" s="30">
        <f t="shared" si="1"/>
        <v>36783667.016839631</v>
      </c>
      <c r="E58" s="30"/>
      <c r="F58" s="22">
        <v>2015</v>
      </c>
      <c r="G58" s="23">
        <v>42530</v>
      </c>
      <c r="H58" s="22" t="s">
        <v>39</v>
      </c>
      <c r="I58" s="31">
        <v>124.25</v>
      </c>
      <c r="J58" s="31"/>
      <c r="K58" s="22">
        <v>34</v>
      </c>
      <c r="L58" s="30">
        <f t="shared" si="0"/>
        <v>1103510.010505189</v>
      </c>
      <c r="M58" s="30"/>
      <c r="N58" s="24">
        <f t="shared" si="2"/>
        <v>32.45617677956438</v>
      </c>
      <c r="O58" s="22">
        <v>2015</v>
      </c>
      <c r="P58" s="23">
        <v>42530</v>
      </c>
      <c r="Q58" s="31">
        <v>124.2</v>
      </c>
      <c r="R58" s="31"/>
      <c r="S58" s="32">
        <f t="shared" si="3"/>
        <v>162280.88389781269</v>
      </c>
      <c r="T58" s="32"/>
      <c r="U58" s="33">
        <f t="shared" si="4"/>
        <v>4.9999999999997158</v>
      </c>
      <c r="V58" s="33"/>
      <c r="W58" s="26" t="s">
        <v>150</v>
      </c>
    </row>
    <row r="59" spans="1:23">
      <c r="C59" s="22">
        <v>51</v>
      </c>
      <c r="D59" s="30" t="s">
        <v>151</v>
      </c>
      <c r="E59" s="30"/>
      <c r="F59" s="22"/>
      <c r="G59" s="23"/>
      <c r="H59" s="22" t="s">
        <v>39</v>
      </c>
      <c r="I59" s="31"/>
      <c r="J59" s="31"/>
      <c r="K59" s="22"/>
      <c r="L59" s="30" t="str">
        <f t="shared" si="0"/>
        <v/>
      </c>
      <c r="M59" s="30"/>
      <c r="N59" s="24" t="str">
        <f t="shared" si="2"/>
        <v/>
      </c>
      <c r="O59" s="22"/>
      <c r="P59" s="23"/>
      <c r="Q59" s="31"/>
      <c r="R59" s="31"/>
      <c r="S59" s="32" t="str">
        <f t="shared" si="3"/>
        <v/>
      </c>
      <c r="T59" s="32"/>
      <c r="U59" s="33" t="str">
        <f t="shared" si="4"/>
        <v/>
      </c>
      <c r="V59" s="33"/>
    </row>
    <row r="60" spans="1:23">
      <c r="C60" s="22">
        <v>52</v>
      </c>
      <c r="D60" s="30" t="str">
        <f t="shared" si="1"/>
        <v/>
      </c>
      <c r="E60" s="30"/>
      <c r="F60" s="22"/>
      <c r="G60" s="23"/>
      <c r="H60" s="22" t="s">
        <v>39</v>
      </c>
      <c r="I60" s="31"/>
      <c r="J60" s="31"/>
      <c r="K60" s="22"/>
      <c r="L60" s="30" t="str">
        <f t="shared" si="0"/>
        <v/>
      </c>
      <c r="M60" s="30"/>
      <c r="N60" s="24" t="str">
        <f t="shared" si="2"/>
        <v/>
      </c>
      <c r="O60" s="22"/>
      <c r="P60" s="23"/>
      <c r="Q60" s="31"/>
      <c r="R60" s="31"/>
      <c r="S60" s="32" t="str">
        <f t="shared" si="3"/>
        <v/>
      </c>
      <c r="T60" s="32"/>
      <c r="U60" s="33" t="str">
        <f t="shared" si="4"/>
        <v/>
      </c>
      <c r="V60" s="33"/>
    </row>
    <row r="61" spans="1:23">
      <c r="C61" s="22">
        <v>53</v>
      </c>
      <c r="D61" s="30" t="str">
        <f t="shared" si="1"/>
        <v/>
      </c>
      <c r="E61" s="30"/>
      <c r="F61" s="22"/>
      <c r="G61" s="23"/>
      <c r="H61" s="22" t="s">
        <v>39</v>
      </c>
      <c r="I61" s="31"/>
      <c r="J61" s="31"/>
      <c r="K61" s="22"/>
      <c r="L61" s="30" t="str">
        <f t="shared" si="0"/>
        <v/>
      </c>
      <c r="M61" s="30"/>
      <c r="N61" s="24" t="str">
        <f t="shared" si="2"/>
        <v/>
      </c>
      <c r="O61" s="22"/>
      <c r="P61" s="23"/>
      <c r="Q61" s="31"/>
      <c r="R61" s="31"/>
      <c r="S61" s="32" t="str">
        <f t="shared" si="3"/>
        <v/>
      </c>
      <c r="T61" s="32"/>
      <c r="U61" s="33" t="str">
        <f t="shared" si="4"/>
        <v/>
      </c>
      <c r="V61" s="33"/>
    </row>
    <row r="62" spans="1:23">
      <c r="C62" s="22">
        <v>54</v>
      </c>
      <c r="D62" s="30" t="str">
        <f t="shared" si="1"/>
        <v/>
      </c>
      <c r="E62" s="30"/>
      <c r="F62" s="22"/>
      <c r="G62" s="23"/>
      <c r="H62" s="22" t="s">
        <v>39</v>
      </c>
      <c r="I62" s="31"/>
      <c r="J62" s="31"/>
      <c r="K62" s="22"/>
      <c r="L62" s="30" t="str">
        <f t="shared" si="0"/>
        <v/>
      </c>
      <c r="M62" s="30"/>
      <c r="N62" s="24" t="str">
        <f t="shared" si="2"/>
        <v/>
      </c>
      <c r="O62" s="22"/>
      <c r="P62" s="23"/>
      <c r="Q62" s="31"/>
      <c r="R62" s="31"/>
      <c r="S62" s="32" t="str">
        <f t="shared" si="3"/>
        <v/>
      </c>
      <c r="T62" s="32"/>
      <c r="U62" s="33" t="str">
        <f t="shared" si="4"/>
        <v/>
      </c>
      <c r="V62" s="33"/>
    </row>
    <row r="63" spans="1:23">
      <c r="C63" s="22">
        <v>55</v>
      </c>
      <c r="D63" s="30" t="str">
        <f t="shared" si="1"/>
        <v/>
      </c>
      <c r="E63" s="30"/>
      <c r="F63" s="22"/>
      <c r="G63" s="23"/>
      <c r="H63" s="22" t="s">
        <v>43</v>
      </c>
      <c r="I63" s="31"/>
      <c r="J63" s="31"/>
      <c r="K63" s="22"/>
      <c r="L63" s="30" t="str">
        <f t="shared" si="0"/>
        <v/>
      </c>
      <c r="M63" s="30"/>
      <c r="N63" s="24" t="str">
        <f t="shared" si="2"/>
        <v/>
      </c>
      <c r="O63" s="22"/>
      <c r="P63" s="23"/>
      <c r="Q63" s="31"/>
      <c r="R63" s="31"/>
      <c r="S63" s="32" t="str">
        <f t="shared" si="3"/>
        <v/>
      </c>
      <c r="T63" s="32"/>
      <c r="U63" s="33" t="str">
        <f t="shared" si="4"/>
        <v/>
      </c>
      <c r="V63" s="33"/>
    </row>
    <row r="64" spans="1:23">
      <c r="C64" s="22">
        <v>56</v>
      </c>
      <c r="D64" s="30" t="str">
        <f t="shared" si="1"/>
        <v/>
      </c>
      <c r="E64" s="30"/>
      <c r="F64" s="22"/>
      <c r="G64" s="23"/>
      <c r="H64" s="22" t="s">
        <v>39</v>
      </c>
      <c r="I64" s="31"/>
      <c r="J64" s="31"/>
      <c r="K64" s="22"/>
      <c r="L64" s="30" t="str">
        <f t="shared" si="0"/>
        <v/>
      </c>
      <c r="M64" s="30"/>
      <c r="N64" s="24" t="str">
        <f t="shared" si="2"/>
        <v/>
      </c>
      <c r="O64" s="22"/>
      <c r="P64" s="23"/>
      <c r="Q64" s="31"/>
      <c r="R64" s="31"/>
      <c r="S64" s="32" t="str">
        <f t="shared" si="3"/>
        <v/>
      </c>
      <c r="T64" s="32"/>
      <c r="U64" s="33" t="str">
        <f t="shared" si="4"/>
        <v/>
      </c>
      <c r="V64" s="33"/>
    </row>
    <row r="65" spans="3:22">
      <c r="C65" s="22">
        <v>57</v>
      </c>
      <c r="D65" s="30" t="str">
        <f t="shared" si="1"/>
        <v/>
      </c>
      <c r="E65" s="30"/>
      <c r="F65" s="22"/>
      <c r="G65" s="23"/>
      <c r="H65" s="22" t="s">
        <v>39</v>
      </c>
      <c r="I65" s="31"/>
      <c r="J65" s="31"/>
      <c r="K65" s="22"/>
      <c r="L65" s="30" t="str">
        <f t="shared" si="0"/>
        <v/>
      </c>
      <c r="M65" s="30"/>
      <c r="N65" s="24" t="str">
        <f t="shared" si="2"/>
        <v/>
      </c>
      <c r="O65" s="22"/>
      <c r="P65" s="23"/>
      <c r="Q65" s="31"/>
      <c r="R65" s="31"/>
      <c r="S65" s="32" t="str">
        <f t="shared" si="3"/>
        <v/>
      </c>
      <c r="T65" s="32"/>
      <c r="U65" s="33" t="str">
        <f t="shared" si="4"/>
        <v/>
      </c>
      <c r="V65" s="33"/>
    </row>
    <row r="66" spans="3:22">
      <c r="C66" s="22">
        <v>58</v>
      </c>
      <c r="D66" s="30" t="str">
        <f t="shared" si="1"/>
        <v/>
      </c>
      <c r="E66" s="30"/>
      <c r="F66" s="22"/>
      <c r="G66" s="23"/>
      <c r="H66" s="22" t="s">
        <v>39</v>
      </c>
      <c r="I66" s="31"/>
      <c r="J66" s="31"/>
      <c r="K66" s="22"/>
      <c r="L66" s="30" t="str">
        <f t="shared" si="0"/>
        <v/>
      </c>
      <c r="M66" s="30"/>
      <c r="N66" s="24" t="str">
        <f t="shared" si="2"/>
        <v/>
      </c>
      <c r="O66" s="22"/>
      <c r="P66" s="23"/>
      <c r="Q66" s="31"/>
      <c r="R66" s="31"/>
      <c r="S66" s="32" t="str">
        <f t="shared" si="3"/>
        <v/>
      </c>
      <c r="T66" s="32"/>
      <c r="U66" s="33" t="str">
        <f t="shared" si="4"/>
        <v/>
      </c>
      <c r="V66" s="33"/>
    </row>
    <row r="67" spans="3:22">
      <c r="C67" s="22">
        <v>59</v>
      </c>
      <c r="D67" s="30" t="str">
        <f t="shared" si="1"/>
        <v/>
      </c>
      <c r="E67" s="30"/>
      <c r="F67" s="22"/>
      <c r="G67" s="23"/>
      <c r="H67" s="22" t="s">
        <v>39</v>
      </c>
      <c r="I67" s="31"/>
      <c r="J67" s="31"/>
      <c r="K67" s="22"/>
      <c r="L67" s="30" t="str">
        <f t="shared" si="0"/>
        <v/>
      </c>
      <c r="M67" s="30"/>
      <c r="N67" s="24" t="str">
        <f t="shared" si="2"/>
        <v/>
      </c>
      <c r="O67" s="22"/>
      <c r="P67" s="23"/>
      <c r="Q67" s="31"/>
      <c r="R67" s="31"/>
      <c r="S67" s="32" t="str">
        <f t="shared" si="3"/>
        <v/>
      </c>
      <c r="T67" s="32"/>
      <c r="U67" s="33" t="str">
        <f t="shared" si="4"/>
        <v/>
      </c>
      <c r="V67" s="33"/>
    </row>
    <row r="68" spans="3:22">
      <c r="C68" s="22">
        <v>60</v>
      </c>
      <c r="D68" s="30" t="str">
        <f t="shared" si="1"/>
        <v/>
      </c>
      <c r="E68" s="30"/>
      <c r="F68" s="22"/>
      <c r="G68" s="23"/>
      <c r="H68" s="22" t="s">
        <v>43</v>
      </c>
      <c r="I68" s="31"/>
      <c r="J68" s="31"/>
      <c r="K68" s="22"/>
      <c r="L68" s="30" t="str">
        <f t="shared" si="0"/>
        <v/>
      </c>
      <c r="M68" s="30"/>
      <c r="N68" s="24" t="str">
        <f t="shared" si="2"/>
        <v/>
      </c>
      <c r="O68" s="22"/>
      <c r="P68" s="23"/>
      <c r="Q68" s="31"/>
      <c r="R68" s="31"/>
      <c r="S68" s="32" t="str">
        <f t="shared" si="3"/>
        <v/>
      </c>
      <c r="T68" s="32"/>
      <c r="U68" s="33" t="str">
        <f t="shared" si="4"/>
        <v/>
      </c>
      <c r="V68" s="33"/>
    </row>
    <row r="69" spans="3:22">
      <c r="C69" s="22">
        <v>61</v>
      </c>
      <c r="D69" s="30" t="str">
        <f t="shared" si="1"/>
        <v/>
      </c>
      <c r="E69" s="30"/>
      <c r="F69" s="22"/>
      <c r="G69" s="23"/>
      <c r="H69" s="22" t="s">
        <v>43</v>
      </c>
      <c r="I69" s="31"/>
      <c r="J69" s="31"/>
      <c r="K69" s="22"/>
      <c r="L69" s="30" t="str">
        <f t="shared" si="0"/>
        <v/>
      </c>
      <c r="M69" s="30"/>
      <c r="N69" s="24" t="str">
        <f t="shared" si="2"/>
        <v/>
      </c>
      <c r="O69" s="22"/>
      <c r="P69" s="23"/>
      <c r="Q69" s="31"/>
      <c r="R69" s="31"/>
      <c r="S69" s="32" t="str">
        <f t="shared" si="3"/>
        <v/>
      </c>
      <c r="T69" s="32"/>
      <c r="U69" s="33" t="str">
        <f t="shared" si="4"/>
        <v/>
      </c>
      <c r="V69" s="33"/>
    </row>
    <row r="70" spans="3:22">
      <c r="C70" s="22">
        <v>62</v>
      </c>
      <c r="D70" s="30" t="str">
        <f t="shared" si="1"/>
        <v/>
      </c>
      <c r="E70" s="30"/>
      <c r="F70" s="22"/>
      <c r="G70" s="23"/>
      <c r="H70" s="22" t="s">
        <v>39</v>
      </c>
      <c r="I70" s="31"/>
      <c r="J70" s="31"/>
      <c r="K70" s="22"/>
      <c r="L70" s="30" t="str">
        <f t="shared" si="0"/>
        <v/>
      </c>
      <c r="M70" s="30"/>
      <c r="N70" s="24" t="str">
        <f t="shared" si="2"/>
        <v/>
      </c>
      <c r="O70" s="22"/>
      <c r="P70" s="23"/>
      <c r="Q70" s="31"/>
      <c r="R70" s="31"/>
      <c r="S70" s="32" t="str">
        <f t="shared" si="3"/>
        <v/>
      </c>
      <c r="T70" s="32"/>
      <c r="U70" s="33" t="str">
        <f t="shared" si="4"/>
        <v/>
      </c>
      <c r="V70" s="33"/>
    </row>
    <row r="71" spans="3:22">
      <c r="C71" s="22">
        <v>63</v>
      </c>
      <c r="D71" s="30" t="str">
        <f t="shared" si="1"/>
        <v/>
      </c>
      <c r="E71" s="30"/>
      <c r="F71" s="22"/>
      <c r="G71" s="23"/>
      <c r="H71" s="22" t="s">
        <v>43</v>
      </c>
      <c r="I71" s="31"/>
      <c r="J71" s="31"/>
      <c r="K71" s="22"/>
      <c r="L71" s="30" t="str">
        <f t="shared" si="0"/>
        <v/>
      </c>
      <c r="M71" s="30"/>
      <c r="N71" s="24" t="str">
        <f t="shared" si="2"/>
        <v/>
      </c>
      <c r="O71" s="22"/>
      <c r="P71" s="23"/>
      <c r="Q71" s="31"/>
      <c r="R71" s="31"/>
      <c r="S71" s="32" t="str">
        <f t="shared" si="3"/>
        <v/>
      </c>
      <c r="T71" s="32"/>
      <c r="U71" s="33" t="str">
        <f t="shared" si="4"/>
        <v/>
      </c>
      <c r="V71" s="33"/>
    </row>
    <row r="72" spans="3:22">
      <c r="C72" s="22">
        <v>64</v>
      </c>
      <c r="D72" s="30" t="str">
        <f t="shared" si="1"/>
        <v/>
      </c>
      <c r="E72" s="30"/>
      <c r="F72" s="22"/>
      <c r="G72" s="23"/>
      <c r="H72" s="22" t="s">
        <v>39</v>
      </c>
      <c r="I72" s="31"/>
      <c r="J72" s="31"/>
      <c r="K72" s="22"/>
      <c r="L72" s="30" t="str">
        <f t="shared" si="0"/>
        <v/>
      </c>
      <c r="M72" s="30"/>
      <c r="N72" s="24" t="str">
        <f t="shared" si="2"/>
        <v/>
      </c>
      <c r="O72" s="22"/>
      <c r="P72" s="23"/>
      <c r="Q72" s="31"/>
      <c r="R72" s="31"/>
      <c r="S72" s="32" t="str">
        <f t="shared" si="3"/>
        <v/>
      </c>
      <c r="T72" s="32"/>
      <c r="U72" s="33" t="str">
        <f t="shared" si="4"/>
        <v/>
      </c>
      <c r="V72" s="33"/>
    </row>
    <row r="73" spans="3:22">
      <c r="C73" s="22">
        <v>65</v>
      </c>
      <c r="D73" s="30" t="str">
        <f t="shared" si="1"/>
        <v/>
      </c>
      <c r="E73" s="30"/>
      <c r="F73" s="22"/>
      <c r="G73" s="23"/>
      <c r="H73" s="22" t="s">
        <v>43</v>
      </c>
      <c r="I73" s="31"/>
      <c r="J73" s="31"/>
      <c r="K73" s="22"/>
      <c r="L73" s="30" t="str">
        <f t="shared" ref="L73:L108" si="5">IF(G73="","",D73*0.03)</f>
        <v/>
      </c>
      <c r="M73" s="30"/>
      <c r="N73" s="24" t="str">
        <f t="shared" si="2"/>
        <v/>
      </c>
      <c r="O73" s="22"/>
      <c r="P73" s="23"/>
      <c r="Q73" s="31"/>
      <c r="R73" s="31"/>
      <c r="S73" s="32" t="str">
        <f t="shared" si="3"/>
        <v/>
      </c>
      <c r="T73" s="32"/>
      <c r="U73" s="33" t="str">
        <f t="shared" si="4"/>
        <v/>
      </c>
      <c r="V73" s="33"/>
    </row>
    <row r="74" spans="3:22">
      <c r="C74" s="22">
        <v>66</v>
      </c>
      <c r="D74" s="30" t="str">
        <f t="shared" ref="D74:D108" si="6">IF(S73="","",D73+S73)</f>
        <v/>
      </c>
      <c r="E74" s="30"/>
      <c r="F74" s="22"/>
      <c r="G74" s="23"/>
      <c r="H74" s="22" t="s">
        <v>43</v>
      </c>
      <c r="I74" s="31"/>
      <c r="J74" s="31"/>
      <c r="K74" s="22"/>
      <c r="L74" s="30" t="str">
        <f t="shared" si="5"/>
        <v/>
      </c>
      <c r="M74" s="30"/>
      <c r="N74" s="24" t="str">
        <f t="shared" ref="N74:N108" si="7">IF(K74="","",(L74/K74)/1000)</f>
        <v/>
      </c>
      <c r="O74" s="22"/>
      <c r="P74" s="23"/>
      <c r="Q74" s="31"/>
      <c r="R74" s="31"/>
      <c r="S74" s="32" t="str">
        <f t="shared" ref="S74:S108" si="8">IF(P74="","",(IF(H74="売",I74-Q74,Q74-I74))*N74*100000)</f>
        <v/>
      </c>
      <c r="T74" s="32"/>
      <c r="U74" s="33" t="str">
        <f t="shared" ref="U74:U108" si="9">IF(P74="","",IF(S74&lt;0,K74*(-1),IF(H74="買",(Q74-I74)*100,(I74-Q74)*100)))</f>
        <v/>
      </c>
      <c r="V74" s="33"/>
    </row>
    <row r="75" spans="3:22">
      <c r="C75" s="22">
        <v>67</v>
      </c>
      <c r="D75" s="30" t="str">
        <f t="shared" si="6"/>
        <v/>
      </c>
      <c r="E75" s="30"/>
      <c r="F75" s="22"/>
      <c r="G75" s="23"/>
      <c r="H75" s="22" t="s">
        <v>39</v>
      </c>
      <c r="I75" s="31"/>
      <c r="J75" s="31"/>
      <c r="K75" s="22"/>
      <c r="L75" s="30" t="str">
        <f t="shared" si="5"/>
        <v/>
      </c>
      <c r="M75" s="30"/>
      <c r="N75" s="24" t="str">
        <f t="shared" si="7"/>
        <v/>
      </c>
      <c r="O75" s="22"/>
      <c r="P75" s="23"/>
      <c r="Q75" s="31"/>
      <c r="R75" s="31"/>
      <c r="S75" s="32" t="str">
        <f t="shared" si="8"/>
        <v/>
      </c>
      <c r="T75" s="32"/>
      <c r="U75" s="33" t="str">
        <f t="shared" si="9"/>
        <v/>
      </c>
      <c r="V75" s="33"/>
    </row>
    <row r="76" spans="3:22">
      <c r="C76" s="22">
        <v>68</v>
      </c>
      <c r="D76" s="30" t="str">
        <f t="shared" si="6"/>
        <v/>
      </c>
      <c r="E76" s="30"/>
      <c r="F76" s="22"/>
      <c r="G76" s="23"/>
      <c r="H76" s="22" t="s">
        <v>39</v>
      </c>
      <c r="I76" s="31"/>
      <c r="J76" s="31"/>
      <c r="K76" s="22"/>
      <c r="L76" s="30" t="str">
        <f t="shared" si="5"/>
        <v/>
      </c>
      <c r="M76" s="30"/>
      <c r="N76" s="24" t="str">
        <f t="shared" si="7"/>
        <v/>
      </c>
      <c r="O76" s="22"/>
      <c r="P76" s="23"/>
      <c r="Q76" s="31"/>
      <c r="R76" s="31"/>
      <c r="S76" s="32" t="str">
        <f t="shared" si="8"/>
        <v/>
      </c>
      <c r="T76" s="32"/>
      <c r="U76" s="33" t="str">
        <f t="shared" si="9"/>
        <v/>
      </c>
      <c r="V76" s="33"/>
    </row>
    <row r="77" spans="3:22">
      <c r="C77" s="22">
        <v>69</v>
      </c>
      <c r="D77" s="30" t="str">
        <f t="shared" si="6"/>
        <v/>
      </c>
      <c r="E77" s="30"/>
      <c r="F77" s="22"/>
      <c r="G77" s="23"/>
      <c r="H77" s="22" t="s">
        <v>39</v>
      </c>
      <c r="I77" s="31"/>
      <c r="J77" s="31"/>
      <c r="K77" s="22"/>
      <c r="L77" s="30" t="str">
        <f t="shared" si="5"/>
        <v/>
      </c>
      <c r="M77" s="30"/>
      <c r="N77" s="24" t="str">
        <f t="shared" si="7"/>
        <v/>
      </c>
      <c r="O77" s="22"/>
      <c r="P77" s="23"/>
      <c r="Q77" s="31"/>
      <c r="R77" s="31"/>
      <c r="S77" s="32" t="str">
        <f t="shared" si="8"/>
        <v/>
      </c>
      <c r="T77" s="32"/>
      <c r="U77" s="33" t="str">
        <f t="shared" si="9"/>
        <v/>
      </c>
      <c r="V77" s="33"/>
    </row>
    <row r="78" spans="3:22">
      <c r="C78" s="22">
        <v>70</v>
      </c>
      <c r="D78" s="30" t="str">
        <f t="shared" si="6"/>
        <v/>
      </c>
      <c r="E78" s="30"/>
      <c r="F78" s="22"/>
      <c r="G78" s="23"/>
      <c r="H78" s="22" t="s">
        <v>43</v>
      </c>
      <c r="I78" s="31"/>
      <c r="J78" s="31"/>
      <c r="K78" s="22"/>
      <c r="L78" s="30" t="str">
        <f t="shared" si="5"/>
        <v/>
      </c>
      <c r="M78" s="30"/>
      <c r="N78" s="24" t="str">
        <f t="shared" si="7"/>
        <v/>
      </c>
      <c r="O78" s="22"/>
      <c r="P78" s="23"/>
      <c r="Q78" s="31"/>
      <c r="R78" s="31"/>
      <c r="S78" s="32" t="str">
        <f t="shared" si="8"/>
        <v/>
      </c>
      <c r="T78" s="32"/>
      <c r="U78" s="33" t="str">
        <f t="shared" si="9"/>
        <v/>
      </c>
      <c r="V78" s="33"/>
    </row>
    <row r="79" spans="3:22">
      <c r="C79" s="22">
        <v>71</v>
      </c>
      <c r="D79" s="30" t="str">
        <f t="shared" si="6"/>
        <v/>
      </c>
      <c r="E79" s="30"/>
      <c r="F79" s="22"/>
      <c r="G79" s="23"/>
      <c r="H79" s="22" t="s">
        <v>39</v>
      </c>
      <c r="I79" s="31"/>
      <c r="J79" s="31"/>
      <c r="K79" s="22"/>
      <c r="L79" s="30" t="str">
        <f t="shared" si="5"/>
        <v/>
      </c>
      <c r="M79" s="30"/>
      <c r="N79" s="24" t="str">
        <f t="shared" si="7"/>
        <v/>
      </c>
      <c r="O79" s="22"/>
      <c r="P79" s="23"/>
      <c r="Q79" s="31"/>
      <c r="R79" s="31"/>
      <c r="S79" s="32" t="str">
        <f t="shared" si="8"/>
        <v/>
      </c>
      <c r="T79" s="32"/>
      <c r="U79" s="33" t="str">
        <f t="shared" si="9"/>
        <v/>
      </c>
      <c r="V79" s="33"/>
    </row>
    <row r="80" spans="3:22">
      <c r="C80" s="22">
        <v>72</v>
      </c>
      <c r="D80" s="30" t="str">
        <f t="shared" si="6"/>
        <v/>
      </c>
      <c r="E80" s="30"/>
      <c r="F80" s="22"/>
      <c r="G80" s="23"/>
      <c r="H80" s="22" t="s">
        <v>43</v>
      </c>
      <c r="I80" s="31"/>
      <c r="J80" s="31"/>
      <c r="K80" s="22"/>
      <c r="L80" s="30" t="str">
        <f t="shared" si="5"/>
        <v/>
      </c>
      <c r="M80" s="30"/>
      <c r="N80" s="24" t="str">
        <f t="shared" si="7"/>
        <v/>
      </c>
      <c r="O80" s="22"/>
      <c r="P80" s="23"/>
      <c r="Q80" s="31"/>
      <c r="R80" s="31"/>
      <c r="S80" s="32" t="str">
        <f t="shared" si="8"/>
        <v/>
      </c>
      <c r="T80" s="32"/>
      <c r="U80" s="33" t="str">
        <f t="shared" si="9"/>
        <v/>
      </c>
      <c r="V80" s="33"/>
    </row>
    <row r="81" spans="3:22">
      <c r="C81" s="22">
        <v>73</v>
      </c>
      <c r="D81" s="30" t="str">
        <f t="shared" si="6"/>
        <v/>
      </c>
      <c r="E81" s="30"/>
      <c r="F81" s="22"/>
      <c r="G81" s="23"/>
      <c r="H81" s="22" t="s">
        <v>39</v>
      </c>
      <c r="I81" s="31"/>
      <c r="J81" s="31"/>
      <c r="K81" s="22"/>
      <c r="L81" s="30" t="str">
        <f t="shared" si="5"/>
        <v/>
      </c>
      <c r="M81" s="30"/>
      <c r="N81" s="24" t="str">
        <f t="shared" si="7"/>
        <v/>
      </c>
      <c r="O81" s="22"/>
      <c r="P81" s="23"/>
      <c r="Q81" s="31"/>
      <c r="R81" s="31"/>
      <c r="S81" s="32" t="str">
        <f t="shared" si="8"/>
        <v/>
      </c>
      <c r="T81" s="32"/>
      <c r="U81" s="33" t="str">
        <f t="shared" si="9"/>
        <v/>
      </c>
      <c r="V81" s="33"/>
    </row>
    <row r="82" spans="3:22">
      <c r="C82" s="22">
        <v>74</v>
      </c>
      <c r="D82" s="30" t="str">
        <f t="shared" si="6"/>
        <v/>
      </c>
      <c r="E82" s="30"/>
      <c r="F82" s="22"/>
      <c r="G82" s="23"/>
      <c r="H82" s="22" t="s">
        <v>39</v>
      </c>
      <c r="I82" s="31"/>
      <c r="J82" s="31"/>
      <c r="K82" s="22"/>
      <c r="L82" s="30" t="str">
        <f t="shared" si="5"/>
        <v/>
      </c>
      <c r="M82" s="30"/>
      <c r="N82" s="24" t="str">
        <f t="shared" si="7"/>
        <v/>
      </c>
      <c r="O82" s="22"/>
      <c r="P82" s="23"/>
      <c r="Q82" s="31"/>
      <c r="R82" s="31"/>
      <c r="S82" s="32" t="str">
        <f t="shared" si="8"/>
        <v/>
      </c>
      <c r="T82" s="32"/>
      <c r="U82" s="33" t="str">
        <f t="shared" si="9"/>
        <v/>
      </c>
      <c r="V82" s="33"/>
    </row>
    <row r="83" spans="3:22">
      <c r="C83" s="22">
        <v>75</v>
      </c>
      <c r="D83" s="30" t="str">
        <f t="shared" si="6"/>
        <v/>
      </c>
      <c r="E83" s="30"/>
      <c r="F83" s="22"/>
      <c r="G83" s="23"/>
      <c r="H83" s="22" t="s">
        <v>39</v>
      </c>
      <c r="I83" s="31"/>
      <c r="J83" s="31"/>
      <c r="K83" s="22"/>
      <c r="L83" s="30" t="str">
        <f t="shared" si="5"/>
        <v/>
      </c>
      <c r="M83" s="30"/>
      <c r="N83" s="24" t="str">
        <f t="shared" si="7"/>
        <v/>
      </c>
      <c r="O83" s="22"/>
      <c r="P83" s="23"/>
      <c r="Q83" s="31"/>
      <c r="R83" s="31"/>
      <c r="S83" s="32" t="str">
        <f t="shared" si="8"/>
        <v/>
      </c>
      <c r="T83" s="32"/>
      <c r="U83" s="33" t="str">
        <f t="shared" si="9"/>
        <v/>
      </c>
      <c r="V83" s="33"/>
    </row>
    <row r="84" spans="3:22">
      <c r="C84" s="22">
        <v>76</v>
      </c>
      <c r="D84" s="30" t="str">
        <f t="shared" si="6"/>
        <v/>
      </c>
      <c r="E84" s="30"/>
      <c r="F84" s="22"/>
      <c r="G84" s="23"/>
      <c r="H84" s="22" t="s">
        <v>39</v>
      </c>
      <c r="I84" s="31"/>
      <c r="J84" s="31"/>
      <c r="K84" s="22"/>
      <c r="L84" s="30" t="str">
        <f t="shared" si="5"/>
        <v/>
      </c>
      <c r="M84" s="30"/>
      <c r="N84" s="24" t="str">
        <f t="shared" si="7"/>
        <v/>
      </c>
      <c r="O84" s="22"/>
      <c r="P84" s="23"/>
      <c r="Q84" s="31"/>
      <c r="R84" s="31"/>
      <c r="S84" s="32" t="str">
        <f t="shared" si="8"/>
        <v/>
      </c>
      <c r="T84" s="32"/>
      <c r="U84" s="33" t="str">
        <f t="shared" si="9"/>
        <v/>
      </c>
      <c r="V84" s="33"/>
    </row>
    <row r="85" spans="3:22">
      <c r="C85" s="22">
        <v>77</v>
      </c>
      <c r="D85" s="30" t="str">
        <f t="shared" si="6"/>
        <v/>
      </c>
      <c r="E85" s="30"/>
      <c r="F85" s="22"/>
      <c r="G85" s="23"/>
      <c r="H85" s="22" t="s">
        <v>43</v>
      </c>
      <c r="I85" s="31"/>
      <c r="J85" s="31"/>
      <c r="K85" s="22"/>
      <c r="L85" s="30" t="str">
        <f t="shared" si="5"/>
        <v/>
      </c>
      <c r="M85" s="30"/>
      <c r="N85" s="24" t="str">
        <f t="shared" si="7"/>
        <v/>
      </c>
      <c r="O85" s="22"/>
      <c r="P85" s="23"/>
      <c r="Q85" s="31"/>
      <c r="R85" s="31"/>
      <c r="S85" s="32" t="str">
        <f t="shared" si="8"/>
        <v/>
      </c>
      <c r="T85" s="32"/>
      <c r="U85" s="33" t="str">
        <f t="shared" si="9"/>
        <v/>
      </c>
      <c r="V85" s="33"/>
    </row>
    <row r="86" spans="3:22">
      <c r="C86" s="22">
        <v>78</v>
      </c>
      <c r="D86" s="30" t="str">
        <f t="shared" si="6"/>
        <v/>
      </c>
      <c r="E86" s="30"/>
      <c r="F86" s="22"/>
      <c r="G86" s="23"/>
      <c r="H86" s="22" t="s">
        <v>39</v>
      </c>
      <c r="I86" s="31"/>
      <c r="J86" s="31"/>
      <c r="K86" s="22"/>
      <c r="L86" s="30" t="str">
        <f t="shared" si="5"/>
        <v/>
      </c>
      <c r="M86" s="30"/>
      <c r="N86" s="24" t="str">
        <f t="shared" si="7"/>
        <v/>
      </c>
      <c r="O86" s="22"/>
      <c r="P86" s="23"/>
      <c r="Q86" s="31"/>
      <c r="R86" s="31"/>
      <c r="S86" s="32" t="str">
        <f t="shared" si="8"/>
        <v/>
      </c>
      <c r="T86" s="32"/>
      <c r="U86" s="33" t="str">
        <f t="shared" si="9"/>
        <v/>
      </c>
      <c r="V86" s="33"/>
    </row>
    <row r="87" spans="3:22">
      <c r="C87" s="22">
        <v>79</v>
      </c>
      <c r="D87" s="30" t="str">
        <f t="shared" si="6"/>
        <v/>
      </c>
      <c r="E87" s="30"/>
      <c r="F87" s="22"/>
      <c r="G87" s="23"/>
      <c r="H87" s="22" t="s">
        <v>43</v>
      </c>
      <c r="I87" s="31"/>
      <c r="J87" s="31"/>
      <c r="K87" s="22"/>
      <c r="L87" s="30" t="str">
        <f t="shared" si="5"/>
        <v/>
      </c>
      <c r="M87" s="30"/>
      <c r="N87" s="24" t="str">
        <f t="shared" si="7"/>
        <v/>
      </c>
      <c r="O87" s="22"/>
      <c r="P87" s="23"/>
      <c r="Q87" s="31"/>
      <c r="R87" s="31"/>
      <c r="S87" s="32" t="str">
        <f t="shared" si="8"/>
        <v/>
      </c>
      <c r="T87" s="32"/>
      <c r="U87" s="33" t="str">
        <f t="shared" si="9"/>
        <v/>
      </c>
      <c r="V87" s="33"/>
    </row>
    <row r="88" spans="3:22">
      <c r="C88" s="22">
        <v>80</v>
      </c>
      <c r="D88" s="30" t="str">
        <f t="shared" si="6"/>
        <v/>
      </c>
      <c r="E88" s="30"/>
      <c r="F88" s="22"/>
      <c r="G88" s="23"/>
      <c r="H88" s="22" t="s">
        <v>43</v>
      </c>
      <c r="I88" s="31"/>
      <c r="J88" s="31"/>
      <c r="K88" s="22"/>
      <c r="L88" s="30" t="str">
        <f t="shared" si="5"/>
        <v/>
      </c>
      <c r="M88" s="30"/>
      <c r="N88" s="24" t="str">
        <f t="shared" si="7"/>
        <v/>
      </c>
      <c r="O88" s="22"/>
      <c r="P88" s="23"/>
      <c r="Q88" s="31"/>
      <c r="R88" s="31"/>
      <c r="S88" s="32" t="str">
        <f t="shared" si="8"/>
        <v/>
      </c>
      <c r="T88" s="32"/>
      <c r="U88" s="33" t="str">
        <f t="shared" si="9"/>
        <v/>
      </c>
      <c r="V88" s="33"/>
    </row>
    <row r="89" spans="3:22">
      <c r="C89" s="22">
        <v>81</v>
      </c>
      <c r="D89" s="30" t="str">
        <f t="shared" si="6"/>
        <v/>
      </c>
      <c r="E89" s="30"/>
      <c r="F89" s="22"/>
      <c r="G89" s="23"/>
      <c r="H89" s="22" t="s">
        <v>43</v>
      </c>
      <c r="I89" s="31"/>
      <c r="J89" s="31"/>
      <c r="K89" s="22"/>
      <c r="L89" s="30" t="str">
        <f t="shared" si="5"/>
        <v/>
      </c>
      <c r="M89" s="30"/>
      <c r="N89" s="24" t="str">
        <f t="shared" si="7"/>
        <v/>
      </c>
      <c r="O89" s="22"/>
      <c r="P89" s="23"/>
      <c r="Q89" s="31"/>
      <c r="R89" s="31"/>
      <c r="S89" s="32" t="str">
        <f t="shared" si="8"/>
        <v/>
      </c>
      <c r="T89" s="32"/>
      <c r="U89" s="33" t="str">
        <f t="shared" si="9"/>
        <v/>
      </c>
      <c r="V89" s="33"/>
    </row>
    <row r="90" spans="3:22">
      <c r="C90" s="22">
        <v>82</v>
      </c>
      <c r="D90" s="30" t="str">
        <f t="shared" si="6"/>
        <v/>
      </c>
      <c r="E90" s="30"/>
      <c r="F90" s="22"/>
      <c r="G90" s="23"/>
      <c r="H90" s="22" t="s">
        <v>43</v>
      </c>
      <c r="I90" s="31"/>
      <c r="J90" s="31"/>
      <c r="K90" s="22"/>
      <c r="L90" s="30" t="str">
        <f t="shared" si="5"/>
        <v/>
      </c>
      <c r="M90" s="30"/>
      <c r="N90" s="24" t="str">
        <f t="shared" si="7"/>
        <v/>
      </c>
      <c r="O90" s="22"/>
      <c r="P90" s="23"/>
      <c r="Q90" s="31"/>
      <c r="R90" s="31"/>
      <c r="S90" s="32" t="str">
        <f t="shared" si="8"/>
        <v/>
      </c>
      <c r="T90" s="32"/>
      <c r="U90" s="33" t="str">
        <f t="shared" si="9"/>
        <v/>
      </c>
      <c r="V90" s="33"/>
    </row>
    <row r="91" spans="3:22">
      <c r="C91" s="22">
        <v>83</v>
      </c>
      <c r="D91" s="30" t="str">
        <f t="shared" si="6"/>
        <v/>
      </c>
      <c r="E91" s="30"/>
      <c r="F91" s="22"/>
      <c r="G91" s="23"/>
      <c r="H91" s="22" t="s">
        <v>43</v>
      </c>
      <c r="I91" s="31"/>
      <c r="J91" s="31"/>
      <c r="K91" s="22"/>
      <c r="L91" s="30" t="str">
        <f t="shared" si="5"/>
        <v/>
      </c>
      <c r="M91" s="30"/>
      <c r="N91" s="24" t="str">
        <f t="shared" si="7"/>
        <v/>
      </c>
      <c r="O91" s="22"/>
      <c r="P91" s="23"/>
      <c r="Q91" s="31"/>
      <c r="R91" s="31"/>
      <c r="S91" s="32" t="str">
        <f t="shared" si="8"/>
        <v/>
      </c>
      <c r="T91" s="32"/>
      <c r="U91" s="33" t="str">
        <f t="shared" si="9"/>
        <v/>
      </c>
      <c r="V91" s="33"/>
    </row>
    <row r="92" spans="3:22">
      <c r="C92" s="22">
        <v>84</v>
      </c>
      <c r="D92" s="30" t="str">
        <f t="shared" si="6"/>
        <v/>
      </c>
      <c r="E92" s="30"/>
      <c r="F92" s="22"/>
      <c r="G92" s="23"/>
      <c r="H92" s="22" t="s">
        <v>39</v>
      </c>
      <c r="I92" s="31"/>
      <c r="J92" s="31"/>
      <c r="K92" s="22"/>
      <c r="L92" s="30" t="str">
        <f t="shared" si="5"/>
        <v/>
      </c>
      <c r="M92" s="30"/>
      <c r="N92" s="24" t="str">
        <f t="shared" si="7"/>
        <v/>
      </c>
      <c r="O92" s="22"/>
      <c r="P92" s="23"/>
      <c r="Q92" s="31"/>
      <c r="R92" s="31"/>
      <c r="S92" s="32" t="str">
        <f t="shared" si="8"/>
        <v/>
      </c>
      <c r="T92" s="32"/>
      <c r="U92" s="33" t="str">
        <f t="shared" si="9"/>
        <v/>
      </c>
      <c r="V92" s="33"/>
    </row>
    <row r="93" spans="3:22">
      <c r="C93" s="22">
        <v>85</v>
      </c>
      <c r="D93" s="30" t="str">
        <f t="shared" si="6"/>
        <v/>
      </c>
      <c r="E93" s="30"/>
      <c r="F93" s="22"/>
      <c r="G93" s="23"/>
      <c r="H93" s="22" t="s">
        <v>43</v>
      </c>
      <c r="I93" s="31"/>
      <c r="J93" s="31"/>
      <c r="K93" s="22"/>
      <c r="L93" s="30" t="str">
        <f t="shared" si="5"/>
        <v/>
      </c>
      <c r="M93" s="30"/>
      <c r="N93" s="24" t="str">
        <f t="shared" si="7"/>
        <v/>
      </c>
      <c r="O93" s="22"/>
      <c r="P93" s="23"/>
      <c r="Q93" s="31"/>
      <c r="R93" s="31"/>
      <c r="S93" s="32" t="str">
        <f t="shared" si="8"/>
        <v/>
      </c>
      <c r="T93" s="32"/>
      <c r="U93" s="33" t="str">
        <f t="shared" si="9"/>
        <v/>
      </c>
      <c r="V93" s="33"/>
    </row>
    <row r="94" spans="3:22">
      <c r="C94" s="22">
        <v>86</v>
      </c>
      <c r="D94" s="30" t="str">
        <f t="shared" si="6"/>
        <v/>
      </c>
      <c r="E94" s="30"/>
      <c r="F94" s="22"/>
      <c r="G94" s="23"/>
      <c r="H94" s="22" t="s">
        <v>39</v>
      </c>
      <c r="I94" s="31"/>
      <c r="J94" s="31"/>
      <c r="K94" s="22"/>
      <c r="L94" s="30" t="str">
        <f t="shared" si="5"/>
        <v/>
      </c>
      <c r="M94" s="30"/>
      <c r="N94" s="24" t="str">
        <f t="shared" si="7"/>
        <v/>
      </c>
      <c r="O94" s="22"/>
      <c r="P94" s="23"/>
      <c r="Q94" s="31"/>
      <c r="R94" s="31"/>
      <c r="S94" s="32" t="str">
        <f t="shared" si="8"/>
        <v/>
      </c>
      <c r="T94" s="32"/>
      <c r="U94" s="33" t="str">
        <f t="shared" si="9"/>
        <v/>
      </c>
      <c r="V94" s="33"/>
    </row>
    <row r="95" spans="3:22">
      <c r="C95" s="22">
        <v>87</v>
      </c>
      <c r="D95" s="30" t="str">
        <f t="shared" si="6"/>
        <v/>
      </c>
      <c r="E95" s="30"/>
      <c r="F95" s="22"/>
      <c r="G95" s="23"/>
      <c r="H95" s="22" t="s">
        <v>43</v>
      </c>
      <c r="I95" s="31"/>
      <c r="J95" s="31"/>
      <c r="K95" s="22"/>
      <c r="L95" s="30" t="str">
        <f t="shared" si="5"/>
        <v/>
      </c>
      <c r="M95" s="30"/>
      <c r="N95" s="24" t="str">
        <f t="shared" si="7"/>
        <v/>
      </c>
      <c r="O95" s="22"/>
      <c r="P95" s="23"/>
      <c r="Q95" s="31"/>
      <c r="R95" s="31"/>
      <c r="S95" s="32" t="str">
        <f t="shared" si="8"/>
        <v/>
      </c>
      <c r="T95" s="32"/>
      <c r="U95" s="33" t="str">
        <f t="shared" si="9"/>
        <v/>
      </c>
      <c r="V95" s="33"/>
    </row>
    <row r="96" spans="3:22">
      <c r="C96" s="22">
        <v>88</v>
      </c>
      <c r="D96" s="30" t="str">
        <f t="shared" si="6"/>
        <v/>
      </c>
      <c r="E96" s="30"/>
      <c r="F96" s="22"/>
      <c r="G96" s="23"/>
      <c r="H96" s="22" t="s">
        <v>39</v>
      </c>
      <c r="I96" s="31"/>
      <c r="J96" s="31"/>
      <c r="K96" s="22"/>
      <c r="L96" s="30" t="str">
        <f t="shared" si="5"/>
        <v/>
      </c>
      <c r="M96" s="30"/>
      <c r="N96" s="24" t="str">
        <f t="shared" si="7"/>
        <v/>
      </c>
      <c r="O96" s="22"/>
      <c r="P96" s="23"/>
      <c r="Q96" s="31"/>
      <c r="R96" s="31"/>
      <c r="S96" s="32" t="str">
        <f t="shared" si="8"/>
        <v/>
      </c>
      <c r="T96" s="32"/>
      <c r="U96" s="33" t="str">
        <f t="shared" si="9"/>
        <v/>
      </c>
      <c r="V96" s="33"/>
    </row>
    <row r="97" spans="3:22">
      <c r="C97" s="22">
        <v>89</v>
      </c>
      <c r="D97" s="30" t="str">
        <f t="shared" si="6"/>
        <v/>
      </c>
      <c r="E97" s="30"/>
      <c r="F97" s="22"/>
      <c r="G97" s="23"/>
      <c r="H97" s="22" t="s">
        <v>43</v>
      </c>
      <c r="I97" s="31"/>
      <c r="J97" s="31"/>
      <c r="K97" s="22"/>
      <c r="L97" s="30" t="str">
        <f t="shared" si="5"/>
        <v/>
      </c>
      <c r="M97" s="30"/>
      <c r="N97" s="24" t="str">
        <f t="shared" si="7"/>
        <v/>
      </c>
      <c r="O97" s="22"/>
      <c r="P97" s="23"/>
      <c r="Q97" s="31"/>
      <c r="R97" s="31"/>
      <c r="S97" s="32" t="str">
        <f t="shared" si="8"/>
        <v/>
      </c>
      <c r="T97" s="32"/>
      <c r="U97" s="33" t="str">
        <f t="shared" si="9"/>
        <v/>
      </c>
      <c r="V97" s="33"/>
    </row>
    <row r="98" spans="3:22">
      <c r="C98" s="22">
        <v>90</v>
      </c>
      <c r="D98" s="30" t="str">
        <f t="shared" si="6"/>
        <v/>
      </c>
      <c r="E98" s="30"/>
      <c r="F98" s="22"/>
      <c r="G98" s="23"/>
      <c r="H98" s="22" t="s">
        <v>39</v>
      </c>
      <c r="I98" s="31"/>
      <c r="J98" s="31"/>
      <c r="K98" s="22"/>
      <c r="L98" s="30" t="str">
        <f t="shared" si="5"/>
        <v/>
      </c>
      <c r="M98" s="30"/>
      <c r="N98" s="24" t="str">
        <f t="shared" si="7"/>
        <v/>
      </c>
      <c r="O98" s="22"/>
      <c r="P98" s="23"/>
      <c r="Q98" s="31"/>
      <c r="R98" s="31"/>
      <c r="S98" s="32" t="str">
        <f t="shared" si="8"/>
        <v/>
      </c>
      <c r="T98" s="32"/>
      <c r="U98" s="33" t="str">
        <f t="shared" si="9"/>
        <v/>
      </c>
      <c r="V98" s="33"/>
    </row>
    <row r="99" spans="3:22">
      <c r="C99" s="22">
        <v>91</v>
      </c>
      <c r="D99" s="30" t="str">
        <f t="shared" si="6"/>
        <v/>
      </c>
      <c r="E99" s="30"/>
      <c r="F99" s="22"/>
      <c r="G99" s="23"/>
      <c r="H99" s="22" t="s">
        <v>43</v>
      </c>
      <c r="I99" s="31"/>
      <c r="J99" s="31"/>
      <c r="K99" s="22"/>
      <c r="L99" s="30" t="str">
        <f t="shared" si="5"/>
        <v/>
      </c>
      <c r="M99" s="30"/>
      <c r="N99" s="24" t="str">
        <f t="shared" si="7"/>
        <v/>
      </c>
      <c r="O99" s="22"/>
      <c r="P99" s="23"/>
      <c r="Q99" s="31"/>
      <c r="R99" s="31"/>
      <c r="S99" s="32" t="str">
        <f t="shared" si="8"/>
        <v/>
      </c>
      <c r="T99" s="32"/>
      <c r="U99" s="33" t="str">
        <f t="shared" si="9"/>
        <v/>
      </c>
      <c r="V99" s="33"/>
    </row>
    <row r="100" spans="3:22">
      <c r="C100" s="22">
        <v>92</v>
      </c>
      <c r="D100" s="30" t="str">
        <f t="shared" si="6"/>
        <v/>
      </c>
      <c r="E100" s="30"/>
      <c r="F100" s="22"/>
      <c r="G100" s="23"/>
      <c r="H100" s="22" t="s">
        <v>43</v>
      </c>
      <c r="I100" s="31"/>
      <c r="J100" s="31"/>
      <c r="K100" s="22"/>
      <c r="L100" s="30" t="str">
        <f t="shared" si="5"/>
        <v/>
      </c>
      <c r="M100" s="30"/>
      <c r="N100" s="24" t="str">
        <f t="shared" si="7"/>
        <v/>
      </c>
      <c r="O100" s="22"/>
      <c r="P100" s="23"/>
      <c r="Q100" s="31"/>
      <c r="R100" s="31"/>
      <c r="S100" s="32" t="str">
        <f t="shared" si="8"/>
        <v/>
      </c>
      <c r="T100" s="32"/>
      <c r="U100" s="33" t="str">
        <f t="shared" si="9"/>
        <v/>
      </c>
      <c r="V100" s="33"/>
    </row>
    <row r="101" spans="3:22">
      <c r="C101" s="22">
        <v>93</v>
      </c>
      <c r="D101" s="30" t="str">
        <f t="shared" si="6"/>
        <v/>
      </c>
      <c r="E101" s="30"/>
      <c r="F101" s="22"/>
      <c r="G101" s="23"/>
      <c r="H101" s="22" t="s">
        <v>39</v>
      </c>
      <c r="I101" s="31"/>
      <c r="J101" s="31"/>
      <c r="K101" s="22"/>
      <c r="L101" s="30" t="str">
        <f t="shared" si="5"/>
        <v/>
      </c>
      <c r="M101" s="30"/>
      <c r="N101" s="24" t="str">
        <f t="shared" si="7"/>
        <v/>
      </c>
      <c r="O101" s="22"/>
      <c r="P101" s="23"/>
      <c r="Q101" s="31"/>
      <c r="R101" s="31"/>
      <c r="S101" s="32" t="str">
        <f t="shared" si="8"/>
        <v/>
      </c>
      <c r="T101" s="32"/>
      <c r="U101" s="33" t="str">
        <f t="shared" si="9"/>
        <v/>
      </c>
      <c r="V101" s="33"/>
    </row>
    <row r="102" spans="3:22">
      <c r="C102" s="22">
        <v>94</v>
      </c>
      <c r="D102" s="30" t="str">
        <f t="shared" si="6"/>
        <v/>
      </c>
      <c r="E102" s="30"/>
      <c r="F102" s="22"/>
      <c r="G102" s="23"/>
      <c r="H102" s="22" t="s">
        <v>39</v>
      </c>
      <c r="I102" s="31"/>
      <c r="J102" s="31"/>
      <c r="K102" s="22"/>
      <c r="L102" s="30" t="str">
        <f t="shared" si="5"/>
        <v/>
      </c>
      <c r="M102" s="30"/>
      <c r="N102" s="24" t="str">
        <f t="shared" si="7"/>
        <v/>
      </c>
      <c r="O102" s="22"/>
      <c r="P102" s="23"/>
      <c r="Q102" s="31"/>
      <c r="R102" s="31"/>
      <c r="S102" s="32" t="str">
        <f t="shared" si="8"/>
        <v/>
      </c>
      <c r="T102" s="32"/>
      <c r="U102" s="33" t="str">
        <f t="shared" si="9"/>
        <v/>
      </c>
      <c r="V102" s="33"/>
    </row>
    <row r="103" spans="3:22">
      <c r="C103" s="22">
        <v>95</v>
      </c>
      <c r="D103" s="30" t="str">
        <f t="shared" si="6"/>
        <v/>
      </c>
      <c r="E103" s="30"/>
      <c r="F103" s="22"/>
      <c r="G103" s="23"/>
      <c r="H103" s="22" t="s">
        <v>39</v>
      </c>
      <c r="I103" s="31"/>
      <c r="J103" s="31"/>
      <c r="K103" s="22"/>
      <c r="L103" s="30" t="str">
        <f t="shared" si="5"/>
        <v/>
      </c>
      <c r="M103" s="30"/>
      <c r="N103" s="24" t="str">
        <f t="shared" si="7"/>
        <v/>
      </c>
      <c r="O103" s="22"/>
      <c r="P103" s="23"/>
      <c r="Q103" s="31"/>
      <c r="R103" s="31"/>
      <c r="S103" s="32" t="str">
        <f t="shared" si="8"/>
        <v/>
      </c>
      <c r="T103" s="32"/>
      <c r="U103" s="33" t="str">
        <f t="shared" si="9"/>
        <v/>
      </c>
      <c r="V103" s="33"/>
    </row>
    <row r="104" spans="3:22">
      <c r="C104" s="22">
        <v>96</v>
      </c>
      <c r="D104" s="30" t="str">
        <f t="shared" si="6"/>
        <v/>
      </c>
      <c r="E104" s="30"/>
      <c r="F104" s="22"/>
      <c r="G104" s="23"/>
      <c r="H104" s="22" t="s">
        <v>43</v>
      </c>
      <c r="I104" s="31"/>
      <c r="J104" s="31"/>
      <c r="K104" s="22"/>
      <c r="L104" s="30" t="str">
        <f t="shared" si="5"/>
        <v/>
      </c>
      <c r="M104" s="30"/>
      <c r="N104" s="24" t="str">
        <f t="shared" si="7"/>
        <v/>
      </c>
      <c r="O104" s="22"/>
      <c r="P104" s="23"/>
      <c r="Q104" s="31"/>
      <c r="R104" s="31"/>
      <c r="S104" s="32" t="str">
        <f t="shared" si="8"/>
        <v/>
      </c>
      <c r="T104" s="32"/>
      <c r="U104" s="33" t="str">
        <f t="shared" si="9"/>
        <v/>
      </c>
      <c r="V104" s="33"/>
    </row>
    <row r="105" spans="3:22">
      <c r="C105" s="22">
        <v>97</v>
      </c>
      <c r="D105" s="30" t="str">
        <f t="shared" si="6"/>
        <v/>
      </c>
      <c r="E105" s="30"/>
      <c r="F105" s="22"/>
      <c r="G105" s="23"/>
      <c r="H105" s="22" t="s">
        <v>39</v>
      </c>
      <c r="I105" s="31"/>
      <c r="J105" s="31"/>
      <c r="K105" s="22"/>
      <c r="L105" s="30" t="str">
        <f t="shared" si="5"/>
        <v/>
      </c>
      <c r="M105" s="30"/>
      <c r="N105" s="24" t="str">
        <f t="shared" si="7"/>
        <v/>
      </c>
      <c r="O105" s="22"/>
      <c r="P105" s="23"/>
      <c r="Q105" s="31"/>
      <c r="R105" s="31"/>
      <c r="S105" s="32" t="str">
        <f t="shared" si="8"/>
        <v/>
      </c>
      <c r="T105" s="32"/>
      <c r="U105" s="33" t="str">
        <f t="shared" si="9"/>
        <v/>
      </c>
      <c r="V105" s="33"/>
    </row>
    <row r="106" spans="3:22">
      <c r="C106" s="22">
        <v>98</v>
      </c>
      <c r="D106" s="30" t="str">
        <f t="shared" si="6"/>
        <v/>
      </c>
      <c r="E106" s="30"/>
      <c r="F106" s="22"/>
      <c r="G106" s="23"/>
      <c r="H106" s="22" t="s">
        <v>43</v>
      </c>
      <c r="I106" s="31"/>
      <c r="J106" s="31"/>
      <c r="K106" s="22"/>
      <c r="L106" s="30" t="str">
        <f t="shared" si="5"/>
        <v/>
      </c>
      <c r="M106" s="30"/>
      <c r="N106" s="24" t="str">
        <f t="shared" si="7"/>
        <v/>
      </c>
      <c r="O106" s="22"/>
      <c r="P106" s="23"/>
      <c r="Q106" s="31"/>
      <c r="R106" s="31"/>
      <c r="S106" s="32" t="str">
        <f t="shared" si="8"/>
        <v/>
      </c>
      <c r="T106" s="32"/>
      <c r="U106" s="33" t="str">
        <f t="shared" si="9"/>
        <v/>
      </c>
      <c r="V106" s="33"/>
    </row>
    <row r="107" spans="3:22">
      <c r="C107" s="22">
        <v>99</v>
      </c>
      <c r="D107" s="30" t="str">
        <f t="shared" si="6"/>
        <v/>
      </c>
      <c r="E107" s="30"/>
      <c r="F107" s="22"/>
      <c r="G107" s="23"/>
      <c r="H107" s="22" t="s">
        <v>43</v>
      </c>
      <c r="I107" s="31"/>
      <c r="J107" s="31"/>
      <c r="K107" s="22"/>
      <c r="L107" s="30" t="str">
        <f t="shared" si="5"/>
        <v/>
      </c>
      <c r="M107" s="30"/>
      <c r="N107" s="24" t="str">
        <f t="shared" si="7"/>
        <v/>
      </c>
      <c r="O107" s="22"/>
      <c r="P107" s="23"/>
      <c r="Q107" s="31"/>
      <c r="R107" s="31"/>
      <c r="S107" s="32" t="str">
        <f t="shared" si="8"/>
        <v/>
      </c>
      <c r="T107" s="32"/>
      <c r="U107" s="33" t="str">
        <f t="shared" si="9"/>
        <v/>
      </c>
      <c r="V107" s="33"/>
    </row>
    <row r="108" spans="3:22">
      <c r="C108" s="22">
        <v>100</v>
      </c>
      <c r="D108" s="30" t="str">
        <f t="shared" si="6"/>
        <v/>
      </c>
      <c r="E108" s="30"/>
      <c r="F108" s="22"/>
      <c r="G108" s="23"/>
      <c r="H108" s="22" t="s">
        <v>39</v>
      </c>
      <c r="I108" s="31"/>
      <c r="J108" s="31"/>
      <c r="K108" s="22"/>
      <c r="L108" s="30" t="str">
        <f t="shared" si="5"/>
        <v/>
      </c>
      <c r="M108" s="30"/>
      <c r="N108" s="24" t="str">
        <f t="shared" si="7"/>
        <v/>
      </c>
      <c r="O108" s="22"/>
      <c r="P108" s="23"/>
      <c r="Q108" s="31"/>
      <c r="R108" s="31"/>
      <c r="S108" s="32" t="str">
        <f t="shared" si="8"/>
        <v/>
      </c>
      <c r="T108" s="32"/>
      <c r="U108" s="33" t="str">
        <f t="shared" si="9"/>
        <v/>
      </c>
      <c r="V108" s="33"/>
    </row>
    <row r="109" spans="3:22">
      <c r="C109" s="2"/>
      <c r="D109" s="2"/>
      <c r="E109" s="2"/>
      <c r="F109" s="2"/>
      <c r="G109" s="2"/>
      <c r="H109" s="2"/>
      <c r="I109" s="2"/>
      <c r="J109" s="2"/>
      <c r="K109" s="2"/>
      <c r="L109" s="2"/>
      <c r="M109" s="2"/>
      <c r="N109" s="2"/>
      <c r="O109" s="2"/>
      <c r="P109" s="2"/>
      <c r="Q109" s="2"/>
      <c r="R109" s="2"/>
      <c r="S109" s="2"/>
    </row>
  </sheetData>
  <autoFilter ref="A8:W108">
    <filterColumn colId="3" showButton="0"/>
    <filterColumn colId="8" showButton="0"/>
    <filterColumn colId="11" showButton="0"/>
    <filterColumn colId="16" showButton="0"/>
    <filterColumn colId="18" showButton="0"/>
    <filterColumn colId="20" showButton="0"/>
  </autoFilter>
  <mergeCells count="636">
    <mergeCell ref="O2:P2"/>
    <mergeCell ref="Q2:R2"/>
    <mergeCell ref="C3:D3"/>
    <mergeCell ref="E3:J3"/>
    <mergeCell ref="K3:L3"/>
    <mergeCell ref="M3:R3"/>
    <mergeCell ref="C2:D2"/>
    <mergeCell ref="E2:F2"/>
    <mergeCell ref="G2:H2"/>
    <mergeCell ref="I2:J2"/>
    <mergeCell ref="K2:L2"/>
    <mergeCell ref="M2:N2"/>
    <mergeCell ref="C7:C8"/>
    <mergeCell ref="D7:E8"/>
    <mergeCell ref="F7:J7"/>
    <mergeCell ref="K7:M7"/>
    <mergeCell ref="N7:N8"/>
    <mergeCell ref="O7:R7"/>
    <mergeCell ref="T3:U3"/>
    <mergeCell ref="C4:D4"/>
    <mergeCell ref="E4:F4"/>
    <mergeCell ref="G4:H4"/>
    <mergeCell ref="I4:J4"/>
    <mergeCell ref="K4:L4"/>
    <mergeCell ref="M4:N4"/>
    <mergeCell ref="O4:P4"/>
    <mergeCell ref="Q4:R4"/>
    <mergeCell ref="S7:V7"/>
    <mergeCell ref="I8:J8"/>
    <mergeCell ref="L8:M8"/>
    <mergeCell ref="Q8:R8"/>
    <mergeCell ref="S8:T8"/>
    <mergeCell ref="U8:V8"/>
    <mergeCell ref="K5:L5"/>
    <mergeCell ref="M5:N5"/>
    <mergeCell ref="Q5:R5"/>
    <mergeCell ref="D10:E10"/>
    <mergeCell ref="I10:J10"/>
    <mergeCell ref="L10:M10"/>
    <mergeCell ref="Q10:R10"/>
    <mergeCell ref="S10:T10"/>
    <mergeCell ref="U10:V10"/>
    <mergeCell ref="D9:E9"/>
    <mergeCell ref="I9:J9"/>
    <mergeCell ref="L9:M9"/>
    <mergeCell ref="Q9:R9"/>
    <mergeCell ref="S9:T9"/>
    <mergeCell ref="U9:V9"/>
    <mergeCell ref="D12:E12"/>
    <mergeCell ref="I12:J12"/>
    <mergeCell ref="L12:M12"/>
    <mergeCell ref="Q12:R12"/>
    <mergeCell ref="S12:T12"/>
    <mergeCell ref="U12:V12"/>
    <mergeCell ref="D11:E11"/>
    <mergeCell ref="I11:J11"/>
    <mergeCell ref="L11:M11"/>
    <mergeCell ref="Q11:R11"/>
    <mergeCell ref="S11:T11"/>
    <mergeCell ref="U11:V11"/>
    <mergeCell ref="D14:E14"/>
    <mergeCell ref="I14:J14"/>
    <mergeCell ref="L14:M14"/>
    <mergeCell ref="Q14:R14"/>
    <mergeCell ref="S14:T14"/>
    <mergeCell ref="U14:V14"/>
    <mergeCell ref="D13:E13"/>
    <mergeCell ref="I13:J13"/>
    <mergeCell ref="L13:M13"/>
    <mergeCell ref="Q13:R13"/>
    <mergeCell ref="S13:T13"/>
    <mergeCell ref="U13:V13"/>
    <mergeCell ref="D16:E16"/>
    <mergeCell ref="I16:J16"/>
    <mergeCell ref="L16:M16"/>
    <mergeCell ref="Q16:R16"/>
    <mergeCell ref="S16:T16"/>
    <mergeCell ref="U16:V16"/>
    <mergeCell ref="D15:E15"/>
    <mergeCell ref="I15:J15"/>
    <mergeCell ref="L15:M15"/>
    <mergeCell ref="Q15:R15"/>
    <mergeCell ref="S15:T15"/>
    <mergeCell ref="U15:V15"/>
    <mergeCell ref="D18:E18"/>
    <mergeCell ref="I18:J18"/>
    <mergeCell ref="L18:M18"/>
    <mergeCell ref="Q18:R18"/>
    <mergeCell ref="S18:T18"/>
    <mergeCell ref="U18:V18"/>
    <mergeCell ref="D17:E17"/>
    <mergeCell ref="I17:J17"/>
    <mergeCell ref="L17:M17"/>
    <mergeCell ref="Q17:R17"/>
    <mergeCell ref="S17:T17"/>
    <mergeCell ref="U17:V17"/>
    <mergeCell ref="D20:E20"/>
    <mergeCell ref="I20:J20"/>
    <mergeCell ref="L20:M20"/>
    <mergeCell ref="Q20:R20"/>
    <mergeCell ref="S20:T20"/>
    <mergeCell ref="U20:V20"/>
    <mergeCell ref="D19:E19"/>
    <mergeCell ref="I19:J19"/>
    <mergeCell ref="L19:M19"/>
    <mergeCell ref="Q19:R19"/>
    <mergeCell ref="S19:T19"/>
    <mergeCell ref="U19:V19"/>
    <mergeCell ref="D22:E22"/>
    <mergeCell ref="I22:J22"/>
    <mergeCell ref="L22:M22"/>
    <mergeCell ref="Q22:R22"/>
    <mergeCell ref="S22:T22"/>
    <mergeCell ref="U22:V22"/>
    <mergeCell ref="D21:E21"/>
    <mergeCell ref="I21:J21"/>
    <mergeCell ref="L21:M21"/>
    <mergeCell ref="Q21:R21"/>
    <mergeCell ref="S21:T21"/>
    <mergeCell ref="U21:V21"/>
    <mergeCell ref="D24:E24"/>
    <mergeCell ref="I24:J24"/>
    <mergeCell ref="L24:M24"/>
    <mergeCell ref="Q24:R24"/>
    <mergeCell ref="S24:T24"/>
    <mergeCell ref="U24:V24"/>
    <mergeCell ref="D23:E23"/>
    <mergeCell ref="I23:J23"/>
    <mergeCell ref="L23:M23"/>
    <mergeCell ref="Q23:R23"/>
    <mergeCell ref="S23:T23"/>
    <mergeCell ref="U23:V23"/>
    <mergeCell ref="D26:E26"/>
    <mergeCell ref="I26:J26"/>
    <mergeCell ref="L26:M26"/>
    <mergeCell ref="Q26:R26"/>
    <mergeCell ref="S26:T26"/>
    <mergeCell ref="U26:V26"/>
    <mergeCell ref="D25:E25"/>
    <mergeCell ref="I25:J25"/>
    <mergeCell ref="L25:M25"/>
    <mergeCell ref="Q25:R25"/>
    <mergeCell ref="S25:T25"/>
    <mergeCell ref="U25:V25"/>
    <mergeCell ref="D28:E28"/>
    <mergeCell ref="I28:J28"/>
    <mergeCell ref="L28:M28"/>
    <mergeCell ref="Q28:R28"/>
    <mergeCell ref="S28:T28"/>
    <mergeCell ref="U28:V28"/>
    <mergeCell ref="D27:E27"/>
    <mergeCell ref="I27:J27"/>
    <mergeCell ref="L27:M27"/>
    <mergeCell ref="Q27:R27"/>
    <mergeCell ref="S27:T27"/>
    <mergeCell ref="U27:V27"/>
    <mergeCell ref="D30:E30"/>
    <mergeCell ref="I30:J30"/>
    <mergeCell ref="L30:M30"/>
    <mergeCell ref="Q30:R30"/>
    <mergeCell ref="S30:T30"/>
    <mergeCell ref="U30:V30"/>
    <mergeCell ref="D29:E29"/>
    <mergeCell ref="I29:J29"/>
    <mergeCell ref="L29:M29"/>
    <mergeCell ref="Q29:R29"/>
    <mergeCell ref="S29:T29"/>
    <mergeCell ref="U29:V29"/>
    <mergeCell ref="D32:E32"/>
    <mergeCell ref="I32:J32"/>
    <mergeCell ref="L32:M32"/>
    <mergeCell ref="Q32:R32"/>
    <mergeCell ref="S32:T32"/>
    <mergeCell ref="U32:V32"/>
    <mergeCell ref="D31:E31"/>
    <mergeCell ref="I31:J31"/>
    <mergeCell ref="L31:M31"/>
    <mergeCell ref="Q31:R31"/>
    <mergeCell ref="S31:T31"/>
    <mergeCell ref="U31:V31"/>
    <mergeCell ref="D34:E34"/>
    <mergeCell ref="I34:J34"/>
    <mergeCell ref="L34:M34"/>
    <mergeCell ref="Q34:R34"/>
    <mergeCell ref="S34:T34"/>
    <mergeCell ref="U34:V34"/>
    <mergeCell ref="D33:E33"/>
    <mergeCell ref="I33:J33"/>
    <mergeCell ref="L33:M33"/>
    <mergeCell ref="Q33:R33"/>
    <mergeCell ref="S33:T33"/>
    <mergeCell ref="U33:V33"/>
    <mergeCell ref="D36:E36"/>
    <mergeCell ref="I36:J36"/>
    <mergeCell ref="L36:M36"/>
    <mergeCell ref="Q36:R36"/>
    <mergeCell ref="S36:T36"/>
    <mergeCell ref="U36:V36"/>
    <mergeCell ref="D35:E35"/>
    <mergeCell ref="I35:J35"/>
    <mergeCell ref="L35:M35"/>
    <mergeCell ref="Q35:R35"/>
    <mergeCell ref="S35:T35"/>
    <mergeCell ref="U35:V35"/>
    <mergeCell ref="D38:E38"/>
    <mergeCell ref="I38:J38"/>
    <mergeCell ref="L38:M38"/>
    <mergeCell ref="Q38:R38"/>
    <mergeCell ref="S38:T38"/>
    <mergeCell ref="U38:V38"/>
    <mergeCell ref="D37:E37"/>
    <mergeCell ref="I37:J37"/>
    <mergeCell ref="L37:M37"/>
    <mergeCell ref="Q37:R37"/>
    <mergeCell ref="S37:T37"/>
    <mergeCell ref="U37:V37"/>
    <mergeCell ref="D40:E40"/>
    <mergeCell ref="I40:J40"/>
    <mergeCell ref="L40:M40"/>
    <mergeCell ref="Q40:R40"/>
    <mergeCell ref="S40:T40"/>
    <mergeCell ref="U40:V40"/>
    <mergeCell ref="D39:E39"/>
    <mergeCell ref="I39:J39"/>
    <mergeCell ref="L39:M39"/>
    <mergeCell ref="Q39:R39"/>
    <mergeCell ref="S39:T39"/>
    <mergeCell ref="U39:V39"/>
    <mergeCell ref="D42:E42"/>
    <mergeCell ref="I42:J42"/>
    <mergeCell ref="L42:M42"/>
    <mergeCell ref="Q42:R42"/>
    <mergeCell ref="S42:T42"/>
    <mergeCell ref="U42:V42"/>
    <mergeCell ref="D41:E41"/>
    <mergeCell ref="I41:J41"/>
    <mergeCell ref="L41:M41"/>
    <mergeCell ref="Q41:R41"/>
    <mergeCell ref="S41:T41"/>
    <mergeCell ref="U41:V41"/>
    <mergeCell ref="D44:E44"/>
    <mergeCell ref="I44:J44"/>
    <mergeCell ref="L44:M44"/>
    <mergeCell ref="Q44:R44"/>
    <mergeCell ref="S44:T44"/>
    <mergeCell ref="U44:V44"/>
    <mergeCell ref="D43:E43"/>
    <mergeCell ref="I43:J43"/>
    <mergeCell ref="L43:M43"/>
    <mergeCell ref="Q43:R43"/>
    <mergeCell ref="S43:T43"/>
    <mergeCell ref="U43:V43"/>
    <mergeCell ref="D46:E46"/>
    <mergeCell ref="I46:J46"/>
    <mergeCell ref="L46:M46"/>
    <mergeCell ref="Q46:R46"/>
    <mergeCell ref="S46:T46"/>
    <mergeCell ref="U46:V46"/>
    <mergeCell ref="D45:E45"/>
    <mergeCell ref="I45:J45"/>
    <mergeCell ref="L45:M45"/>
    <mergeCell ref="Q45:R45"/>
    <mergeCell ref="S45:T45"/>
    <mergeCell ref="U45:V45"/>
    <mergeCell ref="D48:E48"/>
    <mergeCell ref="I48:J48"/>
    <mergeCell ref="L48:M48"/>
    <mergeCell ref="Q48:R48"/>
    <mergeCell ref="S48:T48"/>
    <mergeCell ref="U48:V48"/>
    <mergeCell ref="D47:E47"/>
    <mergeCell ref="I47:J47"/>
    <mergeCell ref="L47:M47"/>
    <mergeCell ref="Q47:R47"/>
    <mergeCell ref="S47:T47"/>
    <mergeCell ref="U47:V47"/>
    <mergeCell ref="D50:E50"/>
    <mergeCell ref="I50:J50"/>
    <mergeCell ref="L50:M50"/>
    <mergeCell ref="Q50:R50"/>
    <mergeCell ref="S50:T50"/>
    <mergeCell ref="U50:V50"/>
    <mergeCell ref="D49:E49"/>
    <mergeCell ref="I49:J49"/>
    <mergeCell ref="L49:M49"/>
    <mergeCell ref="Q49:R49"/>
    <mergeCell ref="S49:T49"/>
    <mergeCell ref="U49:V49"/>
    <mergeCell ref="D52:E52"/>
    <mergeCell ref="I52:J52"/>
    <mergeCell ref="L52:M52"/>
    <mergeCell ref="Q52:R52"/>
    <mergeCell ref="S52:T52"/>
    <mergeCell ref="U52:V52"/>
    <mergeCell ref="D51:E51"/>
    <mergeCell ref="I51:J51"/>
    <mergeCell ref="L51:M51"/>
    <mergeCell ref="Q51:R51"/>
    <mergeCell ref="S51:T51"/>
    <mergeCell ref="U51:V51"/>
    <mergeCell ref="D54:E54"/>
    <mergeCell ref="I54:J54"/>
    <mergeCell ref="L54:M54"/>
    <mergeCell ref="Q54:R54"/>
    <mergeCell ref="S54:T54"/>
    <mergeCell ref="U54:V54"/>
    <mergeCell ref="D53:E53"/>
    <mergeCell ref="I53:J53"/>
    <mergeCell ref="L53:M53"/>
    <mergeCell ref="Q53:R53"/>
    <mergeCell ref="S53:T53"/>
    <mergeCell ref="U53:V53"/>
    <mergeCell ref="D56:E56"/>
    <mergeCell ref="I56:J56"/>
    <mergeCell ref="L56:M56"/>
    <mergeCell ref="Q56:R56"/>
    <mergeCell ref="S56:T56"/>
    <mergeCell ref="U56:V56"/>
    <mergeCell ref="D55:E55"/>
    <mergeCell ref="I55:J55"/>
    <mergeCell ref="L55:M55"/>
    <mergeCell ref="Q55:R55"/>
    <mergeCell ref="S55:T55"/>
    <mergeCell ref="U55:V55"/>
    <mergeCell ref="D58:E58"/>
    <mergeCell ref="I58:J58"/>
    <mergeCell ref="L58:M58"/>
    <mergeCell ref="Q58:R58"/>
    <mergeCell ref="S58:T58"/>
    <mergeCell ref="U58:V58"/>
    <mergeCell ref="D57:E57"/>
    <mergeCell ref="I57:J57"/>
    <mergeCell ref="L57:M57"/>
    <mergeCell ref="Q57:R57"/>
    <mergeCell ref="S57:T57"/>
    <mergeCell ref="U57:V57"/>
    <mergeCell ref="D60:E60"/>
    <mergeCell ref="I60:J60"/>
    <mergeCell ref="L60:M60"/>
    <mergeCell ref="Q60:R60"/>
    <mergeCell ref="S60:T60"/>
    <mergeCell ref="U60:V60"/>
    <mergeCell ref="D59:E59"/>
    <mergeCell ref="I59:J59"/>
    <mergeCell ref="L59:M59"/>
    <mergeCell ref="Q59:R59"/>
    <mergeCell ref="S59:T59"/>
    <mergeCell ref="U59:V59"/>
    <mergeCell ref="D62:E62"/>
    <mergeCell ref="I62:J62"/>
    <mergeCell ref="L62:M62"/>
    <mergeCell ref="Q62:R62"/>
    <mergeCell ref="S62:T62"/>
    <mergeCell ref="U62:V62"/>
    <mergeCell ref="D61:E61"/>
    <mergeCell ref="I61:J61"/>
    <mergeCell ref="L61:M61"/>
    <mergeCell ref="Q61:R61"/>
    <mergeCell ref="S61:T61"/>
    <mergeCell ref="U61:V61"/>
    <mergeCell ref="D64:E64"/>
    <mergeCell ref="I64:J64"/>
    <mergeCell ref="L64:M64"/>
    <mergeCell ref="Q64:R64"/>
    <mergeCell ref="S64:T64"/>
    <mergeCell ref="U64:V64"/>
    <mergeCell ref="D63:E63"/>
    <mergeCell ref="I63:J63"/>
    <mergeCell ref="L63:M63"/>
    <mergeCell ref="Q63:R63"/>
    <mergeCell ref="S63:T63"/>
    <mergeCell ref="U63:V63"/>
    <mergeCell ref="D66:E66"/>
    <mergeCell ref="I66:J66"/>
    <mergeCell ref="L66:M66"/>
    <mergeCell ref="Q66:R66"/>
    <mergeCell ref="S66:T66"/>
    <mergeCell ref="U66:V66"/>
    <mergeCell ref="D65:E65"/>
    <mergeCell ref="I65:J65"/>
    <mergeCell ref="L65:M65"/>
    <mergeCell ref="Q65:R65"/>
    <mergeCell ref="S65:T65"/>
    <mergeCell ref="U65:V65"/>
    <mergeCell ref="D68:E68"/>
    <mergeCell ref="I68:J68"/>
    <mergeCell ref="L68:M68"/>
    <mergeCell ref="Q68:R68"/>
    <mergeCell ref="S68:T68"/>
    <mergeCell ref="U68:V68"/>
    <mergeCell ref="D67:E67"/>
    <mergeCell ref="I67:J67"/>
    <mergeCell ref="L67:M67"/>
    <mergeCell ref="Q67:R67"/>
    <mergeCell ref="S67:T67"/>
    <mergeCell ref="U67:V67"/>
    <mergeCell ref="D70:E70"/>
    <mergeCell ref="I70:J70"/>
    <mergeCell ref="L70:M70"/>
    <mergeCell ref="Q70:R70"/>
    <mergeCell ref="S70:T70"/>
    <mergeCell ref="U70:V70"/>
    <mergeCell ref="D69:E69"/>
    <mergeCell ref="I69:J69"/>
    <mergeCell ref="L69:M69"/>
    <mergeCell ref="Q69:R69"/>
    <mergeCell ref="S69:T69"/>
    <mergeCell ref="U69:V69"/>
    <mergeCell ref="D72:E72"/>
    <mergeCell ref="I72:J72"/>
    <mergeCell ref="L72:M72"/>
    <mergeCell ref="Q72:R72"/>
    <mergeCell ref="S72:T72"/>
    <mergeCell ref="U72:V72"/>
    <mergeCell ref="D71:E71"/>
    <mergeCell ref="I71:J71"/>
    <mergeCell ref="L71:M71"/>
    <mergeCell ref="Q71:R71"/>
    <mergeCell ref="S71:T71"/>
    <mergeCell ref="U71:V71"/>
    <mergeCell ref="D74:E74"/>
    <mergeCell ref="I74:J74"/>
    <mergeCell ref="L74:M74"/>
    <mergeCell ref="Q74:R74"/>
    <mergeCell ref="S74:T74"/>
    <mergeCell ref="U74:V74"/>
    <mergeCell ref="D73:E73"/>
    <mergeCell ref="I73:J73"/>
    <mergeCell ref="L73:M73"/>
    <mergeCell ref="Q73:R73"/>
    <mergeCell ref="S73:T73"/>
    <mergeCell ref="U73:V73"/>
    <mergeCell ref="D76:E76"/>
    <mergeCell ref="I76:J76"/>
    <mergeCell ref="L76:M76"/>
    <mergeCell ref="Q76:R76"/>
    <mergeCell ref="S76:T76"/>
    <mergeCell ref="U76:V76"/>
    <mergeCell ref="D75:E75"/>
    <mergeCell ref="I75:J75"/>
    <mergeCell ref="L75:M75"/>
    <mergeCell ref="Q75:R75"/>
    <mergeCell ref="S75:T75"/>
    <mergeCell ref="U75:V75"/>
    <mergeCell ref="D78:E78"/>
    <mergeCell ref="I78:J78"/>
    <mergeCell ref="L78:M78"/>
    <mergeCell ref="Q78:R78"/>
    <mergeCell ref="S78:T78"/>
    <mergeCell ref="U78:V78"/>
    <mergeCell ref="D77:E77"/>
    <mergeCell ref="I77:J77"/>
    <mergeCell ref="L77:M77"/>
    <mergeCell ref="Q77:R77"/>
    <mergeCell ref="S77:T77"/>
    <mergeCell ref="U77:V77"/>
    <mergeCell ref="D80:E80"/>
    <mergeCell ref="I80:J80"/>
    <mergeCell ref="L80:M80"/>
    <mergeCell ref="Q80:R80"/>
    <mergeCell ref="S80:T80"/>
    <mergeCell ref="U80:V80"/>
    <mergeCell ref="D79:E79"/>
    <mergeCell ref="I79:J79"/>
    <mergeCell ref="L79:M79"/>
    <mergeCell ref="Q79:R79"/>
    <mergeCell ref="S79:T79"/>
    <mergeCell ref="U79:V79"/>
    <mergeCell ref="D82:E82"/>
    <mergeCell ref="I82:J82"/>
    <mergeCell ref="L82:M82"/>
    <mergeCell ref="Q82:R82"/>
    <mergeCell ref="S82:T82"/>
    <mergeCell ref="U82:V82"/>
    <mergeCell ref="D81:E81"/>
    <mergeCell ref="I81:J81"/>
    <mergeCell ref="L81:M81"/>
    <mergeCell ref="Q81:R81"/>
    <mergeCell ref="S81:T81"/>
    <mergeCell ref="U81:V81"/>
    <mergeCell ref="D84:E84"/>
    <mergeCell ref="I84:J84"/>
    <mergeCell ref="L84:M84"/>
    <mergeCell ref="Q84:R84"/>
    <mergeCell ref="S84:T84"/>
    <mergeCell ref="U84:V84"/>
    <mergeCell ref="D83:E83"/>
    <mergeCell ref="I83:J83"/>
    <mergeCell ref="L83:M83"/>
    <mergeCell ref="Q83:R83"/>
    <mergeCell ref="S83:T83"/>
    <mergeCell ref="U83:V83"/>
    <mergeCell ref="D86:E86"/>
    <mergeCell ref="I86:J86"/>
    <mergeCell ref="L86:M86"/>
    <mergeCell ref="Q86:R86"/>
    <mergeCell ref="S86:T86"/>
    <mergeCell ref="U86:V86"/>
    <mergeCell ref="D85:E85"/>
    <mergeCell ref="I85:J85"/>
    <mergeCell ref="L85:M85"/>
    <mergeCell ref="Q85:R85"/>
    <mergeCell ref="S85:T85"/>
    <mergeCell ref="U85:V85"/>
    <mergeCell ref="D88:E88"/>
    <mergeCell ref="I88:J88"/>
    <mergeCell ref="L88:M88"/>
    <mergeCell ref="Q88:R88"/>
    <mergeCell ref="S88:T88"/>
    <mergeCell ref="U88:V88"/>
    <mergeCell ref="D87:E87"/>
    <mergeCell ref="I87:J87"/>
    <mergeCell ref="L87:M87"/>
    <mergeCell ref="Q87:R87"/>
    <mergeCell ref="S87:T87"/>
    <mergeCell ref="U87:V87"/>
    <mergeCell ref="D90:E90"/>
    <mergeCell ref="I90:J90"/>
    <mergeCell ref="L90:M90"/>
    <mergeCell ref="Q90:R90"/>
    <mergeCell ref="S90:T90"/>
    <mergeCell ref="U90:V90"/>
    <mergeCell ref="D89:E89"/>
    <mergeCell ref="I89:J89"/>
    <mergeCell ref="L89:M89"/>
    <mergeCell ref="Q89:R89"/>
    <mergeCell ref="S89:T89"/>
    <mergeCell ref="U89:V89"/>
    <mergeCell ref="D92:E92"/>
    <mergeCell ref="I92:J92"/>
    <mergeCell ref="L92:M92"/>
    <mergeCell ref="Q92:R92"/>
    <mergeCell ref="S92:T92"/>
    <mergeCell ref="U92:V92"/>
    <mergeCell ref="D91:E91"/>
    <mergeCell ref="I91:J91"/>
    <mergeCell ref="L91:M91"/>
    <mergeCell ref="Q91:R91"/>
    <mergeCell ref="S91:T91"/>
    <mergeCell ref="U91:V91"/>
    <mergeCell ref="D94:E94"/>
    <mergeCell ref="I94:J94"/>
    <mergeCell ref="L94:M94"/>
    <mergeCell ref="Q94:R94"/>
    <mergeCell ref="S94:T94"/>
    <mergeCell ref="U94:V94"/>
    <mergeCell ref="D93:E93"/>
    <mergeCell ref="I93:J93"/>
    <mergeCell ref="L93:M93"/>
    <mergeCell ref="Q93:R93"/>
    <mergeCell ref="S93:T93"/>
    <mergeCell ref="U93:V93"/>
    <mergeCell ref="D96:E96"/>
    <mergeCell ref="I96:J96"/>
    <mergeCell ref="L96:M96"/>
    <mergeCell ref="Q96:R96"/>
    <mergeCell ref="S96:T96"/>
    <mergeCell ref="U96:V96"/>
    <mergeCell ref="D95:E95"/>
    <mergeCell ref="I95:J95"/>
    <mergeCell ref="L95:M95"/>
    <mergeCell ref="Q95:R95"/>
    <mergeCell ref="S95:T95"/>
    <mergeCell ref="U95:V95"/>
    <mergeCell ref="D98:E98"/>
    <mergeCell ref="I98:J98"/>
    <mergeCell ref="L98:M98"/>
    <mergeCell ref="Q98:R98"/>
    <mergeCell ref="S98:T98"/>
    <mergeCell ref="U98:V98"/>
    <mergeCell ref="D97:E97"/>
    <mergeCell ref="I97:J97"/>
    <mergeCell ref="L97:M97"/>
    <mergeCell ref="Q97:R97"/>
    <mergeCell ref="S97:T97"/>
    <mergeCell ref="U97:V97"/>
    <mergeCell ref="D100:E100"/>
    <mergeCell ref="I100:J100"/>
    <mergeCell ref="L100:M100"/>
    <mergeCell ref="Q100:R100"/>
    <mergeCell ref="S100:T100"/>
    <mergeCell ref="U100:V100"/>
    <mergeCell ref="D99:E99"/>
    <mergeCell ref="I99:J99"/>
    <mergeCell ref="L99:M99"/>
    <mergeCell ref="Q99:R99"/>
    <mergeCell ref="S99:T99"/>
    <mergeCell ref="U99:V99"/>
    <mergeCell ref="D102:E102"/>
    <mergeCell ref="I102:J102"/>
    <mergeCell ref="L102:M102"/>
    <mergeCell ref="Q102:R102"/>
    <mergeCell ref="S102:T102"/>
    <mergeCell ref="U102:V102"/>
    <mergeCell ref="D101:E101"/>
    <mergeCell ref="I101:J101"/>
    <mergeCell ref="L101:M101"/>
    <mergeCell ref="Q101:R101"/>
    <mergeCell ref="S101:T101"/>
    <mergeCell ref="U101:V101"/>
    <mergeCell ref="D104:E104"/>
    <mergeCell ref="I104:J104"/>
    <mergeCell ref="L104:M104"/>
    <mergeCell ref="Q104:R104"/>
    <mergeCell ref="S104:T104"/>
    <mergeCell ref="U104:V104"/>
    <mergeCell ref="D103:E103"/>
    <mergeCell ref="I103:J103"/>
    <mergeCell ref="L103:M103"/>
    <mergeCell ref="Q103:R103"/>
    <mergeCell ref="S103:T103"/>
    <mergeCell ref="U103:V103"/>
    <mergeCell ref="D106:E106"/>
    <mergeCell ref="I106:J106"/>
    <mergeCell ref="L106:M106"/>
    <mergeCell ref="Q106:R106"/>
    <mergeCell ref="S106:T106"/>
    <mergeCell ref="U106:V106"/>
    <mergeCell ref="D105:E105"/>
    <mergeCell ref="I105:J105"/>
    <mergeCell ref="L105:M105"/>
    <mergeCell ref="Q105:R105"/>
    <mergeCell ref="S105:T105"/>
    <mergeCell ref="U105:V105"/>
    <mergeCell ref="D108:E108"/>
    <mergeCell ref="I108:J108"/>
    <mergeCell ref="L108:M108"/>
    <mergeCell ref="Q108:R108"/>
    <mergeCell ref="S108:T108"/>
    <mergeCell ref="U108:V108"/>
    <mergeCell ref="D107:E107"/>
    <mergeCell ref="I107:J107"/>
    <mergeCell ref="L107:M107"/>
    <mergeCell ref="Q107:R107"/>
    <mergeCell ref="S107:T107"/>
    <mergeCell ref="U107:V107"/>
  </mergeCells>
  <phoneticPr fontId="2"/>
  <conditionalFormatting sqref="H46">
    <cfRule type="cellIs" dxfId="23" priority="1" stopIfTrue="1" operator="equal">
      <formula>"買"</formula>
    </cfRule>
    <cfRule type="cellIs" dxfId="22" priority="2" stopIfTrue="1" operator="equal">
      <formula>"売"</formula>
    </cfRule>
  </conditionalFormatting>
  <conditionalFormatting sqref="H9:H11 H14:H45 H47:H108">
    <cfRule type="cellIs" dxfId="21" priority="7" stopIfTrue="1" operator="equal">
      <formula>"買"</formula>
    </cfRule>
    <cfRule type="cellIs" dxfId="20" priority="8" stopIfTrue="1" operator="equal">
      <formula>"売"</formula>
    </cfRule>
  </conditionalFormatting>
  <conditionalFormatting sqref="H12">
    <cfRule type="cellIs" dxfId="19" priority="5" stopIfTrue="1" operator="equal">
      <formula>"買"</formula>
    </cfRule>
    <cfRule type="cellIs" dxfId="18" priority="6" stopIfTrue="1" operator="equal">
      <formula>"売"</formula>
    </cfRule>
  </conditionalFormatting>
  <conditionalFormatting sqref="H13">
    <cfRule type="cellIs" dxfId="17" priority="3" stopIfTrue="1" operator="equal">
      <formula>"買"</formula>
    </cfRule>
    <cfRule type="cellIs" dxfId="16" priority="4" stopIfTrue="1" operator="equal">
      <formula>"売"</formula>
    </cfRule>
  </conditionalFormatting>
  <dataValidations count="1">
    <dataValidation type="list" allowBlank="1" showInputMessage="1" showErrorMessage="1" sqref="H9:H108">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09"/>
  <sheetViews>
    <sheetView zoomScale="115" zoomScaleNormal="115" workbookViewId="0">
      <pane ySplit="8" topLeftCell="A9" activePane="bottomLeft" state="frozen"/>
      <selection pane="bottomLeft" activeCell="H44" sqref="H44"/>
    </sheetView>
  </sheetViews>
  <sheetFormatPr defaultRowHeight="13.5"/>
  <cols>
    <col min="2" max="2" width="6" style="1" customWidth="1"/>
    <col min="3" max="19" width="6.625" customWidth="1"/>
    <col min="20" max="20" width="3.125" customWidth="1"/>
    <col min="21" max="21" width="6.875" customWidth="1"/>
    <col min="22" max="22" width="1.375" customWidth="1"/>
    <col min="23" max="23" width="10.875" style="3" bestFit="1" customWidth="1"/>
  </cols>
  <sheetData>
    <row r="2" spans="1:23">
      <c r="C2" s="42" t="s">
        <v>0</v>
      </c>
      <c r="D2" s="42"/>
      <c r="E2" s="61"/>
      <c r="F2" s="61"/>
      <c r="G2" s="42" t="s">
        <v>1</v>
      </c>
      <c r="H2" s="42"/>
      <c r="I2" s="61" t="s">
        <v>183</v>
      </c>
      <c r="J2" s="61"/>
      <c r="K2" s="42" t="s">
        <v>3</v>
      </c>
      <c r="L2" s="42"/>
      <c r="M2" s="63">
        <f>D9</f>
        <v>1000000</v>
      </c>
      <c r="N2" s="61"/>
      <c r="O2" s="42" t="s">
        <v>4</v>
      </c>
      <c r="P2" s="42"/>
      <c r="Q2" s="63">
        <f>D58+S58</f>
        <v>6679171.6851448854</v>
      </c>
      <c r="R2" s="61"/>
      <c r="S2" s="2"/>
      <c r="T2" s="2"/>
      <c r="U2" s="2"/>
    </row>
    <row r="3" spans="1:23" ht="57" customHeight="1">
      <c r="C3" s="42" t="s">
        <v>5</v>
      </c>
      <c r="D3" s="42"/>
      <c r="E3" s="64" t="s">
        <v>6</v>
      </c>
      <c r="F3" s="64"/>
      <c r="G3" s="64"/>
      <c r="H3" s="64"/>
      <c r="I3" s="64"/>
      <c r="J3" s="64"/>
      <c r="K3" s="42" t="s">
        <v>7</v>
      </c>
      <c r="L3" s="42"/>
      <c r="M3" s="64" t="s">
        <v>8</v>
      </c>
      <c r="N3" s="65"/>
      <c r="O3" s="65"/>
      <c r="P3" s="65"/>
      <c r="Q3" s="65"/>
      <c r="R3" s="65"/>
      <c r="S3" s="2"/>
      <c r="T3" s="66" t="s">
        <v>9</v>
      </c>
      <c r="U3" s="66"/>
    </row>
    <row r="4" spans="1:23">
      <c r="C4" s="42" t="s">
        <v>10</v>
      </c>
      <c r="D4" s="42"/>
      <c r="E4" s="59">
        <f>SUM($S$9:$T$993)</f>
        <v>5679171.6851448845</v>
      </c>
      <c r="F4" s="59"/>
      <c r="G4" s="42" t="s">
        <v>11</v>
      </c>
      <c r="H4" s="42"/>
      <c r="I4" s="60">
        <f>SUM($U$9:$V$108)</f>
        <v>2322.9999999999918</v>
      </c>
      <c r="J4" s="61"/>
      <c r="K4" s="62" t="s">
        <v>12</v>
      </c>
      <c r="L4" s="62"/>
      <c r="M4" s="63">
        <f>MAX($D$9:$E$990)-D9</f>
        <v>5741941.4851793163</v>
      </c>
      <c r="N4" s="63"/>
      <c r="O4" s="62" t="s">
        <v>13</v>
      </c>
      <c r="P4" s="62"/>
      <c r="Q4" s="59">
        <f>MIN($D$9:$E$990)-D9</f>
        <v>0</v>
      </c>
      <c r="R4" s="59"/>
      <c r="S4" s="2"/>
      <c r="T4" s="2"/>
      <c r="U4" s="2"/>
    </row>
    <row r="5" spans="1:23">
      <c r="C5" s="4" t="s">
        <v>14</v>
      </c>
      <c r="D5" s="5">
        <f>COUNTIF($S$9:$S$990,"&gt;0")</f>
        <v>37</v>
      </c>
      <c r="E5" s="6" t="s">
        <v>15</v>
      </c>
      <c r="F5" s="7">
        <f>COUNTIF($S$9:$S$990,"&lt;0")</f>
        <v>11</v>
      </c>
      <c r="G5" s="6" t="s">
        <v>16</v>
      </c>
      <c r="H5" s="5">
        <f>COUNTIF($S$9:$S$990,"=0")</f>
        <v>2</v>
      </c>
      <c r="I5" s="6" t="s">
        <v>17</v>
      </c>
      <c r="J5" s="8">
        <f>D5/SUM(D5,F5,H5)</f>
        <v>0.74</v>
      </c>
      <c r="K5" s="41" t="s">
        <v>18</v>
      </c>
      <c r="L5" s="42"/>
      <c r="M5" s="43">
        <v>13</v>
      </c>
      <c r="N5" s="44"/>
      <c r="O5" s="9" t="s">
        <v>19</v>
      </c>
      <c r="P5" s="10"/>
      <c r="Q5" s="43">
        <v>2</v>
      </c>
      <c r="R5" s="44"/>
      <c r="S5" s="2"/>
      <c r="T5" s="2"/>
      <c r="U5" s="2"/>
    </row>
    <row r="6" spans="1:23">
      <c r="C6" s="11"/>
      <c r="D6" s="12"/>
      <c r="E6" s="13"/>
      <c r="F6" s="14"/>
      <c r="G6" s="11"/>
      <c r="H6" s="14"/>
      <c r="I6" s="11"/>
      <c r="J6" s="15"/>
      <c r="K6" s="11"/>
      <c r="L6" s="11"/>
      <c r="M6" s="14"/>
      <c r="N6" s="14"/>
      <c r="O6" s="16"/>
      <c r="P6" s="16"/>
      <c r="Q6" s="17"/>
      <c r="R6" s="18"/>
      <c r="S6" s="2"/>
      <c r="T6" s="2"/>
      <c r="U6" s="2"/>
    </row>
    <row r="7" spans="1:23" ht="21">
      <c r="A7" s="29" t="s">
        <v>182</v>
      </c>
      <c r="B7" s="1" t="s">
        <v>20</v>
      </c>
      <c r="C7" s="45" t="s">
        <v>21</v>
      </c>
      <c r="D7" s="47" t="s">
        <v>22</v>
      </c>
      <c r="E7" s="48"/>
      <c r="F7" s="51" t="s">
        <v>23</v>
      </c>
      <c r="G7" s="52"/>
      <c r="H7" s="52"/>
      <c r="I7" s="52"/>
      <c r="J7" s="36"/>
      <c r="K7" s="53" t="s">
        <v>24</v>
      </c>
      <c r="L7" s="54"/>
      <c r="M7" s="38"/>
      <c r="N7" s="55" t="s">
        <v>25</v>
      </c>
      <c r="O7" s="56" t="s">
        <v>26</v>
      </c>
      <c r="P7" s="57"/>
      <c r="Q7" s="57"/>
      <c r="R7" s="40"/>
      <c r="S7" s="34" t="s">
        <v>27</v>
      </c>
      <c r="T7" s="34"/>
      <c r="U7" s="34"/>
      <c r="V7" s="34"/>
      <c r="W7" s="3" t="s">
        <v>28</v>
      </c>
    </row>
    <row r="8" spans="1:23">
      <c r="B8" s="1" t="s">
        <v>29</v>
      </c>
      <c r="C8" s="46"/>
      <c r="D8" s="49"/>
      <c r="E8" s="50"/>
      <c r="F8" s="19" t="s">
        <v>30</v>
      </c>
      <c r="G8" s="19" t="s">
        <v>31</v>
      </c>
      <c r="H8" s="19" t="s">
        <v>32</v>
      </c>
      <c r="I8" s="35" t="s">
        <v>33</v>
      </c>
      <c r="J8" s="36"/>
      <c r="K8" s="20" t="s">
        <v>34</v>
      </c>
      <c r="L8" s="37" t="s">
        <v>35</v>
      </c>
      <c r="M8" s="38"/>
      <c r="N8" s="55"/>
      <c r="O8" s="21" t="s">
        <v>30</v>
      </c>
      <c r="P8" s="21" t="s">
        <v>31</v>
      </c>
      <c r="Q8" s="39" t="s">
        <v>33</v>
      </c>
      <c r="R8" s="40"/>
      <c r="S8" s="34" t="s">
        <v>36</v>
      </c>
      <c r="T8" s="34"/>
      <c r="U8" s="34" t="s">
        <v>34</v>
      </c>
      <c r="V8" s="34"/>
      <c r="W8" s="3" t="s">
        <v>37</v>
      </c>
    </row>
    <row r="9" spans="1:23">
      <c r="A9" t="s">
        <v>184</v>
      </c>
      <c r="B9" s="1" t="s">
        <v>38</v>
      </c>
      <c r="C9" s="22">
        <v>1</v>
      </c>
      <c r="D9" s="30">
        <v>1000000</v>
      </c>
      <c r="E9" s="30"/>
      <c r="F9" s="22">
        <v>2010</v>
      </c>
      <c r="G9" s="23">
        <v>42585</v>
      </c>
      <c r="H9" s="22" t="s">
        <v>39</v>
      </c>
      <c r="I9" s="31">
        <v>86.38</v>
      </c>
      <c r="J9" s="31"/>
      <c r="K9" s="22">
        <v>25</v>
      </c>
      <c r="L9" s="30">
        <f t="shared" ref="L9:L72" si="0">IF(G9="","",D9*0.03)</f>
        <v>30000</v>
      </c>
      <c r="M9" s="30"/>
      <c r="N9" s="24">
        <f>IF(K9="","",(L9/K9)/1000)</f>
        <v>1.2</v>
      </c>
      <c r="O9" s="22">
        <v>2010</v>
      </c>
      <c r="P9" s="23">
        <v>42586</v>
      </c>
      <c r="Q9" s="31">
        <v>85.54</v>
      </c>
      <c r="R9" s="31"/>
      <c r="S9" s="32">
        <f>IF(P9="","",(IF(H9="売",I9-Q9,Q9-I9))*N9*100000)</f>
        <v>100799.99999999869</v>
      </c>
      <c r="T9" s="32"/>
      <c r="U9" s="33">
        <f>IF(P9="","",IF(S9&lt;0,K9*(-1),IF(H9="買",(Q9-I9)*100,(I9-Q9)*100)))</f>
        <v>83.99999999999892</v>
      </c>
      <c r="V9" s="33"/>
      <c r="W9" s="3" t="s">
        <v>40</v>
      </c>
    </row>
    <row r="10" spans="1:23">
      <c r="A10" t="s">
        <v>202</v>
      </c>
      <c r="B10" s="1" t="s">
        <v>41</v>
      </c>
      <c r="C10" s="22">
        <v>2</v>
      </c>
      <c r="D10" s="30">
        <f t="shared" ref="D10:D73" si="1">IF(S9="","",D9+S9)</f>
        <v>1100799.9999999986</v>
      </c>
      <c r="E10" s="30"/>
      <c r="F10" s="22">
        <v>2010</v>
      </c>
      <c r="G10" s="23">
        <v>42587</v>
      </c>
      <c r="H10" s="22" t="s">
        <v>39</v>
      </c>
      <c r="I10" s="31">
        <v>86.07</v>
      </c>
      <c r="J10" s="31"/>
      <c r="K10" s="22">
        <v>26</v>
      </c>
      <c r="L10" s="30">
        <f t="shared" si="0"/>
        <v>33023.999999999956</v>
      </c>
      <c r="M10" s="30"/>
      <c r="N10" s="24">
        <f t="shared" ref="N10:N73" si="2">IF(K10="","",(L10/K10)/1000)</f>
        <v>1.2701538461538444</v>
      </c>
      <c r="O10" s="22">
        <v>2010</v>
      </c>
      <c r="P10" s="23">
        <v>42587</v>
      </c>
      <c r="Q10" s="31">
        <v>85.9</v>
      </c>
      <c r="R10" s="31"/>
      <c r="S10" s="32">
        <f t="shared" ref="S10:S73" si="3">IF(P10="","",(IF(H10="売",I10-Q10,Q10-I10))*N10*100000)</f>
        <v>21592.615384613768</v>
      </c>
      <c r="T10" s="32"/>
      <c r="U10" s="33">
        <f t="shared" ref="U10:U73" si="4">IF(P10="","",IF(S10&lt;0,K10*(-1),IF(H10="買",(Q10-I10)*100,(I10-Q10)*100)))</f>
        <v>16.999999999998749</v>
      </c>
      <c r="V10" s="33"/>
      <c r="W10" s="3" t="s">
        <v>42</v>
      </c>
    </row>
    <row r="11" spans="1:23">
      <c r="A11" t="s">
        <v>184</v>
      </c>
      <c r="B11" s="1" t="s">
        <v>41</v>
      </c>
      <c r="C11" s="22">
        <v>3</v>
      </c>
      <c r="D11" s="30">
        <f t="shared" si="1"/>
        <v>1122392.6153846125</v>
      </c>
      <c r="E11" s="30"/>
      <c r="F11" s="22">
        <v>2010</v>
      </c>
      <c r="G11" s="23">
        <v>42594</v>
      </c>
      <c r="H11" s="22" t="s">
        <v>43</v>
      </c>
      <c r="I11" s="31">
        <v>85.7</v>
      </c>
      <c r="J11" s="31"/>
      <c r="K11" s="22">
        <v>45</v>
      </c>
      <c r="L11" s="30">
        <f t="shared" si="0"/>
        <v>33671.778461538372</v>
      </c>
      <c r="M11" s="30"/>
      <c r="N11" s="24">
        <f t="shared" si="2"/>
        <v>0.74826174358974162</v>
      </c>
      <c r="O11" s="22">
        <v>2010</v>
      </c>
      <c r="P11" s="23">
        <v>42595</v>
      </c>
      <c r="Q11" s="31">
        <v>86.2</v>
      </c>
      <c r="R11" s="31"/>
      <c r="S11" s="32">
        <f t="shared" si="3"/>
        <v>37413.087179487084</v>
      </c>
      <c r="T11" s="32"/>
      <c r="U11" s="33">
        <f t="shared" si="4"/>
        <v>50</v>
      </c>
      <c r="V11" s="33"/>
      <c r="W11" s="3" t="s">
        <v>44</v>
      </c>
    </row>
    <row r="12" spans="1:23">
      <c r="A12" t="s">
        <v>184</v>
      </c>
      <c r="B12" s="1" t="s">
        <v>41</v>
      </c>
      <c r="C12" s="22">
        <v>4</v>
      </c>
      <c r="D12" s="30">
        <f t="shared" si="1"/>
        <v>1159805.7025640996</v>
      </c>
      <c r="E12" s="30"/>
      <c r="F12" s="22">
        <v>2010</v>
      </c>
      <c r="G12" s="23">
        <v>42601</v>
      </c>
      <c r="H12" s="22" t="s">
        <v>39</v>
      </c>
      <c r="I12" s="31">
        <v>85.46</v>
      </c>
      <c r="J12" s="31"/>
      <c r="K12" s="22">
        <v>44</v>
      </c>
      <c r="L12" s="30">
        <f t="shared" si="0"/>
        <v>34794.171076922983</v>
      </c>
      <c r="M12" s="30"/>
      <c r="N12" s="24">
        <f t="shared" si="2"/>
        <v>0.7907766153846133</v>
      </c>
      <c r="O12" s="22">
        <v>2010</v>
      </c>
      <c r="P12" s="23">
        <v>42601</v>
      </c>
      <c r="Q12" s="31">
        <v>84.89</v>
      </c>
      <c r="R12" s="31"/>
      <c r="S12" s="32">
        <f t="shared" si="3"/>
        <v>45074.267076922421</v>
      </c>
      <c r="T12" s="32"/>
      <c r="U12" s="33">
        <f t="shared" si="4"/>
        <v>56.999999999999318</v>
      </c>
      <c r="V12" s="33"/>
      <c r="W12" s="3" t="s">
        <v>45</v>
      </c>
    </row>
    <row r="13" spans="1:23">
      <c r="A13" t="s">
        <v>184</v>
      </c>
      <c r="B13" s="1" t="s">
        <v>41</v>
      </c>
      <c r="C13" s="22">
        <v>5</v>
      </c>
      <c r="D13" s="30">
        <f t="shared" si="1"/>
        <v>1204879.9696410219</v>
      </c>
      <c r="E13" s="30"/>
      <c r="F13" s="22">
        <v>2010</v>
      </c>
      <c r="G13" s="23">
        <v>42612</v>
      </c>
      <c r="H13" s="22" t="s">
        <v>39</v>
      </c>
      <c r="I13" s="31">
        <v>85.22</v>
      </c>
      <c r="J13" s="31"/>
      <c r="K13" s="22">
        <v>66</v>
      </c>
      <c r="L13" s="30">
        <f t="shared" si="0"/>
        <v>36146.399089230654</v>
      </c>
      <c r="M13" s="30"/>
      <c r="N13" s="24">
        <f t="shared" si="2"/>
        <v>0.54767271347319169</v>
      </c>
      <c r="O13" s="22">
        <v>2010</v>
      </c>
      <c r="P13" s="23">
        <v>42616</v>
      </c>
      <c r="Q13" s="31">
        <v>84.44</v>
      </c>
      <c r="R13" s="31"/>
      <c r="S13" s="32">
        <f t="shared" si="3"/>
        <v>42718.471650909014</v>
      </c>
      <c r="T13" s="32"/>
      <c r="U13" s="33">
        <f t="shared" si="4"/>
        <v>78.000000000000114</v>
      </c>
      <c r="V13" s="33"/>
      <c r="W13" s="3" t="s">
        <v>46</v>
      </c>
    </row>
    <row r="14" spans="1:23">
      <c r="A14" t="s">
        <v>184</v>
      </c>
      <c r="B14" s="1" t="s">
        <v>41</v>
      </c>
      <c r="C14" s="22">
        <v>6</v>
      </c>
      <c r="D14" s="30">
        <f t="shared" si="1"/>
        <v>1247598.4412919309</v>
      </c>
      <c r="E14" s="30"/>
      <c r="F14" s="22">
        <v>2010</v>
      </c>
      <c r="G14" s="23">
        <v>42619</v>
      </c>
      <c r="H14" s="22" t="s">
        <v>39</v>
      </c>
      <c r="I14" s="31">
        <v>84.22</v>
      </c>
      <c r="J14" s="31"/>
      <c r="K14" s="22">
        <v>62</v>
      </c>
      <c r="L14" s="30">
        <f t="shared" si="0"/>
        <v>37427.953238757924</v>
      </c>
      <c r="M14" s="30"/>
      <c r="N14" s="24">
        <f t="shared" si="2"/>
        <v>0.60367666514125684</v>
      </c>
      <c r="O14" s="22">
        <v>2010</v>
      </c>
      <c r="P14" s="23">
        <v>42622</v>
      </c>
      <c r="Q14" s="31">
        <v>83.64</v>
      </c>
      <c r="R14" s="31"/>
      <c r="S14" s="32">
        <f t="shared" si="3"/>
        <v>35013.246578192789</v>
      </c>
      <c r="T14" s="32"/>
      <c r="U14" s="33">
        <f t="shared" si="4"/>
        <v>57.999999999999829</v>
      </c>
      <c r="V14" s="33"/>
      <c r="W14" s="3" t="s">
        <v>44</v>
      </c>
    </row>
    <row r="15" spans="1:23">
      <c r="A15" t="s">
        <v>184</v>
      </c>
      <c r="B15" s="1" t="s">
        <v>41</v>
      </c>
      <c r="C15" s="22">
        <v>7</v>
      </c>
      <c r="D15" s="30">
        <f t="shared" si="1"/>
        <v>1282611.6878701237</v>
      </c>
      <c r="E15" s="30"/>
      <c r="F15" s="22">
        <v>2010</v>
      </c>
      <c r="G15" s="23">
        <v>42626</v>
      </c>
      <c r="H15" s="22" t="s">
        <v>39</v>
      </c>
      <c r="I15" s="31">
        <v>83.91</v>
      </c>
      <c r="J15" s="31"/>
      <c r="K15" s="22">
        <v>24</v>
      </c>
      <c r="L15" s="30">
        <f t="shared" si="0"/>
        <v>38478.350636103707</v>
      </c>
      <c r="M15" s="30"/>
      <c r="N15" s="24">
        <f t="shared" si="2"/>
        <v>1.6032646098376544</v>
      </c>
      <c r="O15" s="22">
        <v>2010</v>
      </c>
      <c r="P15" s="23">
        <v>42628</v>
      </c>
      <c r="Q15" s="31">
        <v>83.18</v>
      </c>
      <c r="R15" s="31"/>
      <c r="S15" s="32">
        <f t="shared" si="3"/>
        <v>117038.31651814714</v>
      </c>
      <c r="T15" s="32"/>
      <c r="U15" s="33">
        <f t="shared" si="4"/>
        <v>72.999999999998977</v>
      </c>
      <c r="V15" s="33"/>
      <c r="W15" s="3" t="s">
        <v>47</v>
      </c>
    </row>
    <row r="16" spans="1:23">
      <c r="A16" t="s">
        <v>203</v>
      </c>
      <c r="B16" s="1" t="s">
        <v>41</v>
      </c>
      <c r="C16" s="22">
        <v>8</v>
      </c>
      <c r="D16" s="30">
        <f t="shared" si="1"/>
        <v>1399650.0043882709</v>
      </c>
      <c r="E16" s="30"/>
      <c r="F16" s="22">
        <v>2010</v>
      </c>
      <c r="G16" s="23">
        <v>42649</v>
      </c>
      <c r="H16" s="22" t="s">
        <v>39</v>
      </c>
      <c r="I16" s="31">
        <v>83.05</v>
      </c>
      <c r="J16" s="31"/>
      <c r="K16" s="22">
        <v>20</v>
      </c>
      <c r="L16" s="30">
        <f t="shared" si="0"/>
        <v>41989.500131648128</v>
      </c>
      <c r="M16" s="30"/>
      <c r="N16" s="24">
        <f t="shared" si="2"/>
        <v>2.0994750065824066</v>
      </c>
      <c r="O16" s="22">
        <v>2010</v>
      </c>
      <c r="P16" s="23">
        <v>42651</v>
      </c>
      <c r="Q16" s="31">
        <v>82.36</v>
      </c>
      <c r="R16" s="31"/>
      <c r="S16" s="32">
        <f t="shared" si="3"/>
        <v>144863.77545418558</v>
      </c>
      <c r="T16" s="32"/>
      <c r="U16" s="33">
        <f t="shared" si="4"/>
        <v>68.999999999999773</v>
      </c>
      <c r="V16" s="33"/>
      <c r="W16" s="3" t="s">
        <v>47</v>
      </c>
    </row>
    <row r="17" spans="1:23">
      <c r="A17" t="s">
        <v>184</v>
      </c>
      <c r="B17" s="1" t="s">
        <v>38</v>
      </c>
      <c r="C17" s="22">
        <v>9</v>
      </c>
      <c r="D17" s="30">
        <f t="shared" si="1"/>
        <v>1544513.7798424566</v>
      </c>
      <c r="E17" s="30"/>
      <c r="F17" s="22">
        <v>2010</v>
      </c>
      <c r="G17" s="23">
        <v>42658</v>
      </c>
      <c r="H17" s="22" t="s">
        <v>39</v>
      </c>
      <c r="I17" s="31">
        <v>81.36</v>
      </c>
      <c r="J17" s="31"/>
      <c r="K17" s="22">
        <v>24</v>
      </c>
      <c r="L17" s="30">
        <f t="shared" si="0"/>
        <v>46335.413395273696</v>
      </c>
      <c r="M17" s="30"/>
      <c r="N17" s="24">
        <f t="shared" si="2"/>
        <v>1.9306422248030706</v>
      </c>
      <c r="O17" s="22">
        <v>2010</v>
      </c>
      <c r="P17" s="23">
        <v>42658</v>
      </c>
      <c r="Q17" s="31">
        <v>81.45</v>
      </c>
      <c r="R17" s="31"/>
      <c r="S17" s="32">
        <f t="shared" si="3"/>
        <v>-17375.780023228293</v>
      </c>
      <c r="T17" s="32"/>
      <c r="U17" s="33">
        <f t="shared" si="4"/>
        <v>-24</v>
      </c>
      <c r="V17" s="33"/>
      <c r="W17" s="3" t="s">
        <v>47</v>
      </c>
    </row>
    <row r="18" spans="1:23">
      <c r="A18" t="s">
        <v>204</v>
      </c>
      <c r="B18" s="1" t="s">
        <v>41</v>
      </c>
      <c r="C18" s="22">
        <v>10</v>
      </c>
      <c r="D18" s="30">
        <f t="shared" si="1"/>
        <v>1527137.9998192282</v>
      </c>
      <c r="E18" s="30"/>
      <c r="F18" s="22">
        <v>2010</v>
      </c>
      <c r="G18" s="23">
        <v>42663</v>
      </c>
      <c r="H18" s="22" t="s">
        <v>39</v>
      </c>
      <c r="I18" s="31">
        <v>81.31</v>
      </c>
      <c r="J18" s="31"/>
      <c r="K18" s="22">
        <v>34</v>
      </c>
      <c r="L18" s="30">
        <f t="shared" si="0"/>
        <v>45814.139994576843</v>
      </c>
      <c r="M18" s="30"/>
      <c r="N18" s="24">
        <f t="shared" si="2"/>
        <v>1.3474747057228482</v>
      </c>
      <c r="O18" s="22">
        <v>2010</v>
      </c>
      <c r="P18" s="23">
        <v>42663</v>
      </c>
      <c r="Q18" s="31">
        <v>81.040000000000006</v>
      </c>
      <c r="R18" s="31"/>
      <c r="S18" s="32">
        <f t="shared" si="3"/>
        <v>36381.817054516367</v>
      </c>
      <c r="T18" s="32"/>
      <c r="U18" s="33">
        <f t="shared" si="4"/>
        <v>26.999999999999602</v>
      </c>
      <c r="V18" s="33"/>
      <c r="W18" s="3" t="s">
        <v>48</v>
      </c>
    </row>
    <row r="19" spans="1:23">
      <c r="A19" t="s">
        <v>204</v>
      </c>
      <c r="B19" s="1" t="s">
        <v>41</v>
      </c>
      <c r="C19" s="22">
        <v>11</v>
      </c>
      <c r="D19" s="30">
        <f t="shared" si="1"/>
        <v>1563519.8168737446</v>
      </c>
      <c r="E19" s="30"/>
      <c r="F19" s="22">
        <v>2010</v>
      </c>
      <c r="G19" s="23">
        <v>42676</v>
      </c>
      <c r="H19" s="22" t="s">
        <v>43</v>
      </c>
      <c r="I19" s="31">
        <v>80.83</v>
      </c>
      <c r="J19" s="31"/>
      <c r="K19" s="22">
        <v>30</v>
      </c>
      <c r="L19" s="30">
        <f t="shared" si="0"/>
        <v>46905.594506212336</v>
      </c>
      <c r="M19" s="30"/>
      <c r="N19" s="24">
        <f t="shared" si="2"/>
        <v>1.5635198168737445</v>
      </c>
      <c r="O19" s="22">
        <v>2010</v>
      </c>
      <c r="P19" s="23">
        <v>42677</v>
      </c>
      <c r="Q19" s="31">
        <v>81.34</v>
      </c>
      <c r="R19" s="31"/>
      <c r="S19" s="32">
        <f t="shared" si="3"/>
        <v>79739.510660561777</v>
      </c>
      <c r="T19" s="32"/>
      <c r="U19" s="33">
        <f t="shared" si="4"/>
        <v>51.000000000000512</v>
      </c>
      <c r="V19" s="33"/>
      <c r="W19" s="3" t="s">
        <v>49</v>
      </c>
    </row>
    <row r="20" spans="1:23">
      <c r="A20" t="s">
        <v>205</v>
      </c>
      <c r="B20" s="1" t="s">
        <v>50</v>
      </c>
      <c r="C20" s="22">
        <v>12</v>
      </c>
      <c r="D20" s="30">
        <f t="shared" si="1"/>
        <v>1643259.3275343063</v>
      </c>
      <c r="E20" s="30"/>
      <c r="F20" s="22">
        <v>2010</v>
      </c>
      <c r="G20" s="23">
        <v>42683</v>
      </c>
      <c r="H20" s="22" t="s">
        <v>39</v>
      </c>
      <c r="I20" s="31">
        <v>80.760000000000005</v>
      </c>
      <c r="J20" s="31"/>
      <c r="K20" s="22">
        <v>24</v>
      </c>
      <c r="L20" s="30">
        <f t="shared" si="0"/>
        <v>49297.779826029189</v>
      </c>
      <c r="M20" s="30"/>
      <c r="N20" s="24">
        <f t="shared" si="2"/>
        <v>2.0540741594178828</v>
      </c>
      <c r="O20" s="22">
        <v>2010</v>
      </c>
      <c r="P20" s="23">
        <v>42683</v>
      </c>
      <c r="Q20" s="31">
        <v>81</v>
      </c>
      <c r="R20" s="31"/>
      <c r="S20" s="32">
        <f t="shared" si="3"/>
        <v>-49297.779826028134</v>
      </c>
      <c r="T20" s="32"/>
      <c r="U20" s="33">
        <f t="shared" si="4"/>
        <v>-24</v>
      </c>
      <c r="V20" s="33"/>
    </row>
    <row r="21" spans="1:23">
      <c r="A21" t="s">
        <v>206</v>
      </c>
      <c r="B21" s="1" t="s">
        <v>41</v>
      </c>
      <c r="C21" s="22">
        <v>13</v>
      </c>
      <c r="D21" s="30">
        <f t="shared" si="1"/>
        <v>1593961.5477082783</v>
      </c>
      <c r="E21" s="30"/>
      <c r="F21" s="22">
        <v>2010</v>
      </c>
      <c r="G21" s="23">
        <v>42686</v>
      </c>
      <c r="H21" s="22" t="s">
        <v>43</v>
      </c>
      <c r="I21" s="31">
        <v>82.38</v>
      </c>
      <c r="J21" s="31"/>
      <c r="K21" s="22">
        <v>40</v>
      </c>
      <c r="L21" s="30">
        <f t="shared" si="0"/>
        <v>47818.846431248348</v>
      </c>
      <c r="M21" s="30"/>
      <c r="N21" s="24">
        <f t="shared" si="2"/>
        <v>1.1954711607812087</v>
      </c>
      <c r="O21" s="22">
        <v>2010</v>
      </c>
      <c r="P21" s="23">
        <v>42693</v>
      </c>
      <c r="Q21" s="31">
        <v>83.22</v>
      </c>
      <c r="R21" s="31"/>
      <c r="S21" s="32">
        <f t="shared" si="3"/>
        <v>100419.57750562194</v>
      </c>
      <c r="T21" s="32"/>
      <c r="U21" s="33">
        <f t="shared" si="4"/>
        <v>84.000000000000341</v>
      </c>
      <c r="V21" s="33"/>
      <c r="W21" s="3" t="s">
        <v>51</v>
      </c>
    </row>
    <row r="22" spans="1:23">
      <c r="A22" t="s">
        <v>205</v>
      </c>
      <c r="B22" s="1" t="s">
        <v>50</v>
      </c>
      <c r="C22" s="22">
        <v>14</v>
      </c>
      <c r="D22" s="30">
        <f t="shared" si="1"/>
        <v>1694381.1252139001</v>
      </c>
      <c r="E22" s="30"/>
      <c r="F22" s="22">
        <v>2010</v>
      </c>
      <c r="G22" s="23">
        <v>42703</v>
      </c>
      <c r="H22" s="22" t="s">
        <v>43</v>
      </c>
      <c r="I22" s="31">
        <v>84.13</v>
      </c>
      <c r="J22" s="31"/>
      <c r="K22" s="22">
        <v>32</v>
      </c>
      <c r="L22" s="30">
        <f t="shared" si="0"/>
        <v>50831.433756416998</v>
      </c>
      <c r="M22" s="30"/>
      <c r="N22" s="24">
        <f t="shared" si="2"/>
        <v>1.5884823048880312</v>
      </c>
      <c r="O22" s="22">
        <v>2010</v>
      </c>
      <c r="P22" s="23">
        <v>42704</v>
      </c>
      <c r="Q22" s="31">
        <v>83.81</v>
      </c>
      <c r="R22" s="31"/>
      <c r="S22" s="32">
        <f t="shared" si="3"/>
        <v>-50831.433756415914</v>
      </c>
      <c r="T22" s="32"/>
      <c r="U22" s="33">
        <f t="shared" si="4"/>
        <v>-32</v>
      </c>
      <c r="V22" s="33"/>
    </row>
    <row r="23" spans="1:23">
      <c r="A23" t="s">
        <v>184</v>
      </c>
      <c r="B23" s="1" t="s">
        <v>52</v>
      </c>
      <c r="C23" s="22">
        <v>15</v>
      </c>
      <c r="D23" s="30">
        <f t="shared" si="1"/>
        <v>1643549.6914574842</v>
      </c>
      <c r="E23" s="30"/>
      <c r="F23" s="22">
        <v>2010</v>
      </c>
      <c r="G23" s="23">
        <v>42718</v>
      </c>
      <c r="H23" s="22" t="s">
        <v>43</v>
      </c>
      <c r="I23" s="31">
        <v>83.52</v>
      </c>
      <c r="J23" s="31"/>
      <c r="K23" s="22">
        <v>68</v>
      </c>
      <c r="L23" s="30">
        <f t="shared" si="0"/>
        <v>49306.49074372452</v>
      </c>
      <c r="M23" s="30"/>
      <c r="N23" s="24">
        <f t="shared" si="2"/>
        <v>0.72509545211359594</v>
      </c>
      <c r="O23" s="22">
        <v>2010</v>
      </c>
      <c r="P23" s="23">
        <v>42719</v>
      </c>
      <c r="Q23" s="31">
        <v>84.38</v>
      </c>
      <c r="R23" s="31"/>
      <c r="S23" s="32">
        <f t="shared" si="3"/>
        <v>62358.208881769206</v>
      </c>
      <c r="T23" s="32"/>
      <c r="U23" s="33">
        <f t="shared" si="4"/>
        <v>85.999999999999943</v>
      </c>
      <c r="V23" s="33"/>
      <c r="W23" s="3" t="s">
        <v>44</v>
      </c>
    </row>
    <row r="24" spans="1:23">
      <c r="A24" t="s">
        <v>206</v>
      </c>
      <c r="B24" s="1" t="s">
        <v>50</v>
      </c>
      <c r="C24" s="22">
        <v>16</v>
      </c>
      <c r="D24" s="30">
        <f t="shared" si="1"/>
        <v>1705907.9003392532</v>
      </c>
      <c r="E24" s="30"/>
      <c r="F24" s="22">
        <v>2010</v>
      </c>
      <c r="G24" s="23">
        <v>42733</v>
      </c>
      <c r="H24" s="22" t="s">
        <v>39</v>
      </c>
      <c r="I24" s="31">
        <v>82.3</v>
      </c>
      <c r="J24" s="31"/>
      <c r="K24" s="22">
        <v>22</v>
      </c>
      <c r="L24" s="30">
        <f t="shared" si="0"/>
        <v>51177.237010177596</v>
      </c>
      <c r="M24" s="30"/>
      <c r="N24" s="24">
        <f t="shared" si="2"/>
        <v>2.3262380459171634</v>
      </c>
      <c r="O24" s="22">
        <v>2010</v>
      </c>
      <c r="P24" s="23">
        <v>42734</v>
      </c>
      <c r="Q24" s="31">
        <v>81.599999999999994</v>
      </c>
      <c r="R24" s="31"/>
      <c r="S24" s="32">
        <f t="shared" si="3"/>
        <v>162836.6632142021</v>
      </c>
      <c r="T24" s="32"/>
      <c r="U24" s="33">
        <f t="shared" si="4"/>
        <v>70.000000000000284</v>
      </c>
      <c r="V24" s="33"/>
      <c r="W24" s="3" t="s">
        <v>53</v>
      </c>
    </row>
    <row r="25" spans="1:23">
      <c r="A25" t="s">
        <v>184</v>
      </c>
      <c r="B25" s="1" t="s">
        <v>41</v>
      </c>
      <c r="C25" s="22">
        <v>17</v>
      </c>
      <c r="D25" s="30">
        <f t="shared" si="1"/>
        <v>1868744.5635534553</v>
      </c>
      <c r="E25" s="30"/>
      <c r="F25" s="22">
        <v>2011</v>
      </c>
      <c r="G25" s="23">
        <v>42373</v>
      </c>
      <c r="H25" s="22" t="s">
        <v>43</v>
      </c>
      <c r="I25" s="31">
        <v>81.75</v>
      </c>
      <c r="J25" s="31"/>
      <c r="K25" s="22">
        <v>18</v>
      </c>
      <c r="L25" s="30">
        <f t="shared" si="0"/>
        <v>56062.336906603654</v>
      </c>
      <c r="M25" s="30"/>
      <c r="N25" s="24">
        <f t="shared" si="2"/>
        <v>3.1145742725890919</v>
      </c>
      <c r="O25" s="22">
        <v>2011</v>
      </c>
      <c r="P25" s="23">
        <v>42376</v>
      </c>
      <c r="Q25" s="31">
        <v>83.51</v>
      </c>
      <c r="R25" s="31"/>
      <c r="S25" s="32">
        <f t="shared" si="3"/>
        <v>548165.07197568181</v>
      </c>
      <c r="T25" s="32"/>
      <c r="U25" s="33">
        <f t="shared" si="4"/>
        <v>176.00000000000051</v>
      </c>
      <c r="V25" s="33"/>
      <c r="W25" s="3" t="s">
        <v>54</v>
      </c>
    </row>
    <row r="26" spans="1:23">
      <c r="A26" t="s">
        <v>205</v>
      </c>
      <c r="B26" s="1" t="s">
        <v>41</v>
      </c>
      <c r="C26" s="22">
        <v>18</v>
      </c>
      <c r="D26" s="30">
        <f t="shared" si="1"/>
        <v>2416909.6355291372</v>
      </c>
      <c r="E26" s="30"/>
      <c r="F26" s="22">
        <v>2011</v>
      </c>
      <c r="G26" s="23">
        <v>42380</v>
      </c>
      <c r="H26" s="22" t="s">
        <v>43</v>
      </c>
      <c r="I26" s="31">
        <v>83.26</v>
      </c>
      <c r="J26" s="31"/>
      <c r="K26" s="22">
        <v>36</v>
      </c>
      <c r="L26" s="30">
        <f t="shared" si="0"/>
        <v>72507.289065874109</v>
      </c>
      <c r="M26" s="30"/>
      <c r="N26" s="24">
        <f t="shared" si="2"/>
        <v>2.0140913629409476</v>
      </c>
      <c r="O26" s="22">
        <v>2011</v>
      </c>
      <c r="P26" s="23">
        <v>42381</v>
      </c>
      <c r="Q26" s="31">
        <v>83.18</v>
      </c>
      <c r="R26" s="31"/>
      <c r="S26" s="32">
        <f t="shared" si="3"/>
        <v>-16112.730903527236</v>
      </c>
      <c r="T26" s="32"/>
      <c r="U26" s="33">
        <f t="shared" si="4"/>
        <v>-36</v>
      </c>
      <c r="V26" s="33"/>
      <c r="W26" s="3" t="s">
        <v>48</v>
      </c>
    </row>
    <row r="27" spans="1:23">
      <c r="A27" t="s">
        <v>184</v>
      </c>
      <c r="B27" s="1" t="s">
        <v>50</v>
      </c>
      <c r="C27" s="22">
        <v>19</v>
      </c>
      <c r="D27" s="30">
        <f t="shared" si="1"/>
        <v>2400796.90462561</v>
      </c>
      <c r="E27" s="30"/>
      <c r="F27" s="22">
        <v>2011</v>
      </c>
      <c r="G27" s="23">
        <v>42404</v>
      </c>
      <c r="H27" s="22" t="s">
        <v>43</v>
      </c>
      <c r="I27" s="31">
        <v>81.92</v>
      </c>
      <c r="J27" s="31"/>
      <c r="K27" s="22">
        <v>79</v>
      </c>
      <c r="L27" s="30">
        <f t="shared" si="0"/>
        <v>72023.907138768292</v>
      </c>
      <c r="M27" s="30"/>
      <c r="N27" s="24">
        <f t="shared" si="2"/>
        <v>0.91169502707301642</v>
      </c>
      <c r="O27" s="22">
        <v>2011</v>
      </c>
      <c r="P27" s="23">
        <v>42408</v>
      </c>
      <c r="Q27" s="31">
        <v>82.66</v>
      </c>
      <c r="R27" s="31"/>
      <c r="S27" s="32">
        <f t="shared" si="3"/>
        <v>67465.432003402748</v>
      </c>
      <c r="T27" s="32"/>
      <c r="U27" s="33">
        <f t="shared" si="4"/>
        <v>73.999999999999488</v>
      </c>
      <c r="V27" s="33"/>
      <c r="W27" s="3" t="s">
        <v>55</v>
      </c>
    </row>
    <row r="28" spans="1:23">
      <c r="A28" t="s">
        <v>185</v>
      </c>
      <c r="B28" s="1" t="s">
        <v>41</v>
      </c>
      <c r="C28" s="22">
        <v>20</v>
      </c>
      <c r="D28" s="30">
        <f t="shared" si="1"/>
        <v>2468262.3366290126</v>
      </c>
      <c r="E28" s="30"/>
      <c r="F28" s="22">
        <v>2011</v>
      </c>
      <c r="G28" s="23">
        <v>42408</v>
      </c>
      <c r="H28" s="22" t="s">
        <v>43</v>
      </c>
      <c r="I28" s="31">
        <v>82.23</v>
      </c>
      <c r="J28" s="31"/>
      <c r="K28" s="22">
        <v>46</v>
      </c>
      <c r="L28" s="30">
        <f t="shared" si="0"/>
        <v>74047.870098870379</v>
      </c>
      <c r="M28" s="30"/>
      <c r="N28" s="24">
        <f t="shared" si="2"/>
        <v>1.6097363064971821</v>
      </c>
      <c r="O28" s="22">
        <v>2011</v>
      </c>
      <c r="P28" s="23">
        <v>42411</v>
      </c>
      <c r="Q28" s="31">
        <v>83.51</v>
      </c>
      <c r="R28" s="31"/>
      <c r="S28" s="32">
        <f t="shared" si="3"/>
        <v>206046.24723163951</v>
      </c>
      <c r="T28" s="32"/>
      <c r="U28" s="33">
        <f t="shared" si="4"/>
        <v>128.00000000000011</v>
      </c>
      <c r="V28" s="33"/>
      <c r="W28" s="3" t="s">
        <v>55</v>
      </c>
    </row>
    <row r="29" spans="1:23">
      <c r="A29" t="s">
        <v>207</v>
      </c>
      <c r="B29" s="1" t="s">
        <v>41</v>
      </c>
      <c r="C29" s="22">
        <v>21</v>
      </c>
      <c r="D29" s="30">
        <f t="shared" si="1"/>
        <v>2674308.5838606521</v>
      </c>
      <c r="E29" s="30"/>
      <c r="F29" s="22">
        <v>2011</v>
      </c>
      <c r="G29" s="23">
        <v>42427</v>
      </c>
      <c r="H29" s="22" t="s">
        <v>39</v>
      </c>
      <c r="I29" s="31">
        <v>83.24</v>
      </c>
      <c r="J29" s="31"/>
      <c r="K29" s="22">
        <v>47</v>
      </c>
      <c r="L29" s="30">
        <f t="shared" si="0"/>
        <v>80229.257515819554</v>
      </c>
      <c r="M29" s="30"/>
      <c r="N29" s="24">
        <f t="shared" si="2"/>
        <v>1.7070054790599904</v>
      </c>
      <c r="O29" s="22">
        <v>2011</v>
      </c>
      <c r="P29" s="23">
        <v>42422</v>
      </c>
      <c r="Q29" s="31">
        <v>82.67</v>
      </c>
      <c r="R29" s="31"/>
      <c r="S29" s="32">
        <f t="shared" si="3"/>
        <v>97299.312306418302</v>
      </c>
      <c r="T29" s="32"/>
      <c r="U29" s="33">
        <f t="shared" si="4"/>
        <v>56.999999999999318</v>
      </c>
      <c r="V29" s="33"/>
      <c r="W29" s="3" t="s">
        <v>56</v>
      </c>
    </row>
    <row r="30" spans="1:23">
      <c r="A30" t="s">
        <v>184</v>
      </c>
      <c r="B30" s="1" t="s">
        <v>41</v>
      </c>
      <c r="C30" s="22">
        <v>22</v>
      </c>
      <c r="D30" s="30">
        <f t="shared" si="1"/>
        <v>2771607.8961670701</v>
      </c>
      <c r="E30" s="30"/>
      <c r="F30" s="22">
        <v>2011</v>
      </c>
      <c r="G30" s="23">
        <v>42423</v>
      </c>
      <c r="H30" s="22" t="s">
        <v>39</v>
      </c>
      <c r="I30" s="31">
        <v>82.6</v>
      </c>
      <c r="J30" s="31"/>
      <c r="K30" s="22">
        <v>25</v>
      </c>
      <c r="L30" s="30">
        <f t="shared" si="0"/>
        <v>83148.236885012098</v>
      </c>
      <c r="M30" s="30"/>
      <c r="N30" s="24">
        <f t="shared" si="2"/>
        <v>3.3259294754004842</v>
      </c>
      <c r="O30" s="22">
        <v>2011</v>
      </c>
      <c r="P30" s="23">
        <v>42424</v>
      </c>
      <c r="Q30" s="31">
        <v>81.83</v>
      </c>
      <c r="R30" s="31"/>
      <c r="S30" s="32">
        <f t="shared" si="3"/>
        <v>256096.56960583598</v>
      </c>
      <c r="T30" s="32"/>
      <c r="U30" s="33">
        <f t="shared" si="4"/>
        <v>76.999999999999602</v>
      </c>
      <c r="V30" s="33"/>
      <c r="W30" s="3" t="s">
        <v>44</v>
      </c>
    </row>
    <row r="31" spans="1:23">
      <c r="A31" t="s">
        <v>184</v>
      </c>
      <c r="B31" s="1" t="s">
        <v>41</v>
      </c>
      <c r="C31" s="22">
        <v>23</v>
      </c>
      <c r="D31" s="30">
        <f t="shared" si="1"/>
        <v>3027704.4657729063</v>
      </c>
      <c r="E31" s="30"/>
      <c r="F31" s="22">
        <v>2011</v>
      </c>
      <c r="G31" s="23">
        <v>42444</v>
      </c>
      <c r="H31" s="22" t="s">
        <v>39</v>
      </c>
      <c r="I31" s="31">
        <v>81.31</v>
      </c>
      <c r="J31" s="31"/>
      <c r="K31" s="22">
        <v>42</v>
      </c>
      <c r="L31" s="30">
        <f t="shared" si="0"/>
        <v>90831.133973187185</v>
      </c>
      <c r="M31" s="30"/>
      <c r="N31" s="24">
        <f t="shared" si="2"/>
        <v>2.162646046980647</v>
      </c>
      <c r="O31" s="22">
        <v>2011</v>
      </c>
      <c r="P31" s="23">
        <v>42446</v>
      </c>
      <c r="Q31" s="31">
        <v>78.61</v>
      </c>
      <c r="R31" s="31"/>
      <c r="S31" s="32">
        <f t="shared" si="3"/>
        <v>583914.43268477533</v>
      </c>
      <c r="T31" s="32"/>
      <c r="U31" s="33">
        <f t="shared" si="4"/>
        <v>270.00000000000028</v>
      </c>
      <c r="V31" s="33"/>
      <c r="W31" s="3" t="s">
        <v>57</v>
      </c>
    </row>
    <row r="32" spans="1:23">
      <c r="A32" t="s">
        <v>208</v>
      </c>
      <c r="B32" s="1" t="s">
        <v>41</v>
      </c>
      <c r="C32" s="22">
        <v>24</v>
      </c>
      <c r="D32" s="30">
        <f t="shared" si="1"/>
        <v>3611618.8984576818</v>
      </c>
      <c r="E32" s="30"/>
      <c r="F32" s="22">
        <v>2011</v>
      </c>
      <c r="G32" s="23">
        <v>42447</v>
      </c>
      <c r="H32" s="22" t="s">
        <v>39</v>
      </c>
      <c r="I32" s="31">
        <v>81.209999999999994</v>
      </c>
      <c r="J32" s="31"/>
      <c r="K32" s="22">
        <v>74</v>
      </c>
      <c r="L32" s="30">
        <f t="shared" si="0"/>
        <v>108348.56695373045</v>
      </c>
      <c r="M32" s="30"/>
      <c r="N32" s="24">
        <f t="shared" si="2"/>
        <v>1.4641698236990601</v>
      </c>
      <c r="O32" s="22">
        <v>2011</v>
      </c>
      <c r="P32" s="23">
        <v>42451</v>
      </c>
      <c r="Q32" s="31">
        <v>80.92</v>
      </c>
      <c r="R32" s="31"/>
      <c r="S32" s="32">
        <f t="shared" si="3"/>
        <v>42460.924887271576</v>
      </c>
      <c r="T32" s="32"/>
      <c r="U32" s="33">
        <f t="shared" si="4"/>
        <v>28.999999999999204</v>
      </c>
      <c r="V32" s="33"/>
      <c r="W32" s="3" t="s">
        <v>58</v>
      </c>
    </row>
    <row r="33" spans="1:23">
      <c r="A33" t="s">
        <v>184</v>
      </c>
      <c r="B33" s="1" t="s">
        <v>50</v>
      </c>
      <c r="C33" s="22">
        <v>25</v>
      </c>
      <c r="D33" s="30">
        <f t="shared" si="1"/>
        <v>3654079.8233449534</v>
      </c>
      <c r="E33" s="30"/>
      <c r="F33" s="22">
        <v>2011</v>
      </c>
      <c r="G33" s="23">
        <v>42454</v>
      </c>
      <c r="H33" s="22" t="s">
        <v>43</v>
      </c>
      <c r="I33" s="31">
        <v>81.27</v>
      </c>
      <c r="J33" s="31"/>
      <c r="K33" s="22">
        <v>40</v>
      </c>
      <c r="L33" s="30">
        <f t="shared" si="0"/>
        <v>109622.3947003486</v>
      </c>
      <c r="M33" s="30"/>
      <c r="N33" s="24">
        <f t="shared" si="2"/>
        <v>2.7405598675087148</v>
      </c>
      <c r="O33" s="22">
        <v>2011</v>
      </c>
      <c r="P33" s="23">
        <v>42459</v>
      </c>
      <c r="Q33" s="31">
        <v>83.08</v>
      </c>
      <c r="R33" s="31"/>
      <c r="S33" s="32">
        <f t="shared" si="3"/>
        <v>496041.33601907804</v>
      </c>
      <c r="T33" s="32"/>
      <c r="U33" s="33">
        <f t="shared" si="4"/>
        <v>181.00000000000023</v>
      </c>
      <c r="V33" s="33"/>
      <c r="W33" s="3" t="s">
        <v>59</v>
      </c>
    </row>
    <row r="34" spans="1:23">
      <c r="A34" t="s">
        <v>184</v>
      </c>
      <c r="B34" s="1" t="s">
        <v>60</v>
      </c>
      <c r="C34" s="22">
        <v>26</v>
      </c>
      <c r="D34" s="30">
        <f t="shared" si="1"/>
        <v>4150121.1593640316</v>
      </c>
      <c r="E34" s="30"/>
      <c r="F34" s="22">
        <v>2011</v>
      </c>
      <c r="G34" s="23">
        <v>42475</v>
      </c>
      <c r="H34" s="22" t="s">
        <v>39</v>
      </c>
      <c r="I34" s="31">
        <v>84.67</v>
      </c>
      <c r="J34" s="31"/>
      <c r="K34" s="22">
        <v>47</v>
      </c>
      <c r="L34" s="30">
        <f t="shared" si="0"/>
        <v>124503.63478092094</v>
      </c>
      <c r="M34" s="30"/>
      <c r="N34" s="24">
        <f t="shared" si="2"/>
        <v>2.6490135059770412</v>
      </c>
      <c r="O34" s="22">
        <v>2011</v>
      </c>
      <c r="P34" s="23">
        <v>42475</v>
      </c>
      <c r="Q34" s="31">
        <v>83.51</v>
      </c>
      <c r="R34" s="31"/>
      <c r="S34" s="32">
        <f t="shared" si="3"/>
        <v>307285.56669333589</v>
      </c>
      <c r="T34" s="32"/>
      <c r="U34" s="33">
        <f t="shared" si="4"/>
        <v>115.99999999999966</v>
      </c>
      <c r="V34" s="33"/>
      <c r="W34" s="3" t="s">
        <v>61</v>
      </c>
    </row>
    <row r="35" spans="1:23">
      <c r="A35" t="s">
        <v>184</v>
      </c>
      <c r="B35" s="1" t="s">
        <v>41</v>
      </c>
      <c r="C35" s="22">
        <v>27</v>
      </c>
      <c r="D35" s="30">
        <f t="shared" si="1"/>
        <v>4457406.7260573674</v>
      </c>
      <c r="E35" s="30"/>
      <c r="F35" s="22">
        <v>2011</v>
      </c>
      <c r="G35" s="23">
        <v>42478</v>
      </c>
      <c r="H35" s="22" t="s">
        <v>39</v>
      </c>
      <c r="I35" s="31">
        <v>82.84</v>
      </c>
      <c r="J35" s="31"/>
      <c r="K35" s="22">
        <v>41</v>
      </c>
      <c r="L35" s="30">
        <f t="shared" si="0"/>
        <v>133722.20178172103</v>
      </c>
      <c r="M35" s="30"/>
      <c r="N35" s="24">
        <f t="shared" si="2"/>
        <v>3.261517116627342</v>
      </c>
      <c r="O35" s="22">
        <v>2011</v>
      </c>
      <c r="P35" s="23">
        <v>42482</v>
      </c>
      <c r="Q35" s="31">
        <v>81.83</v>
      </c>
      <c r="R35" s="31"/>
      <c r="S35" s="32">
        <f t="shared" si="3"/>
        <v>329413.22877936321</v>
      </c>
      <c r="T35" s="32"/>
      <c r="U35" s="33">
        <f t="shared" si="4"/>
        <v>101.00000000000051</v>
      </c>
      <c r="V35" s="33"/>
      <c r="W35" s="3" t="s">
        <v>44</v>
      </c>
    </row>
    <row r="36" spans="1:23">
      <c r="A36" t="s">
        <v>184</v>
      </c>
      <c r="B36" s="1" t="s">
        <v>41</v>
      </c>
      <c r="C36" s="22">
        <v>28</v>
      </c>
      <c r="D36" s="30">
        <f t="shared" si="1"/>
        <v>4786819.9548367308</v>
      </c>
      <c r="E36" s="30"/>
      <c r="F36" s="22">
        <v>2011</v>
      </c>
      <c r="G36" s="23">
        <v>42493</v>
      </c>
      <c r="H36" s="22" t="s">
        <v>39</v>
      </c>
      <c r="I36" s="31">
        <v>81</v>
      </c>
      <c r="J36" s="31"/>
      <c r="K36" s="22">
        <v>26</v>
      </c>
      <c r="L36" s="30">
        <f t="shared" si="0"/>
        <v>143604.59864510191</v>
      </c>
      <c r="M36" s="30"/>
      <c r="N36" s="24">
        <f t="shared" si="2"/>
        <v>5.5232537940423807</v>
      </c>
      <c r="O36" s="22">
        <v>2011</v>
      </c>
      <c r="P36" s="23">
        <v>42496</v>
      </c>
      <c r="Q36" s="31">
        <v>80.31</v>
      </c>
      <c r="R36" s="31"/>
      <c r="S36" s="32">
        <f t="shared" si="3"/>
        <v>381104.511788923</v>
      </c>
      <c r="T36" s="32"/>
      <c r="U36" s="33">
        <f t="shared" si="4"/>
        <v>68.999999999999773</v>
      </c>
      <c r="V36" s="33"/>
      <c r="W36" s="3" t="s">
        <v>62</v>
      </c>
    </row>
    <row r="37" spans="1:23">
      <c r="A37" t="s">
        <v>184</v>
      </c>
      <c r="B37" s="1" t="s">
        <v>41</v>
      </c>
      <c r="C37" s="22">
        <v>29</v>
      </c>
      <c r="D37" s="30">
        <f t="shared" si="1"/>
        <v>5167924.4666256541</v>
      </c>
      <c r="E37" s="30"/>
      <c r="F37" s="22">
        <v>2011</v>
      </c>
      <c r="G37" s="23">
        <v>42508</v>
      </c>
      <c r="H37" s="22" t="s">
        <v>43</v>
      </c>
      <c r="I37" s="31">
        <v>81.41</v>
      </c>
      <c r="J37" s="31"/>
      <c r="K37" s="22">
        <v>43</v>
      </c>
      <c r="L37" s="30">
        <f t="shared" si="0"/>
        <v>155037.73399876963</v>
      </c>
      <c r="M37" s="30"/>
      <c r="N37" s="24">
        <f t="shared" si="2"/>
        <v>3.6055286976458056</v>
      </c>
      <c r="O37" s="22">
        <v>2011</v>
      </c>
      <c r="P37" s="23">
        <v>42513</v>
      </c>
      <c r="Q37" s="31">
        <v>81.459999999999994</v>
      </c>
      <c r="R37" s="31"/>
      <c r="S37" s="32">
        <f t="shared" si="3"/>
        <v>18027.643488228005</v>
      </c>
      <c r="T37" s="32"/>
      <c r="U37" s="33">
        <f t="shared" si="4"/>
        <v>4.9999999999997158</v>
      </c>
      <c r="V37" s="33"/>
      <c r="W37" s="3" t="s">
        <v>63</v>
      </c>
    </row>
    <row r="38" spans="1:23">
      <c r="A38" t="s">
        <v>184</v>
      </c>
      <c r="B38" s="1" t="s">
        <v>41</v>
      </c>
      <c r="C38" s="22">
        <v>30</v>
      </c>
      <c r="D38" s="30">
        <f t="shared" si="1"/>
        <v>5185952.1101138825</v>
      </c>
      <c r="E38" s="30"/>
      <c r="F38" s="22">
        <v>2011</v>
      </c>
      <c r="G38" s="23">
        <v>42524</v>
      </c>
      <c r="H38" s="22" t="s">
        <v>39</v>
      </c>
      <c r="I38" s="31">
        <v>80.66</v>
      </c>
      <c r="J38" s="31"/>
      <c r="K38" s="22">
        <v>35</v>
      </c>
      <c r="L38" s="30">
        <f t="shared" si="0"/>
        <v>155578.56330341648</v>
      </c>
      <c r="M38" s="30"/>
      <c r="N38" s="24">
        <f t="shared" si="2"/>
        <v>4.4451018086690421</v>
      </c>
      <c r="O38" s="22">
        <v>2011</v>
      </c>
      <c r="P38" s="23">
        <v>42530</v>
      </c>
      <c r="Q38" s="31">
        <v>79.900000000000006</v>
      </c>
      <c r="R38" s="31"/>
      <c r="S38" s="32">
        <f t="shared" si="3"/>
        <v>337827.73745884316</v>
      </c>
      <c r="T38" s="32"/>
      <c r="U38" s="33">
        <f t="shared" si="4"/>
        <v>75.999999999999091</v>
      </c>
      <c r="V38" s="33"/>
      <c r="W38" s="3" t="s">
        <v>64</v>
      </c>
    </row>
    <row r="39" spans="1:23">
      <c r="A39" t="s">
        <v>184</v>
      </c>
      <c r="B39" s="1" t="s">
        <v>41</v>
      </c>
      <c r="C39" s="22">
        <v>31</v>
      </c>
      <c r="D39" s="30">
        <f t="shared" si="1"/>
        <v>5523779.8475727253</v>
      </c>
      <c r="E39" s="30"/>
      <c r="F39" s="22">
        <v>2011</v>
      </c>
      <c r="G39" s="23">
        <v>42536</v>
      </c>
      <c r="H39" s="22" t="s">
        <v>43</v>
      </c>
      <c r="I39" s="31">
        <v>80.62</v>
      </c>
      <c r="J39" s="31"/>
      <c r="K39" s="22">
        <v>49</v>
      </c>
      <c r="L39" s="30">
        <f t="shared" si="0"/>
        <v>165713.39542718176</v>
      </c>
      <c r="M39" s="30"/>
      <c r="N39" s="24">
        <f t="shared" si="2"/>
        <v>3.3819060291261587</v>
      </c>
      <c r="O39" s="22">
        <v>2011</v>
      </c>
      <c r="P39" s="23">
        <v>42537</v>
      </c>
      <c r="Q39" s="31">
        <v>80.819999999999993</v>
      </c>
      <c r="R39" s="31"/>
      <c r="S39" s="32">
        <f t="shared" si="3"/>
        <v>67638.120582519317</v>
      </c>
      <c r="T39" s="32"/>
      <c r="U39" s="33">
        <f t="shared" si="4"/>
        <v>19.999999999998863</v>
      </c>
      <c r="V39" s="33"/>
      <c r="W39" s="3" t="s">
        <v>65</v>
      </c>
    </row>
    <row r="40" spans="1:23">
      <c r="A40" t="s">
        <v>205</v>
      </c>
      <c r="B40" s="1" t="s">
        <v>41</v>
      </c>
      <c r="C40" s="22">
        <v>32</v>
      </c>
      <c r="D40" s="30">
        <f t="shared" si="1"/>
        <v>5591417.9681552444</v>
      </c>
      <c r="E40" s="30"/>
      <c r="F40" s="22">
        <v>2011</v>
      </c>
      <c r="G40" s="23">
        <v>42556</v>
      </c>
      <c r="H40" s="22" t="s">
        <v>43</v>
      </c>
      <c r="I40" s="31">
        <v>81.11</v>
      </c>
      <c r="J40" s="31"/>
      <c r="K40" s="22">
        <v>42</v>
      </c>
      <c r="L40" s="30">
        <f t="shared" si="0"/>
        <v>167742.53904465731</v>
      </c>
      <c r="M40" s="30"/>
      <c r="N40" s="24">
        <f t="shared" si="2"/>
        <v>3.9938699772537456</v>
      </c>
      <c r="O40" s="22">
        <v>2011</v>
      </c>
      <c r="P40" s="23">
        <v>42557</v>
      </c>
      <c r="Q40" s="31">
        <v>80.790000000000006</v>
      </c>
      <c r="R40" s="31"/>
      <c r="S40" s="32">
        <f t="shared" si="3"/>
        <v>-127803.83927211714</v>
      </c>
      <c r="T40" s="32"/>
      <c r="U40" s="33">
        <f t="shared" si="4"/>
        <v>-42</v>
      </c>
      <c r="V40" s="33"/>
      <c r="W40" s="3" t="s">
        <v>55</v>
      </c>
    </row>
    <row r="41" spans="1:23">
      <c r="A41" s="68" t="s">
        <v>209</v>
      </c>
      <c r="B41" s="1" t="s">
        <v>41</v>
      </c>
      <c r="C41" s="22">
        <v>33</v>
      </c>
      <c r="D41" s="30">
        <f t="shared" si="1"/>
        <v>5463614.1288831271</v>
      </c>
      <c r="E41" s="30"/>
      <c r="F41" s="22">
        <v>2011</v>
      </c>
      <c r="G41" s="23">
        <v>42571</v>
      </c>
      <c r="H41" s="22" t="s">
        <v>43</v>
      </c>
      <c r="I41" s="31">
        <v>79.27</v>
      </c>
      <c r="J41" s="31"/>
      <c r="K41" s="22">
        <v>36</v>
      </c>
      <c r="L41" s="30">
        <f t="shared" si="0"/>
        <v>163908.4238664938</v>
      </c>
      <c r="M41" s="30"/>
      <c r="N41" s="24">
        <f t="shared" si="2"/>
        <v>4.5530117740692724</v>
      </c>
      <c r="O41" s="22">
        <v>2011</v>
      </c>
      <c r="P41" s="23">
        <v>42571</v>
      </c>
      <c r="Q41" s="31">
        <v>78.91</v>
      </c>
      <c r="R41" s="31"/>
      <c r="S41" s="32">
        <f t="shared" si="3"/>
        <v>-163908.42386649357</v>
      </c>
      <c r="T41" s="32"/>
      <c r="U41" s="33">
        <f t="shared" si="4"/>
        <v>-36</v>
      </c>
      <c r="V41" s="33"/>
    </row>
    <row r="42" spans="1:23">
      <c r="A42" t="s">
        <v>184</v>
      </c>
      <c r="B42" s="1" t="s">
        <v>50</v>
      </c>
      <c r="C42" s="22">
        <v>34</v>
      </c>
      <c r="D42" s="30">
        <f t="shared" si="1"/>
        <v>5299705.7050166335</v>
      </c>
      <c r="E42" s="30"/>
      <c r="F42" s="22">
        <v>2011</v>
      </c>
      <c r="G42" s="23">
        <v>42577</v>
      </c>
      <c r="H42" s="22" t="s">
        <v>39</v>
      </c>
      <c r="I42" s="31">
        <v>77.930000000000007</v>
      </c>
      <c r="J42" s="31"/>
      <c r="K42" s="22">
        <v>71</v>
      </c>
      <c r="L42" s="30">
        <f t="shared" si="0"/>
        <v>158991.17115049899</v>
      </c>
      <c r="M42" s="30"/>
      <c r="N42" s="24">
        <f t="shared" si="2"/>
        <v>2.239312269725338</v>
      </c>
      <c r="O42" s="22">
        <v>2011</v>
      </c>
      <c r="P42" s="23">
        <v>42578</v>
      </c>
      <c r="Q42" s="31">
        <v>77.8</v>
      </c>
      <c r="R42" s="31"/>
      <c r="S42" s="32">
        <f t="shared" si="3"/>
        <v>29111.059506431557</v>
      </c>
      <c r="T42" s="32"/>
      <c r="U42" s="33">
        <f t="shared" si="4"/>
        <v>13.000000000000966</v>
      </c>
      <c r="V42" s="33"/>
      <c r="W42" s="3" t="s">
        <v>40</v>
      </c>
    </row>
    <row r="43" spans="1:23">
      <c r="A43" t="s">
        <v>205</v>
      </c>
      <c r="B43" s="1" t="s">
        <v>50</v>
      </c>
      <c r="C43" s="22">
        <v>35</v>
      </c>
      <c r="D43" s="30">
        <f t="shared" si="1"/>
        <v>5328816.7645230647</v>
      </c>
      <c r="E43" s="30"/>
      <c r="F43" s="22">
        <v>2011</v>
      </c>
      <c r="G43" s="23">
        <v>42585</v>
      </c>
      <c r="H43" s="22" t="s">
        <v>39</v>
      </c>
      <c r="I43" s="31">
        <v>76.95</v>
      </c>
      <c r="J43" s="31"/>
      <c r="K43" s="22">
        <v>42</v>
      </c>
      <c r="L43" s="30">
        <f t="shared" si="0"/>
        <v>159864.50293569194</v>
      </c>
      <c r="M43" s="30"/>
      <c r="N43" s="24">
        <f t="shared" si="2"/>
        <v>3.8062976889450462</v>
      </c>
      <c r="O43" s="22">
        <v>2011</v>
      </c>
      <c r="P43" s="23">
        <v>42586</v>
      </c>
      <c r="Q43" s="31">
        <v>77.37</v>
      </c>
      <c r="R43" s="31"/>
      <c r="S43" s="32">
        <f t="shared" si="3"/>
        <v>-159864.50293569258</v>
      </c>
      <c r="T43" s="32"/>
      <c r="U43" s="33">
        <f t="shared" si="4"/>
        <v>-42</v>
      </c>
      <c r="V43" s="33"/>
    </row>
    <row r="44" spans="1:23">
      <c r="A44" t="s">
        <v>184</v>
      </c>
      <c r="B44" s="1" t="s">
        <v>50</v>
      </c>
      <c r="C44" s="22">
        <v>36</v>
      </c>
      <c r="D44" s="30">
        <f t="shared" si="1"/>
        <v>5168952.261587372</v>
      </c>
      <c r="E44" s="30"/>
      <c r="F44" s="22">
        <v>2011</v>
      </c>
      <c r="G44" s="23">
        <v>42590</v>
      </c>
      <c r="H44" s="22" t="s">
        <v>39</v>
      </c>
      <c r="I44" s="31">
        <v>78.36</v>
      </c>
      <c r="J44" s="31"/>
      <c r="K44" s="22">
        <v>65</v>
      </c>
      <c r="L44" s="30">
        <f t="shared" si="0"/>
        <v>155068.56784762116</v>
      </c>
      <c r="M44" s="30"/>
      <c r="N44" s="24">
        <f t="shared" si="2"/>
        <v>2.385670274578787</v>
      </c>
      <c r="O44" s="22">
        <v>2011</v>
      </c>
      <c r="P44" s="23">
        <v>42591</v>
      </c>
      <c r="Q44" s="31">
        <v>77.010000000000005</v>
      </c>
      <c r="R44" s="31"/>
      <c r="S44" s="32">
        <f t="shared" si="3"/>
        <v>322065.48706813488</v>
      </c>
      <c r="T44" s="32"/>
      <c r="U44" s="33">
        <f t="shared" si="4"/>
        <v>134.99999999999943</v>
      </c>
      <c r="V44" s="33"/>
      <c r="W44" s="3" t="s">
        <v>48</v>
      </c>
    </row>
    <row r="45" spans="1:23">
      <c r="A45" t="s">
        <v>210</v>
      </c>
      <c r="B45" s="1" t="s">
        <v>50</v>
      </c>
      <c r="C45" s="22">
        <v>37</v>
      </c>
      <c r="D45" s="30">
        <f t="shared" si="1"/>
        <v>5491017.7486555073</v>
      </c>
      <c r="E45" s="30"/>
      <c r="F45" s="22">
        <v>2012</v>
      </c>
      <c r="G45" s="23">
        <v>42408</v>
      </c>
      <c r="H45" s="22" t="s">
        <v>43</v>
      </c>
      <c r="I45" s="31">
        <v>77.040000000000006</v>
      </c>
      <c r="J45" s="31"/>
      <c r="K45" s="22">
        <v>34</v>
      </c>
      <c r="L45" s="30">
        <f t="shared" si="0"/>
        <v>164730.53245966521</v>
      </c>
      <c r="M45" s="30"/>
      <c r="N45" s="24">
        <f t="shared" si="2"/>
        <v>4.8450156605783885</v>
      </c>
      <c r="O45" s="22">
        <v>2012</v>
      </c>
      <c r="P45" s="23">
        <v>42410</v>
      </c>
      <c r="Q45" s="31">
        <v>77.55</v>
      </c>
      <c r="R45" s="31"/>
      <c r="S45" s="32">
        <f t="shared" si="3"/>
        <v>247095.79868949341</v>
      </c>
      <c r="T45" s="32"/>
      <c r="U45" s="33">
        <f t="shared" si="4"/>
        <v>50.999999999999091</v>
      </c>
      <c r="V45" s="33"/>
      <c r="W45" s="3" t="s">
        <v>55</v>
      </c>
    </row>
    <row r="46" spans="1:23">
      <c r="A46" t="s">
        <v>210</v>
      </c>
      <c r="B46" s="1" t="s">
        <v>50</v>
      </c>
      <c r="C46" s="22">
        <v>38</v>
      </c>
      <c r="D46" s="30">
        <f t="shared" si="1"/>
        <v>5738113.5473450003</v>
      </c>
      <c r="E46" s="30"/>
      <c r="F46" s="22">
        <v>2012</v>
      </c>
      <c r="G46" s="23">
        <v>42421</v>
      </c>
      <c r="H46" s="22" t="s">
        <v>43</v>
      </c>
      <c r="I46" s="31">
        <v>79.81</v>
      </c>
      <c r="J46" s="31"/>
      <c r="K46" s="22">
        <v>27</v>
      </c>
      <c r="L46" s="30">
        <f t="shared" si="0"/>
        <v>172143.40642035002</v>
      </c>
      <c r="M46" s="30"/>
      <c r="N46" s="24">
        <f t="shared" si="2"/>
        <v>6.3756817192722233</v>
      </c>
      <c r="O46" s="22">
        <v>2012</v>
      </c>
      <c r="P46" s="23">
        <v>42427</v>
      </c>
      <c r="Q46" s="31">
        <v>80.22</v>
      </c>
      <c r="R46" s="31"/>
      <c r="S46" s="32">
        <f t="shared" si="3"/>
        <v>261402.95049015898</v>
      </c>
      <c r="T46" s="32"/>
      <c r="U46" s="33">
        <f t="shared" si="4"/>
        <v>40.999999999999659</v>
      </c>
      <c r="V46" s="33"/>
      <c r="W46" s="3" t="s">
        <v>47</v>
      </c>
    </row>
    <row r="47" spans="1:23">
      <c r="A47" t="s">
        <v>210</v>
      </c>
      <c r="B47" s="1" t="s">
        <v>41</v>
      </c>
      <c r="C47" s="22">
        <v>39</v>
      </c>
      <c r="D47" s="30">
        <f t="shared" si="1"/>
        <v>5999516.4978351593</v>
      </c>
      <c r="E47" s="30"/>
      <c r="F47" s="22">
        <v>2012</v>
      </c>
      <c r="G47" s="23">
        <v>42434</v>
      </c>
      <c r="H47" s="22" t="s">
        <v>43</v>
      </c>
      <c r="I47" s="31">
        <v>81.45</v>
      </c>
      <c r="J47" s="31"/>
      <c r="K47" s="22">
        <v>30</v>
      </c>
      <c r="L47" s="30">
        <f t="shared" si="0"/>
        <v>179985.49493505477</v>
      </c>
      <c r="M47" s="30"/>
      <c r="N47" s="24">
        <f t="shared" si="2"/>
        <v>5.9995164978351587</v>
      </c>
      <c r="O47" s="22">
        <v>2012</v>
      </c>
      <c r="P47" s="23">
        <v>42435</v>
      </c>
      <c r="Q47" s="31">
        <v>81.150000000000006</v>
      </c>
      <c r="R47" s="31"/>
      <c r="S47" s="32">
        <f t="shared" si="3"/>
        <v>-179985.49493505305</v>
      </c>
      <c r="T47" s="32"/>
      <c r="U47" s="33">
        <f t="shared" si="4"/>
        <v>-30</v>
      </c>
      <c r="V47" s="33"/>
    </row>
    <row r="48" spans="1:23">
      <c r="A48" t="s">
        <v>210</v>
      </c>
      <c r="B48" s="1" t="s">
        <v>41</v>
      </c>
      <c r="C48" s="22">
        <v>40</v>
      </c>
      <c r="D48" s="30">
        <f t="shared" si="1"/>
        <v>5819531.0029001059</v>
      </c>
      <c r="E48" s="30"/>
      <c r="F48" s="22">
        <v>2012</v>
      </c>
      <c r="G48" s="23">
        <v>42442</v>
      </c>
      <c r="H48" s="22" t="s">
        <v>43</v>
      </c>
      <c r="I48" s="31">
        <v>82.79</v>
      </c>
      <c r="J48" s="31"/>
      <c r="K48" s="22">
        <v>73</v>
      </c>
      <c r="L48" s="30">
        <f t="shared" si="0"/>
        <v>174585.93008700316</v>
      </c>
      <c r="M48" s="30"/>
      <c r="N48" s="24">
        <f t="shared" si="2"/>
        <v>2.391588083383605</v>
      </c>
      <c r="O48" s="22">
        <v>2012</v>
      </c>
      <c r="P48" s="23">
        <v>42450</v>
      </c>
      <c r="Q48" s="31">
        <v>83.51</v>
      </c>
      <c r="R48" s="31"/>
      <c r="S48" s="32">
        <f t="shared" si="3"/>
        <v>172194.3420036193</v>
      </c>
      <c r="T48" s="32"/>
      <c r="U48" s="33">
        <f t="shared" si="4"/>
        <v>71.999999999999886</v>
      </c>
      <c r="V48" s="33"/>
      <c r="W48" s="3" t="s">
        <v>66</v>
      </c>
    </row>
    <row r="49" spans="1:23">
      <c r="A49" t="s">
        <v>210</v>
      </c>
      <c r="B49" s="1" t="s">
        <v>52</v>
      </c>
      <c r="C49" s="22">
        <v>41</v>
      </c>
      <c r="D49" s="30">
        <f t="shared" si="1"/>
        <v>5991725.3449037252</v>
      </c>
      <c r="E49" s="30"/>
      <c r="F49" s="22">
        <v>2012</v>
      </c>
      <c r="G49" s="23">
        <v>42455</v>
      </c>
      <c r="H49" s="22" t="s">
        <v>43</v>
      </c>
      <c r="I49" s="31">
        <v>82.77</v>
      </c>
      <c r="J49" s="31"/>
      <c r="K49" s="22">
        <v>36</v>
      </c>
      <c r="L49" s="30">
        <f t="shared" si="0"/>
        <v>179751.76034711176</v>
      </c>
      <c r="M49" s="30"/>
      <c r="N49" s="24">
        <f t="shared" si="2"/>
        <v>4.9931044540864375</v>
      </c>
      <c r="O49" s="22">
        <v>2012</v>
      </c>
      <c r="P49" s="23">
        <v>42458</v>
      </c>
      <c r="Q49" s="31">
        <v>82.59</v>
      </c>
      <c r="R49" s="31"/>
      <c r="S49" s="32">
        <f t="shared" si="3"/>
        <v>-89875.880173552185</v>
      </c>
      <c r="T49" s="32"/>
      <c r="U49" s="33">
        <f t="shared" si="4"/>
        <v>-36</v>
      </c>
      <c r="V49" s="33"/>
      <c r="W49" s="3" t="s">
        <v>67</v>
      </c>
    </row>
    <row r="50" spans="1:23">
      <c r="A50" t="s">
        <v>210</v>
      </c>
      <c r="B50" s="1" t="s">
        <v>41</v>
      </c>
      <c r="C50" s="22">
        <v>42</v>
      </c>
      <c r="D50" s="30">
        <f t="shared" si="1"/>
        <v>5901849.4647301733</v>
      </c>
      <c r="E50" s="30"/>
      <c r="F50" s="22">
        <v>2012</v>
      </c>
      <c r="G50" s="23">
        <v>42470</v>
      </c>
      <c r="H50" s="22" t="s">
        <v>39</v>
      </c>
      <c r="I50" s="31">
        <v>81.25</v>
      </c>
      <c r="J50" s="31"/>
      <c r="K50" s="22">
        <v>51</v>
      </c>
      <c r="L50" s="30">
        <f t="shared" si="0"/>
        <v>177055.4839419052</v>
      </c>
      <c r="M50" s="30"/>
      <c r="N50" s="24">
        <f t="shared" si="2"/>
        <v>3.4716761557236313</v>
      </c>
      <c r="O50" s="22">
        <v>2012</v>
      </c>
      <c r="P50" s="23">
        <v>42471</v>
      </c>
      <c r="Q50" s="31">
        <v>80.8</v>
      </c>
      <c r="R50" s="31"/>
      <c r="S50" s="32">
        <f t="shared" si="3"/>
        <v>156225.4270075644</v>
      </c>
      <c r="T50" s="32"/>
      <c r="U50" s="33">
        <f t="shared" si="4"/>
        <v>45.000000000000284</v>
      </c>
      <c r="V50" s="33"/>
      <c r="W50" s="3" t="s">
        <v>48</v>
      </c>
    </row>
    <row r="51" spans="1:23">
      <c r="A51" t="s">
        <v>210</v>
      </c>
      <c r="B51" s="1" t="s">
        <v>41</v>
      </c>
      <c r="C51" s="22">
        <v>43</v>
      </c>
      <c r="D51" s="30">
        <f t="shared" si="1"/>
        <v>6058074.8917377377</v>
      </c>
      <c r="E51" s="30"/>
      <c r="F51" s="22">
        <v>2012</v>
      </c>
      <c r="G51" s="23">
        <v>42476</v>
      </c>
      <c r="H51" s="22" t="s">
        <v>39</v>
      </c>
      <c r="I51" s="31">
        <v>80.510000000000005</v>
      </c>
      <c r="J51" s="31"/>
      <c r="K51" s="22">
        <v>32</v>
      </c>
      <c r="L51" s="30">
        <f t="shared" si="0"/>
        <v>181742.24675213214</v>
      </c>
      <c r="M51" s="30"/>
      <c r="N51" s="24">
        <f t="shared" si="2"/>
        <v>5.6794452110041291</v>
      </c>
      <c r="O51" s="22">
        <v>2012</v>
      </c>
      <c r="P51" s="23">
        <v>42478</v>
      </c>
      <c r="Q51" s="31">
        <v>80.58</v>
      </c>
      <c r="R51" s="31"/>
      <c r="S51" s="32">
        <f t="shared" si="3"/>
        <v>-39756.116477025025</v>
      </c>
      <c r="T51" s="32"/>
      <c r="U51" s="33">
        <f t="shared" si="4"/>
        <v>-32</v>
      </c>
      <c r="V51" s="33"/>
      <c r="W51" s="3" t="s">
        <v>68</v>
      </c>
    </row>
    <row r="52" spans="1:23">
      <c r="A52" t="s">
        <v>210</v>
      </c>
      <c r="B52" s="1" t="s">
        <v>41</v>
      </c>
      <c r="C52" s="22">
        <v>44</v>
      </c>
      <c r="D52" s="30">
        <f t="shared" si="1"/>
        <v>6018318.775260713</v>
      </c>
      <c r="E52" s="30"/>
      <c r="F52" s="22">
        <v>2012</v>
      </c>
      <c r="G52" s="23">
        <v>42483</v>
      </c>
      <c r="H52" s="22" t="s">
        <v>39</v>
      </c>
      <c r="I52" s="31">
        <v>81.23</v>
      </c>
      <c r="J52" s="31"/>
      <c r="K52" s="22">
        <v>43</v>
      </c>
      <c r="L52" s="30">
        <f t="shared" si="0"/>
        <v>180549.56325782137</v>
      </c>
      <c r="M52" s="30"/>
      <c r="N52" s="24">
        <f t="shared" si="2"/>
        <v>4.1988270525074745</v>
      </c>
      <c r="O52" s="22">
        <v>2012</v>
      </c>
      <c r="P52" s="23">
        <v>42484</v>
      </c>
      <c r="Q52" s="31">
        <v>81.23</v>
      </c>
      <c r="R52" s="31"/>
      <c r="S52" s="32">
        <f t="shared" si="3"/>
        <v>0</v>
      </c>
      <c r="T52" s="32"/>
      <c r="U52" s="33">
        <f t="shared" si="4"/>
        <v>0</v>
      </c>
      <c r="V52" s="33"/>
      <c r="W52" s="3" t="s">
        <v>44</v>
      </c>
    </row>
    <row r="53" spans="1:23">
      <c r="A53" t="s">
        <v>210</v>
      </c>
      <c r="B53" s="1" t="s">
        <v>41</v>
      </c>
      <c r="C53" s="22">
        <v>45</v>
      </c>
      <c r="D53" s="30">
        <f t="shared" si="1"/>
        <v>6018318.775260713</v>
      </c>
      <c r="E53" s="30"/>
      <c r="F53" s="22">
        <v>2012</v>
      </c>
      <c r="G53" s="23">
        <v>42486</v>
      </c>
      <c r="H53" s="22" t="s">
        <v>39</v>
      </c>
      <c r="I53" s="31">
        <v>81.19</v>
      </c>
      <c r="J53" s="31"/>
      <c r="K53" s="22">
        <v>49</v>
      </c>
      <c r="L53" s="30">
        <f t="shared" si="0"/>
        <v>180549.56325782137</v>
      </c>
      <c r="M53" s="30"/>
      <c r="N53" s="24">
        <f t="shared" si="2"/>
        <v>3.6846849644453341</v>
      </c>
      <c r="O53" s="22">
        <v>2012</v>
      </c>
      <c r="P53" s="23">
        <v>42486</v>
      </c>
      <c r="Q53" s="31">
        <v>80.900000000000006</v>
      </c>
      <c r="R53" s="31"/>
      <c r="S53" s="32">
        <f t="shared" si="3"/>
        <v>106855.86396891176</v>
      </c>
      <c r="T53" s="32"/>
      <c r="U53" s="33">
        <f t="shared" si="4"/>
        <v>28.999999999999204</v>
      </c>
      <c r="V53" s="33"/>
      <c r="W53" s="3" t="s">
        <v>69</v>
      </c>
    </row>
    <row r="54" spans="1:23">
      <c r="A54" t="s">
        <v>210</v>
      </c>
      <c r="B54" s="1" t="s">
        <v>41</v>
      </c>
      <c r="C54" s="22">
        <v>46</v>
      </c>
      <c r="D54" s="30">
        <f t="shared" si="1"/>
        <v>6125174.6392296245</v>
      </c>
      <c r="E54" s="30"/>
      <c r="F54" s="22">
        <v>2012</v>
      </c>
      <c r="G54" s="23">
        <v>42487</v>
      </c>
      <c r="H54" s="22" t="s">
        <v>39</v>
      </c>
      <c r="I54" s="31">
        <v>80.45</v>
      </c>
      <c r="J54" s="31"/>
      <c r="K54" s="22">
        <v>98</v>
      </c>
      <c r="L54" s="30">
        <f t="shared" si="0"/>
        <v>183755.23917688872</v>
      </c>
      <c r="M54" s="30"/>
      <c r="N54" s="24">
        <f t="shared" si="2"/>
        <v>1.8750534609886604</v>
      </c>
      <c r="O54" s="22">
        <v>2012</v>
      </c>
      <c r="P54" s="23">
        <v>42493</v>
      </c>
      <c r="Q54" s="31">
        <v>80.36</v>
      </c>
      <c r="R54" s="31"/>
      <c r="S54" s="32">
        <f t="shared" si="3"/>
        <v>16875.481148898583</v>
      </c>
      <c r="T54" s="32"/>
      <c r="U54" s="33">
        <f t="shared" si="4"/>
        <v>9.0000000000003411</v>
      </c>
      <c r="V54" s="33"/>
      <c r="W54" s="3" t="s">
        <v>44</v>
      </c>
    </row>
    <row r="55" spans="1:23">
      <c r="A55" t="s">
        <v>210</v>
      </c>
      <c r="B55" s="1" t="s">
        <v>41</v>
      </c>
      <c r="C55" s="22">
        <v>47</v>
      </c>
      <c r="D55" s="30">
        <f t="shared" si="1"/>
        <v>6142050.1203785231</v>
      </c>
      <c r="E55" s="30"/>
      <c r="F55" s="22">
        <v>2012</v>
      </c>
      <c r="G55" s="23">
        <v>42527</v>
      </c>
      <c r="H55" s="22" t="s">
        <v>43</v>
      </c>
      <c r="I55" s="31">
        <v>78.959999999999994</v>
      </c>
      <c r="J55" s="31"/>
      <c r="K55" s="22">
        <v>80</v>
      </c>
      <c r="L55" s="30">
        <f t="shared" si="0"/>
        <v>184261.5036113557</v>
      </c>
      <c r="M55" s="30"/>
      <c r="N55" s="24">
        <f t="shared" si="2"/>
        <v>2.3032687951419462</v>
      </c>
      <c r="O55" s="22">
        <v>2012</v>
      </c>
      <c r="P55" s="23">
        <v>42529</v>
      </c>
      <c r="Q55" s="31">
        <v>79.44</v>
      </c>
      <c r="R55" s="31"/>
      <c r="S55" s="32">
        <f t="shared" si="3"/>
        <v>110556.90216681433</v>
      </c>
      <c r="T55" s="32"/>
      <c r="U55" s="33">
        <f t="shared" si="4"/>
        <v>48.000000000000398</v>
      </c>
      <c r="V55" s="33"/>
      <c r="W55" s="3" t="s">
        <v>55</v>
      </c>
    </row>
    <row r="56" spans="1:23">
      <c r="A56" t="s">
        <v>210</v>
      </c>
      <c r="B56" s="1" t="s">
        <v>41</v>
      </c>
      <c r="C56" s="22">
        <v>48</v>
      </c>
      <c r="D56" s="30">
        <f t="shared" si="1"/>
        <v>6252607.0225453377</v>
      </c>
      <c r="E56" s="30"/>
      <c r="F56" s="22">
        <v>2012</v>
      </c>
      <c r="G56" s="23">
        <v>42549</v>
      </c>
      <c r="H56" s="22" t="s">
        <v>39</v>
      </c>
      <c r="I56" s="31">
        <v>79.400000000000006</v>
      </c>
      <c r="J56" s="31"/>
      <c r="K56" s="22">
        <v>35</v>
      </c>
      <c r="L56" s="30">
        <f t="shared" si="0"/>
        <v>187578.21067636012</v>
      </c>
      <c r="M56" s="30"/>
      <c r="N56" s="24">
        <f t="shared" si="2"/>
        <v>5.3593774478960032</v>
      </c>
      <c r="O56" s="22">
        <v>2012</v>
      </c>
      <c r="P56" s="23">
        <v>42550</v>
      </c>
      <c r="Q56" s="31">
        <v>79.400000000000006</v>
      </c>
      <c r="R56" s="31"/>
      <c r="S56" s="32">
        <f t="shared" si="3"/>
        <v>0</v>
      </c>
      <c r="T56" s="32"/>
      <c r="U56" s="33">
        <f t="shared" si="4"/>
        <v>0</v>
      </c>
      <c r="V56" s="33"/>
      <c r="W56" s="3" t="s">
        <v>47</v>
      </c>
    </row>
    <row r="57" spans="1:23">
      <c r="A57" t="s">
        <v>210</v>
      </c>
      <c r="B57" s="1" t="s">
        <v>50</v>
      </c>
      <c r="C57" s="22">
        <v>49</v>
      </c>
      <c r="D57" s="30">
        <f t="shared" si="1"/>
        <v>6252607.0225453377</v>
      </c>
      <c r="E57" s="30"/>
      <c r="F57" s="22">
        <v>2012</v>
      </c>
      <c r="G57" s="23">
        <v>42603</v>
      </c>
      <c r="H57" s="22" t="s">
        <v>39</v>
      </c>
      <c r="I57" s="31">
        <v>79.3</v>
      </c>
      <c r="J57" s="31"/>
      <c r="K57" s="22">
        <v>23</v>
      </c>
      <c r="L57" s="30">
        <f t="shared" si="0"/>
        <v>187578.21067636012</v>
      </c>
      <c r="M57" s="30"/>
      <c r="N57" s="24">
        <f t="shared" si="2"/>
        <v>8.155574377233048</v>
      </c>
      <c r="O57" s="22">
        <v>2012</v>
      </c>
      <c r="P57" s="23">
        <v>42606</v>
      </c>
      <c r="Q57" s="31">
        <v>78.7</v>
      </c>
      <c r="R57" s="31"/>
      <c r="S57" s="32">
        <f t="shared" si="3"/>
        <v>489334.46263397828</v>
      </c>
      <c r="T57" s="32"/>
      <c r="U57" s="33">
        <f t="shared" si="4"/>
        <v>59.999999999999432</v>
      </c>
      <c r="V57" s="33"/>
      <c r="W57" s="3" t="s">
        <v>63</v>
      </c>
    </row>
    <row r="58" spans="1:23">
      <c r="A58" t="s">
        <v>210</v>
      </c>
      <c r="B58" s="1" t="s">
        <v>41</v>
      </c>
      <c r="C58" s="22">
        <v>50</v>
      </c>
      <c r="D58" s="30">
        <f t="shared" si="1"/>
        <v>6741941.4851793163</v>
      </c>
      <c r="E58" s="30"/>
      <c r="F58" s="22">
        <v>2012</v>
      </c>
      <c r="G58" s="23">
        <v>42610</v>
      </c>
      <c r="H58" s="22" t="s">
        <v>39</v>
      </c>
      <c r="I58" s="31">
        <v>78.489999999999995</v>
      </c>
      <c r="J58" s="31"/>
      <c r="K58" s="22">
        <v>29</v>
      </c>
      <c r="L58" s="30">
        <f t="shared" si="0"/>
        <v>202258.24455537947</v>
      </c>
      <c r="M58" s="30"/>
      <c r="N58" s="24">
        <f t="shared" si="2"/>
        <v>6.9744222260475679</v>
      </c>
      <c r="O58" s="22">
        <v>2012</v>
      </c>
      <c r="P58" s="23">
        <v>42611</v>
      </c>
      <c r="Q58" s="31">
        <v>78.58</v>
      </c>
      <c r="R58" s="31"/>
      <c r="S58" s="32">
        <f t="shared" si="3"/>
        <v>-62769.800034430489</v>
      </c>
      <c r="T58" s="32"/>
      <c r="U58" s="33">
        <f t="shared" si="4"/>
        <v>-29</v>
      </c>
      <c r="V58" s="33"/>
      <c r="W58" s="3" t="s">
        <v>47</v>
      </c>
    </row>
    <row r="59" spans="1:23">
      <c r="C59" s="22">
        <v>51</v>
      </c>
      <c r="D59" s="30" t="s">
        <v>70</v>
      </c>
      <c r="E59" s="30"/>
      <c r="F59" s="22"/>
      <c r="G59" s="23"/>
      <c r="H59" s="22" t="s">
        <v>39</v>
      </c>
      <c r="I59" s="31"/>
      <c r="J59" s="31"/>
      <c r="K59" s="22"/>
      <c r="L59" s="30" t="str">
        <f t="shared" si="0"/>
        <v/>
      </c>
      <c r="M59" s="30"/>
      <c r="N59" s="24" t="str">
        <f t="shared" si="2"/>
        <v/>
      </c>
      <c r="O59" s="22"/>
      <c r="P59" s="23"/>
      <c r="Q59" s="31"/>
      <c r="R59" s="31"/>
      <c r="S59" s="32" t="str">
        <f t="shared" si="3"/>
        <v/>
      </c>
      <c r="T59" s="32"/>
      <c r="U59" s="33" t="str">
        <f t="shared" si="4"/>
        <v/>
      </c>
      <c r="V59" s="33"/>
    </row>
    <row r="60" spans="1:23">
      <c r="C60" s="22">
        <v>52</v>
      </c>
      <c r="D60" s="30" t="str">
        <f t="shared" si="1"/>
        <v/>
      </c>
      <c r="E60" s="30"/>
      <c r="F60" s="22"/>
      <c r="G60" s="23"/>
      <c r="H60" s="22" t="s">
        <v>39</v>
      </c>
      <c r="I60" s="31"/>
      <c r="J60" s="31"/>
      <c r="K60" s="22"/>
      <c r="L60" s="30" t="str">
        <f t="shared" si="0"/>
        <v/>
      </c>
      <c r="M60" s="30"/>
      <c r="N60" s="24" t="str">
        <f t="shared" si="2"/>
        <v/>
      </c>
      <c r="O60" s="22"/>
      <c r="P60" s="23"/>
      <c r="Q60" s="31"/>
      <c r="R60" s="31"/>
      <c r="S60" s="32" t="str">
        <f t="shared" si="3"/>
        <v/>
      </c>
      <c r="T60" s="32"/>
      <c r="U60" s="33" t="str">
        <f t="shared" si="4"/>
        <v/>
      </c>
      <c r="V60" s="33"/>
    </row>
    <row r="61" spans="1:23">
      <c r="C61" s="22">
        <v>53</v>
      </c>
      <c r="D61" s="30" t="str">
        <f t="shared" si="1"/>
        <v/>
      </c>
      <c r="E61" s="30"/>
      <c r="F61" s="22"/>
      <c r="G61" s="23"/>
      <c r="H61" s="22" t="s">
        <v>39</v>
      </c>
      <c r="I61" s="31"/>
      <c r="J61" s="31"/>
      <c r="K61" s="22"/>
      <c r="L61" s="30" t="str">
        <f t="shared" si="0"/>
        <v/>
      </c>
      <c r="M61" s="30"/>
      <c r="N61" s="24" t="str">
        <f t="shared" si="2"/>
        <v/>
      </c>
      <c r="O61" s="22"/>
      <c r="P61" s="23"/>
      <c r="Q61" s="31"/>
      <c r="R61" s="31"/>
      <c r="S61" s="32" t="str">
        <f t="shared" si="3"/>
        <v/>
      </c>
      <c r="T61" s="32"/>
      <c r="U61" s="33" t="str">
        <f t="shared" si="4"/>
        <v/>
      </c>
      <c r="V61" s="33"/>
    </row>
    <row r="62" spans="1:23">
      <c r="C62" s="22">
        <v>54</v>
      </c>
      <c r="D62" s="30" t="str">
        <f t="shared" si="1"/>
        <v/>
      </c>
      <c r="E62" s="30"/>
      <c r="F62" s="22"/>
      <c r="G62" s="23"/>
      <c r="H62" s="22" t="s">
        <v>39</v>
      </c>
      <c r="I62" s="31"/>
      <c r="J62" s="31"/>
      <c r="K62" s="22"/>
      <c r="L62" s="30" t="str">
        <f t="shared" si="0"/>
        <v/>
      </c>
      <c r="M62" s="30"/>
      <c r="N62" s="24" t="str">
        <f t="shared" si="2"/>
        <v/>
      </c>
      <c r="O62" s="22"/>
      <c r="P62" s="23"/>
      <c r="Q62" s="31"/>
      <c r="R62" s="31"/>
      <c r="S62" s="32" t="str">
        <f t="shared" si="3"/>
        <v/>
      </c>
      <c r="T62" s="32"/>
      <c r="U62" s="33" t="str">
        <f t="shared" si="4"/>
        <v/>
      </c>
      <c r="V62" s="33"/>
    </row>
    <row r="63" spans="1:23">
      <c r="C63" s="22">
        <v>55</v>
      </c>
      <c r="D63" s="30" t="str">
        <f t="shared" si="1"/>
        <v/>
      </c>
      <c r="E63" s="30"/>
      <c r="F63" s="22"/>
      <c r="G63" s="23"/>
      <c r="H63" s="22" t="s">
        <v>43</v>
      </c>
      <c r="I63" s="31"/>
      <c r="J63" s="31"/>
      <c r="K63" s="22"/>
      <c r="L63" s="30" t="str">
        <f t="shared" si="0"/>
        <v/>
      </c>
      <c r="M63" s="30"/>
      <c r="N63" s="24" t="str">
        <f t="shared" si="2"/>
        <v/>
      </c>
      <c r="O63" s="22"/>
      <c r="P63" s="23"/>
      <c r="Q63" s="31"/>
      <c r="R63" s="31"/>
      <c r="S63" s="32" t="str">
        <f t="shared" si="3"/>
        <v/>
      </c>
      <c r="T63" s="32"/>
      <c r="U63" s="33" t="str">
        <f t="shared" si="4"/>
        <v/>
      </c>
      <c r="V63" s="33"/>
    </row>
    <row r="64" spans="1:23">
      <c r="C64" s="22">
        <v>56</v>
      </c>
      <c r="D64" s="30" t="str">
        <f t="shared" si="1"/>
        <v/>
      </c>
      <c r="E64" s="30"/>
      <c r="F64" s="22"/>
      <c r="G64" s="23"/>
      <c r="H64" s="22" t="s">
        <v>39</v>
      </c>
      <c r="I64" s="31"/>
      <c r="J64" s="31"/>
      <c r="K64" s="22"/>
      <c r="L64" s="30" t="str">
        <f t="shared" si="0"/>
        <v/>
      </c>
      <c r="M64" s="30"/>
      <c r="N64" s="24" t="str">
        <f t="shared" si="2"/>
        <v/>
      </c>
      <c r="O64" s="22"/>
      <c r="P64" s="23"/>
      <c r="Q64" s="31"/>
      <c r="R64" s="31"/>
      <c r="S64" s="32" t="str">
        <f t="shared" si="3"/>
        <v/>
      </c>
      <c r="T64" s="32"/>
      <c r="U64" s="33" t="str">
        <f t="shared" si="4"/>
        <v/>
      </c>
      <c r="V64" s="33"/>
    </row>
    <row r="65" spans="3:22">
      <c r="C65" s="22">
        <v>57</v>
      </c>
      <c r="D65" s="30" t="str">
        <f t="shared" si="1"/>
        <v/>
      </c>
      <c r="E65" s="30"/>
      <c r="F65" s="22"/>
      <c r="G65" s="23"/>
      <c r="H65" s="22" t="s">
        <v>39</v>
      </c>
      <c r="I65" s="31"/>
      <c r="J65" s="31"/>
      <c r="K65" s="22"/>
      <c r="L65" s="30" t="str">
        <f t="shared" si="0"/>
        <v/>
      </c>
      <c r="M65" s="30"/>
      <c r="N65" s="24" t="str">
        <f t="shared" si="2"/>
        <v/>
      </c>
      <c r="O65" s="22"/>
      <c r="P65" s="23"/>
      <c r="Q65" s="31"/>
      <c r="R65" s="31"/>
      <c r="S65" s="32" t="str">
        <f t="shared" si="3"/>
        <v/>
      </c>
      <c r="T65" s="32"/>
      <c r="U65" s="33" t="str">
        <f t="shared" si="4"/>
        <v/>
      </c>
      <c r="V65" s="33"/>
    </row>
    <row r="66" spans="3:22">
      <c r="C66" s="22">
        <v>58</v>
      </c>
      <c r="D66" s="30" t="str">
        <f t="shared" si="1"/>
        <v/>
      </c>
      <c r="E66" s="30"/>
      <c r="F66" s="22"/>
      <c r="G66" s="23"/>
      <c r="H66" s="22" t="s">
        <v>39</v>
      </c>
      <c r="I66" s="31"/>
      <c r="J66" s="31"/>
      <c r="K66" s="22"/>
      <c r="L66" s="30" t="str">
        <f t="shared" si="0"/>
        <v/>
      </c>
      <c r="M66" s="30"/>
      <c r="N66" s="24" t="str">
        <f t="shared" si="2"/>
        <v/>
      </c>
      <c r="O66" s="22"/>
      <c r="P66" s="23"/>
      <c r="Q66" s="31"/>
      <c r="R66" s="31"/>
      <c r="S66" s="32" t="str">
        <f t="shared" si="3"/>
        <v/>
      </c>
      <c r="T66" s="32"/>
      <c r="U66" s="33" t="str">
        <f t="shared" si="4"/>
        <v/>
      </c>
      <c r="V66" s="33"/>
    </row>
    <row r="67" spans="3:22">
      <c r="C67" s="22">
        <v>59</v>
      </c>
      <c r="D67" s="30" t="str">
        <f t="shared" si="1"/>
        <v/>
      </c>
      <c r="E67" s="30"/>
      <c r="F67" s="22"/>
      <c r="G67" s="23"/>
      <c r="H67" s="22" t="s">
        <v>39</v>
      </c>
      <c r="I67" s="31"/>
      <c r="J67" s="31"/>
      <c r="K67" s="22"/>
      <c r="L67" s="30" t="str">
        <f t="shared" si="0"/>
        <v/>
      </c>
      <c r="M67" s="30"/>
      <c r="N67" s="24" t="str">
        <f t="shared" si="2"/>
        <v/>
      </c>
      <c r="O67" s="22"/>
      <c r="P67" s="23"/>
      <c r="Q67" s="31"/>
      <c r="R67" s="31"/>
      <c r="S67" s="32" t="str">
        <f t="shared" si="3"/>
        <v/>
      </c>
      <c r="T67" s="32"/>
      <c r="U67" s="33" t="str">
        <f t="shared" si="4"/>
        <v/>
      </c>
      <c r="V67" s="33"/>
    </row>
    <row r="68" spans="3:22">
      <c r="C68" s="22">
        <v>60</v>
      </c>
      <c r="D68" s="30" t="str">
        <f t="shared" si="1"/>
        <v/>
      </c>
      <c r="E68" s="30"/>
      <c r="F68" s="22"/>
      <c r="G68" s="23"/>
      <c r="H68" s="22" t="s">
        <v>43</v>
      </c>
      <c r="I68" s="31"/>
      <c r="J68" s="31"/>
      <c r="K68" s="22"/>
      <c r="L68" s="30" t="str">
        <f t="shared" si="0"/>
        <v/>
      </c>
      <c r="M68" s="30"/>
      <c r="N68" s="24" t="str">
        <f t="shared" si="2"/>
        <v/>
      </c>
      <c r="O68" s="22"/>
      <c r="P68" s="23"/>
      <c r="Q68" s="31"/>
      <c r="R68" s="31"/>
      <c r="S68" s="32" t="str">
        <f t="shared" si="3"/>
        <v/>
      </c>
      <c r="T68" s="32"/>
      <c r="U68" s="33" t="str">
        <f t="shared" si="4"/>
        <v/>
      </c>
      <c r="V68" s="33"/>
    </row>
    <row r="69" spans="3:22">
      <c r="C69" s="22">
        <v>61</v>
      </c>
      <c r="D69" s="30" t="str">
        <f t="shared" si="1"/>
        <v/>
      </c>
      <c r="E69" s="30"/>
      <c r="F69" s="22"/>
      <c r="G69" s="23"/>
      <c r="H69" s="22" t="s">
        <v>43</v>
      </c>
      <c r="I69" s="31"/>
      <c r="J69" s="31"/>
      <c r="K69" s="22"/>
      <c r="L69" s="30" t="str">
        <f t="shared" si="0"/>
        <v/>
      </c>
      <c r="M69" s="30"/>
      <c r="N69" s="24" t="str">
        <f t="shared" si="2"/>
        <v/>
      </c>
      <c r="O69" s="22"/>
      <c r="P69" s="23"/>
      <c r="Q69" s="31"/>
      <c r="R69" s="31"/>
      <c r="S69" s="32" t="str">
        <f t="shared" si="3"/>
        <v/>
      </c>
      <c r="T69" s="32"/>
      <c r="U69" s="33" t="str">
        <f t="shared" si="4"/>
        <v/>
      </c>
      <c r="V69" s="33"/>
    </row>
    <row r="70" spans="3:22">
      <c r="C70" s="22">
        <v>62</v>
      </c>
      <c r="D70" s="30" t="str">
        <f t="shared" si="1"/>
        <v/>
      </c>
      <c r="E70" s="30"/>
      <c r="F70" s="22"/>
      <c r="G70" s="23"/>
      <c r="H70" s="22" t="s">
        <v>39</v>
      </c>
      <c r="I70" s="31"/>
      <c r="J70" s="31"/>
      <c r="K70" s="22"/>
      <c r="L70" s="30" t="str">
        <f t="shared" si="0"/>
        <v/>
      </c>
      <c r="M70" s="30"/>
      <c r="N70" s="24" t="str">
        <f t="shared" si="2"/>
        <v/>
      </c>
      <c r="O70" s="22"/>
      <c r="P70" s="23"/>
      <c r="Q70" s="31"/>
      <c r="R70" s="31"/>
      <c r="S70" s="32" t="str">
        <f t="shared" si="3"/>
        <v/>
      </c>
      <c r="T70" s="32"/>
      <c r="U70" s="33" t="str">
        <f t="shared" si="4"/>
        <v/>
      </c>
      <c r="V70" s="33"/>
    </row>
    <row r="71" spans="3:22">
      <c r="C71" s="22">
        <v>63</v>
      </c>
      <c r="D71" s="30" t="str">
        <f t="shared" si="1"/>
        <v/>
      </c>
      <c r="E71" s="30"/>
      <c r="F71" s="22"/>
      <c r="G71" s="23"/>
      <c r="H71" s="22" t="s">
        <v>43</v>
      </c>
      <c r="I71" s="31"/>
      <c r="J71" s="31"/>
      <c r="K71" s="22"/>
      <c r="L71" s="30" t="str">
        <f t="shared" si="0"/>
        <v/>
      </c>
      <c r="M71" s="30"/>
      <c r="N71" s="24" t="str">
        <f t="shared" si="2"/>
        <v/>
      </c>
      <c r="O71" s="22"/>
      <c r="P71" s="23"/>
      <c r="Q71" s="31"/>
      <c r="R71" s="31"/>
      <c r="S71" s="32" t="str">
        <f t="shared" si="3"/>
        <v/>
      </c>
      <c r="T71" s="32"/>
      <c r="U71" s="33" t="str">
        <f t="shared" si="4"/>
        <v/>
      </c>
      <c r="V71" s="33"/>
    </row>
    <row r="72" spans="3:22">
      <c r="C72" s="22">
        <v>64</v>
      </c>
      <c r="D72" s="30" t="str">
        <f t="shared" si="1"/>
        <v/>
      </c>
      <c r="E72" s="30"/>
      <c r="F72" s="22"/>
      <c r="G72" s="23"/>
      <c r="H72" s="22" t="s">
        <v>39</v>
      </c>
      <c r="I72" s="31"/>
      <c r="J72" s="31"/>
      <c r="K72" s="22"/>
      <c r="L72" s="30" t="str">
        <f t="shared" si="0"/>
        <v/>
      </c>
      <c r="M72" s="30"/>
      <c r="N72" s="24" t="str">
        <f t="shared" si="2"/>
        <v/>
      </c>
      <c r="O72" s="22"/>
      <c r="P72" s="23"/>
      <c r="Q72" s="31"/>
      <c r="R72" s="31"/>
      <c r="S72" s="32" t="str">
        <f t="shared" si="3"/>
        <v/>
      </c>
      <c r="T72" s="32"/>
      <c r="U72" s="33" t="str">
        <f t="shared" si="4"/>
        <v/>
      </c>
      <c r="V72" s="33"/>
    </row>
    <row r="73" spans="3:22">
      <c r="C73" s="22">
        <v>65</v>
      </c>
      <c r="D73" s="30" t="str">
        <f t="shared" si="1"/>
        <v/>
      </c>
      <c r="E73" s="30"/>
      <c r="F73" s="22"/>
      <c r="G73" s="23"/>
      <c r="H73" s="22" t="s">
        <v>43</v>
      </c>
      <c r="I73" s="31"/>
      <c r="J73" s="31"/>
      <c r="K73" s="22"/>
      <c r="L73" s="30" t="str">
        <f t="shared" ref="L73:L108" si="5">IF(G73="","",D73*0.03)</f>
        <v/>
      </c>
      <c r="M73" s="30"/>
      <c r="N73" s="24" t="str">
        <f t="shared" si="2"/>
        <v/>
      </c>
      <c r="O73" s="22"/>
      <c r="P73" s="23"/>
      <c r="Q73" s="31"/>
      <c r="R73" s="31"/>
      <c r="S73" s="32" t="str">
        <f t="shared" si="3"/>
        <v/>
      </c>
      <c r="T73" s="32"/>
      <c r="U73" s="33" t="str">
        <f t="shared" si="4"/>
        <v/>
      </c>
      <c r="V73" s="33"/>
    </row>
    <row r="74" spans="3:22">
      <c r="C74" s="22">
        <v>66</v>
      </c>
      <c r="D74" s="30" t="str">
        <f t="shared" ref="D74:D108" si="6">IF(S73="","",D73+S73)</f>
        <v/>
      </c>
      <c r="E74" s="30"/>
      <c r="F74" s="22"/>
      <c r="G74" s="23"/>
      <c r="H74" s="22" t="s">
        <v>43</v>
      </c>
      <c r="I74" s="31"/>
      <c r="J74" s="31"/>
      <c r="K74" s="22"/>
      <c r="L74" s="30" t="str">
        <f t="shared" si="5"/>
        <v/>
      </c>
      <c r="M74" s="30"/>
      <c r="N74" s="24" t="str">
        <f t="shared" ref="N74:N108" si="7">IF(K74="","",(L74/K74)/1000)</f>
        <v/>
      </c>
      <c r="O74" s="22"/>
      <c r="P74" s="23"/>
      <c r="Q74" s="31"/>
      <c r="R74" s="31"/>
      <c r="S74" s="32" t="str">
        <f t="shared" ref="S74:S108" si="8">IF(P74="","",(IF(H74="売",I74-Q74,Q74-I74))*N74*100000)</f>
        <v/>
      </c>
      <c r="T74" s="32"/>
      <c r="U74" s="33" t="str">
        <f t="shared" ref="U74:U108" si="9">IF(P74="","",IF(S74&lt;0,K74*(-1),IF(H74="買",(Q74-I74)*100,(I74-Q74)*100)))</f>
        <v/>
      </c>
      <c r="V74" s="33"/>
    </row>
    <row r="75" spans="3:22">
      <c r="C75" s="22">
        <v>67</v>
      </c>
      <c r="D75" s="30" t="str">
        <f t="shared" si="6"/>
        <v/>
      </c>
      <c r="E75" s="30"/>
      <c r="F75" s="22"/>
      <c r="G75" s="23"/>
      <c r="H75" s="22" t="s">
        <v>39</v>
      </c>
      <c r="I75" s="31"/>
      <c r="J75" s="31"/>
      <c r="K75" s="22"/>
      <c r="L75" s="30" t="str">
        <f t="shared" si="5"/>
        <v/>
      </c>
      <c r="M75" s="30"/>
      <c r="N75" s="24" t="str">
        <f t="shared" si="7"/>
        <v/>
      </c>
      <c r="O75" s="22"/>
      <c r="P75" s="23"/>
      <c r="Q75" s="31"/>
      <c r="R75" s="31"/>
      <c r="S75" s="32" t="str">
        <f t="shared" si="8"/>
        <v/>
      </c>
      <c r="T75" s="32"/>
      <c r="U75" s="33" t="str">
        <f t="shared" si="9"/>
        <v/>
      </c>
      <c r="V75" s="33"/>
    </row>
    <row r="76" spans="3:22">
      <c r="C76" s="22">
        <v>68</v>
      </c>
      <c r="D76" s="30" t="str">
        <f t="shared" si="6"/>
        <v/>
      </c>
      <c r="E76" s="30"/>
      <c r="F76" s="22"/>
      <c r="G76" s="23"/>
      <c r="H76" s="22" t="s">
        <v>39</v>
      </c>
      <c r="I76" s="31"/>
      <c r="J76" s="31"/>
      <c r="K76" s="22"/>
      <c r="L76" s="30" t="str">
        <f t="shared" si="5"/>
        <v/>
      </c>
      <c r="M76" s="30"/>
      <c r="N76" s="24" t="str">
        <f t="shared" si="7"/>
        <v/>
      </c>
      <c r="O76" s="22"/>
      <c r="P76" s="23"/>
      <c r="Q76" s="31"/>
      <c r="R76" s="31"/>
      <c r="S76" s="32" t="str">
        <f t="shared" si="8"/>
        <v/>
      </c>
      <c r="T76" s="32"/>
      <c r="U76" s="33" t="str">
        <f t="shared" si="9"/>
        <v/>
      </c>
      <c r="V76" s="33"/>
    </row>
    <row r="77" spans="3:22">
      <c r="C77" s="22">
        <v>69</v>
      </c>
      <c r="D77" s="30" t="str">
        <f t="shared" si="6"/>
        <v/>
      </c>
      <c r="E77" s="30"/>
      <c r="F77" s="22"/>
      <c r="G77" s="23"/>
      <c r="H77" s="22" t="s">
        <v>39</v>
      </c>
      <c r="I77" s="31"/>
      <c r="J77" s="31"/>
      <c r="K77" s="22"/>
      <c r="L77" s="30" t="str">
        <f t="shared" si="5"/>
        <v/>
      </c>
      <c r="M77" s="30"/>
      <c r="N77" s="24" t="str">
        <f t="shared" si="7"/>
        <v/>
      </c>
      <c r="O77" s="22"/>
      <c r="P77" s="23"/>
      <c r="Q77" s="31"/>
      <c r="R77" s="31"/>
      <c r="S77" s="32" t="str">
        <f t="shared" si="8"/>
        <v/>
      </c>
      <c r="T77" s="32"/>
      <c r="U77" s="33" t="str">
        <f t="shared" si="9"/>
        <v/>
      </c>
      <c r="V77" s="33"/>
    </row>
    <row r="78" spans="3:22">
      <c r="C78" s="22">
        <v>70</v>
      </c>
      <c r="D78" s="30" t="str">
        <f t="shared" si="6"/>
        <v/>
      </c>
      <c r="E78" s="30"/>
      <c r="F78" s="22"/>
      <c r="G78" s="23"/>
      <c r="H78" s="22" t="s">
        <v>43</v>
      </c>
      <c r="I78" s="31"/>
      <c r="J78" s="31"/>
      <c r="K78" s="22"/>
      <c r="L78" s="30" t="str">
        <f t="shared" si="5"/>
        <v/>
      </c>
      <c r="M78" s="30"/>
      <c r="N78" s="24" t="str">
        <f t="shared" si="7"/>
        <v/>
      </c>
      <c r="O78" s="22"/>
      <c r="P78" s="23"/>
      <c r="Q78" s="31"/>
      <c r="R78" s="31"/>
      <c r="S78" s="32" t="str">
        <f t="shared" si="8"/>
        <v/>
      </c>
      <c r="T78" s="32"/>
      <c r="U78" s="33" t="str">
        <f t="shared" si="9"/>
        <v/>
      </c>
      <c r="V78" s="33"/>
    </row>
    <row r="79" spans="3:22">
      <c r="C79" s="22">
        <v>71</v>
      </c>
      <c r="D79" s="30" t="str">
        <f t="shared" si="6"/>
        <v/>
      </c>
      <c r="E79" s="30"/>
      <c r="F79" s="22"/>
      <c r="G79" s="23"/>
      <c r="H79" s="22" t="s">
        <v>39</v>
      </c>
      <c r="I79" s="31"/>
      <c r="J79" s="31"/>
      <c r="K79" s="22"/>
      <c r="L79" s="30" t="str">
        <f t="shared" si="5"/>
        <v/>
      </c>
      <c r="M79" s="30"/>
      <c r="N79" s="24" t="str">
        <f t="shared" si="7"/>
        <v/>
      </c>
      <c r="O79" s="22"/>
      <c r="P79" s="23"/>
      <c r="Q79" s="31"/>
      <c r="R79" s="31"/>
      <c r="S79" s="32" t="str">
        <f t="shared" si="8"/>
        <v/>
      </c>
      <c r="T79" s="32"/>
      <c r="U79" s="33" t="str">
        <f t="shared" si="9"/>
        <v/>
      </c>
      <c r="V79" s="33"/>
    </row>
    <row r="80" spans="3:22">
      <c r="C80" s="22">
        <v>72</v>
      </c>
      <c r="D80" s="30" t="str">
        <f t="shared" si="6"/>
        <v/>
      </c>
      <c r="E80" s="30"/>
      <c r="F80" s="22"/>
      <c r="G80" s="23"/>
      <c r="H80" s="22" t="s">
        <v>43</v>
      </c>
      <c r="I80" s="31"/>
      <c r="J80" s="31"/>
      <c r="K80" s="22"/>
      <c r="L80" s="30" t="str">
        <f t="shared" si="5"/>
        <v/>
      </c>
      <c r="M80" s="30"/>
      <c r="N80" s="24" t="str">
        <f t="shared" si="7"/>
        <v/>
      </c>
      <c r="O80" s="22"/>
      <c r="P80" s="23"/>
      <c r="Q80" s="31"/>
      <c r="R80" s="31"/>
      <c r="S80" s="32" t="str">
        <f t="shared" si="8"/>
        <v/>
      </c>
      <c r="T80" s="32"/>
      <c r="U80" s="33" t="str">
        <f t="shared" si="9"/>
        <v/>
      </c>
      <c r="V80" s="33"/>
    </row>
    <row r="81" spans="3:22">
      <c r="C81" s="22">
        <v>73</v>
      </c>
      <c r="D81" s="30" t="str">
        <f t="shared" si="6"/>
        <v/>
      </c>
      <c r="E81" s="30"/>
      <c r="F81" s="22"/>
      <c r="G81" s="23"/>
      <c r="H81" s="22" t="s">
        <v>39</v>
      </c>
      <c r="I81" s="31"/>
      <c r="J81" s="31"/>
      <c r="K81" s="22"/>
      <c r="L81" s="30" t="str">
        <f t="shared" si="5"/>
        <v/>
      </c>
      <c r="M81" s="30"/>
      <c r="N81" s="24" t="str">
        <f t="shared" si="7"/>
        <v/>
      </c>
      <c r="O81" s="22"/>
      <c r="P81" s="23"/>
      <c r="Q81" s="31"/>
      <c r="R81" s="31"/>
      <c r="S81" s="32" t="str">
        <f t="shared" si="8"/>
        <v/>
      </c>
      <c r="T81" s="32"/>
      <c r="U81" s="33" t="str">
        <f t="shared" si="9"/>
        <v/>
      </c>
      <c r="V81" s="33"/>
    </row>
    <row r="82" spans="3:22">
      <c r="C82" s="22">
        <v>74</v>
      </c>
      <c r="D82" s="30" t="str">
        <f t="shared" si="6"/>
        <v/>
      </c>
      <c r="E82" s="30"/>
      <c r="F82" s="22"/>
      <c r="G82" s="23"/>
      <c r="H82" s="22" t="s">
        <v>39</v>
      </c>
      <c r="I82" s="31"/>
      <c r="J82" s="31"/>
      <c r="K82" s="22"/>
      <c r="L82" s="30" t="str">
        <f t="shared" si="5"/>
        <v/>
      </c>
      <c r="M82" s="30"/>
      <c r="N82" s="24" t="str">
        <f t="shared" si="7"/>
        <v/>
      </c>
      <c r="O82" s="22"/>
      <c r="P82" s="23"/>
      <c r="Q82" s="31"/>
      <c r="R82" s="31"/>
      <c r="S82" s="32" t="str">
        <f t="shared" si="8"/>
        <v/>
      </c>
      <c r="T82" s="32"/>
      <c r="U82" s="33" t="str">
        <f t="shared" si="9"/>
        <v/>
      </c>
      <c r="V82" s="33"/>
    </row>
    <row r="83" spans="3:22">
      <c r="C83" s="22">
        <v>75</v>
      </c>
      <c r="D83" s="30" t="str">
        <f t="shared" si="6"/>
        <v/>
      </c>
      <c r="E83" s="30"/>
      <c r="F83" s="22"/>
      <c r="G83" s="23"/>
      <c r="H83" s="22" t="s">
        <v>39</v>
      </c>
      <c r="I83" s="31"/>
      <c r="J83" s="31"/>
      <c r="K83" s="22"/>
      <c r="L83" s="30" t="str">
        <f t="shared" si="5"/>
        <v/>
      </c>
      <c r="M83" s="30"/>
      <c r="N83" s="24" t="str">
        <f t="shared" si="7"/>
        <v/>
      </c>
      <c r="O83" s="22"/>
      <c r="P83" s="23"/>
      <c r="Q83" s="31"/>
      <c r="R83" s="31"/>
      <c r="S83" s="32" t="str">
        <f t="shared" si="8"/>
        <v/>
      </c>
      <c r="T83" s="32"/>
      <c r="U83" s="33" t="str">
        <f t="shared" si="9"/>
        <v/>
      </c>
      <c r="V83" s="33"/>
    </row>
    <row r="84" spans="3:22">
      <c r="C84" s="22">
        <v>76</v>
      </c>
      <c r="D84" s="30" t="str">
        <f t="shared" si="6"/>
        <v/>
      </c>
      <c r="E84" s="30"/>
      <c r="F84" s="22"/>
      <c r="G84" s="23"/>
      <c r="H84" s="22" t="s">
        <v>39</v>
      </c>
      <c r="I84" s="31"/>
      <c r="J84" s="31"/>
      <c r="K84" s="22"/>
      <c r="L84" s="30" t="str">
        <f t="shared" si="5"/>
        <v/>
      </c>
      <c r="M84" s="30"/>
      <c r="N84" s="24" t="str">
        <f t="shared" si="7"/>
        <v/>
      </c>
      <c r="O84" s="22"/>
      <c r="P84" s="23"/>
      <c r="Q84" s="31"/>
      <c r="R84" s="31"/>
      <c r="S84" s="32" t="str">
        <f t="shared" si="8"/>
        <v/>
      </c>
      <c r="T84" s="32"/>
      <c r="U84" s="33" t="str">
        <f t="shared" si="9"/>
        <v/>
      </c>
      <c r="V84" s="33"/>
    </row>
    <row r="85" spans="3:22">
      <c r="C85" s="22">
        <v>77</v>
      </c>
      <c r="D85" s="30" t="str">
        <f t="shared" si="6"/>
        <v/>
      </c>
      <c r="E85" s="30"/>
      <c r="F85" s="22"/>
      <c r="G85" s="23"/>
      <c r="H85" s="22" t="s">
        <v>43</v>
      </c>
      <c r="I85" s="31"/>
      <c r="J85" s="31"/>
      <c r="K85" s="22"/>
      <c r="L85" s="30" t="str">
        <f t="shared" si="5"/>
        <v/>
      </c>
      <c r="M85" s="30"/>
      <c r="N85" s="24" t="str">
        <f t="shared" si="7"/>
        <v/>
      </c>
      <c r="O85" s="22"/>
      <c r="P85" s="23"/>
      <c r="Q85" s="31"/>
      <c r="R85" s="31"/>
      <c r="S85" s="32" t="str">
        <f t="shared" si="8"/>
        <v/>
      </c>
      <c r="T85" s="32"/>
      <c r="U85" s="33" t="str">
        <f t="shared" si="9"/>
        <v/>
      </c>
      <c r="V85" s="33"/>
    </row>
    <row r="86" spans="3:22">
      <c r="C86" s="22">
        <v>78</v>
      </c>
      <c r="D86" s="30" t="str">
        <f t="shared" si="6"/>
        <v/>
      </c>
      <c r="E86" s="30"/>
      <c r="F86" s="22"/>
      <c r="G86" s="23"/>
      <c r="H86" s="22" t="s">
        <v>39</v>
      </c>
      <c r="I86" s="31"/>
      <c r="J86" s="31"/>
      <c r="K86" s="22"/>
      <c r="L86" s="30" t="str">
        <f t="shared" si="5"/>
        <v/>
      </c>
      <c r="M86" s="30"/>
      <c r="N86" s="24" t="str">
        <f t="shared" si="7"/>
        <v/>
      </c>
      <c r="O86" s="22"/>
      <c r="P86" s="23"/>
      <c r="Q86" s="31"/>
      <c r="R86" s="31"/>
      <c r="S86" s="32" t="str">
        <f t="shared" si="8"/>
        <v/>
      </c>
      <c r="T86" s="32"/>
      <c r="U86" s="33" t="str">
        <f t="shared" si="9"/>
        <v/>
      </c>
      <c r="V86" s="33"/>
    </row>
    <row r="87" spans="3:22">
      <c r="C87" s="22">
        <v>79</v>
      </c>
      <c r="D87" s="30" t="str">
        <f t="shared" si="6"/>
        <v/>
      </c>
      <c r="E87" s="30"/>
      <c r="F87" s="22"/>
      <c r="G87" s="23"/>
      <c r="H87" s="22" t="s">
        <v>43</v>
      </c>
      <c r="I87" s="31"/>
      <c r="J87" s="31"/>
      <c r="K87" s="22"/>
      <c r="L87" s="30" t="str">
        <f t="shared" si="5"/>
        <v/>
      </c>
      <c r="M87" s="30"/>
      <c r="N87" s="24" t="str">
        <f t="shared" si="7"/>
        <v/>
      </c>
      <c r="O87" s="22"/>
      <c r="P87" s="23"/>
      <c r="Q87" s="31"/>
      <c r="R87" s="31"/>
      <c r="S87" s="32" t="str">
        <f t="shared" si="8"/>
        <v/>
      </c>
      <c r="T87" s="32"/>
      <c r="U87" s="33" t="str">
        <f t="shared" si="9"/>
        <v/>
      </c>
      <c r="V87" s="33"/>
    </row>
    <row r="88" spans="3:22">
      <c r="C88" s="22">
        <v>80</v>
      </c>
      <c r="D88" s="30" t="str">
        <f t="shared" si="6"/>
        <v/>
      </c>
      <c r="E88" s="30"/>
      <c r="F88" s="22"/>
      <c r="G88" s="23"/>
      <c r="H88" s="22" t="s">
        <v>43</v>
      </c>
      <c r="I88" s="31"/>
      <c r="J88" s="31"/>
      <c r="K88" s="22"/>
      <c r="L88" s="30" t="str">
        <f t="shared" si="5"/>
        <v/>
      </c>
      <c r="M88" s="30"/>
      <c r="N88" s="24" t="str">
        <f t="shared" si="7"/>
        <v/>
      </c>
      <c r="O88" s="22"/>
      <c r="P88" s="23"/>
      <c r="Q88" s="31"/>
      <c r="R88" s="31"/>
      <c r="S88" s="32" t="str">
        <f t="shared" si="8"/>
        <v/>
      </c>
      <c r="T88" s="32"/>
      <c r="U88" s="33" t="str">
        <f t="shared" si="9"/>
        <v/>
      </c>
      <c r="V88" s="33"/>
    </row>
    <row r="89" spans="3:22">
      <c r="C89" s="22">
        <v>81</v>
      </c>
      <c r="D89" s="30" t="str">
        <f t="shared" si="6"/>
        <v/>
      </c>
      <c r="E89" s="30"/>
      <c r="F89" s="22"/>
      <c r="G89" s="23"/>
      <c r="H89" s="22" t="s">
        <v>43</v>
      </c>
      <c r="I89" s="31"/>
      <c r="J89" s="31"/>
      <c r="K89" s="22"/>
      <c r="L89" s="30" t="str">
        <f t="shared" si="5"/>
        <v/>
      </c>
      <c r="M89" s="30"/>
      <c r="N89" s="24" t="str">
        <f t="shared" si="7"/>
        <v/>
      </c>
      <c r="O89" s="22"/>
      <c r="P89" s="23"/>
      <c r="Q89" s="31"/>
      <c r="R89" s="31"/>
      <c r="S89" s="32" t="str">
        <f t="shared" si="8"/>
        <v/>
      </c>
      <c r="T89" s="32"/>
      <c r="U89" s="33" t="str">
        <f t="shared" si="9"/>
        <v/>
      </c>
      <c r="V89" s="33"/>
    </row>
    <row r="90" spans="3:22">
      <c r="C90" s="22">
        <v>82</v>
      </c>
      <c r="D90" s="30" t="str">
        <f t="shared" si="6"/>
        <v/>
      </c>
      <c r="E90" s="30"/>
      <c r="F90" s="22"/>
      <c r="G90" s="23"/>
      <c r="H90" s="22" t="s">
        <v>43</v>
      </c>
      <c r="I90" s="31"/>
      <c r="J90" s="31"/>
      <c r="K90" s="22"/>
      <c r="L90" s="30" t="str">
        <f t="shared" si="5"/>
        <v/>
      </c>
      <c r="M90" s="30"/>
      <c r="N90" s="24" t="str">
        <f t="shared" si="7"/>
        <v/>
      </c>
      <c r="O90" s="22"/>
      <c r="P90" s="23"/>
      <c r="Q90" s="31"/>
      <c r="R90" s="31"/>
      <c r="S90" s="32" t="str">
        <f t="shared" si="8"/>
        <v/>
      </c>
      <c r="T90" s="32"/>
      <c r="U90" s="33" t="str">
        <f t="shared" si="9"/>
        <v/>
      </c>
      <c r="V90" s="33"/>
    </row>
    <row r="91" spans="3:22">
      <c r="C91" s="22">
        <v>83</v>
      </c>
      <c r="D91" s="30" t="str">
        <f t="shared" si="6"/>
        <v/>
      </c>
      <c r="E91" s="30"/>
      <c r="F91" s="22"/>
      <c r="G91" s="23"/>
      <c r="H91" s="22" t="s">
        <v>43</v>
      </c>
      <c r="I91" s="31"/>
      <c r="J91" s="31"/>
      <c r="K91" s="22"/>
      <c r="L91" s="30" t="str">
        <f t="shared" si="5"/>
        <v/>
      </c>
      <c r="M91" s="30"/>
      <c r="N91" s="24" t="str">
        <f t="shared" si="7"/>
        <v/>
      </c>
      <c r="O91" s="22"/>
      <c r="P91" s="23"/>
      <c r="Q91" s="31"/>
      <c r="R91" s="31"/>
      <c r="S91" s="32" t="str">
        <f t="shared" si="8"/>
        <v/>
      </c>
      <c r="T91" s="32"/>
      <c r="U91" s="33" t="str">
        <f t="shared" si="9"/>
        <v/>
      </c>
      <c r="V91" s="33"/>
    </row>
    <row r="92" spans="3:22">
      <c r="C92" s="22">
        <v>84</v>
      </c>
      <c r="D92" s="30" t="str">
        <f t="shared" si="6"/>
        <v/>
      </c>
      <c r="E92" s="30"/>
      <c r="F92" s="22"/>
      <c r="G92" s="23"/>
      <c r="H92" s="22" t="s">
        <v>39</v>
      </c>
      <c r="I92" s="31"/>
      <c r="J92" s="31"/>
      <c r="K92" s="22"/>
      <c r="L92" s="30" t="str">
        <f t="shared" si="5"/>
        <v/>
      </c>
      <c r="M92" s="30"/>
      <c r="N92" s="24" t="str">
        <f t="shared" si="7"/>
        <v/>
      </c>
      <c r="O92" s="22"/>
      <c r="P92" s="23"/>
      <c r="Q92" s="31"/>
      <c r="R92" s="31"/>
      <c r="S92" s="32" t="str">
        <f t="shared" si="8"/>
        <v/>
      </c>
      <c r="T92" s="32"/>
      <c r="U92" s="33" t="str">
        <f t="shared" si="9"/>
        <v/>
      </c>
      <c r="V92" s="33"/>
    </row>
    <row r="93" spans="3:22">
      <c r="C93" s="22">
        <v>85</v>
      </c>
      <c r="D93" s="30" t="str">
        <f t="shared" si="6"/>
        <v/>
      </c>
      <c r="E93" s="30"/>
      <c r="F93" s="22"/>
      <c r="G93" s="23"/>
      <c r="H93" s="22" t="s">
        <v>43</v>
      </c>
      <c r="I93" s="31"/>
      <c r="J93" s="31"/>
      <c r="K93" s="22"/>
      <c r="L93" s="30" t="str">
        <f t="shared" si="5"/>
        <v/>
      </c>
      <c r="M93" s="30"/>
      <c r="N93" s="24" t="str">
        <f t="shared" si="7"/>
        <v/>
      </c>
      <c r="O93" s="22"/>
      <c r="P93" s="23"/>
      <c r="Q93" s="31"/>
      <c r="R93" s="31"/>
      <c r="S93" s="32" t="str">
        <f t="shared" si="8"/>
        <v/>
      </c>
      <c r="T93" s="32"/>
      <c r="U93" s="33" t="str">
        <f t="shared" si="9"/>
        <v/>
      </c>
      <c r="V93" s="33"/>
    </row>
    <row r="94" spans="3:22">
      <c r="C94" s="22">
        <v>86</v>
      </c>
      <c r="D94" s="30" t="str">
        <f t="shared" si="6"/>
        <v/>
      </c>
      <c r="E94" s="30"/>
      <c r="F94" s="22"/>
      <c r="G94" s="23"/>
      <c r="H94" s="22" t="s">
        <v>39</v>
      </c>
      <c r="I94" s="31"/>
      <c r="J94" s="31"/>
      <c r="K94" s="22"/>
      <c r="L94" s="30" t="str">
        <f t="shared" si="5"/>
        <v/>
      </c>
      <c r="M94" s="30"/>
      <c r="N94" s="24" t="str">
        <f t="shared" si="7"/>
        <v/>
      </c>
      <c r="O94" s="22"/>
      <c r="P94" s="23"/>
      <c r="Q94" s="31"/>
      <c r="R94" s="31"/>
      <c r="S94" s="32" t="str">
        <f t="shared" si="8"/>
        <v/>
      </c>
      <c r="T94" s="32"/>
      <c r="U94" s="33" t="str">
        <f t="shared" si="9"/>
        <v/>
      </c>
      <c r="V94" s="33"/>
    </row>
    <row r="95" spans="3:22">
      <c r="C95" s="22">
        <v>87</v>
      </c>
      <c r="D95" s="30" t="str">
        <f t="shared" si="6"/>
        <v/>
      </c>
      <c r="E95" s="30"/>
      <c r="F95" s="22"/>
      <c r="G95" s="23"/>
      <c r="H95" s="22" t="s">
        <v>43</v>
      </c>
      <c r="I95" s="31"/>
      <c r="J95" s="31"/>
      <c r="K95" s="22"/>
      <c r="L95" s="30" t="str">
        <f t="shared" si="5"/>
        <v/>
      </c>
      <c r="M95" s="30"/>
      <c r="N95" s="24" t="str">
        <f t="shared" si="7"/>
        <v/>
      </c>
      <c r="O95" s="22"/>
      <c r="P95" s="23"/>
      <c r="Q95" s="31"/>
      <c r="R95" s="31"/>
      <c r="S95" s="32" t="str">
        <f t="shared" si="8"/>
        <v/>
      </c>
      <c r="T95" s="32"/>
      <c r="U95" s="33" t="str">
        <f t="shared" si="9"/>
        <v/>
      </c>
      <c r="V95" s="33"/>
    </row>
    <row r="96" spans="3:22">
      <c r="C96" s="22">
        <v>88</v>
      </c>
      <c r="D96" s="30" t="str">
        <f t="shared" si="6"/>
        <v/>
      </c>
      <c r="E96" s="30"/>
      <c r="F96" s="22"/>
      <c r="G96" s="23"/>
      <c r="H96" s="22" t="s">
        <v>39</v>
      </c>
      <c r="I96" s="31"/>
      <c r="J96" s="31"/>
      <c r="K96" s="22"/>
      <c r="L96" s="30" t="str">
        <f t="shared" si="5"/>
        <v/>
      </c>
      <c r="M96" s="30"/>
      <c r="N96" s="24" t="str">
        <f t="shared" si="7"/>
        <v/>
      </c>
      <c r="O96" s="22"/>
      <c r="P96" s="23"/>
      <c r="Q96" s="31"/>
      <c r="R96" s="31"/>
      <c r="S96" s="32" t="str">
        <f t="shared" si="8"/>
        <v/>
      </c>
      <c r="T96" s="32"/>
      <c r="U96" s="33" t="str">
        <f t="shared" si="9"/>
        <v/>
      </c>
      <c r="V96" s="33"/>
    </row>
    <row r="97" spans="3:22">
      <c r="C97" s="22">
        <v>89</v>
      </c>
      <c r="D97" s="30" t="str">
        <f t="shared" si="6"/>
        <v/>
      </c>
      <c r="E97" s="30"/>
      <c r="F97" s="22"/>
      <c r="G97" s="23"/>
      <c r="H97" s="22" t="s">
        <v>43</v>
      </c>
      <c r="I97" s="31"/>
      <c r="J97" s="31"/>
      <c r="K97" s="22"/>
      <c r="L97" s="30" t="str">
        <f t="shared" si="5"/>
        <v/>
      </c>
      <c r="M97" s="30"/>
      <c r="N97" s="24" t="str">
        <f t="shared" si="7"/>
        <v/>
      </c>
      <c r="O97" s="22"/>
      <c r="P97" s="23"/>
      <c r="Q97" s="31"/>
      <c r="R97" s="31"/>
      <c r="S97" s="32" t="str">
        <f t="shared" si="8"/>
        <v/>
      </c>
      <c r="T97" s="32"/>
      <c r="U97" s="33" t="str">
        <f t="shared" si="9"/>
        <v/>
      </c>
      <c r="V97" s="33"/>
    </row>
    <row r="98" spans="3:22">
      <c r="C98" s="22">
        <v>90</v>
      </c>
      <c r="D98" s="30" t="str">
        <f t="shared" si="6"/>
        <v/>
      </c>
      <c r="E98" s="30"/>
      <c r="F98" s="22"/>
      <c r="G98" s="23"/>
      <c r="H98" s="22" t="s">
        <v>39</v>
      </c>
      <c r="I98" s="31"/>
      <c r="J98" s="31"/>
      <c r="K98" s="22"/>
      <c r="L98" s="30" t="str">
        <f t="shared" si="5"/>
        <v/>
      </c>
      <c r="M98" s="30"/>
      <c r="N98" s="24" t="str">
        <f t="shared" si="7"/>
        <v/>
      </c>
      <c r="O98" s="22"/>
      <c r="P98" s="23"/>
      <c r="Q98" s="31"/>
      <c r="R98" s="31"/>
      <c r="S98" s="32" t="str">
        <f t="shared" si="8"/>
        <v/>
      </c>
      <c r="T98" s="32"/>
      <c r="U98" s="33" t="str">
        <f t="shared" si="9"/>
        <v/>
      </c>
      <c r="V98" s="33"/>
    </row>
    <row r="99" spans="3:22">
      <c r="C99" s="22">
        <v>91</v>
      </c>
      <c r="D99" s="30" t="str">
        <f t="shared" si="6"/>
        <v/>
      </c>
      <c r="E99" s="30"/>
      <c r="F99" s="22"/>
      <c r="G99" s="23"/>
      <c r="H99" s="22" t="s">
        <v>43</v>
      </c>
      <c r="I99" s="31"/>
      <c r="J99" s="31"/>
      <c r="K99" s="22"/>
      <c r="L99" s="30" t="str">
        <f t="shared" si="5"/>
        <v/>
      </c>
      <c r="M99" s="30"/>
      <c r="N99" s="24" t="str">
        <f t="shared" si="7"/>
        <v/>
      </c>
      <c r="O99" s="22"/>
      <c r="P99" s="23"/>
      <c r="Q99" s="31"/>
      <c r="R99" s="31"/>
      <c r="S99" s="32" t="str">
        <f t="shared" si="8"/>
        <v/>
      </c>
      <c r="T99" s="32"/>
      <c r="U99" s="33" t="str">
        <f t="shared" si="9"/>
        <v/>
      </c>
      <c r="V99" s="33"/>
    </row>
    <row r="100" spans="3:22">
      <c r="C100" s="22">
        <v>92</v>
      </c>
      <c r="D100" s="30" t="str">
        <f t="shared" si="6"/>
        <v/>
      </c>
      <c r="E100" s="30"/>
      <c r="F100" s="22"/>
      <c r="G100" s="23"/>
      <c r="H100" s="22" t="s">
        <v>43</v>
      </c>
      <c r="I100" s="31"/>
      <c r="J100" s="31"/>
      <c r="K100" s="22"/>
      <c r="L100" s="30" t="str">
        <f t="shared" si="5"/>
        <v/>
      </c>
      <c r="M100" s="30"/>
      <c r="N100" s="24" t="str">
        <f t="shared" si="7"/>
        <v/>
      </c>
      <c r="O100" s="22"/>
      <c r="P100" s="23"/>
      <c r="Q100" s="31"/>
      <c r="R100" s="31"/>
      <c r="S100" s="32" t="str">
        <f t="shared" si="8"/>
        <v/>
      </c>
      <c r="T100" s="32"/>
      <c r="U100" s="33" t="str">
        <f t="shared" si="9"/>
        <v/>
      </c>
      <c r="V100" s="33"/>
    </row>
    <row r="101" spans="3:22">
      <c r="C101" s="22">
        <v>93</v>
      </c>
      <c r="D101" s="30" t="str">
        <f t="shared" si="6"/>
        <v/>
      </c>
      <c r="E101" s="30"/>
      <c r="F101" s="22"/>
      <c r="G101" s="23"/>
      <c r="H101" s="22" t="s">
        <v>39</v>
      </c>
      <c r="I101" s="31"/>
      <c r="J101" s="31"/>
      <c r="K101" s="22"/>
      <c r="L101" s="30" t="str">
        <f t="shared" si="5"/>
        <v/>
      </c>
      <c r="M101" s="30"/>
      <c r="N101" s="24" t="str">
        <f t="shared" si="7"/>
        <v/>
      </c>
      <c r="O101" s="22"/>
      <c r="P101" s="23"/>
      <c r="Q101" s="31"/>
      <c r="R101" s="31"/>
      <c r="S101" s="32" t="str">
        <f t="shared" si="8"/>
        <v/>
      </c>
      <c r="T101" s="32"/>
      <c r="U101" s="33" t="str">
        <f t="shared" si="9"/>
        <v/>
      </c>
      <c r="V101" s="33"/>
    </row>
    <row r="102" spans="3:22">
      <c r="C102" s="22">
        <v>94</v>
      </c>
      <c r="D102" s="30" t="str">
        <f t="shared" si="6"/>
        <v/>
      </c>
      <c r="E102" s="30"/>
      <c r="F102" s="22"/>
      <c r="G102" s="23"/>
      <c r="H102" s="22" t="s">
        <v>39</v>
      </c>
      <c r="I102" s="31"/>
      <c r="J102" s="31"/>
      <c r="K102" s="22"/>
      <c r="L102" s="30" t="str">
        <f t="shared" si="5"/>
        <v/>
      </c>
      <c r="M102" s="30"/>
      <c r="N102" s="24" t="str">
        <f t="shared" si="7"/>
        <v/>
      </c>
      <c r="O102" s="22"/>
      <c r="P102" s="23"/>
      <c r="Q102" s="31"/>
      <c r="R102" s="31"/>
      <c r="S102" s="32" t="str">
        <f t="shared" si="8"/>
        <v/>
      </c>
      <c r="T102" s="32"/>
      <c r="U102" s="33" t="str">
        <f t="shared" si="9"/>
        <v/>
      </c>
      <c r="V102" s="33"/>
    </row>
    <row r="103" spans="3:22">
      <c r="C103" s="22">
        <v>95</v>
      </c>
      <c r="D103" s="30" t="str">
        <f t="shared" si="6"/>
        <v/>
      </c>
      <c r="E103" s="30"/>
      <c r="F103" s="22"/>
      <c r="G103" s="23"/>
      <c r="H103" s="22" t="s">
        <v>39</v>
      </c>
      <c r="I103" s="31"/>
      <c r="J103" s="31"/>
      <c r="K103" s="22"/>
      <c r="L103" s="30" t="str">
        <f t="shared" si="5"/>
        <v/>
      </c>
      <c r="M103" s="30"/>
      <c r="N103" s="24" t="str">
        <f t="shared" si="7"/>
        <v/>
      </c>
      <c r="O103" s="22"/>
      <c r="P103" s="23"/>
      <c r="Q103" s="31"/>
      <c r="R103" s="31"/>
      <c r="S103" s="32" t="str">
        <f t="shared" si="8"/>
        <v/>
      </c>
      <c r="T103" s="32"/>
      <c r="U103" s="33" t="str">
        <f t="shared" si="9"/>
        <v/>
      </c>
      <c r="V103" s="33"/>
    </row>
    <row r="104" spans="3:22">
      <c r="C104" s="22">
        <v>96</v>
      </c>
      <c r="D104" s="30" t="str">
        <f t="shared" si="6"/>
        <v/>
      </c>
      <c r="E104" s="30"/>
      <c r="F104" s="22"/>
      <c r="G104" s="23"/>
      <c r="H104" s="22" t="s">
        <v>43</v>
      </c>
      <c r="I104" s="31"/>
      <c r="J104" s="31"/>
      <c r="K104" s="22"/>
      <c r="L104" s="30" t="str">
        <f t="shared" si="5"/>
        <v/>
      </c>
      <c r="M104" s="30"/>
      <c r="N104" s="24" t="str">
        <f t="shared" si="7"/>
        <v/>
      </c>
      <c r="O104" s="22"/>
      <c r="P104" s="23"/>
      <c r="Q104" s="31"/>
      <c r="R104" s="31"/>
      <c r="S104" s="32" t="str">
        <f t="shared" si="8"/>
        <v/>
      </c>
      <c r="T104" s="32"/>
      <c r="U104" s="33" t="str">
        <f t="shared" si="9"/>
        <v/>
      </c>
      <c r="V104" s="33"/>
    </row>
    <row r="105" spans="3:22">
      <c r="C105" s="22">
        <v>97</v>
      </c>
      <c r="D105" s="30" t="str">
        <f t="shared" si="6"/>
        <v/>
      </c>
      <c r="E105" s="30"/>
      <c r="F105" s="22"/>
      <c r="G105" s="23"/>
      <c r="H105" s="22" t="s">
        <v>39</v>
      </c>
      <c r="I105" s="31"/>
      <c r="J105" s="31"/>
      <c r="K105" s="22"/>
      <c r="L105" s="30" t="str">
        <f t="shared" si="5"/>
        <v/>
      </c>
      <c r="M105" s="30"/>
      <c r="N105" s="24" t="str">
        <f t="shared" si="7"/>
        <v/>
      </c>
      <c r="O105" s="22"/>
      <c r="P105" s="23"/>
      <c r="Q105" s="31"/>
      <c r="R105" s="31"/>
      <c r="S105" s="32" t="str">
        <f t="shared" si="8"/>
        <v/>
      </c>
      <c r="T105" s="32"/>
      <c r="U105" s="33" t="str">
        <f t="shared" si="9"/>
        <v/>
      </c>
      <c r="V105" s="33"/>
    </row>
    <row r="106" spans="3:22">
      <c r="C106" s="22">
        <v>98</v>
      </c>
      <c r="D106" s="30" t="str">
        <f t="shared" si="6"/>
        <v/>
      </c>
      <c r="E106" s="30"/>
      <c r="F106" s="22"/>
      <c r="G106" s="23"/>
      <c r="H106" s="22" t="s">
        <v>43</v>
      </c>
      <c r="I106" s="31"/>
      <c r="J106" s="31"/>
      <c r="K106" s="22"/>
      <c r="L106" s="30" t="str">
        <f t="shared" si="5"/>
        <v/>
      </c>
      <c r="M106" s="30"/>
      <c r="N106" s="24" t="str">
        <f t="shared" si="7"/>
        <v/>
      </c>
      <c r="O106" s="22"/>
      <c r="P106" s="23"/>
      <c r="Q106" s="31"/>
      <c r="R106" s="31"/>
      <c r="S106" s="32" t="str">
        <f t="shared" si="8"/>
        <v/>
      </c>
      <c r="T106" s="32"/>
      <c r="U106" s="33" t="str">
        <f t="shared" si="9"/>
        <v/>
      </c>
      <c r="V106" s="33"/>
    </row>
    <row r="107" spans="3:22">
      <c r="C107" s="22">
        <v>99</v>
      </c>
      <c r="D107" s="30" t="str">
        <f t="shared" si="6"/>
        <v/>
      </c>
      <c r="E107" s="30"/>
      <c r="F107" s="22"/>
      <c r="G107" s="23"/>
      <c r="H107" s="22" t="s">
        <v>43</v>
      </c>
      <c r="I107" s="31"/>
      <c r="J107" s="31"/>
      <c r="K107" s="22"/>
      <c r="L107" s="30" t="str">
        <f t="shared" si="5"/>
        <v/>
      </c>
      <c r="M107" s="30"/>
      <c r="N107" s="24" t="str">
        <f t="shared" si="7"/>
        <v/>
      </c>
      <c r="O107" s="22"/>
      <c r="P107" s="23"/>
      <c r="Q107" s="31"/>
      <c r="R107" s="31"/>
      <c r="S107" s="32" t="str">
        <f t="shared" si="8"/>
        <v/>
      </c>
      <c r="T107" s="32"/>
      <c r="U107" s="33" t="str">
        <f t="shared" si="9"/>
        <v/>
      </c>
      <c r="V107" s="33"/>
    </row>
    <row r="108" spans="3:22">
      <c r="C108" s="22">
        <v>100</v>
      </c>
      <c r="D108" s="30" t="str">
        <f t="shared" si="6"/>
        <v/>
      </c>
      <c r="E108" s="30"/>
      <c r="F108" s="22"/>
      <c r="G108" s="23"/>
      <c r="H108" s="22" t="s">
        <v>39</v>
      </c>
      <c r="I108" s="31"/>
      <c r="J108" s="31"/>
      <c r="K108" s="22"/>
      <c r="L108" s="30" t="str">
        <f t="shared" si="5"/>
        <v/>
      </c>
      <c r="M108" s="30"/>
      <c r="N108" s="24" t="str">
        <f t="shared" si="7"/>
        <v/>
      </c>
      <c r="O108" s="22"/>
      <c r="P108" s="23"/>
      <c r="Q108" s="31"/>
      <c r="R108" s="31"/>
      <c r="S108" s="32" t="str">
        <f t="shared" si="8"/>
        <v/>
      </c>
      <c r="T108" s="32"/>
      <c r="U108" s="33" t="str">
        <f t="shared" si="9"/>
        <v/>
      </c>
      <c r="V108" s="33"/>
    </row>
    <row r="109" spans="3:22">
      <c r="C109" s="2"/>
      <c r="D109" s="2"/>
      <c r="E109" s="2"/>
      <c r="F109" s="2"/>
      <c r="G109" s="2"/>
      <c r="H109" s="2"/>
      <c r="I109" s="2"/>
      <c r="J109" s="2"/>
      <c r="K109" s="2"/>
      <c r="L109" s="2"/>
      <c r="M109" s="2"/>
      <c r="N109" s="2"/>
      <c r="O109" s="2"/>
      <c r="P109" s="2"/>
      <c r="Q109" s="2"/>
      <c r="R109" s="2"/>
      <c r="S109" s="2"/>
    </row>
  </sheetData>
  <autoFilter ref="A8:W108">
    <filterColumn colId="3" showButton="0"/>
    <filterColumn colId="8" showButton="0"/>
    <filterColumn colId="11" showButton="0"/>
    <filterColumn colId="16" showButton="0"/>
    <filterColumn colId="18" showButton="0"/>
    <filterColumn colId="20" showButton="0"/>
  </autoFilter>
  <mergeCells count="636">
    <mergeCell ref="O2:P2"/>
    <mergeCell ref="Q2:R2"/>
    <mergeCell ref="C3:D3"/>
    <mergeCell ref="E3:J3"/>
    <mergeCell ref="K3:L3"/>
    <mergeCell ref="M3:R3"/>
    <mergeCell ref="C2:D2"/>
    <mergeCell ref="E2:F2"/>
    <mergeCell ref="G2:H2"/>
    <mergeCell ref="I2:J2"/>
    <mergeCell ref="K2:L2"/>
    <mergeCell ref="M2:N2"/>
    <mergeCell ref="C7:C8"/>
    <mergeCell ref="D7:E8"/>
    <mergeCell ref="F7:J7"/>
    <mergeCell ref="K7:M7"/>
    <mergeCell ref="N7:N8"/>
    <mergeCell ref="O7:R7"/>
    <mergeCell ref="T3:U3"/>
    <mergeCell ref="C4:D4"/>
    <mergeCell ref="E4:F4"/>
    <mergeCell ref="G4:H4"/>
    <mergeCell ref="I4:J4"/>
    <mergeCell ref="K4:L4"/>
    <mergeCell ref="M4:N4"/>
    <mergeCell ref="O4:P4"/>
    <mergeCell ref="Q4:R4"/>
    <mergeCell ref="S7:V7"/>
    <mergeCell ref="I8:J8"/>
    <mergeCell ref="L8:M8"/>
    <mergeCell ref="Q8:R8"/>
    <mergeCell ref="S8:T8"/>
    <mergeCell ref="U8:V8"/>
    <mergeCell ref="K5:L5"/>
    <mergeCell ref="M5:N5"/>
    <mergeCell ref="Q5:R5"/>
    <mergeCell ref="D10:E10"/>
    <mergeCell ref="I10:J10"/>
    <mergeCell ref="L10:M10"/>
    <mergeCell ref="Q10:R10"/>
    <mergeCell ref="S10:T10"/>
    <mergeCell ref="U10:V10"/>
    <mergeCell ref="D9:E9"/>
    <mergeCell ref="I9:J9"/>
    <mergeCell ref="L9:M9"/>
    <mergeCell ref="Q9:R9"/>
    <mergeCell ref="S9:T9"/>
    <mergeCell ref="U9:V9"/>
    <mergeCell ref="D12:E12"/>
    <mergeCell ref="I12:J12"/>
    <mergeCell ref="L12:M12"/>
    <mergeCell ref="Q12:R12"/>
    <mergeCell ref="S12:T12"/>
    <mergeCell ref="U12:V12"/>
    <mergeCell ref="D11:E11"/>
    <mergeCell ref="I11:J11"/>
    <mergeCell ref="L11:M11"/>
    <mergeCell ref="Q11:R11"/>
    <mergeCell ref="S11:T11"/>
    <mergeCell ref="U11:V11"/>
    <mergeCell ref="D14:E14"/>
    <mergeCell ref="I14:J14"/>
    <mergeCell ref="L14:M14"/>
    <mergeCell ref="Q14:R14"/>
    <mergeCell ref="S14:T14"/>
    <mergeCell ref="U14:V14"/>
    <mergeCell ref="D13:E13"/>
    <mergeCell ref="I13:J13"/>
    <mergeCell ref="L13:M13"/>
    <mergeCell ref="Q13:R13"/>
    <mergeCell ref="S13:T13"/>
    <mergeCell ref="U13:V13"/>
    <mergeCell ref="D16:E16"/>
    <mergeCell ref="I16:J16"/>
    <mergeCell ref="L16:M16"/>
    <mergeCell ref="Q16:R16"/>
    <mergeCell ref="S16:T16"/>
    <mergeCell ref="U16:V16"/>
    <mergeCell ref="D15:E15"/>
    <mergeCell ref="I15:J15"/>
    <mergeCell ref="L15:M15"/>
    <mergeCell ref="Q15:R15"/>
    <mergeCell ref="S15:T15"/>
    <mergeCell ref="U15:V15"/>
    <mergeCell ref="D18:E18"/>
    <mergeCell ref="I18:J18"/>
    <mergeCell ref="L18:M18"/>
    <mergeCell ref="Q18:R18"/>
    <mergeCell ref="S18:T18"/>
    <mergeCell ref="U18:V18"/>
    <mergeCell ref="D17:E17"/>
    <mergeCell ref="I17:J17"/>
    <mergeCell ref="L17:M17"/>
    <mergeCell ref="Q17:R17"/>
    <mergeCell ref="S17:T17"/>
    <mergeCell ref="U17:V17"/>
    <mergeCell ref="D20:E20"/>
    <mergeCell ref="I20:J20"/>
    <mergeCell ref="L20:M20"/>
    <mergeCell ref="Q20:R20"/>
    <mergeCell ref="S20:T20"/>
    <mergeCell ref="U20:V20"/>
    <mergeCell ref="D19:E19"/>
    <mergeCell ref="I19:J19"/>
    <mergeCell ref="L19:M19"/>
    <mergeCell ref="Q19:R19"/>
    <mergeCell ref="S19:T19"/>
    <mergeCell ref="U19:V19"/>
    <mergeCell ref="D22:E22"/>
    <mergeCell ref="I22:J22"/>
    <mergeCell ref="L22:M22"/>
    <mergeCell ref="Q22:R22"/>
    <mergeCell ref="S22:T22"/>
    <mergeCell ref="U22:V22"/>
    <mergeCell ref="D21:E21"/>
    <mergeCell ref="I21:J21"/>
    <mergeCell ref="L21:M21"/>
    <mergeCell ref="Q21:R21"/>
    <mergeCell ref="S21:T21"/>
    <mergeCell ref="U21:V21"/>
    <mergeCell ref="D24:E24"/>
    <mergeCell ref="I24:J24"/>
    <mergeCell ref="L24:M24"/>
    <mergeCell ref="Q24:R24"/>
    <mergeCell ref="S24:T24"/>
    <mergeCell ref="U24:V24"/>
    <mergeCell ref="D23:E23"/>
    <mergeCell ref="I23:J23"/>
    <mergeCell ref="L23:M23"/>
    <mergeCell ref="Q23:R23"/>
    <mergeCell ref="S23:T23"/>
    <mergeCell ref="U23:V23"/>
    <mergeCell ref="D26:E26"/>
    <mergeCell ref="I26:J26"/>
    <mergeCell ref="L26:M26"/>
    <mergeCell ref="Q26:R26"/>
    <mergeCell ref="S26:T26"/>
    <mergeCell ref="U26:V26"/>
    <mergeCell ref="D25:E25"/>
    <mergeCell ref="I25:J25"/>
    <mergeCell ref="L25:M25"/>
    <mergeCell ref="Q25:R25"/>
    <mergeCell ref="S25:T25"/>
    <mergeCell ref="U25:V25"/>
    <mergeCell ref="D28:E28"/>
    <mergeCell ref="I28:J28"/>
    <mergeCell ref="L28:M28"/>
    <mergeCell ref="Q28:R28"/>
    <mergeCell ref="S28:T28"/>
    <mergeCell ref="U28:V28"/>
    <mergeCell ref="D27:E27"/>
    <mergeCell ref="I27:J27"/>
    <mergeCell ref="L27:M27"/>
    <mergeCell ref="Q27:R27"/>
    <mergeCell ref="S27:T27"/>
    <mergeCell ref="U27:V27"/>
    <mergeCell ref="D30:E30"/>
    <mergeCell ref="I30:J30"/>
    <mergeCell ref="L30:M30"/>
    <mergeCell ref="Q30:R30"/>
    <mergeCell ref="S30:T30"/>
    <mergeCell ref="U30:V30"/>
    <mergeCell ref="D29:E29"/>
    <mergeCell ref="I29:J29"/>
    <mergeCell ref="L29:M29"/>
    <mergeCell ref="Q29:R29"/>
    <mergeCell ref="S29:T29"/>
    <mergeCell ref="U29:V29"/>
    <mergeCell ref="D32:E32"/>
    <mergeCell ref="I32:J32"/>
    <mergeCell ref="L32:M32"/>
    <mergeCell ref="Q32:R32"/>
    <mergeCell ref="S32:T32"/>
    <mergeCell ref="U32:V32"/>
    <mergeCell ref="D31:E31"/>
    <mergeCell ref="I31:J31"/>
    <mergeCell ref="L31:M31"/>
    <mergeCell ref="Q31:R31"/>
    <mergeCell ref="S31:T31"/>
    <mergeCell ref="U31:V31"/>
    <mergeCell ref="D34:E34"/>
    <mergeCell ref="I34:J34"/>
    <mergeCell ref="L34:M34"/>
    <mergeCell ref="Q34:R34"/>
    <mergeCell ref="S34:T34"/>
    <mergeCell ref="U34:V34"/>
    <mergeCell ref="D33:E33"/>
    <mergeCell ref="I33:J33"/>
    <mergeCell ref="L33:M33"/>
    <mergeCell ref="Q33:R33"/>
    <mergeCell ref="S33:T33"/>
    <mergeCell ref="U33:V33"/>
    <mergeCell ref="D36:E36"/>
    <mergeCell ref="I36:J36"/>
    <mergeCell ref="L36:M36"/>
    <mergeCell ref="Q36:R36"/>
    <mergeCell ref="S36:T36"/>
    <mergeCell ref="U36:V36"/>
    <mergeCell ref="D35:E35"/>
    <mergeCell ref="I35:J35"/>
    <mergeCell ref="L35:M35"/>
    <mergeCell ref="Q35:R35"/>
    <mergeCell ref="S35:T35"/>
    <mergeCell ref="U35:V35"/>
    <mergeCell ref="D38:E38"/>
    <mergeCell ref="I38:J38"/>
    <mergeCell ref="L38:M38"/>
    <mergeCell ref="Q38:R38"/>
    <mergeCell ref="S38:T38"/>
    <mergeCell ref="U38:V38"/>
    <mergeCell ref="D37:E37"/>
    <mergeCell ref="I37:J37"/>
    <mergeCell ref="L37:M37"/>
    <mergeCell ref="Q37:R37"/>
    <mergeCell ref="S37:T37"/>
    <mergeCell ref="U37:V37"/>
    <mergeCell ref="D40:E40"/>
    <mergeCell ref="I40:J40"/>
    <mergeCell ref="L40:M40"/>
    <mergeCell ref="Q40:R40"/>
    <mergeCell ref="S40:T40"/>
    <mergeCell ref="U40:V40"/>
    <mergeCell ref="D39:E39"/>
    <mergeCell ref="I39:J39"/>
    <mergeCell ref="L39:M39"/>
    <mergeCell ref="Q39:R39"/>
    <mergeCell ref="S39:T39"/>
    <mergeCell ref="U39:V39"/>
    <mergeCell ref="D42:E42"/>
    <mergeCell ref="I42:J42"/>
    <mergeCell ref="L42:M42"/>
    <mergeCell ref="Q42:R42"/>
    <mergeCell ref="S42:T42"/>
    <mergeCell ref="U42:V42"/>
    <mergeCell ref="D41:E41"/>
    <mergeCell ref="I41:J41"/>
    <mergeCell ref="L41:M41"/>
    <mergeCell ref="Q41:R41"/>
    <mergeCell ref="S41:T41"/>
    <mergeCell ref="U41:V41"/>
    <mergeCell ref="D44:E44"/>
    <mergeCell ref="I44:J44"/>
    <mergeCell ref="L44:M44"/>
    <mergeCell ref="Q44:R44"/>
    <mergeCell ref="S44:T44"/>
    <mergeCell ref="U44:V44"/>
    <mergeCell ref="D43:E43"/>
    <mergeCell ref="I43:J43"/>
    <mergeCell ref="L43:M43"/>
    <mergeCell ref="Q43:R43"/>
    <mergeCell ref="S43:T43"/>
    <mergeCell ref="U43:V43"/>
    <mergeCell ref="D46:E46"/>
    <mergeCell ref="I46:J46"/>
    <mergeCell ref="L46:M46"/>
    <mergeCell ref="Q46:R46"/>
    <mergeCell ref="S46:T46"/>
    <mergeCell ref="U46:V46"/>
    <mergeCell ref="D45:E45"/>
    <mergeCell ref="I45:J45"/>
    <mergeCell ref="L45:M45"/>
    <mergeCell ref="Q45:R45"/>
    <mergeCell ref="S45:T45"/>
    <mergeCell ref="U45:V45"/>
    <mergeCell ref="D48:E48"/>
    <mergeCell ref="I48:J48"/>
    <mergeCell ref="L48:M48"/>
    <mergeCell ref="Q48:R48"/>
    <mergeCell ref="S48:T48"/>
    <mergeCell ref="U48:V48"/>
    <mergeCell ref="D47:E47"/>
    <mergeCell ref="I47:J47"/>
    <mergeCell ref="L47:M47"/>
    <mergeCell ref="Q47:R47"/>
    <mergeCell ref="S47:T47"/>
    <mergeCell ref="U47:V47"/>
    <mergeCell ref="D50:E50"/>
    <mergeCell ref="I50:J50"/>
    <mergeCell ref="L50:M50"/>
    <mergeCell ref="Q50:R50"/>
    <mergeCell ref="S50:T50"/>
    <mergeCell ref="U50:V50"/>
    <mergeCell ref="D49:E49"/>
    <mergeCell ref="I49:J49"/>
    <mergeCell ref="L49:M49"/>
    <mergeCell ref="Q49:R49"/>
    <mergeCell ref="S49:T49"/>
    <mergeCell ref="U49:V49"/>
    <mergeCell ref="D52:E52"/>
    <mergeCell ref="I52:J52"/>
    <mergeCell ref="L52:M52"/>
    <mergeCell ref="Q52:R52"/>
    <mergeCell ref="S52:T52"/>
    <mergeCell ref="U52:V52"/>
    <mergeCell ref="D51:E51"/>
    <mergeCell ref="I51:J51"/>
    <mergeCell ref="L51:M51"/>
    <mergeCell ref="Q51:R51"/>
    <mergeCell ref="S51:T51"/>
    <mergeCell ref="U51:V51"/>
    <mergeCell ref="D54:E54"/>
    <mergeCell ref="I54:J54"/>
    <mergeCell ref="L54:M54"/>
    <mergeCell ref="Q54:R54"/>
    <mergeCell ref="S54:T54"/>
    <mergeCell ref="U54:V54"/>
    <mergeCell ref="D53:E53"/>
    <mergeCell ref="I53:J53"/>
    <mergeCell ref="L53:M53"/>
    <mergeCell ref="Q53:R53"/>
    <mergeCell ref="S53:T53"/>
    <mergeCell ref="U53:V53"/>
    <mergeCell ref="D56:E56"/>
    <mergeCell ref="I56:J56"/>
    <mergeCell ref="L56:M56"/>
    <mergeCell ref="Q56:R56"/>
    <mergeCell ref="S56:T56"/>
    <mergeCell ref="U56:V56"/>
    <mergeCell ref="D55:E55"/>
    <mergeCell ref="I55:J55"/>
    <mergeCell ref="L55:M55"/>
    <mergeCell ref="Q55:R55"/>
    <mergeCell ref="S55:T55"/>
    <mergeCell ref="U55:V55"/>
    <mergeCell ref="D58:E58"/>
    <mergeCell ref="I58:J58"/>
    <mergeCell ref="L58:M58"/>
    <mergeCell ref="Q58:R58"/>
    <mergeCell ref="S58:T58"/>
    <mergeCell ref="U58:V58"/>
    <mergeCell ref="D57:E57"/>
    <mergeCell ref="I57:J57"/>
    <mergeCell ref="L57:M57"/>
    <mergeCell ref="Q57:R57"/>
    <mergeCell ref="S57:T57"/>
    <mergeCell ref="U57:V57"/>
    <mergeCell ref="D60:E60"/>
    <mergeCell ref="I60:J60"/>
    <mergeCell ref="L60:M60"/>
    <mergeCell ref="Q60:R60"/>
    <mergeCell ref="S60:T60"/>
    <mergeCell ref="U60:V60"/>
    <mergeCell ref="D59:E59"/>
    <mergeCell ref="I59:J59"/>
    <mergeCell ref="L59:M59"/>
    <mergeCell ref="Q59:R59"/>
    <mergeCell ref="S59:T59"/>
    <mergeCell ref="U59:V59"/>
    <mergeCell ref="D62:E62"/>
    <mergeCell ref="I62:J62"/>
    <mergeCell ref="L62:M62"/>
    <mergeCell ref="Q62:R62"/>
    <mergeCell ref="S62:T62"/>
    <mergeCell ref="U62:V62"/>
    <mergeCell ref="D61:E61"/>
    <mergeCell ref="I61:J61"/>
    <mergeCell ref="L61:M61"/>
    <mergeCell ref="Q61:R61"/>
    <mergeCell ref="S61:T61"/>
    <mergeCell ref="U61:V61"/>
    <mergeCell ref="D64:E64"/>
    <mergeCell ref="I64:J64"/>
    <mergeCell ref="L64:M64"/>
    <mergeCell ref="Q64:R64"/>
    <mergeCell ref="S64:T64"/>
    <mergeCell ref="U64:V64"/>
    <mergeCell ref="D63:E63"/>
    <mergeCell ref="I63:J63"/>
    <mergeCell ref="L63:M63"/>
    <mergeCell ref="Q63:R63"/>
    <mergeCell ref="S63:T63"/>
    <mergeCell ref="U63:V63"/>
    <mergeCell ref="D66:E66"/>
    <mergeCell ref="I66:J66"/>
    <mergeCell ref="L66:M66"/>
    <mergeCell ref="Q66:R66"/>
    <mergeCell ref="S66:T66"/>
    <mergeCell ref="U66:V66"/>
    <mergeCell ref="D65:E65"/>
    <mergeCell ref="I65:J65"/>
    <mergeCell ref="L65:M65"/>
    <mergeCell ref="Q65:R65"/>
    <mergeCell ref="S65:T65"/>
    <mergeCell ref="U65:V65"/>
    <mergeCell ref="D68:E68"/>
    <mergeCell ref="I68:J68"/>
    <mergeCell ref="L68:M68"/>
    <mergeCell ref="Q68:R68"/>
    <mergeCell ref="S68:T68"/>
    <mergeCell ref="U68:V68"/>
    <mergeCell ref="D67:E67"/>
    <mergeCell ref="I67:J67"/>
    <mergeCell ref="L67:M67"/>
    <mergeCell ref="Q67:R67"/>
    <mergeCell ref="S67:T67"/>
    <mergeCell ref="U67:V67"/>
    <mergeCell ref="D70:E70"/>
    <mergeCell ref="I70:J70"/>
    <mergeCell ref="L70:M70"/>
    <mergeCell ref="Q70:R70"/>
    <mergeCell ref="S70:T70"/>
    <mergeCell ref="U70:V70"/>
    <mergeCell ref="D69:E69"/>
    <mergeCell ref="I69:J69"/>
    <mergeCell ref="L69:M69"/>
    <mergeCell ref="Q69:R69"/>
    <mergeCell ref="S69:T69"/>
    <mergeCell ref="U69:V69"/>
    <mergeCell ref="D72:E72"/>
    <mergeCell ref="I72:J72"/>
    <mergeCell ref="L72:M72"/>
    <mergeCell ref="Q72:R72"/>
    <mergeCell ref="S72:T72"/>
    <mergeCell ref="U72:V72"/>
    <mergeCell ref="D71:E71"/>
    <mergeCell ref="I71:J71"/>
    <mergeCell ref="L71:M71"/>
    <mergeCell ref="Q71:R71"/>
    <mergeCell ref="S71:T71"/>
    <mergeCell ref="U71:V71"/>
    <mergeCell ref="D74:E74"/>
    <mergeCell ref="I74:J74"/>
    <mergeCell ref="L74:M74"/>
    <mergeCell ref="Q74:R74"/>
    <mergeCell ref="S74:T74"/>
    <mergeCell ref="U74:V74"/>
    <mergeCell ref="D73:E73"/>
    <mergeCell ref="I73:J73"/>
    <mergeCell ref="L73:M73"/>
    <mergeCell ref="Q73:R73"/>
    <mergeCell ref="S73:T73"/>
    <mergeCell ref="U73:V73"/>
    <mergeCell ref="D76:E76"/>
    <mergeCell ref="I76:J76"/>
    <mergeCell ref="L76:M76"/>
    <mergeCell ref="Q76:R76"/>
    <mergeCell ref="S76:T76"/>
    <mergeCell ref="U76:V76"/>
    <mergeCell ref="D75:E75"/>
    <mergeCell ref="I75:J75"/>
    <mergeCell ref="L75:M75"/>
    <mergeCell ref="Q75:R75"/>
    <mergeCell ref="S75:T75"/>
    <mergeCell ref="U75:V75"/>
    <mergeCell ref="D78:E78"/>
    <mergeCell ref="I78:J78"/>
    <mergeCell ref="L78:M78"/>
    <mergeCell ref="Q78:R78"/>
    <mergeCell ref="S78:T78"/>
    <mergeCell ref="U78:V78"/>
    <mergeCell ref="D77:E77"/>
    <mergeCell ref="I77:J77"/>
    <mergeCell ref="L77:M77"/>
    <mergeCell ref="Q77:R77"/>
    <mergeCell ref="S77:T77"/>
    <mergeCell ref="U77:V77"/>
    <mergeCell ref="D80:E80"/>
    <mergeCell ref="I80:J80"/>
    <mergeCell ref="L80:M80"/>
    <mergeCell ref="Q80:R80"/>
    <mergeCell ref="S80:T80"/>
    <mergeCell ref="U80:V80"/>
    <mergeCell ref="D79:E79"/>
    <mergeCell ref="I79:J79"/>
    <mergeCell ref="L79:M79"/>
    <mergeCell ref="Q79:R79"/>
    <mergeCell ref="S79:T79"/>
    <mergeCell ref="U79:V79"/>
    <mergeCell ref="D82:E82"/>
    <mergeCell ref="I82:J82"/>
    <mergeCell ref="L82:M82"/>
    <mergeCell ref="Q82:R82"/>
    <mergeCell ref="S82:T82"/>
    <mergeCell ref="U82:V82"/>
    <mergeCell ref="D81:E81"/>
    <mergeCell ref="I81:J81"/>
    <mergeCell ref="L81:M81"/>
    <mergeCell ref="Q81:R81"/>
    <mergeCell ref="S81:T81"/>
    <mergeCell ref="U81:V81"/>
    <mergeCell ref="D84:E84"/>
    <mergeCell ref="I84:J84"/>
    <mergeCell ref="L84:M84"/>
    <mergeCell ref="Q84:R84"/>
    <mergeCell ref="S84:T84"/>
    <mergeCell ref="U84:V84"/>
    <mergeCell ref="D83:E83"/>
    <mergeCell ref="I83:J83"/>
    <mergeCell ref="L83:M83"/>
    <mergeCell ref="Q83:R83"/>
    <mergeCell ref="S83:T83"/>
    <mergeCell ref="U83:V83"/>
    <mergeCell ref="D86:E86"/>
    <mergeCell ref="I86:J86"/>
    <mergeCell ref="L86:M86"/>
    <mergeCell ref="Q86:R86"/>
    <mergeCell ref="S86:T86"/>
    <mergeCell ref="U86:V86"/>
    <mergeCell ref="D85:E85"/>
    <mergeCell ref="I85:J85"/>
    <mergeCell ref="L85:M85"/>
    <mergeCell ref="Q85:R85"/>
    <mergeCell ref="S85:T85"/>
    <mergeCell ref="U85:V85"/>
    <mergeCell ref="D88:E88"/>
    <mergeCell ref="I88:J88"/>
    <mergeCell ref="L88:M88"/>
    <mergeCell ref="Q88:R88"/>
    <mergeCell ref="S88:T88"/>
    <mergeCell ref="U88:V88"/>
    <mergeCell ref="D87:E87"/>
    <mergeCell ref="I87:J87"/>
    <mergeCell ref="L87:M87"/>
    <mergeCell ref="Q87:R87"/>
    <mergeCell ref="S87:T87"/>
    <mergeCell ref="U87:V87"/>
    <mergeCell ref="D90:E90"/>
    <mergeCell ref="I90:J90"/>
    <mergeCell ref="L90:M90"/>
    <mergeCell ref="Q90:R90"/>
    <mergeCell ref="S90:T90"/>
    <mergeCell ref="U90:V90"/>
    <mergeCell ref="D89:E89"/>
    <mergeCell ref="I89:J89"/>
    <mergeCell ref="L89:M89"/>
    <mergeCell ref="Q89:R89"/>
    <mergeCell ref="S89:T89"/>
    <mergeCell ref="U89:V89"/>
    <mergeCell ref="D92:E92"/>
    <mergeCell ref="I92:J92"/>
    <mergeCell ref="L92:M92"/>
    <mergeCell ref="Q92:R92"/>
    <mergeCell ref="S92:T92"/>
    <mergeCell ref="U92:V92"/>
    <mergeCell ref="D91:E91"/>
    <mergeCell ref="I91:J91"/>
    <mergeCell ref="L91:M91"/>
    <mergeCell ref="Q91:R91"/>
    <mergeCell ref="S91:T91"/>
    <mergeCell ref="U91:V91"/>
    <mergeCell ref="D94:E94"/>
    <mergeCell ref="I94:J94"/>
    <mergeCell ref="L94:M94"/>
    <mergeCell ref="Q94:R94"/>
    <mergeCell ref="S94:T94"/>
    <mergeCell ref="U94:V94"/>
    <mergeCell ref="D93:E93"/>
    <mergeCell ref="I93:J93"/>
    <mergeCell ref="L93:M93"/>
    <mergeCell ref="Q93:R93"/>
    <mergeCell ref="S93:T93"/>
    <mergeCell ref="U93:V93"/>
    <mergeCell ref="D96:E96"/>
    <mergeCell ref="I96:J96"/>
    <mergeCell ref="L96:M96"/>
    <mergeCell ref="Q96:R96"/>
    <mergeCell ref="S96:T96"/>
    <mergeCell ref="U96:V96"/>
    <mergeCell ref="D95:E95"/>
    <mergeCell ref="I95:J95"/>
    <mergeCell ref="L95:M95"/>
    <mergeCell ref="Q95:R95"/>
    <mergeCell ref="S95:T95"/>
    <mergeCell ref="U95:V95"/>
    <mergeCell ref="D98:E98"/>
    <mergeCell ref="I98:J98"/>
    <mergeCell ref="L98:M98"/>
    <mergeCell ref="Q98:R98"/>
    <mergeCell ref="S98:T98"/>
    <mergeCell ref="U98:V98"/>
    <mergeCell ref="D97:E97"/>
    <mergeCell ref="I97:J97"/>
    <mergeCell ref="L97:M97"/>
    <mergeCell ref="Q97:R97"/>
    <mergeCell ref="S97:T97"/>
    <mergeCell ref="U97:V97"/>
    <mergeCell ref="D100:E100"/>
    <mergeCell ref="I100:J100"/>
    <mergeCell ref="L100:M100"/>
    <mergeCell ref="Q100:R100"/>
    <mergeCell ref="S100:T100"/>
    <mergeCell ref="U100:V100"/>
    <mergeCell ref="D99:E99"/>
    <mergeCell ref="I99:J99"/>
    <mergeCell ref="L99:M99"/>
    <mergeCell ref="Q99:R99"/>
    <mergeCell ref="S99:T99"/>
    <mergeCell ref="U99:V99"/>
    <mergeCell ref="D102:E102"/>
    <mergeCell ref="I102:J102"/>
    <mergeCell ref="L102:M102"/>
    <mergeCell ref="Q102:R102"/>
    <mergeCell ref="S102:T102"/>
    <mergeCell ref="U102:V102"/>
    <mergeCell ref="D101:E101"/>
    <mergeCell ref="I101:J101"/>
    <mergeCell ref="L101:M101"/>
    <mergeCell ref="Q101:R101"/>
    <mergeCell ref="S101:T101"/>
    <mergeCell ref="U101:V101"/>
    <mergeCell ref="D104:E104"/>
    <mergeCell ref="I104:J104"/>
    <mergeCell ref="L104:M104"/>
    <mergeCell ref="Q104:R104"/>
    <mergeCell ref="S104:T104"/>
    <mergeCell ref="U104:V104"/>
    <mergeCell ref="D103:E103"/>
    <mergeCell ref="I103:J103"/>
    <mergeCell ref="L103:M103"/>
    <mergeCell ref="Q103:R103"/>
    <mergeCell ref="S103:T103"/>
    <mergeCell ref="U103:V103"/>
    <mergeCell ref="D106:E106"/>
    <mergeCell ref="I106:J106"/>
    <mergeCell ref="L106:M106"/>
    <mergeCell ref="Q106:R106"/>
    <mergeCell ref="S106:T106"/>
    <mergeCell ref="U106:V106"/>
    <mergeCell ref="D105:E105"/>
    <mergeCell ref="I105:J105"/>
    <mergeCell ref="L105:M105"/>
    <mergeCell ref="Q105:R105"/>
    <mergeCell ref="S105:T105"/>
    <mergeCell ref="U105:V105"/>
    <mergeCell ref="D108:E108"/>
    <mergeCell ref="I108:J108"/>
    <mergeCell ref="L108:M108"/>
    <mergeCell ref="Q108:R108"/>
    <mergeCell ref="S108:T108"/>
    <mergeCell ref="U108:V108"/>
    <mergeCell ref="D107:E107"/>
    <mergeCell ref="I107:J107"/>
    <mergeCell ref="L107:M107"/>
    <mergeCell ref="Q107:R107"/>
    <mergeCell ref="S107:T107"/>
    <mergeCell ref="U107:V107"/>
  </mergeCells>
  <phoneticPr fontId="2"/>
  <conditionalFormatting sqref="H46">
    <cfRule type="cellIs" dxfId="15" priority="1" stopIfTrue="1" operator="equal">
      <formula>"買"</formula>
    </cfRule>
    <cfRule type="cellIs" dxfId="14" priority="2" stopIfTrue="1" operator="equal">
      <formula>"売"</formula>
    </cfRule>
  </conditionalFormatting>
  <conditionalFormatting sqref="H9:H11 H14:H45 H47:H108">
    <cfRule type="cellIs" dxfId="13" priority="7" stopIfTrue="1" operator="equal">
      <formula>"買"</formula>
    </cfRule>
    <cfRule type="cellIs" dxfId="12" priority="8" stopIfTrue="1" operator="equal">
      <formula>"売"</formula>
    </cfRule>
  </conditionalFormatting>
  <conditionalFormatting sqref="H12">
    <cfRule type="cellIs" dxfId="11" priority="5" stopIfTrue="1" operator="equal">
      <formula>"買"</formula>
    </cfRule>
    <cfRule type="cellIs" dxfId="10" priority="6" stopIfTrue="1" operator="equal">
      <formula>"売"</formula>
    </cfRule>
  </conditionalFormatting>
  <conditionalFormatting sqref="H13">
    <cfRule type="cellIs" dxfId="9" priority="3" stopIfTrue="1" operator="equal">
      <formula>"買"</formula>
    </cfRule>
    <cfRule type="cellIs" dxfId="8" priority="4" stopIfTrue="1" operator="equal">
      <formula>"売"</formula>
    </cfRule>
  </conditionalFormatting>
  <dataValidations count="1">
    <dataValidation type="list" allowBlank="1" showInputMessage="1" showErrorMessage="1" sqref="H9:H108">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09"/>
  <sheetViews>
    <sheetView zoomScale="115" zoomScaleNormal="115" workbookViewId="0">
      <pane ySplit="8" topLeftCell="A15" activePane="bottomLeft" state="frozen"/>
      <selection pane="bottomLeft" activeCell="F62" sqref="F62"/>
    </sheetView>
  </sheetViews>
  <sheetFormatPr defaultRowHeight="13.5"/>
  <cols>
    <col min="1" max="1" width="6.875" customWidth="1"/>
    <col min="2" max="2" width="5.125" customWidth="1"/>
    <col min="3" max="19" width="6.625" customWidth="1"/>
    <col min="20" max="20" width="3" customWidth="1"/>
    <col min="21" max="21" width="12.375" customWidth="1"/>
    <col min="22" max="22" width="0.75" customWidth="1"/>
    <col min="23" max="23" width="10.875" style="3" bestFit="1" customWidth="1"/>
  </cols>
  <sheetData>
    <row r="2" spans="1:23">
      <c r="C2" s="42" t="s">
        <v>0</v>
      </c>
      <c r="D2" s="42"/>
      <c r="E2" s="61" t="s">
        <v>71</v>
      </c>
      <c r="F2" s="61"/>
      <c r="G2" s="42" t="s">
        <v>1</v>
      </c>
      <c r="H2" s="42"/>
      <c r="I2" s="61" t="s">
        <v>2</v>
      </c>
      <c r="J2" s="61"/>
      <c r="K2" s="42" t="s">
        <v>3</v>
      </c>
      <c r="L2" s="42"/>
      <c r="M2" s="63">
        <f>D9</f>
        <v>1000000</v>
      </c>
      <c r="N2" s="61"/>
      <c r="O2" s="42" t="s">
        <v>4</v>
      </c>
      <c r="P2" s="42"/>
      <c r="Q2" s="63">
        <f>D60+S60</f>
        <v>14015267.120809803</v>
      </c>
      <c r="R2" s="61"/>
      <c r="S2" s="2"/>
      <c r="T2" s="2"/>
      <c r="U2" s="2"/>
    </row>
    <row r="3" spans="1:23" ht="57" customHeight="1">
      <c r="C3" s="42" t="s">
        <v>5</v>
      </c>
      <c r="D3" s="42"/>
      <c r="E3" s="64" t="s">
        <v>6</v>
      </c>
      <c r="F3" s="64"/>
      <c r="G3" s="64"/>
      <c r="H3" s="64"/>
      <c r="I3" s="64"/>
      <c r="J3" s="64"/>
      <c r="K3" s="42" t="s">
        <v>7</v>
      </c>
      <c r="L3" s="42"/>
      <c r="M3" s="64" t="s">
        <v>8</v>
      </c>
      <c r="N3" s="65"/>
      <c r="O3" s="65"/>
      <c r="P3" s="65"/>
      <c r="Q3" s="65"/>
      <c r="R3" s="65"/>
      <c r="S3" s="2"/>
      <c r="T3" s="58" t="s">
        <v>72</v>
      </c>
      <c r="U3" s="58"/>
    </row>
    <row r="4" spans="1:23">
      <c r="C4" s="42" t="s">
        <v>10</v>
      </c>
      <c r="D4" s="42"/>
      <c r="E4" s="59">
        <f>SUM($S$9:$T$993)</f>
        <v>13015267.120809803</v>
      </c>
      <c r="F4" s="59"/>
      <c r="G4" s="42" t="s">
        <v>11</v>
      </c>
      <c r="H4" s="42"/>
      <c r="I4" s="60">
        <f>SUM($U$9:$V$108)</f>
        <v>9881.9999999999945</v>
      </c>
      <c r="J4" s="61"/>
      <c r="K4" s="62" t="s">
        <v>12</v>
      </c>
      <c r="L4" s="62"/>
      <c r="M4" s="63">
        <f>MAX($D$9:$E$990)-D9</f>
        <v>12120192.452983657</v>
      </c>
      <c r="N4" s="63"/>
      <c r="O4" s="62" t="s">
        <v>13</v>
      </c>
      <c r="P4" s="62"/>
      <c r="Q4" s="59">
        <f>MIN($D$9:$E$990)-D9</f>
        <v>0</v>
      </c>
      <c r="R4" s="59"/>
      <c r="S4" s="2"/>
      <c r="T4" s="2"/>
      <c r="U4" s="2"/>
    </row>
    <row r="5" spans="1:23">
      <c r="C5" s="4" t="s">
        <v>14</v>
      </c>
      <c r="D5" s="5">
        <f>COUNTIF($S$9:$S$990,"&gt;0")</f>
        <v>48</v>
      </c>
      <c r="E5" s="6" t="s">
        <v>15</v>
      </c>
      <c r="F5" s="7">
        <f>COUNTIF($S$9:$S$990,"&lt;0")</f>
        <v>3</v>
      </c>
      <c r="G5" s="6" t="s">
        <v>16</v>
      </c>
      <c r="H5" s="5">
        <f>COUNTIF($S$9:$S$990,"=0")</f>
        <v>1</v>
      </c>
      <c r="I5" s="6" t="s">
        <v>17</v>
      </c>
      <c r="J5" s="8">
        <f>D5/SUM(D5,F5,H5)</f>
        <v>0.92307692307692313</v>
      </c>
      <c r="K5" s="41" t="s">
        <v>18</v>
      </c>
      <c r="L5" s="42"/>
      <c r="M5" s="43">
        <v>22</v>
      </c>
      <c r="N5" s="44"/>
      <c r="O5" s="9" t="s">
        <v>19</v>
      </c>
      <c r="P5" s="10"/>
      <c r="Q5" s="43">
        <v>1</v>
      </c>
      <c r="R5" s="44"/>
      <c r="S5" s="2"/>
      <c r="T5" s="2"/>
      <c r="U5" s="2"/>
    </row>
    <row r="6" spans="1:23">
      <c r="C6" s="11"/>
      <c r="D6" s="12"/>
      <c r="E6" s="13"/>
      <c r="F6" s="14"/>
      <c r="G6" s="11"/>
      <c r="H6" s="14"/>
      <c r="I6" s="11"/>
      <c r="J6" s="15"/>
      <c r="K6" s="11"/>
      <c r="L6" s="11"/>
      <c r="M6" s="14"/>
      <c r="N6" s="14"/>
      <c r="O6" s="16"/>
      <c r="P6" s="16"/>
      <c r="Q6" s="17"/>
      <c r="R6" s="18"/>
      <c r="S6" s="2"/>
      <c r="T6" s="2"/>
      <c r="U6" s="2"/>
    </row>
    <row r="7" spans="1:23" ht="21">
      <c r="A7" s="29" t="s">
        <v>182</v>
      </c>
      <c r="B7" t="s">
        <v>20</v>
      </c>
      <c r="C7" s="45" t="s">
        <v>73</v>
      </c>
      <c r="D7" s="47" t="s">
        <v>22</v>
      </c>
      <c r="E7" s="48"/>
      <c r="F7" s="51" t="s">
        <v>74</v>
      </c>
      <c r="G7" s="52"/>
      <c r="H7" s="52"/>
      <c r="I7" s="52"/>
      <c r="J7" s="36"/>
      <c r="K7" s="53" t="s">
        <v>75</v>
      </c>
      <c r="L7" s="54"/>
      <c r="M7" s="38"/>
      <c r="N7" s="55" t="s">
        <v>76</v>
      </c>
      <c r="O7" s="56" t="s">
        <v>26</v>
      </c>
      <c r="P7" s="57"/>
      <c r="Q7" s="57"/>
      <c r="R7" s="40"/>
      <c r="S7" s="34" t="s">
        <v>27</v>
      </c>
      <c r="T7" s="34"/>
      <c r="U7" s="34"/>
      <c r="V7" s="34"/>
      <c r="W7" s="3" t="s">
        <v>28</v>
      </c>
    </row>
    <row r="8" spans="1:23">
      <c r="B8" t="s">
        <v>29</v>
      </c>
      <c r="C8" s="46"/>
      <c r="D8" s="49"/>
      <c r="E8" s="50"/>
      <c r="F8" s="19" t="s">
        <v>30</v>
      </c>
      <c r="G8" s="19" t="s">
        <v>31</v>
      </c>
      <c r="H8" s="19" t="s">
        <v>32</v>
      </c>
      <c r="I8" s="35" t="s">
        <v>33</v>
      </c>
      <c r="J8" s="36"/>
      <c r="K8" s="20" t="s">
        <v>77</v>
      </c>
      <c r="L8" s="37" t="s">
        <v>35</v>
      </c>
      <c r="M8" s="38"/>
      <c r="N8" s="55"/>
      <c r="O8" s="21" t="s">
        <v>30</v>
      </c>
      <c r="P8" s="21" t="s">
        <v>31</v>
      </c>
      <c r="Q8" s="39" t="s">
        <v>78</v>
      </c>
      <c r="R8" s="40"/>
      <c r="S8" s="34" t="s">
        <v>36</v>
      </c>
      <c r="T8" s="34"/>
      <c r="U8" s="34" t="s">
        <v>34</v>
      </c>
      <c r="V8" s="34"/>
      <c r="W8" s="3" t="s">
        <v>37</v>
      </c>
    </row>
    <row r="9" spans="1:23">
      <c r="A9" t="s">
        <v>184</v>
      </c>
      <c r="B9" t="s">
        <v>38</v>
      </c>
      <c r="C9" s="22">
        <v>1</v>
      </c>
      <c r="D9" s="30">
        <v>1000000</v>
      </c>
      <c r="E9" s="30"/>
      <c r="F9" s="22">
        <v>2006</v>
      </c>
      <c r="G9" s="23">
        <v>42604</v>
      </c>
      <c r="H9" s="22" t="s">
        <v>43</v>
      </c>
      <c r="I9" s="31">
        <v>116.2</v>
      </c>
      <c r="J9" s="31"/>
      <c r="K9" s="22">
        <v>101</v>
      </c>
      <c r="L9" s="30">
        <f t="shared" ref="L9:L72" si="0">IF(G9="","",D9*0.03)</f>
        <v>30000</v>
      </c>
      <c r="M9" s="30"/>
      <c r="N9" s="24">
        <f>IF(K9="","",(L9/K9)/1000)</f>
        <v>0.29702970297029702</v>
      </c>
      <c r="O9" s="22">
        <v>2006</v>
      </c>
      <c r="P9" s="23">
        <v>42611</v>
      </c>
      <c r="Q9" s="31">
        <v>116.86</v>
      </c>
      <c r="R9" s="31"/>
      <c r="S9" s="32">
        <f>IF(P9="","",(IF(H9="売",I9-Q9,Q9-I9))*N9*100000)</f>
        <v>19603.960396039503</v>
      </c>
      <c r="T9" s="32"/>
      <c r="U9" s="33">
        <f>IF(P9="","",IF(S9&lt;0,K9*(-1),IF(H9="買",(Q9-I9)*100,(I9-Q9)*100)))</f>
        <v>65.999999999999659</v>
      </c>
      <c r="V9" s="33"/>
      <c r="W9" s="3" t="s">
        <v>63</v>
      </c>
    </row>
    <row r="10" spans="1:23">
      <c r="A10" t="s">
        <v>184</v>
      </c>
      <c r="B10" t="s">
        <v>79</v>
      </c>
      <c r="C10" s="22">
        <v>2</v>
      </c>
      <c r="D10" s="30">
        <f>IF(S9="","",D9+S9)</f>
        <v>1019603.9603960395</v>
      </c>
      <c r="E10" s="30"/>
      <c r="F10" s="22">
        <v>2006</v>
      </c>
      <c r="G10" s="23">
        <v>42624</v>
      </c>
      <c r="H10" s="22" t="s">
        <v>43</v>
      </c>
      <c r="I10" s="31">
        <v>117.06</v>
      </c>
      <c r="J10" s="31"/>
      <c r="K10" s="22">
        <v>96</v>
      </c>
      <c r="L10" s="30">
        <f t="shared" si="0"/>
        <v>30588.118811881184</v>
      </c>
      <c r="M10" s="30"/>
      <c r="N10" s="24">
        <f t="shared" ref="N10:N73" si="1">IF(K10="","",(L10/K10)/1000)</f>
        <v>0.31862623762376235</v>
      </c>
      <c r="O10" s="22">
        <v>2006</v>
      </c>
      <c r="P10" s="23">
        <v>42628</v>
      </c>
      <c r="Q10" s="31">
        <v>117.32</v>
      </c>
      <c r="R10" s="31"/>
      <c r="S10" s="32">
        <f t="shared" ref="S10:S73" si="2">IF(P10="","",(IF(H10="売",I10-Q10,Q10-I10))*N10*100000)</f>
        <v>8284.2821782175306</v>
      </c>
      <c r="T10" s="32"/>
      <c r="U10" s="33">
        <f t="shared" ref="U10:U73" si="3">IF(P10="","",IF(S10&lt;0,K10*(-1),IF(H10="買",(Q10-I10)*100,(I10-Q10)*100)))</f>
        <v>25.999999999999091</v>
      </c>
      <c r="V10" s="33"/>
      <c r="W10" s="3" t="s">
        <v>67</v>
      </c>
    </row>
    <row r="11" spans="1:23">
      <c r="A11" t="s">
        <v>184</v>
      </c>
      <c r="B11" t="s">
        <v>50</v>
      </c>
      <c r="C11" s="22">
        <v>3</v>
      </c>
      <c r="D11" s="30">
        <f t="shared" ref="D11:D74" si="4">IF(S10="","",D10+S10)</f>
        <v>1027888.2425742571</v>
      </c>
      <c r="E11" s="30"/>
      <c r="F11" s="22">
        <v>2006</v>
      </c>
      <c r="G11" s="23">
        <v>42649</v>
      </c>
      <c r="H11" s="22" t="s">
        <v>43</v>
      </c>
      <c r="I11" s="31">
        <v>117.96</v>
      </c>
      <c r="J11" s="31"/>
      <c r="K11" s="22">
        <v>51</v>
      </c>
      <c r="L11" s="30">
        <f t="shared" si="0"/>
        <v>30836.647277227712</v>
      </c>
      <c r="M11" s="30"/>
      <c r="N11" s="24">
        <f t="shared" si="1"/>
        <v>0.60464014269073951</v>
      </c>
      <c r="O11" s="22">
        <v>2006</v>
      </c>
      <c r="P11" s="23">
        <v>42655</v>
      </c>
      <c r="Q11" s="31">
        <v>119.34</v>
      </c>
      <c r="R11" s="31"/>
      <c r="S11" s="32">
        <f t="shared" si="2"/>
        <v>83440.339691322646</v>
      </c>
      <c r="T11" s="32"/>
      <c r="U11" s="33">
        <f t="shared" si="3"/>
        <v>138.00000000000097</v>
      </c>
      <c r="V11" s="33"/>
      <c r="W11" s="3" t="s">
        <v>67</v>
      </c>
    </row>
    <row r="12" spans="1:23">
      <c r="A12" t="s">
        <v>185</v>
      </c>
      <c r="B12" t="s">
        <v>52</v>
      </c>
      <c r="C12" s="22">
        <v>4</v>
      </c>
      <c r="D12" s="30">
        <f t="shared" si="4"/>
        <v>1111328.5822655796</v>
      </c>
      <c r="E12" s="30"/>
      <c r="F12" s="22">
        <v>2006</v>
      </c>
      <c r="G12" s="23">
        <v>42696</v>
      </c>
      <c r="H12" s="22" t="s">
        <v>39</v>
      </c>
      <c r="I12" s="31">
        <v>117.49</v>
      </c>
      <c r="J12" s="31"/>
      <c r="K12" s="22">
        <v>99</v>
      </c>
      <c r="L12" s="30">
        <f t="shared" si="0"/>
        <v>33339.857467967384</v>
      </c>
      <c r="M12" s="30"/>
      <c r="N12" s="24">
        <f t="shared" si="1"/>
        <v>0.33676623705017561</v>
      </c>
      <c r="O12" s="22">
        <v>2006</v>
      </c>
      <c r="P12" s="23">
        <v>42712</v>
      </c>
      <c r="Q12" s="31">
        <v>115.4</v>
      </c>
      <c r="R12" s="31"/>
      <c r="S12" s="32">
        <f t="shared" si="2"/>
        <v>70384.143543486338</v>
      </c>
      <c r="T12" s="32"/>
      <c r="U12" s="33">
        <f t="shared" si="3"/>
        <v>208.99999999999892</v>
      </c>
      <c r="V12" s="33"/>
      <c r="W12" s="3" t="s">
        <v>80</v>
      </c>
    </row>
    <row r="13" spans="1:23">
      <c r="A13" t="s">
        <v>184</v>
      </c>
      <c r="B13" t="s">
        <v>52</v>
      </c>
      <c r="C13" s="22">
        <v>5</v>
      </c>
      <c r="D13" s="30">
        <f t="shared" si="4"/>
        <v>1181712.7258090659</v>
      </c>
      <c r="E13" s="30"/>
      <c r="F13" s="22">
        <v>2006</v>
      </c>
      <c r="G13" s="23">
        <v>42718</v>
      </c>
      <c r="H13" s="22" t="s">
        <v>43</v>
      </c>
      <c r="I13" s="31">
        <v>117.67</v>
      </c>
      <c r="J13" s="31"/>
      <c r="K13" s="22">
        <v>103</v>
      </c>
      <c r="L13" s="30">
        <f t="shared" si="0"/>
        <v>35451.381774271977</v>
      </c>
      <c r="M13" s="30"/>
      <c r="N13" s="24">
        <f t="shared" si="1"/>
        <v>0.3441881725657473</v>
      </c>
      <c r="O13" s="22">
        <v>2007</v>
      </c>
      <c r="P13" s="23">
        <v>42381</v>
      </c>
      <c r="Q13" s="31">
        <v>118.74</v>
      </c>
      <c r="R13" s="31"/>
      <c r="S13" s="32">
        <f t="shared" si="2"/>
        <v>36828.134464534727</v>
      </c>
      <c r="T13" s="32"/>
      <c r="U13" s="33">
        <f t="shared" si="3"/>
        <v>106.99999999999932</v>
      </c>
      <c r="V13" s="33"/>
      <c r="W13" s="3" t="s">
        <v>81</v>
      </c>
    </row>
    <row r="14" spans="1:23">
      <c r="A14" t="s">
        <v>186</v>
      </c>
      <c r="B14" t="s">
        <v>82</v>
      </c>
      <c r="C14" s="22">
        <v>6</v>
      </c>
      <c r="D14" s="30">
        <f t="shared" si="4"/>
        <v>1218540.8602736006</v>
      </c>
      <c r="E14" s="30"/>
      <c r="F14" s="22">
        <v>2007</v>
      </c>
      <c r="G14" s="23">
        <v>42395</v>
      </c>
      <c r="H14" s="22" t="s">
        <v>43</v>
      </c>
      <c r="I14" s="31">
        <v>121.28</v>
      </c>
      <c r="J14" s="31"/>
      <c r="K14" s="22">
        <v>111</v>
      </c>
      <c r="L14" s="30">
        <f t="shared" si="0"/>
        <v>36556.225808208015</v>
      </c>
      <c r="M14" s="30"/>
      <c r="N14" s="24">
        <f t="shared" si="1"/>
        <v>0.32933536764151367</v>
      </c>
      <c r="O14" s="22">
        <v>2007</v>
      </c>
      <c r="P14" s="23">
        <v>42398</v>
      </c>
      <c r="Q14" s="31">
        <v>121.42</v>
      </c>
      <c r="R14" s="31"/>
      <c r="S14" s="32">
        <f t="shared" si="2"/>
        <v>4610.6951469812102</v>
      </c>
      <c r="T14" s="32"/>
      <c r="U14" s="33">
        <f t="shared" si="3"/>
        <v>14.000000000000057</v>
      </c>
      <c r="V14" s="33"/>
      <c r="W14" s="3" t="s">
        <v>83</v>
      </c>
    </row>
    <row r="15" spans="1:23">
      <c r="A15" t="s">
        <v>187</v>
      </c>
      <c r="B15" t="s">
        <v>52</v>
      </c>
      <c r="C15" s="22">
        <v>7</v>
      </c>
      <c r="D15" s="30">
        <f t="shared" si="4"/>
        <v>1223151.5554205817</v>
      </c>
      <c r="E15" s="30"/>
      <c r="F15" s="22">
        <v>2007</v>
      </c>
      <c r="G15" s="23">
        <v>42406</v>
      </c>
      <c r="H15" s="22" t="s">
        <v>39</v>
      </c>
      <c r="I15" s="31">
        <v>120.22</v>
      </c>
      <c r="J15" s="31"/>
      <c r="K15" s="22">
        <v>96</v>
      </c>
      <c r="L15" s="30">
        <f t="shared" si="0"/>
        <v>36694.546662617453</v>
      </c>
      <c r="M15" s="30"/>
      <c r="N15" s="24">
        <f t="shared" si="1"/>
        <v>0.38223486106893184</v>
      </c>
      <c r="O15" s="22">
        <v>2007</v>
      </c>
      <c r="P15" s="23">
        <v>42408</v>
      </c>
      <c r="Q15" s="31">
        <v>121.18</v>
      </c>
      <c r="R15" s="31"/>
      <c r="S15" s="32">
        <f t="shared" si="2"/>
        <v>-36694.546662617759</v>
      </c>
      <c r="T15" s="32"/>
      <c r="U15" s="33">
        <f t="shared" si="3"/>
        <v>-96</v>
      </c>
      <c r="V15" s="33"/>
    </row>
    <row r="16" spans="1:23">
      <c r="A16" t="s">
        <v>188</v>
      </c>
      <c r="B16" t="s">
        <v>38</v>
      </c>
      <c r="C16" s="22">
        <v>8</v>
      </c>
      <c r="D16" s="30">
        <f t="shared" si="4"/>
        <v>1186457.008757964</v>
      </c>
      <c r="E16" s="30"/>
      <c r="F16" s="22">
        <v>2007</v>
      </c>
      <c r="G16" s="23">
        <v>42462</v>
      </c>
      <c r="H16" s="22" t="s">
        <v>43</v>
      </c>
      <c r="I16" s="31">
        <v>118.39</v>
      </c>
      <c r="J16" s="31"/>
      <c r="K16" s="22">
        <v>119</v>
      </c>
      <c r="L16" s="30">
        <f t="shared" si="0"/>
        <v>35593.710262738918</v>
      </c>
      <c r="M16" s="30"/>
      <c r="N16" s="24">
        <f t="shared" si="1"/>
        <v>0.29910680893057912</v>
      </c>
      <c r="O16" s="22">
        <v>2007</v>
      </c>
      <c r="P16" s="23">
        <v>42473</v>
      </c>
      <c r="Q16" s="31">
        <v>118.75</v>
      </c>
      <c r="R16" s="31"/>
      <c r="S16" s="32">
        <f t="shared" si="2"/>
        <v>10767.845121500832</v>
      </c>
      <c r="T16" s="32"/>
      <c r="U16" s="33">
        <f t="shared" si="3"/>
        <v>35.999999999999943</v>
      </c>
      <c r="V16" s="33"/>
      <c r="W16" s="3" t="s">
        <v>67</v>
      </c>
    </row>
    <row r="17" spans="1:23">
      <c r="A17" t="s">
        <v>189</v>
      </c>
      <c r="B17" t="s">
        <v>84</v>
      </c>
      <c r="C17" s="22">
        <v>9</v>
      </c>
      <c r="D17" s="30">
        <f t="shared" si="4"/>
        <v>1197224.8538794648</v>
      </c>
      <c r="E17" s="30"/>
      <c r="F17" s="22">
        <v>2007</v>
      </c>
      <c r="G17" s="23">
        <v>42473</v>
      </c>
      <c r="H17" s="22" t="s">
        <v>43</v>
      </c>
      <c r="I17" s="31">
        <v>119.57</v>
      </c>
      <c r="J17" s="31"/>
      <c r="K17" s="22">
        <v>136</v>
      </c>
      <c r="L17" s="30">
        <f t="shared" si="0"/>
        <v>35916.745616383945</v>
      </c>
      <c r="M17" s="30"/>
      <c r="N17" s="24">
        <f t="shared" si="1"/>
        <v>0.26409371776752905</v>
      </c>
      <c r="O17" s="22">
        <v>2007</v>
      </c>
      <c r="P17" s="23">
        <v>42478</v>
      </c>
      <c r="Q17" s="31">
        <v>118.81</v>
      </c>
      <c r="R17" s="31"/>
      <c r="S17" s="32">
        <f t="shared" si="2"/>
        <v>-20071.122550331969</v>
      </c>
      <c r="T17" s="32"/>
      <c r="U17" s="33">
        <f t="shared" si="3"/>
        <v>-136</v>
      </c>
      <c r="V17" s="33"/>
      <c r="W17" s="3" t="s">
        <v>85</v>
      </c>
    </row>
    <row r="18" spans="1:23">
      <c r="A18" t="s">
        <v>190</v>
      </c>
      <c r="B18" t="s">
        <v>84</v>
      </c>
      <c r="C18" s="22">
        <v>10</v>
      </c>
      <c r="D18" s="30">
        <f t="shared" si="4"/>
        <v>1177153.7313291328</v>
      </c>
      <c r="E18" s="30"/>
      <c r="F18" s="22">
        <v>2007</v>
      </c>
      <c r="G18" s="23">
        <v>42491</v>
      </c>
      <c r="H18" s="22" t="s">
        <v>43</v>
      </c>
      <c r="I18" s="31">
        <v>119.76</v>
      </c>
      <c r="J18" s="31"/>
      <c r="K18" s="22">
        <v>90</v>
      </c>
      <c r="L18" s="30">
        <f t="shared" si="0"/>
        <v>35314.611939873983</v>
      </c>
      <c r="M18" s="30"/>
      <c r="N18" s="24">
        <f t="shared" si="1"/>
        <v>0.39238457710971092</v>
      </c>
      <c r="O18" s="22">
        <v>2007</v>
      </c>
      <c r="P18" s="23">
        <v>42546</v>
      </c>
      <c r="Q18" s="31">
        <v>123.68</v>
      </c>
      <c r="R18" s="31"/>
      <c r="S18" s="32">
        <f t="shared" si="2"/>
        <v>153814.75422700675</v>
      </c>
      <c r="T18" s="32"/>
      <c r="U18" s="33">
        <f t="shared" si="3"/>
        <v>392.00000000000017</v>
      </c>
      <c r="V18" s="33"/>
      <c r="W18" s="3" t="s">
        <v>86</v>
      </c>
    </row>
    <row r="19" spans="1:23">
      <c r="A19" t="s">
        <v>190</v>
      </c>
      <c r="B19" t="s">
        <v>41</v>
      </c>
      <c r="C19" s="22">
        <v>11</v>
      </c>
      <c r="D19" s="30">
        <f t="shared" si="4"/>
        <v>1330968.4855561396</v>
      </c>
      <c r="E19" s="30"/>
      <c r="F19" s="22">
        <v>2007</v>
      </c>
      <c r="G19" s="23">
        <v>42592</v>
      </c>
      <c r="H19" s="22" t="s">
        <v>39</v>
      </c>
      <c r="I19" s="31">
        <v>118.13</v>
      </c>
      <c r="J19" s="31"/>
      <c r="K19" s="22">
        <v>162</v>
      </c>
      <c r="L19" s="30">
        <f t="shared" si="0"/>
        <v>39929.054566684186</v>
      </c>
      <c r="M19" s="30"/>
      <c r="N19" s="24">
        <f t="shared" si="1"/>
        <v>0.24647564547335918</v>
      </c>
      <c r="O19" s="22">
        <v>2007</v>
      </c>
      <c r="P19" s="23">
        <v>42602</v>
      </c>
      <c r="Q19" s="31">
        <v>114.9</v>
      </c>
      <c r="R19" s="31"/>
      <c r="S19" s="32">
        <f t="shared" si="2"/>
        <v>79611.633487894767</v>
      </c>
      <c r="T19" s="32"/>
      <c r="U19" s="33">
        <f t="shared" si="3"/>
        <v>322.99999999999898</v>
      </c>
      <c r="V19" s="33"/>
      <c r="W19" s="3" t="s">
        <v>87</v>
      </c>
    </row>
    <row r="20" spans="1:23">
      <c r="A20" t="s">
        <v>191</v>
      </c>
      <c r="B20" t="s">
        <v>88</v>
      </c>
      <c r="C20" s="22">
        <v>12</v>
      </c>
      <c r="D20" s="30">
        <f t="shared" si="4"/>
        <v>1410580.1190440343</v>
      </c>
      <c r="E20" s="30"/>
      <c r="F20" s="22">
        <v>2007</v>
      </c>
      <c r="G20" s="23">
        <v>42646</v>
      </c>
      <c r="H20" s="22" t="s">
        <v>43</v>
      </c>
      <c r="I20" s="31">
        <v>116</v>
      </c>
      <c r="J20" s="31"/>
      <c r="K20" s="22">
        <v>73</v>
      </c>
      <c r="L20" s="30">
        <f t="shared" si="0"/>
        <v>42317.403571321025</v>
      </c>
      <c r="M20" s="30"/>
      <c r="N20" s="24">
        <f t="shared" si="1"/>
        <v>0.57969045988111001</v>
      </c>
      <c r="O20" s="22">
        <v>2007</v>
      </c>
      <c r="P20" s="23">
        <v>42654</v>
      </c>
      <c r="Q20" s="31">
        <v>117.06</v>
      </c>
      <c r="R20" s="31"/>
      <c r="S20" s="32">
        <f t="shared" si="2"/>
        <v>61447.188747397799</v>
      </c>
      <c r="T20" s="32"/>
      <c r="U20" s="33">
        <f t="shared" si="3"/>
        <v>106.00000000000023</v>
      </c>
      <c r="V20" s="33"/>
      <c r="W20" s="3" t="s">
        <v>89</v>
      </c>
    </row>
    <row r="21" spans="1:23">
      <c r="A21" t="s">
        <v>191</v>
      </c>
      <c r="B21" t="s">
        <v>41</v>
      </c>
      <c r="C21" s="22">
        <v>13</v>
      </c>
      <c r="D21" s="30">
        <f t="shared" si="4"/>
        <v>1472027.3077914321</v>
      </c>
      <c r="E21" s="30"/>
      <c r="F21" s="22">
        <v>2007</v>
      </c>
      <c r="G21" s="23">
        <v>42690</v>
      </c>
      <c r="H21" s="22" t="s">
        <v>39</v>
      </c>
      <c r="I21" s="31">
        <v>110.19</v>
      </c>
      <c r="J21" s="31"/>
      <c r="K21" s="22">
        <v>149</v>
      </c>
      <c r="L21" s="30">
        <f t="shared" si="0"/>
        <v>44160.819233742965</v>
      </c>
      <c r="M21" s="30"/>
      <c r="N21" s="24">
        <f t="shared" si="1"/>
        <v>0.2963813371392145</v>
      </c>
      <c r="O21" s="22">
        <v>2007</v>
      </c>
      <c r="P21" s="23">
        <v>42702</v>
      </c>
      <c r="Q21" s="31">
        <v>109.15</v>
      </c>
      <c r="R21" s="31"/>
      <c r="S21" s="32">
        <f t="shared" si="2"/>
        <v>30823.659062478069</v>
      </c>
      <c r="T21" s="32"/>
      <c r="U21" s="33">
        <f t="shared" si="3"/>
        <v>103.9999999999992</v>
      </c>
      <c r="V21" s="33"/>
      <c r="W21" s="3" t="s">
        <v>90</v>
      </c>
    </row>
    <row r="22" spans="1:23">
      <c r="A22" t="s">
        <v>192</v>
      </c>
      <c r="B22" t="s">
        <v>41</v>
      </c>
      <c r="C22" s="22">
        <v>14</v>
      </c>
      <c r="D22" s="30">
        <f t="shared" si="4"/>
        <v>1502850.9668539101</v>
      </c>
      <c r="E22" s="30"/>
      <c r="F22" s="22">
        <v>2007</v>
      </c>
      <c r="G22" s="23">
        <v>42710</v>
      </c>
      <c r="H22" s="22" t="s">
        <v>43</v>
      </c>
      <c r="I22" s="31">
        <v>110.96</v>
      </c>
      <c r="J22" s="31"/>
      <c r="K22" s="22">
        <v>126</v>
      </c>
      <c r="L22" s="30">
        <f t="shared" si="0"/>
        <v>45085.529005617303</v>
      </c>
      <c r="M22" s="30"/>
      <c r="N22" s="24">
        <f t="shared" si="1"/>
        <v>0.35782165877474054</v>
      </c>
      <c r="O22" s="22">
        <v>2007</v>
      </c>
      <c r="P22" s="23">
        <v>42731</v>
      </c>
      <c r="Q22" s="31">
        <v>113.96</v>
      </c>
      <c r="R22" s="31"/>
      <c r="S22" s="32">
        <f t="shared" si="2"/>
        <v>107346.49763242216</v>
      </c>
      <c r="T22" s="32"/>
      <c r="U22" s="33">
        <f t="shared" si="3"/>
        <v>300</v>
      </c>
      <c r="V22" s="33"/>
      <c r="W22" s="3" t="s">
        <v>91</v>
      </c>
    </row>
    <row r="23" spans="1:23">
      <c r="A23" t="s">
        <v>190</v>
      </c>
      <c r="B23" t="s">
        <v>52</v>
      </c>
      <c r="C23" s="22">
        <v>15</v>
      </c>
      <c r="D23" s="30">
        <f t="shared" si="4"/>
        <v>1610197.4644863324</v>
      </c>
      <c r="E23" s="30"/>
      <c r="F23" s="22">
        <v>2008</v>
      </c>
      <c r="G23" s="23">
        <v>42436</v>
      </c>
      <c r="H23" s="22" t="s">
        <v>39</v>
      </c>
      <c r="I23" s="31">
        <v>102.53</v>
      </c>
      <c r="J23" s="31"/>
      <c r="K23" s="22">
        <v>148</v>
      </c>
      <c r="L23" s="30">
        <f t="shared" si="0"/>
        <v>48305.92393458997</v>
      </c>
      <c r="M23" s="30"/>
      <c r="N23" s="24">
        <f t="shared" si="1"/>
        <v>0.32639137793641876</v>
      </c>
      <c r="O23" s="22">
        <v>2008</v>
      </c>
      <c r="P23" s="23">
        <v>42453</v>
      </c>
      <c r="Q23" s="31">
        <v>100.44</v>
      </c>
      <c r="R23" s="31"/>
      <c r="S23" s="32">
        <f t="shared" si="2"/>
        <v>68215.797988711638</v>
      </c>
      <c r="T23" s="32"/>
      <c r="U23" s="33">
        <f t="shared" si="3"/>
        <v>209.00000000000034</v>
      </c>
      <c r="V23" s="33"/>
      <c r="W23" s="3" t="s">
        <v>83</v>
      </c>
    </row>
    <row r="24" spans="1:23">
      <c r="A24" t="s">
        <v>193</v>
      </c>
      <c r="B24" t="s">
        <v>82</v>
      </c>
      <c r="C24" s="22">
        <v>16</v>
      </c>
      <c r="D24" s="30">
        <f t="shared" si="4"/>
        <v>1678413.262475044</v>
      </c>
      <c r="E24" s="30"/>
      <c r="F24" s="22">
        <v>2008</v>
      </c>
      <c r="G24" s="23">
        <v>42490</v>
      </c>
      <c r="H24" s="22" t="s">
        <v>43</v>
      </c>
      <c r="I24" s="31">
        <v>103.21</v>
      </c>
      <c r="J24" s="31"/>
      <c r="K24" s="22">
        <v>115</v>
      </c>
      <c r="L24" s="30">
        <f t="shared" si="0"/>
        <v>50352.397874251321</v>
      </c>
      <c r="M24" s="30"/>
      <c r="N24" s="24">
        <f t="shared" si="1"/>
        <v>0.437846938036968</v>
      </c>
      <c r="O24" s="22">
        <v>2008</v>
      </c>
      <c r="P24" s="23">
        <v>42498</v>
      </c>
      <c r="Q24" s="31">
        <v>104.6</v>
      </c>
      <c r="R24" s="31"/>
      <c r="S24" s="32">
        <f t="shared" si="2"/>
        <v>60860.724387138573</v>
      </c>
      <c r="T24" s="32"/>
      <c r="U24" s="33">
        <f t="shared" si="3"/>
        <v>139.00000000000006</v>
      </c>
      <c r="V24" s="33"/>
      <c r="W24" s="3" t="s">
        <v>83</v>
      </c>
    </row>
    <row r="25" spans="1:23">
      <c r="A25" t="s">
        <v>188</v>
      </c>
      <c r="B25" t="s">
        <v>52</v>
      </c>
      <c r="C25" s="22">
        <v>17</v>
      </c>
      <c r="D25" s="30">
        <f t="shared" si="4"/>
        <v>1739273.9868621826</v>
      </c>
      <c r="E25" s="30"/>
      <c r="F25" s="22">
        <v>2008</v>
      </c>
      <c r="G25" s="23">
        <v>42531</v>
      </c>
      <c r="H25" s="22" t="s">
        <v>43</v>
      </c>
      <c r="I25" s="31">
        <v>106.35</v>
      </c>
      <c r="J25" s="31"/>
      <c r="K25" s="22">
        <v>194</v>
      </c>
      <c r="L25" s="30">
        <f t="shared" si="0"/>
        <v>52178.219605865474</v>
      </c>
      <c r="M25" s="30"/>
      <c r="N25" s="24">
        <f t="shared" si="1"/>
        <v>0.26895989487559524</v>
      </c>
      <c r="O25" s="22">
        <v>2008</v>
      </c>
      <c r="P25" s="23">
        <v>42540</v>
      </c>
      <c r="Q25" s="31">
        <v>107.7</v>
      </c>
      <c r="R25" s="31"/>
      <c r="S25" s="32">
        <f t="shared" si="2"/>
        <v>36309.585808205586</v>
      </c>
      <c r="T25" s="32"/>
      <c r="U25" s="33">
        <f t="shared" si="3"/>
        <v>135.00000000000085</v>
      </c>
      <c r="V25" s="33"/>
      <c r="W25" s="3" t="s">
        <v>69</v>
      </c>
    </row>
    <row r="26" spans="1:23">
      <c r="A26" t="s">
        <v>188</v>
      </c>
      <c r="B26" t="s">
        <v>50</v>
      </c>
      <c r="C26" s="22">
        <v>18</v>
      </c>
      <c r="D26" s="30">
        <f t="shared" si="4"/>
        <v>1775583.5726703883</v>
      </c>
      <c r="E26" s="30"/>
      <c r="F26" s="22">
        <v>2008</v>
      </c>
      <c r="G26" s="23">
        <v>42566</v>
      </c>
      <c r="H26" s="22" t="s">
        <v>39</v>
      </c>
      <c r="I26" s="31">
        <v>105.99</v>
      </c>
      <c r="J26" s="31"/>
      <c r="K26" s="22">
        <v>99</v>
      </c>
      <c r="L26" s="30">
        <f t="shared" si="0"/>
        <v>53267.507180111643</v>
      </c>
      <c r="M26" s="30"/>
      <c r="N26" s="24">
        <f t="shared" si="1"/>
        <v>0.53805562808193574</v>
      </c>
      <c r="O26" s="22">
        <v>2008</v>
      </c>
      <c r="P26" s="23">
        <v>42568</v>
      </c>
      <c r="Q26" s="31">
        <v>105.18</v>
      </c>
      <c r="R26" s="31"/>
      <c r="S26" s="32">
        <f t="shared" si="2"/>
        <v>43582.505874636154</v>
      </c>
      <c r="T26" s="32"/>
      <c r="U26" s="33">
        <f t="shared" si="3"/>
        <v>80.999999999998806</v>
      </c>
      <c r="V26" s="33"/>
      <c r="W26" s="3" t="s">
        <v>47</v>
      </c>
    </row>
    <row r="27" spans="1:23">
      <c r="A27" t="s">
        <v>190</v>
      </c>
      <c r="B27" t="s">
        <v>50</v>
      </c>
      <c r="C27" s="22">
        <v>19</v>
      </c>
      <c r="D27" s="30">
        <f t="shared" si="4"/>
        <v>1819166.0785450244</v>
      </c>
      <c r="E27" s="30"/>
      <c r="F27" s="22">
        <v>2008</v>
      </c>
      <c r="G27" s="23">
        <v>42649</v>
      </c>
      <c r="H27" s="22" t="s">
        <v>39</v>
      </c>
      <c r="I27" s="31">
        <v>104.49</v>
      </c>
      <c r="J27" s="31"/>
      <c r="K27" s="22">
        <v>165</v>
      </c>
      <c r="L27" s="30">
        <f t="shared" si="0"/>
        <v>54574.982356350731</v>
      </c>
      <c r="M27" s="30"/>
      <c r="N27" s="24">
        <f t="shared" si="1"/>
        <v>0.33075746882636803</v>
      </c>
      <c r="O27" s="22">
        <v>2008</v>
      </c>
      <c r="P27" s="23">
        <v>42656</v>
      </c>
      <c r="Q27" s="31">
        <v>100.71</v>
      </c>
      <c r="R27" s="31"/>
      <c r="S27" s="32">
        <f t="shared" si="2"/>
        <v>125026.32321636715</v>
      </c>
      <c r="T27" s="32"/>
      <c r="U27" s="33">
        <f t="shared" si="3"/>
        <v>378.00000000000011</v>
      </c>
      <c r="V27" s="33"/>
      <c r="W27" s="3" t="s">
        <v>83</v>
      </c>
    </row>
    <row r="28" spans="1:23">
      <c r="A28" t="s">
        <v>190</v>
      </c>
      <c r="B28" t="s">
        <v>92</v>
      </c>
      <c r="C28" s="22">
        <v>20</v>
      </c>
      <c r="D28" s="30">
        <f t="shared" si="4"/>
        <v>1944192.4017613914</v>
      </c>
      <c r="E28" s="30"/>
      <c r="F28" s="22">
        <v>2008</v>
      </c>
      <c r="G28" s="23">
        <v>42665</v>
      </c>
      <c r="H28" s="22" t="s">
        <v>39</v>
      </c>
      <c r="I28" s="31">
        <v>100.07</v>
      </c>
      <c r="J28" s="31"/>
      <c r="K28" s="22">
        <v>208</v>
      </c>
      <c r="L28" s="30">
        <f t="shared" si="0"/>
        <v>58325.772052841741</v>
      </c>
      <c r="M28" s="30"/>
      <c r="N28" s="24">
        <f t="shared" si="1"/>
        <v>0.28041236563866223</v>
      </c>
      <c r="O28" s="22">
        <v>2008</v>
      </c>
      <c r="P28" s="23">
        <v>42670</v>
      </c>
      <c r="Q28" s="31">
        <v>93.54</v>
      </c>
      <c r="R28" s="31"/>
      <c r="S28" s="32">
        <f t="shared" si="2"/>
        <v>183109.27476204606</v>
      </c>
      <c r="T28" s="32"/>
      <c r="U28" s="33">
        <f t="shared" si="3"/>
        <v>652.99999999999864</v>
      </c>
      <c r="V28" s="33"/>
      <c r="W28" s="25" t="s">
        <v>93</v>
      </c>
    </row>
    <row r="29" spans="1:23">
      <c r="A29" t="s">
        <v>190</v>
      </c>
      <c r="B29" t="s">
        <v>92</v>
      </c>
      <c r="C29" s="22">
        <v>21</v>
      </c>
      <c r="D29" s="30">
        <f t="shared" si="4"/>
        <v>2127301.6765234377</v>
      </c>
      <c r="E29" s="30"/>
      <c r="F29" s="22">
        <v>2008</v>
      </c>
      <c r="G29" s="23">
        <v>42680</v>
      </c>
      <c r="H29" s="22" t="s">
        <v>39</v>
      </c>
      <c r="I29" s="31">
        <v>97.86</v>
      </c>
      <c r="J29" s="31"/>
      <c r="K29" s="22">
        <v>206</v>
      </c>
      <c r="L29" s="30">
        <f t="shared" si="0"/>
        <v>63819.050295703128</v>
      </c>
      <c r="M29" s="30"/>
      <c r="N29" s="24">
        <f t="shared" si="1"/>
        <v>0.3098012150276851</v>
      </c>
      <c r="O29" s="22">
        <v>2008</v>
      </c>
      <c r="P29" s="23">
        <v>42734</v>
      </c>
      <c r="Q29" s="31">
        <v>90.73</v>
      </c>
      <c r="R29" s="31"/>
      <c r="S29" s="32">
        <f t="shared" si="2"/>
        <v>220888.26631473933</v>
      </c>
      <c r="T29" s="32"/>
      <c r="U29" s="33">
        <f t="shared" si="3"/>
        <v>712.99999999999955</v>
      </c>
      <c r="V29" s="33"/>
      <c r="W29" s="3" t="s">
        <v>94</v>
      </c>
    </row>
    <row r="30" spans="1:23">
      <c r="A30" t="s">
        <v>190</v>
      </c>
      <c r="B30" t="s">
        <v>79</v>
      </c>
      <c r="C30" s="22">
        <v>22</v>
      </c>
      <c r="D30" s="30">
        <f t="shared" si="4"/>
        <v>2348189.9428381771</v>
      </c>
      <c r="E30" s="30"/>
      <c r="F30" s="22">
        <v>2009</v>
      </c>
      <c r="G30" s="23">
        <v>42413</v>
      </c>
      <c r="H30" s="22" t="s">
        <v>43</v>
      </c>
      <c r="I30" s="31">
        <v>91.11</v>
      </c>
      <c r="J30" s="31"/>
      <c r="K30" s="22">
        <v>131</v>
      </c>
      <c r="L30" s="30">
        <f t="shared" si="0"/>
        <v>70445.698285145307</v>
      </c>
      <c r="M30" s="30"/>
      <c r="N30" s="24">
        <f t="shared" si="1"/>
        <v>0.53775342202401</v>
      </c>
      <c r="O30" s="22">
        <v>2009</v>
      </c>
      <c r="P30" s="23">
        <v>42440</v>
      </c>
      <c r="Q30" s="31">
        <v>97.89</v>
      </c>
      <c r="R30" s="31"/>
      <c r="S30" s="32">
        <f t="shared" si="2"/>
        <v>364596.82013227884</v>
      </c>
      <c r="T30" s="32"/>
      <c r="U30" s="33">
        <f t="shared" si="3"/>
        <v>678.00000000000011</v>
      </c>
      <c r="V30" s="33"/>
      <c r="W30" s="3" t="s">
        <v>95</v>
      </c>
    </row>
    <row r="31" spans="1:23">
      <c r="A31" t="s">
        <v>190</v>
      </c>
      <c r="B31" t="s">
        <v>92</v>
      </c>
      <c r="C31" s="22">
        <v>23</v>
      </c>
      <c r="D31" s="30">
        <f t="shared" si="4"/>
        <v>2712786.7629704559</v>
      </c>
      <c r="E31" s="30"/>
      <c r="F31" s="22">
        <v>2009</v>
      </c>
      <c r="G31" s="23">
        <v>42559</v>
      </c>
      <c r="H31" s="22" t="s">
        <v>39</v>
      </c>
      <c r="I31" s="31">
        <v>94.65</v>
      </c>
      <c r="J31" s="31"/>
      <c r="K31" s="22">
        <v>59</v>
      </c>
      <c r="L31" s="30">
        <f t="shared" si="0"/>
        <v>81383.602889113681</v>
      </c>
      <c r="M31" s="30"/>
      <c r="N31" s="24">
        <f t="shared" si="1"/>
        <v>1.3793830998154861</v>
      </c>
      <c r="O31" s="22">
        <v>2009</v>
      </c>
      <c r="P31" s="23">
        <v>42565</v>
      </c>
      <c r="Q31" s="31">
        <v>93.02</v>
      </c>
      <c r="R31" s="31"/>
      <c r="S31" s="32">
        <f t="shared" si="2"/>
        <v>224839.44526992558</v>
      </c>
      <c r="T31" s="32"/>
      <c r="U31" s="33">
        <f t="shared" si="3"/>
        <v>163.00000000000097</v>
      </c>
      <c r="V31" s="33"/>
      <c r="W31" s="3" t="s">
        <v>96</v>
      </c>
    </row>
    <row r="32" spans="1:23">
      <c r="A32" t="s">
        <v>190</v>
      </c>
      <c r="B32" t="s">
        <v>84</v>
      </c>
      <c r="C32" s="22">
        <v>24</v>
      </c>
      <c r="D32" s="30">
        <f t="shared" si="4"/>
        <v>2937626.2082403814</v>
      </c>
      <c r="E32" s="30"/>
      <c r="F32" s="22">
        <v>2009</v>
      </c>
      <c r="G32" s="23">
        <v>42607</v>
      </c>
      <c r="H32" s="22" t="s">
        <v>39</v>
      </c>
      <c r="I32" s="31">
        <v>94.27</v>
      </c>
      <c r="J32" s="31"/>
      <c r="K32" s="22">
        <v>78</v>
      </c>
      <c r="L32" s="30">
        <f t="shared" si="0"/>
        <v>88128.786247211436</v>
      </c>
      <c r="M32" s="30"/>
      <c r="N32" s="24">
        <f t="shared" si="1"/>
        <v>1.129856233938608</v>
      </c>
      <c r="O32" s="22">
        <v>2009</v>
      </c>
      <c r="P32" s="23">
        <v>42642</v>
      </c>
      <c r="Q32" s="31">
        <v>89.77</v>
      </c>
      <c r="R32" s="31"/>
      <c r="S32" s="32">
        <f t="shared" si="2"/>
        <v>508435.30527237355</v>
      </c>
      <c r="T32" s="32"/>
      <c r="U32" s="33">
        <f t="shared" si="3"/>
        <v>450</v>
      </c>
      <c r="V32" s="33"/>
      <c r="W32" s="3" t="s">
        <v>97</v>
      </c>
    </row>
    <row r="33" spans="1:23">
      <c r="A33" t="s">
        <v>194</v>
      </c>
      <c r="B33" t="s">
        <v>52</v>
      </c>
      <c r="C33" s="22">
        <v>25</v>
      </c>
      <c r="D33" s="30">
        <f t="shared" si="4"/>
        <v>3446061.5135127548</v>
      </c>
      <c r="E33" s="30"/>
      <c r="F33" s="22">
        <v>2009</v>
      </c>
      <c r="G33" s="23">
        <v>42659</v>
      </c>
      <c r="H33" s="22" t="s">
        <v>43</v>
      </c>
      <c r="I33" s="31">
        <v>90.78</v>
      </c>
      <c r="J33" s="31"/>
      <c r="K33" s="22">
        <v>151</v>
      </c>
      <c r="L33" s="30">
        <f t="shared" si="0"/>
        <v>103381.84540538264</v>
      </c>
      <c r="M33" s="30"/>
      <c r="N33" s="24">
        <f t="shared" si="1"/>
        <v>0.6846479828171036</v>
      </c>
      <c r="O33" s="22">
        <v>2009</v>
      </c>
      <c r="P33" s="23">
        <v>42671</v>
      </c>
      <c r="Q33" s="31">
        <v>91.56</v>
      </c>
      <c r="R33" s="31"/>
      <c r="S33" s="32">
        <f t="shared" si="2"/>
        <v>53402.54265973415</v>
      </c>
      <c r="T33" s="32"/>
      <c r="U33" s="33">
        <f t="shared" si="3"/>
        <v>78.000000000000114</v>
      </c>
      <c r="V33" s="33"/>
      <c r="W33" s="3" t="s">
        <v>47</v>
      </c>
    </row>
    <row r="34" spans="1:23">
      <c r="A34" t="s">
        <v>190</v>
      </c>
      <c r="B34" t="s">
        <v>38</v>
      </c>
      <c r="C34" s="22">
        <v>26</v>
      </c>
      <c r="D34" s="30">
        <f t="shared" si="4"/>
        <v>3499464.0561724892</v>
      </c>
      <c r="E34" s="30"/>
      <c r="F34" s="22">
        <v>2009</v>
      </c>
      <c r="G34" s="23">
        <v>42725</v>
      </c>
      <c r="H34" s="22" t="s">
        <v>43</v>
      </c>
      <c r="I34" s="31">
        <v>90.91</v>
      </c>
      <c r="J34" s="31"/>
      <c r="K34" s="22">
        <v>203</v>
      </c>
      <c r="L34" s="30">
        <f t="shared" si="0"/>
        <v>104983.92168517468</v>
      </c>
      <c r="M34" s="30"/>
      <c r="N34" s="24">
        <f t="shared" si="1"/>
        <v>0.51716217578903789</v>
      </c>
      <c r="O34" s="22">
        <v>2010</v>
      </c>
      <c r="P34" s="23">
        <v>42380</v>
      </c>
      <c r="Q34" s="31">
        <v>92.27</v>
      </c>
      <c r="R34" s="31"/>
      <c r="S34" s="32">
        <f t="shared" si="2"/>
        <v>70334.055907309128</v>
      </c>
      <c r="T34" s="32"/>
      <c r="U34" s="33">
        <f t="shared" si="3"/>
        <v>135.99999999999994</v>
      </c>
      <c r="V34" s="33"/>
      <c r="W34" s="3" t="s">
        <v>44</v>
      </c>
    </row>
    <row r="35" spans="1:23">
      <c r="A35" t="s">
        <v>188</v>
      </c>
      <c r="B35" t="s">
        <v>52</v>
      </c>
      <c r="C35" s="22">
        <v>27</v>
      </c>
      <c r="D35" s="30">
        <f t="shared" si="4"/>
        <v>3569798.1120797982</v>
      </c>
      <c r="E35" s="30"/>
      <c r="F35" s="22">
        <v>2010</v>
      </c>
      <c r="G35" s="23">
        <v>42483</v>
      </c>
      <c r="H35" s="22" t="s">
        <v>43</v>
      </c>
      <c r="I35" s="31">
        <v>93.61</v>
      </c>
      <c r="J35" s="31"/>
      <c r="K35" s="22">
        <v>88</v>
      </c>
      <c r="L35" s="30">
        <f t="shared" si="0"/>
        <v>107093.94336239394</v>
      </c>
      <c r="M35" s="30"/>
      <c r="N35" s="24">
        <f t="shared" si="1"/>
        <v>1.216976629118113</v>
      </c>
      <c r="O35" s="22">
        <v>2010</v>
      </c>
      <c r="P35" s="23">
        <v>42495</v>
      </c>
      <c r="Q35" s="31">
        <v>94.31</v>
      </c>
      <c r="R35" s="31"/>
      <c r="S35" s="32">
        <f t="shared" si="2"/>
        <v>85188.364038268264</v>
      </c>
      <c r="T35" s="32"/>
      <c r="U35" s="33">
        <f t="shared" si="3"/>
        <v>70.000000000000284</v>
      </c>
      <c r="V35" s="33"/>
      <c r="W35" s="3" t="s">
        <v>98</v>
      </c>
    </row>
    <row r="36" spans="1:23">
      <c r="A36" t="s">
        <v>190</v>
      </c>
      <c r="B36" t="s">
        <v>41</v>
      </c>
      <c r="C36" s="22">
        <v>28</v>
      </c>
      <c r="D36" s="30">
        <f t="shared" si="4"/>
        <v>3654986.4761180663</v>
      </c>
      <c r="E36" s="30"/>
      <c r="F36" s="22">
        <v>2010</v>
      </c>
      <c r="G36" s="23">
        <v>42509</v>
      </c>
      <c r="H36" s="22" t="s">
        <v>39</v>
      </c>
      <c r="I36" s="31">
        <v>92.08</v>
      </c>
      <c r="J36" s="31"/>
      <c r="K36" s="22">
        <v>87</v>
      </c>
      <c r="L36" s="30">
        <f t="shared" si="0"/>
        <v>109649.59428354198</v>
      </c>
      <c r="M36" s="30"/>
      <c r="N36" s="24">
        <f t="shared" si="1"/>
        <v>1.2603401641786436</v>
      </c>
      <c r="O36" s="22">
        <v>2010</v>
      </c>
      <c r="P36" s="23">
        <v>42511</v>
      </c>
      <c r="Q36" s="31">
        <v>89.06</v>
      </c>
      <c r="R36" s="31"/>
      <c r="S36" s="32">
        <f t="shared" si="2"/>
        <v>380622.72958194982</v>
      </c>
      <c r="T36" s="32"/>
      <c r="U36" s="33">
        <f t="shared" si="3"/>
        <v>301.9999999999996</v>
      </c>
      <c r="V36" s="33"/>
      <c r="W36" s="3" t="s">
        <v>99</v>
      </c>
    </row>
    <row r="37" spans="1:23">
      <c r="A37" t="s">
        <v>195</v>
      </c>
      <c r="B37" t="s">
        <v>52</v>
      </c>
      <c r="C37" s="22">
        <v>29</v>
      </c>
      <c r="D37" s="30">
        <f t="shared" si="4"/>
        <v>4035609.2057000161</v>
      </c>
      <c r="E37" s="30"/>
      <c r="F37" s="22">
        <v>2010</v>
      </c>
      <c r="G37" s="23">
        <v>42566</v>
      </c>
      <c r="H37" s="22" t="s">
        <v>39</v>
      </c>
      <c r="I37" s="31">
        <v>88.05</v>
      </c>
      <c r="J37" s="31"/>
      <c r="K37" s="22">
        <v>104</v>
      </c>
      <c r="L37" s="30">
        <f t="shared" si="0"/>
        <v>121068.27617100049</v>
      </c>
      <c r="M37" s="30"/>
      <c r="N37" s="24">
        <f t="shared" si="1"/>
        <v>1.1641180401057738</v>
      </c>
      <c r="O37" s="22">
        <v>2010</v>
      </c>
      <c r="P37" s="23">
        <v>42571</v>
      </c>
      <c r="Q37" s="31">
        <v>87.21</v>
      </c>
      <c r="R37" s="31"/>
      <c r="S37" s="32">
        <f t="shared" si="2"/>
        <v>97785.915368885398</v>
      </c>
      <c r="T37" s="32"/>
      <c r="U37" s="33">
        <f t="shared" si="3"/>
        <v>84.000000000000341</v>
      </c>
      <c r="V37" s="33"/>
      <c r="W37" s="3" t="s">
        <v>67</v>
      </c>
    </row>
    <row r="38" spans="1:23">
      <c r="A38" t="s">
        <v>190</v>
      </c>
      <c r="B38" t="s">
        <v>38</v>
      </c>
      <c r="C38" s="22">
        <v>30</v>
      </c>
      <c r="D38" s="30">
        <f t="shared" si="4"/>
        <v>4133395.1210689014</v>
      </c>
      <c r="E38" s="30"/>
      <c r="F38" s="22">
        <v>2010</v>
      </c>
      <c r="G38" s="23">
        <v>42640</v>
      </c>
      <c r="H38" s="22" t="s">
        <v>39</v>
      </c>
      <c r="I38" s="31">
        <v>84.1</v>
      </c>
      <c r="J38" s="31"/>
      <c r="K38" s="22">
        <v>128</v>
      </c>
      <c r="L38" s="30">
        <f t="shared" si="0"/>
        <v>124001.85363206704</v>
      </c>
      <c r="M38" s="30"/>
      <c r="N38" s="24">
        <f t="shared" si="1"/>
        <v>0.96876448150052374</v>
      </c>
      <c r="O38" s="22">
        <v>2010</v>
      </c>
      <c r="P38" s="23">
        <v>42677</v>
      </c>
      <c r="Q38" s="31">
        <v>81.53</v>
      </c>
      <c r="R38" s="31"/>
      <c r="S38" s="32">
        <f t="shared" si="2"/>
        <v>248972.47174563396</v>
      </c>
      <c r="T38" s="32"/>
      <c r="U38" s="33">
        <f t="shared" si="3"/>
        <v>256.99999999999932</v>
      </c>
      <c r="V38" s="33"/>
      <c r="W38" s="3" t="s">
        <v>100</v>
      </c>
    </row>
    <row r="39" spans="1:23">
      <c r="A39" t="s">
        <v>196</v>
      </c>
      <c r="B39" t="s">
        <v>41</v>
      </c>
      <c r="C39" s="22">
        <v>31</v>
      </c>
      <c r="D39" s="30">
        <f t="shared" si="4"/>
        <v>4382367.5928145349</v>
      </c>
      <c r="E39" s="30"/>
      <c r="F39" s="22">
        <v>2011</v>
      </c>
      <c r="G39" s="23">
        <v>42475</v>
      </c>
      <c r="H39" s="22" t="s">
        <v>39</v>
      </c>
      <c r="I39" s="31">
        <v>82.93</v>
      </c>
      <c r="J39" s="31"/>
      <c r="K39" s="22">
        <v>99</v>
      </c>
      <c r="L39" s="30">
        <f t="shared" si="0"/>
        <v>131471.02778443604</v>
      </c>
      <c r="M39" s="30"/>
      <c r="N39" s="24">
        <f t="shared" si="1"/>
        <v>1.327990179640768</v>
      </c>
      <c r="O39" s="22">
        <v>2011</v>
      </c>
      <c r="P39" s="23">
        <v>42500</v>
      </c>
      <c r="Q39" s="31">
        <v>80.260000000000005</v>
      </c>
      <c r="R39" s="31"/>
      <c r="S39" s="32">
        <f t="shared" si="2"/>
        <v>354573.37796408532</v>
      </c>
      <c r="T39" s="32"/>
      <c r="U39" s="33">
        <f t="shared" si="3"/>
        <v>267.00000000000017</v>
      </c>
      <c r="V39" s="33"/>
      <c r="W39" s="3" t="s">
        <v>101</v>
      </c>
    </row>
    <row r="40" spans="1:23">
      <c r="A40" t="s">
        <v>197</v>
      </c>
      <c r="B40" t="s">
        <v>84</v>
      </c>
      <c r="C40" s="22">
        <v>32</v>
      </c>
      <c r="D40" s="30">
        <f t="shared" si="4"/>
        <v>4736940.9707786199</v>
      </c>
      <c r="E40" s="30"/>
      <c r="F40" s="22">
        <v>2011</v>
      </c>
      <c r="G40" s="23">
        <v>42509</v>
      </c>
      <c r="H40" s="22" t="s">
        <v>43</v>
      </c>
      <c r="I40" s="31">
        <v>81.72</v>
      </c>
      <c r="J40" s="31"/>
      <c r="K40" s="22">
        <v>79</v>
      </c>
      <c r="L40" s="30">
        <f t="shared" si="0"/>
        <v>142108.22912335859</v>
      </c>
      <c r="M40" s="30"/>
      <c r="N40" s="24">
        <f t="shared" si="1"/>
        <v>1.798838343333653</v>
      </c>
      <c r="O40" s="22">
        <v>2011</v>
      </c>
      <c r="P40" s="23">
        <v>42516</v>
      </c>
      <c r="Q40" s="31">
        <v>81.599999999999994</v>
      </c>
      <c r="R40" s="31"/>
      <c r="S40" s="32">
        <f t="shared" si="2"/>
        <v>-21586.060120004655</v>
      </c>
      <c r="T40" s="32"/>
      <c r="U40" s="33">
        <f t="shared" si="3"/>
        <v>-79</v>
      </c>
      <c r="V40" s="33"/>
      <c r="W40" s="3" t="s">
        <v>102</v>
      </c>
    </row>
    <row r="41" spans="1:23">
      <c r="A41" t="s">
        <v>190</v>
      </c>
      <c r="B41" t="s">
        <v>41</v>
      </c>
      <c r="C41" s="22">
        <v>33</v>
      </c>
      <c r="D41" s="30">
        <f t="shared" si="4"/>
        <v>4715354.9106586156</v>
      </c>
      <c r="E41" s="30"/>
      <c r="F41" s="22">
        <v>2011</v>
      </c>
      <c r="G41" s="23">
        <v>42572</v>
      </c>
      <c r="H41" s="22" t="s">
        <v>39</v>
      </c>
      <c r="I41" s="31">
        <v>78.680000000000007</v>
      </c>
      <c r="J41" s="31"/>
      <c r="K41" s="22">
        <v>63</v>
      </c>
      <c r="L41" s="30">
        <f t="shared" si="0"/>
        <v>141460.64731975846</v>
      </c>
      <c r="M41" s="30"/>
      <c r="N41" s="24">
        <f t="shared" si="1"/>
        <v>2.2454071003136264</v>
      </c>
      <c r="O41" s="22">
        <v>2011</v>
      </c>
      <c r="P41" s="23">
        <v>42583</v>
      </c>
      <c r="Q41" s="31">
        <v>76.41</v>
      </c>
      <c r="R41" s="31"/>
      <c r="S41" s="32">
        <f t="shared" si="2"/>
        <v>509707.41177119548</v>
      </c>
      <c r="T41" s="32"/>
      <c r="U41" s="33">
        <f t="shared" si="3"/>
        <v>227.00000000000102</v>
      </c>
      <c r="V41" s="33"/>
      <c r="W41" s="3" t="s">
        <v>103</v>
      </c>
    </row>
    <row r="42" spans="1:23">
      <c r="A42" t="s">
        <v>190</v>
      </c>
      <c r="B42" t="s">
        <v>79</v>
      </c>
      <c r="C42" s="22">
        <v>34</v>
      </c>
      <c r="D42" s="30">
        <f t="shared" si="4"/>
        <v>5225062.3224298116</v>
      </c>
      <c r="E42" s="30"/>
      <c r="F42" s="22">
        <v>2012</v>
      </c>
      <c r="G42" s="23">
        <v>42417</v>
      </c>
      <c r="H42" s="22" t="s">
        <v>43</v>
      </c>
      <c r="I42" s="31">
        <v>78.97</v>
      </c>
      <c r="J42" s="31"/>
      <c r="K42" s="22">
        <v>63</v>
      </c>
      <c r="L42" s="30">
        <f t="shared" si="0"/>
        <v>156751.86967289433</v>
      </c>
      <c r="M42" s="30"/>
      <c r="N42" s="24">
        <f t="shared" si="1"/>
        <v>2.4881249154427674</v>
      </c>
      <c r="O42" s="22">
        <v>2012</v>
      </c>
      <c r="P42" s="23">
        <v>42464</v>
      </c>
      <c r="Q42" s="31">
        <v>82.78</v>
      </c>
      <c r="R42" s="31"/>
      <c r="S42" s="32">
        <f t="shared" si="2"/>
        <v>947975.59278369497</v>
      </c>
      <c r="T42" s="32"/>
      <c r="U42" s="33">
        <f t="shared" si="3"/>
        <v>381.00000000000023</v>
      </c>
      <c r="V42" s="33"/>
      <c r="W42" s="3" t="s">
        <v>104</v>
      </c>
    </row>
    <row r="43" spans="1:23">
      <c r="A43" t="s">
        <v>190</v>
      </c>
      <c r="B43" t="s">
        <v>50</v>
      </c>
      <c r="C43" s="22">
        <v>35</v>
      </c>
      <c r="D43" s="30">
        <f t="shared" si="4"/>
        <v>6173037.9152135067</v>
      </c>
      <c r="E43" s="30"/>
      <c r="F43" s="22">
        <v>2012</v>
      </c>
      <c r="G43" s="23">
        <v>42486</v>
      </c>
      <c r="H43" s="22" t="s">
        <v>39</v>
      </c>
      <c r="I43" s="31">
        <v>81.05</v>
      </c>
      <c r="J43" s="31"/>
      <c r="K43" s="22">
        <v>63</v>
      </c>
      <c r="L43" s="30">
        <f t="shared" si="0"/>
        <v>185191.13745640518</v>
      </c>
      <c r="M43" s="30"/>
      <c r="N43" s="24">
        <f t="shared" si="1"/>
        <v>2.9395418643873836</v>
      </c>
      <c r="O43" s="22">
        <v>2012</v>
      </c>
      <c r="P43" s="23">
        <v>42505</v>
      </c>
      <c r="Q43" s="31">
        <v>80.25</v>
      </c>
      <c r="R43" s="31"/>
      <c r="S43" s="32">
        <f t="shared" si="2"/>
        <v>235163.34915098987</v>
      </c>
      <c r="T43" s="32"/>
      <c r="U43" s="33">
        <f t="shared" si="3"/>
        <v>79.999999999999716</v>
      </c>
      <c r="V43" s="33"/>
      <c r="W43" s="3" t="s">
        <v>65</v>
      </c>
    </row>
    <row r="44" spans="1:23">
      <c r="A44" t="s">
        <v>190</v>
      </c>
      <c r="B44" t="s">
        <v>92</v>
      </c>
      <c r="C44" s="22">
        <v>36</v>
      </c>
      <c r="D44" s="30">
        <f t="shared" si="4"/>
        <v>6408201.2643644968</v>
      </c>
      <c r="E44" s="30"/>
      <c r="F44" s="22">
        <v>2012</v>
      </c>
      <c r="G44" s="23">
        <v>42521</v>
      </c>
      <c r="H44" s="22" t="s">
        <v>39</v>
      </c>
      <c r="I44" s="31">
        <v>78.84</v>
      </c>
      <c r="J44" s="31"/>
      <c r="K44" s="22">
        <v>72</v>
      </c>
      <c r="L44" s="30">
        <f t="shared" si="0"/>
        <v>192246.03793093489</v>
      </c>
      <c r="M44" s="30"/>
      <c r="N44" s="24">
        <f t="shared" si="1"/>
        <v>2.6700838601518737</v>
      </c>
      <c r="O44" s="22">
        <v>2012</v>
      </c>
      <c r="P44" s="23">
        <v>42521</v>
      </c>
      <c r="Q44" s="31">
        <v>78.27</v>
      </c>
      <c r="R44" s="31"/>
      <c r="S44" s="32">
        <f t="shared" si="2"/>
        <v>152194.78002865877</v>
      </c>
      <c r="T44" s="32"/>
      <c r="U44" s="33">
        <f t="shared" si="3"/>
        <v>57.000000000000739</v>
      </c>
      <c r="V44" s="33"/>
      <c r="W44" s="3" t="s">
        <v>105</v>
      </c>
    </row>
    <row r="45" spans="1:23">
      <c r="A45" t="s">
        <v>190</v>
      </c>
      <c r="B45" t="s">
        <v>41</v>
      </c>
      <c r="C45" s="22">
        <v>37</v>
      </c>
      <c r="D45" s="30">
        <f t="shared" si="4"/>
        <v>6560396.0443931557</v>
      </c>
      <c r="E45" s="30"/>
      <c r="F45" s="22">
        <v>2012</v>
      </c>
      <c r="G45" s="23">
        <v>42564</v>
      </c>
      <c r="H45" s="22" t="s">
        <v>39</v>
      </c>
      <c r="I45" s="31">
        <v>79.16</v>
      </c>
      <c r="J45" s="31"/>
      <c r="K45" s="22">
        <v>79</v>
      </c>
      <c r="L45" s="30">
        <f t="shared" si="0"/>
        <v>196811.88133179466</v>
      </c>
      <c r="M45" s="30"/>
      <c r="N45" s="24">
        <f t="shared" si="1"/>
        <v>2.4912896371113247</v>
      </c>
      <c r="O45" s="22">
        <v>2012</v>
      </c>
      <c r="P45" s="23">
        <v>42575</v>
      </c>
      <c r="Q45" s="31">
        <v>78.27</v>
      </c>
      <c r="R45" s="31"/>
      <c r="S45" s="32">
        <f t="shared" si="2"/>
        <v>221724.777702908</v>
      </c>
      <c r="T45" s="32"/>
      <c r="U45" s="33">
        <f t="shared" si="3"/>
        <v>89.000000000000057</v>
      </c>
      <c r="V45" s="33"/>
      <c r="W45" s="3" t="s">
        <v>106</v>
      </c>
    </row>
    <row r="46" spans="1:23">
      <c r="A46" t="s">
        <v>198</v>
      </c>
      <c r="B46" t="s">
        <v>41</v>
      </c>
      <c r="C46" s="22">
        <v>38</v>
      </c>
      <c r="D46" s="30">
        <f t="shared" si="4"/>
        <v>6782120.8220960638</v>
      </c>
      <c r="E46" s="30"/>
      <c r="F46" s="22">
        <v>2012</v>
      </c>
      <c r="G46" s="23">
        <v>42624</v>
      </c>
      <c r="H46" s="22" t="s">
        <v>39</v>
      </c>
      <c r="I46" s="31">
        <v>78</v>
      </c>
      <c r="J46" s="31"/>
      <c r="K46" s="22">
        <v>101</v>
      </c>
      <c r="L46" s="30">
        <f t="shared" si="0"/>
        <v>203463.62466288189</v>
      </c>
      <c r="M46" s="30"/>
      <c r="N46" s="24">
        <f t="shared" si="1"/>
        <v>2.0144913332958603</v>
      </c>
      <c r="O46" s="22">
        <v>2012</v>
      </c>
      <c r="P46" s="23">
        <v>42627</v>
      </c>
      <c r="Q46" s="31">
        <v>77.97</v>
      </c>
      <c r="R46" s="31"/>
      <c r="S46" s="32">
        <f t="shared" si="2"/>
        <v>6043.4739998878104</v>
      </c>
      <c r="T46" s="32"/>
      <c r="U46" s="33">
        <f t="shared" si="3"/>
        <v>3.0000000000001137</v>
      </c>
      <c r="V46" s="33"/>
      <c r="W46" s="3" t="s">
        <v>100</v>
      </c>
    </row>
    <row r="47" spans="1:23">
      <c r="A47" t="s">
        <v>198</v>
      </c>
      <c r="B47" t="s">
        <v>52</v>
      </c>
      <c r="C47" s="22">
        <v>39</v>
      </c>
      <c r="D47" s="30">
        <f t="shared" si="4"/>
        <v>6788164.2960959515</v>
      </c>
      <c r="E47" s="30"/>
      <c r="F47" s="22">
        <v>2012</v>
      </c>
      <c r="G47" s="23">
        <v>42633</v>
      </c>
      <c r="H47" s="22" t="s">
        <v>39</v>
      </c>
      <c r="I47" s="31">
        <v>78.23</v>
      </c>
      <c r="J47" s="31"/>
      <c r="K47" s="22">
        <v>98</v>
      </c>
      <c r="L47" s="30">
        <f t="shared" si="0"/>
        <v>203644.92888287854</v>
      </c>
      <c r="M47" s="30"/>
      <c r="N47" s="24">
        <f t="shared" si="1"/>
        <v>2.0780094783967198</v>
      </c>
      <c r="O47" s="22">
        <v>2012</v>
      </c>
      <c r="P47" s="23">
        <v>42641</v>
      </c>
      <c r="Q47" s="31">
        <v>77.900000000000006</v>
      </c>
      <c r="R47" s="31"/>
      <c r="S47" s="32">
        <f t="shared" si="2"/>
        <v>68574.312787091403</v>
      </c>
      <c r="T47" s="32"/>
      <c r="U47" s="33">
        <f t="shared" si="3"/>
        <v>32.999999999999829</v>
      </c>
      <c r="V47" s="33"/>
      <c r="W47" s="3" t="s">
        <v>105</v>
      </c>
    </row>
    <row r="48" spans="1:23">
      <c r="A48" t="s">
        <v>190</v>
      </c>
      <c r="B48" t="s">
        <v>38</v>
      </c>
      <c r="C48" s="22">
        <v>40</v>
      </c>
      <c r="D48" s="30">
        <f t="shared" si="4"/>
        <v>6856738.6088830428</v>
      </c>
      <c r="E48" s="30"/>
      <c r="F48" s="22">
        <v>2013</v>
      </c>
      <c r="G48" s="23">
        <v>42547</v>
      </c>
      <c r="H48" s="22" t="s">
        <v>43</v>
      </c>
      <c r="I48" s="31">
        <v>98.07</v>
      </c>
      <c r="J48" s="31"/>
      <c r="K48" s="22">
        <v>111</v>
      </c>
      <c r="L48" s="30">
        <f t="shared" si="0"/>
        <v>205702.15826649129</v>
      </c>
      <c r="M48" s="30"/>
      <c r="N48" s="24">
        <f t="shared" si="1"/>
        <v>1.8531725969954171</v>
      </c>
      <c r="O48" s="22">
        <v>2013</v>
      </c>
      <c r="P48" s="23">
        <v>42577</v>
      </c>
      <c r="Q48" s="31">
        <v>99.27</v>
      </c>
      <c r="R48" s="31"/>
      <c r="S48" s="32">
        <f t="shared" si="2"/>
        <v>222380.7116394506</v>
      </c>
      <c r="T48" s="32"/>
      <c r="U48" s="33">
        <f t="shared" si="3"/>
        <v>120.00000000000028</v>
      </c>
      <c r="V48" s="33"/>
      <c r="W48" s="3" t="s">
        <v>59</v>
      </c>
    </row>
    <row r="49" spans="1:23">
      <c r="A49" t="s">
        <v>188</v>
      </c>
      <c r="B49" t="s">
        <v>50</v>
      </c>
      <c r="C49" s="22">
        <v>41</v>
      </c>
      <c r="D49" s="30">
        <f t="shared" si="4"/>
        <v>7079119.3205224937</v>
      </c>
      <c r="E49" s="30"/>
      <c r="F49" s="22">
        <v>2013</v>
      </c>
      <c r="G49" s="23">
        <v>42646</v>
      </c>
      <c r="H49" s="22" t="s">
        <v>39</v>
      </c>
      <c r="I49" s="31">
        <v>97.64</v>
      </c>
      <c r="J49" s="31"/>
      <c r="K49" s="22">
        <v>108</v>
      </c>
      <c r="L49" s="30">
        <f t="shared" si="0"/>
        <v>212373.5796156748</v>
      </c>
      <c r="M49" s="30"/>
      <c r="N49" s="24">
        <f t="shared" si="1"/>
        <v>1.9664220334784703</v>
      </c>
      <c r="O49" s="22">
        <v>2013</v>
      </c>
      <c r="P49" s="23">
        <v>42652</v>
      </c>
      <c r="Q49" s="31">
        <v>97.24</v>
      </c>
      <c r="R49" s="31"/>
      <c r="S49" s="32">
        <f t="shared" si="2"/>
        <v>78656.881339139931</v>
      </c>
      <c r="T49" s="32"/>
      <c r="U49" s="33">
        <f t="shared" si="3"/>
        <v>40.000000000000568</v>
      </c>
      <c r="V49" s="33"/>
      <c r="W49" s="3" t="s">
        <v>67</v>
      </c>
    </row>
    <row r="50" spans="1:23">
      <c r="A50" t="s">
        <v>199</v>
      </c>
      <c r="B50" t="s">
        <v>92</v>
      </c>
      <c r="C50" s="22">
        <v>42</v>
      </c>
      <c r="D50" s="30">
        <f t="shared" si="4"/>
        <v>7157776.2018616339</v>
      </c>
      <c r="E50" s="30"/>
      <c r="F50" s="22">
        <v>2013</v>
      </c>
      <c r="G50" s="23">
        <v>42661</v>
      </c>
      <c r="H50" s="22" t="s">
        <v>39</v>
      </c>
      <c r="I50" s="31">
        <v>97.72</v>
      </c>
      <c r="J50" s="31"/>
      <c r="K50" s="22">
        <v>128</v>
      </c>
      <c r="L50" s="30">
        <f t="shared" si="0"/>
        <v>214733.28605584902</v>
      </c>
      <c r="M50" s="30"/>
      <c r="N50" s="24">
        <f t="shared" si="1"/>
        <v>1.6776037973113205</v>
      </c>
      <c r="O50" s="22">
        <v>2013</v>
      </c>
      <c r="P50" s="23">
        <v>42671</v>
      </c>
      <c r="Q50" s="31">
        <v>97.72</v>
      </c>
      <c r="R50" s="31"/>
      <c r="S50" s="32">
        <f t="shared" si="2"/>
        <v>0</v>
      </c>
      <c r="T50" s="32"/>
      <c r="U50" s="33">
        <f t="shared" si="3"/>
        <v>0</v>
      </c>
      <c r="V50" s="33"/>
      <c r="W50" s="3" t="s">
        <v>107</v>
      </c>
    </row>
    <row r="51" spans="1:23">
      <c r="A51" t="s">
        <v>184</v>
      </c>
      <c r="B51" t="s">
        <v>52</v>
      </c>
      <c r="C51" s="22">
        <v>43</v>
      </c>
      <c r="D51" s="30">
        <f t="shared" si="4"/>
        <v>7157776.2018616339</v>
      </c>
      <c r="E51" s="30"/>
      <c r="F51" s="22">
        <v>2013</v>
      </c>
      <c r="G51" s="23">
        <v>42689</v>
      </c>
      <c r="H51" s="22" t="s">
        <v>43</v>
      </c>
      <c r="I51" s="31">
        <v>100.15</v>
      </c>
      <c r="J51" s="31"/>
      <c r="K51" s="22">
        <v>103</v>
      </c>
      <c r="L51" s="30">
        <f t="shared" si="0"/>
        <v>214733.28605584902</v>
      </c>
      <c r="M51" s="30"/>
      <c r="N51" s="24">
        <f t="shared" si="1"/>
        <v>2.0847891850082427</v>
      </c>
      <c r="O51" s="22">
        <v>2013</v>
      </c>
      <c r="P51" s="23">
        <v>42717</v>
      </c>
      <c r="Q51" s="31">
        <v>103.48</v>
      </c>
      <c r="R51" s="31"/>
      <c r="S51" s="32">
        <f t="shared" si="2"/>
        <v>694234.79860774439</v>
      </c>
      <c r="T51" s="32"/>
      <c r="U51" s="33">
        <f t="shared" si="3"/>
        <v>332.99999999999983</v>
      </c>
      <c r="V51" s="33"/>
      <c r="W51" s="3" t="s">
        <v>108</v>
      </c>
    </row>
    <row r="52" spans="1:23">
      <c r="A52" t="s">
        <v>185</v>
      </c>
      <c r="B52" t="s">
        <v>109</v>
      </c>
      <c r="C52" s="22">
        <v>44</v>
      </c>
      <c r="D52" s="30">
        <f t="shared" si="4"/>
        <v>7852011.0004693782</v>
      </c>
      <c r="E52" s="30"/>
      <c r="F52" s="22">
        <v>2014</v>
      </c>
      <c r="G52" s="23">
        <v>42393</v>
      </c>
      <c r="H52" s="22" t="s">
        <v>39</v>
      </c>
      <c r="I52" s="31">
        <v>102.95</v>
      </c>
      <c r="J52" s="31"/>
      <c r="K52" s="22">
        <v>189</v>
      </c>
      <c r="L52" s="30">
        <f t="shared" si="0"/>
        <v>235560.33001408135</v>
      </c>
      <c r="M52" s="30"/>
      <c r="N52" s="24">
        <f t="shared" si="1"/>
        <v>1.246350952455457</v>
      </c>
      <c r="O52" s="22">
        <v>2014</v>
      </c>
      <c r="P52" s="23">
        <v>42406</v>
      </c>
      <c r="Q52" s="31">
        <v>101.76</v>
      </c>
      <c r="R52" s="31"/>
      <c r="S52" s="32">
        <f t="shared" si="2"/>
        <v>148315.76334219909</v>
      </c>
      <c r="T52" s="32"/>
      <c r="U52" s="33">
        <f t="shared" si="3"/>
        <v>118.99999999999977</v>
      </c>
      <c r="V52" s="33"/>
      <c r="W52" s="3" t="s">
        <v>110</v>
      </c>
    </row>
    <row r="53" spans="1:23">
      <c r="A53" t="s">
        <v>184</v>
      </c>
      <c r="B53" t="s">
        <v>79</v>
      </c>
      <c r="C53" s="22">
        <v>45</v>
      </c>
      <c r="D53" s="30">
        <f t="shared" si="4"/>
        <v>8000326.7638115771</v>
      </c>
      <c r="E53" s="30"/>
      <c r="F53" s="22">
        <v>2014</v>
      </c>
      <c r="G53" s="23">
        <v>42614</v>
      </c>
      <c r="H53" s="22" t="s">
        <v>43</v>
      </c>
      <c r="I53" s="31">
        <v>104.1</v>
      </c>
      <c r="J53" s="31"/>
      <c r="K53" s="22">
        <v>46</v>
      </c>
      <c r="L53" s="30">
        <f t="shared" si="0"/>
        <v>240009.8029143473</v>
      </c>
      <c r="M53" s="30"/>
      <c r="N53" s="24">
        <f t="shared" si="1"/>
        <v>5.2176044111814628</v>
      </c>
      <c r="O53" s="22">
        <v>2014</v>
      </c>
      <c r="P53" s="23">
        <v>42639</v>
      </c>
      <c r="Q53" s="31">
        <v>108.51</v>
      </c>
      <c r="R53" s="31"/>
      <c r="S53" s="32">
        <f t="shared" si="2"/>
        <v>2300963.5453310306</v>
      </c>
      <c r="T53" s="32"/>
      <c r="U53" s="33">
        <f t="shared" si="3"/>
        <v>441.00000000000108</v>
      </c>
      <c r="V53" s="33"/>
      <c r="W53" s="3" t="s">
        <v>111</v>
      </c>
    </row>
    <row r="54" spans="1:23">
      <c r="A54" t="s">
        <v>201</v>
      </c>
      <c r="B54" t="s">
        <v>50</v>
      </c>
      <c r="C54" s="22">
        <v>46</v>
      </c>
      <c r="D54" s="30">
        <f t="shared" si="4"/>
        <v>10301290.309142608</v>
      </c>
      <c r="E54" s="30"/>
      <c r="F54" s="22">
        <v>2014</v>
      </c>
      <c r="G54" s="23">
        <v>42652</v>
      </c>
      <c r="H54" s="22" t="s">
        <v>39</v>
      </c>
      <c r="I54" s="31">
        <v>107.73</v>
      </c>
      <c r="J54" s="31"/>
      <c r="K54" s="22">
        <v>100</v>
      </c>
      <c r="L54" s="30">
        <f t="shared" si="0"/>
        <v>309038.70927427826</v>
      </c>
      <c r="M54" s="30"/>
      <c r="N54" s="24">
        <f t="shared" si="1"/>
        <v>3.0903870927427826</v>
      </c>
      <c r="O54" s="22">
        <v>2014</v>
      </c>
      <c r="P54" s="23">
        <v>42659</v>
      </c>
      <c r="Q54" s="31">
        <v>105.9</v>
      </c>
      <c r="R54" s="31"/>
      <c r="S54" s="32">
        <f t="shared" si="2"/>
        <v>565540.83797192865</v>
      </c>
      <c r="T54" s="32"/>
      <c r="U54" s="33">
        <f t="shared" si="3"/>
        <v>182.99999999999983</v>
      </c>
      <c r="V54" s="33"/>
      <c r="W54" s="3" t="s">
        <v>112</v>
      </c>
    </row>
    <row r="55" spans="1:23">
      <c r="A55" t="s">
        <v>201</v>
      </c>
      <c r="B55" t="s">
        <v>84</v>
      </c>
      <c r="C55" s="22">
        <v>47</v>
      </c>
      <c r="D55" s="30">
        <f t="shared" si="4"/>
        <v>10866831.147114538</v>
      </c>
      <c r="E55" s="30"/>
      <c r="F55" s="22">
        <v>2015</v>
      </c>
      <c r="G55" s="23">
        <v>42382</v>
      </c>
      <c r="H55" s="22" t="s">
        <v>39</v>
      </c>
      <c r="I55" s="31">
        <v>118.07</v>
      </c>
      <c r="J55" s="31"/>
      <c r="K55" s="22">
        <v>124</v>
      </c>
      <c r="L55" s="30">
        <f t="shared" si="0"/>
        <v>326004.9344134361</v>
      </c>
      <c r="M55" s="30"/>
      <c r="N55" s="24">
        <f t="shared" si="1"/>
        <v>2.6290720517212591</v>
      </c>
      <c r="O55" s="22">
        <v>2015</v>
      </c>
      <c r="P55" s="23">
        <v>42384</v>
      </c>
      <c r="Q55" s="31">
        <v>117.31</v>
      </c>
      <c r="R55" s="31"/>
      <c r="S55" s="32">
        <f t="shared" si="2"/>
        <v>199809.47593081332</v>
      </c>
      <c r="T55" s="32"/>
      <c r="U55" s="33">
        <f t="shared" si="3"/>
        <v>75.999999999999091</v>
      </c>
      <c r="V55" s="33"/>
      <c r="W55" s="3" t="s">
        <v>113</v>
      </c>
    </row>
    <row r="56" spans="1:23">
      <c r="A56" t="s">
        <v>200</v>
      </c>
      <c r="B56" t="s">
        <v>41</v>
      </c>
      <c r="C56" s="22">
        <v>48</v>
      </c>
      <c r="D56" s="30">
        <f t="shared" si="4"/>
        <v>11066640.623045351</v>
      </c>
      <c r="E56" s="30"/>
      <c r="F56" s="22">
        <v>2015</v>
      </c>
      <c r="G56" s="23">
        <v>42435</v>
      </c>
      <c r="H56" s="22" t="s">
        <v>43</v>
      </c>
      <c r="I56" s="31">
        <v>120.42</v>
      </c>
      <c r="J56" s="31"/>
      <c r="K56" s="22">
        <v>81</v>
      </c>
      <c r="L56" s="30">
        <f t="shared" si="0"/>
        <v>331999.21869136055</v>
      </c>
      <c r="M56" s="30"/>
      <c r="N56" s="24">
        <f t="shared" si="1"/>
        <v>4.0987557863130935</v>
      </c>
      <c r="O56" s="22">
        <v>2015</v>
      </c>
      <c r="P56" s="23">
        <v>42447</v>
      </c>
      <c r="Q56" s="31">
        <v>120.68</v>
      </c>
      <c r="R56" s="31"/>
      <c r="S56" s="32">
        <f t="shared" si="2"/>
        <v>106567.65044414253</v>
      </c>
      <c r="T56" s="32"/>
      <c r="U56" s="33">
        <f t="shared" si="3"/>
        <v>26.000000000000512</v>
      </c>
      <c r="V56" s="33"/>
      <c r="W56" s="3" t="s">
        <v>63</v>
      </c>
    </row>
    <row r="57" spans="1:23">
      <c r="A57" t="s">
        <v>190</v>
      </c>
      <c r="B57" t="s">
        <v>109</v>
      </c>
      <c r="C57" s="22">
        <v>49</v>
      </c>
      <c r="D57" s="30">
        <f t="shared" si="4"/>
        <v>11173208.273489494</v>
      </c>
      <c r="E57" s="30"/>
      <c r="F57" s="22">
        <v>2015</v>
      </c>
      <c r="G57" s="23">
        <v>42725</v>
      </c>
      <c r="H57" s="22" t="s">
        <v>39</v>
      </c>
      <c r="I57" s="31">
        <v>121.03</v>
      </c>
      <c r="J57" s="31"/>
      <c r="K57" s="22">
        <v>252</v>
      </c>
      <c r="L57" s="30">
        <f t="shared" si="0"/>
        <v>335196.24820468482</v>
      </c>
      <c r="M57" s="30"/>
      <c r="N57" s="24">
        <f t="shared" si="1"/>
        <v>1.3301438420820826</v>
      </c>
      <c r="O57" s="22">
        <v>2016</v>
      </c>
      <c r="P57" s="23">
        <v>42391</v>
      </c>
      <c r="Q57" s="31">
        <v>118.1</v>
      </c>
      <c r="R57" s="31"/>
      <c r="S57" s="32">
        <f t="shared" si="2"/>
        <v>389732.1457300511</v>
      </c>
      <c r="T57" s="32"/>
      <c r="U57" s="33">
        <f t="shared" si="3"/>
        <v>293.00000000000068</v>
      </c>
      <c r="V57" s="33"/>
      <c r="W57" s="3" t="s">
        <v>80</v>
      </c>
    </row>
    <row r="58" spans="1:23">
      <c r="A58" t="s">
        <v>190</v>
      </c>
      <c r="B58" t="s">
        <v>92</v>
      </c>
      <c r="C58" s="22">
        <v>50</v>
      </c>
      <c r="D58" s="30">
        <f t="shared" si="4"/>
        <v>11562940.419219544</v>
      </c>
      <c r="E58" s="30"/>
      <c r="F58" s="22">
        <v>2016</v>
      </c>
      <c r="G58" s="23">
        <v>42409</v>
      </c>
      <c r="H58" s="22" t="s">
        <v>39</v>
      </c>
      <c r="I58" s="31">
        <v>115.16</v>
      </c>
      <c r="J58" s="31"/>
      <c r="K58" s="22">
        <v>236</v>
      </c>
      <c r="L58" s="30">
        <f t="shared" si="0"/>
        <v>346888.21257658629</v>
      </c>
      <c r="M58" s="30"/>
      <c r="N58" s="24">
        <f t="shared" si="1"/>
        <v>1.469865307527908</v>
      </c>
      <c r="O58" s="22">
        <v>2016</v>
      </c>
      <c r="P58" s="23">
        <v>42425</v>
      </c>
      <c r="Q58" s="31">
        <v>112.25</v>
      </c>
      <c r="R58" s="31"/>
      <c r="S58" s="32">
        <f t="shared" si="2"/>
        <v>427730.80449062074</v>
      </c>
      <c r="T58" s="32"/>
      <c r="U58" s="33">
        <f t="shared" si="3"/>
        <v>290.99999999999966</v>
      </c>
      <c r="V58" s="33"/>
      <c r="W58" s="3" t="s">
        <v>114</v>
      </c>
    </row>
    <row r="59" spans="1:23">
      <c r="A59" t="s">
        <v>190</v>
      </c>
      <c r="B59" t="s">
        <v>41</v>
      </c>
      <c r="C59" s="22">
        <v>51</v>
      </c>
      <c r="D59" s="30">
        <f t="shared" si="4"/>
        <v>11990671.223710164</v>
      </c>
      <c r="E59" s="30"/>
      <c r="F59" s="22">
        <v>2016</v>
      </c>
      <c r="G59" s="23">
        <v>42464</v>
      </c>
      <c r="H59" s="22" t="s">
        <v>39</v>
      </c>
      <c r="I59" s="31">
        <v>111.57</v>
      </c>
      <c r="J59" s="31"/>
      <c r="K59" s="22">
        <v>100</v>
      </c>
      <c r="L59" s="30">
        <f t="shared" si="0"/>
        <v>359720.13671130489</v>
      </c>
      <c r="M59" s="30"/>
      <c r="N59" s="24">
        <f t="shared" si="1"/>
        <v>3.5972013671130489</v>
      </c>
      <c r="O59" s="22">
        <v>2016</v>
      </c>
      <c r="P59" s="23">
        <v>42471</v>
      </c>
      <c r="Q59" s="31">
        <v>108.43</v>
      </c>
      <c r="R59" s="31"/>
      <c r="S59" s="32">
        <f t="shared" si="2"/>
        <v>1129521.2292734925</v>
      </c>
      <c r="T59" s="32"/>
      <c r="U59" s="33">
        <f t="shared" si="3"/>
        <v>313.99999999999864</v>
      </c>
      <c r="V59" s="33"/>
      <c r="W59" s="3" t="s">
        <v>115</v>
      </c>
    </row>
    <row r="60" spans="1:23">
      <c r="A60" t="s">
        <v>190</v>
      </c>
      <c r="B60" t="s">
        <v>52</v>
      </c>
      <c r="C60" s="22">
        <v>52</v>
      </c>
      <c r="D60" s="30">
        <f t="shared" si="4"/>
        <v>13120192.452983657</v>
      </c>
      <c r="E60" s="30"/>
      <c r="F60" s="22">
        <v>2016</v>
      </c>
      <c r="G60" s="23">
        <v>42577</v>
      </c>
      <c r="H60" s="22" t="s">
        <v>39</v>
      </c>
      <c r="I60" s="31">
        <v>105.4</v>
      </c>
      <c r="J60" s="31"/>
      <c r="K60" s="22">
        <v>208</v>
      </c>
      <c r="L60" s="30">
        <f t="shared" si="0"/>
        <v>393605.77358950971</v>
      </c>
      <c r="M60" s="30"/>
      <c r="N60" s="24">
        <f t="shared" si="1"/>
        <v>1.8923354499495659</v>
      </c>
      <c r="O60" s="22">
        <v>2016</v>
      </c>
      <c r="P60" s="23">
        <v>42598</v>
      </c>
      <c r="Q60" s="31">
        <v>100.67</v>
      </c>
      <c r="R60" s="31"/>
      <c r="S60" s="32">
        <f t="shared" si="2"/>
        <v>895074.66782614542</v>
      </c>
      <c r="T60" s="32"/>
      <c r="U60" s="33">
        <f t="shared" si="3"/>
        <v>473.0000000000004</v>
      </c>
      <c r="V60" s="33"/>
      <c r="W60" s="3" t="s">
        <v>59</v>
      </c>
    </row>
    <row r="61" spans="1:23">
      <c r="C61" s="22">
        <v>53</v>
      </c>
      <c r="D61" s="30" t="s">
        <v>70</v>
      </c>
      <c r="E61" s="30"/>
      <c r="F61" s="22"/>
      <c r="G61" s="23"/>
      <c r="H61" s="22" t="s">
        <v>39</v>
      </c>
      <c r="I61" s="31"/>
      <c r="J61" s="31"/>
      <c r="K61" s="22"/>
      <c r="L61" s="30" t="str">
        <f t="shared" si="0"/>
        <v/>
      </c>
      <c r="M61" s="30"/>
      <c r="N61" s="24" t="str">
        <f t="shared" si="1"/>
        <v/>
      </c>
      <c r="O61" s="22"/>
      <c r="P61" s="23"/>
      <c r="Q61" s="31"/>
      <c r="R61" s="31"/>
      <c r="S61" s="32" t="str">
        <f t="shared" si="2"/>
        <v/>
      </c>
      <c r="T61" s="32"/>
      <c r="U61" s="33" t="str">
        <f t="shared" si="3"/>
        <v/>
      </c>
      <c r="V61" s="33"/>
    </row>
    <row r="62" spans="1:23">
      <c r="C62" s="22">
        <v>54</v>
      </c>
      <c r="D62" s="30" t="str">
        <f t="shared" si="4"/>
        <v/>
      </c>
      <c r="E62" s="30"/>
      <c r="F62" s="22"/>
      <c r="G62" s="23"/>
      <c r="H62" s="22" t="s">
        <v>39</v>
      </c>
      <c r="I62" s="31"/>
      <c r="J62" s="31"/>
      <c r="K62" s="22"/>
      <c r="L62" s="30" t="str">
        <f t="shared" si="0"/>
        <v/>
      </c>
      <c r="M62" s="30"/>
      <c r="N62" s="24" t="str">
        <f t="shared" si="1"/>
        <v/>
      </c>
      <c r="O62" s="22"/>
      <c r="P62" s="23"/>
      <c r="Q62" s="31"/>
      <c r="R62" s="31"/>
      <c r="S62" s="32" t="str">
        <f t="shared" si="2"/>
        <v/>
      </c>
      <c r="T62" s="32"/>
      <c r="U62" s="33" t="str">
        <f t="shared" si="3"/>
        <v/>
      </c>
      <c r="V62" s="33"/>
    </row>
    <row r="63" spans="1:23">
      <c r="C63" s="22">
        <v>55</v>
      </c>
      <c r="D63" s="30" t="str">
        <f t="shared" si="4"/>
        <v/>
      </c>
      <c r="E63" s="30"/>
      <c r="F63" s="22"/>
      <c r="G63" s="23"/>
      <c r="H63" s="22" t="s">
        <v>43</v>
      </c>
      <c r="I63" s="31"/>
      <c r="J63" s="31"/>
      <c r="K63" s="22"/>
      <c r="L63" s="30" t="str">
        <f t="shared" si="0"/>
        <v/>
      </c>
      <c r="M63" s="30"/>
      <c r="N63" s="24" t="str">
        <f t="shared" si="1"/>
        <v/>
      </c>
      <c r="O63" s="22"/>
      <c r="P63" s="23"/>
      <c r="Q63" s="31"/>
      <c r="R63" s="31"/>
      <c r="S63" s="32" t="str">
        <f t="shared" si="2"/>
        <v/>
      </c>
      <c r="T63" s="32"/>
      <c r="U63" s="33" t="str">
        <f t="shared" si="3"/>
        <v/>
      </c>
      <c r="V63" s="33"/>
    </row>
    <row r="64" spans="1:23">
      <c r="C64" s="22">
        <v>56</v>
      </c>
      <c r="D64" s="30" t="str">
        <f t="shared" si="4"/>
        <v/>
      </c>
      <c r="E64" s="30"/>
      <c r="F64" s="22"/>
      <c r="G64" s="23"/>
      <c r="H64" s="22" t="s">
        <v>39</v>
      </c>
      <c r="I64" s="31"/>
      <c r="J64" s="31"/>
      <c r="K64" s="22"/>
      <c r="L64" s="30" t="str">
        <f t="shared" si="0"/>
        <v/>
      </c>
      <c r="M64" s="30"/>
      <c r="N64" s="24" t="str">
        <f t="shared" si="1"/>
        <v/>
      </c>
      <c r="O64" s="22"/>
      <c r="P64" s="23"/>
      <c r="Q64" s="31"/>
      <c r="R64" s="31"/>
      <c r="S64" s="32" t="str">
        <f t="shared" si="2"/>
        <v/>
      </c>
      <c r="T64" s="32"/>
      <c r="U64" s="33" t="str">
        <f t="shared" si="3"/>
        <v/>
      </c>
      <c r="V64" s="33"/>
    </row>
    <row r="65" spans="3:22">
      <c r="C65" s="22">
        <v>57</v>
      </c>
      <c r="D65" s="30" t="str">
        <f t="shared" si="4"/>
        <v/>
      </c>
      <c r="E65" s="30"/>
      <c r="F65" s="22"/>
      <c r="G65" s="23"/>
      <c r="H65" s="22" t="s">
        <v>39</v>
      </c>
      <c r="I65" s="31"/>
      <c r="J65" s="31"/>
      <c r="K65" s="22"/>
      <c r="L65" s="30" t="str">
        <f t="shared" si="0"/>
        <v/>
      </c>
      <c r="M65" s="30"/>
      <c r="N65" s="24" t="str">
        <f t="shared" si="1"/>
        <v/>
      </c>
      <c r="O65" s="22"/>
      <c r="P65" s="23"/>
      <c r="Q65" s="31"/>
      <c r="R65" s="31"/>
      <c r="S65" s="32" t="str">
        <f t="shared" si="2"/>
        <v/>
      </c>
      <c r="T65" s="32"/>
      <c r="U65" s="33" t="str">
        <f t="shared" si="3"/>
        <v/>
      </c>
      <c r="V65" s="33"/>
    </row>
    <row r="66" spans="3:22">
      <c r="C66" s="22">
        <v>58</v>
      </c>
      <c r="D66" s="30" t="str">
        <f t="shared" si="4"/>
        <v/>
      </c>
      <c r="E66" s="30"/>
      <c r="F66" s="22"/>
      <c r="G66" s="23"/>
      <c r="H66" s="22" t="s">
        <v>39</v>
      </c>
      <c r="I66" s="31"/>
      <c r="J66" s="31"/>
      <c r="K66" s="22"/>
      <c r="L66" s="30" t="str">
        <f t="shared" si="0"/>
        <v/>
      </c>
      <c r="M66" s="30"/>
      <c r="N66" s="24" t="str">
        <f t="shared" si="1"/>
        <v/>
      </c>
      <c r="O66" s="22"/>
      <c r="P66" s="23"/>
      <c r="Q66" s="31"/>
      <c r="R66" s="31"/>
      <c r="S66" s="32" t="str">
        <f t="shared" si="2"/>
        <v/>
      </c>
      <c r="T66" s="32"/>
      <c r="U66" s="33" t="str">
        <f t="shared" si="3"/>
        <v/>
      </c>
      <c r="V66" s="33"/>
    </row>
    <row r="67" spans="3:22">
      <c r="C67" s="22">
        <v>59</v>
      </c>
      <c r="D67" s="30" t="str">
        <f t="shared" si="4"/>
        <v/>
      </c>
      <c r="E67" s="30"/>
      <c r="F67" s="22"/>
      <c r="G67" s="23"/>
      <c r="H67" s="22" t="s">
        <v>39</v>
      </c>
      <c r="I67" s="31"/>
      <c r="J67" s="31"/>
      <c r="K67" s="22"/>
      <c r="L67" s="30" t="str">
        <f t="shared" si="0"/>
        <v/>
      </c>
      <c r="M67" s="30"/>
      <c r="N67" s="24" t="str">
        <f t="shared" si="1"/>
        <v/>
      </c>
      <c r="O67" s="22"/>
      <c r="P67" s="23"/>
      <c r="Q67" s="31"/>
      <c r="R67" s="31"/>
      <c r="S67" s="32" t="str">
        <f t="shared" si="2"/>
        <v/>
      </c>
      <c r="T67" s="32"/>
      <c r="U67" s="33" t="str">
        <f t="shared" si="3"/>
        <v/>
      </c>
      <c r="V67" s="33"/>
    </row>
    <row r="68" spans="3:22">
      <c r="C68" s="22">
        <v>60</v>
      </c>
      <c r="D68" s="30" t="str">
        <f t="shared" si="4"/>
        <v/>
      </c>
      <c r="E68" s="30"/>
      <c r="F68" s="22"/>
      <c r="G68" s="23"/>
      <c r="H68" s="22" t="s">
        <v>43</v>
      </c>
      <c r="I68" s="31"/>
      <c r="J68" s="31"/>
      <c r="K68" s="22"/>
      <c r="L68" s="30" t="str">
        <f t="shared" si="0"/>
        <v/>
      </c>
      <c r="M68" s="30"/>
      <c r="N68" s="24" t="str">
        <f t="shared" si="1"/>
        <v/>
      </c>
      <c r="O68" s="22"/>
      <c r="P68" s="23"/>
      <c r="Q68" s="31"/>
      <c r="R68" s="31"/>
      <c r="S68" s="32" t="str">
        <f t="shared" si="2"/>
        <v/>
      </c>
      <c r="T68" s="32"/>
      <c r="U68" s="33" t="str">
        <f t="shared" si="3"/>
        <v/>
      </c>
      <c r="V68" s="33"/>
    </row>
    <row r="69" spans="3:22">
      <c r="C69" s="22">
        <v>61</v>
      </c>
      <c r="D69" s="30" t="str">
        <f t="shared" si="4"/>
        <v/>
      </c>
      <c r="E69" s="30"/>
      <c r="F69" s="22"/>
      <c r="G69" s="23"/>
      <c r="H69" s="22" t="s">
        <v>43</v>
      </c>
      <c r="I69" s="31"/>
      <c r="J69" s="31"/>
      <c r="K69" s="22"/>
      <c r="L69" s="30" t="str">
        <f t="shared" si="0"/>
        <v/>
      </c>
      <c r="M69" s="30"/>
      <c r="N69" s="24" t="str">
        <f t="shared" si="1"/>
        <v/>
      </c>
      <c r="O69" s="22"/>
      <c r="P69" s="23"/>
      <c r="Q69" s="31"/>
      <c r="R69" s="31"/>
      <c r="S69" s="32" t="str">
        <f t="shared" si="2"/>
        <v/>
      </c>
      <c r="T69" s="32"/>
      <c r="U69" s="33" t="str">
        <f t="shared" si="3"/>
        <v/>
      </c>
      <c r="V69" s="33"/>
    </row>
    <row r="70" spans="3:22">
      <c r="C70" s="22">
        <v>62</v>
      </c>
      <c r="D70" s="30" t="str">
        <f t="shared" si="4"/>
        <v/>
      </c>
      <c r="E70" s="30"/>
      <c r="F70" s="22"/>
      <c r="G70" s="23"/>
      <c r="H70" s="22" t="s">
        <v>39</v>
      </c>
      <c r="I70" s="31"/>
      <c r="J70" s="31"/>
      <c r="K70" s="22"/>
      <c r="L70" s="30" t="str">
        <f t="shared" si="0"/>
        <v/>
      </c>
      <c r="M70" s="30"/>
      <c r="N70" s="24" t="str">
        <f t="shared" si="1"/>
        <v/>
      </c>
      <c r="O70" s="22"/>
      <c r="P70" s="23"/>
      <c r="Q70" s="31"/>
      <c r="R70" s="31"/>
      <c r="S70" s="32" t="str">
        <f t="shared" si="2"/>
        <v/>
      </c>
      <c r="T70" s="32"/>
      <c r="U70" s="33" t="str">
        <f t="shared" si="3"/>
        <v/>
      </c>
      <c r="V70" s="33"/>
    </row>
    <row r="71" spans="3:22">
      <c r="C71" s="22">
        <v>63</v>
      </c>
      <c r="D71" s="30" t="str">
        <f t="shared" si="4"/>
        <v/>
      </c>
      <c r="E71" s="30"/>
      <c r="F71" s="22"/>
      <c r="G71" s="23"/>
      <c r="H71" s="22" t="s">
        <v>43</v>
      </c>
      <c r="I71" s="31"/>
      <c r="J71" s="31"/>
      <c r="K71" s="22"/>
      <c r="L71" s="30" t="str">
        <f t="shared" si="0"/>
        <v/>
      </c>
      <c r="M71" s="30"/>
      <c r="N71" s="24" t="str">
        <f t="shared" si="1"/>
        <v/>
      </c>
      <c r="O71" s="22"/>
      <c r="P71" s="23"/>
      <c r="Q71" s="31"/>
      <c r="R71" s="31"/>
      <c r="S71" s="32" t="str">
        <f t="shared" si="2"/>
        <v/>
      </c>
      <c r="T71" s="32"/>
      <c r="U71" s="33" t="str">
        <f t="shared" si="3"/>
        <v/>
      </c>
      <c r="V71" s="33"/>
    </row>
    <row r="72" spans="3:22">
      <c r="C72" s="22">
        <v>64</v>
      </c>
      <c r="D72" s="30" t="str">
        <f t="shared" si="4"/>
        <v/>
      </c>
      <c r="E72" s="30"/>
      <c r="F72" s="22"/>
      <c r="G72" s="23"/>
      <c r="H72" s="22" t="s">
        <v>39</v>
      </c>
      <c r="I72" s="31"/>
      <c r="J72" s="31"/>
      <c r="K72" s="22"/>
      <c r="L72" s="30" t="str">
        <f t="shared" si="0"/>
        <v/>
      </c>
      <c r="M72" s="30"/>
      <c r="N72" s="24" t="str">
        <f t="shared" si="1"/>
        <v/>
      </c>
      <c r="O72" s="22"/>
      <c r="P72" s="23"/>
      <c r="Q72" s="31"/>
      <c r="R72" s="31"/>
      <c r="S72" s="32" t="str">
        <f t="shared" si="2"/>
        <v/>
      </c>
      <c r="T72" s="32"/>
      <c r="U72" s="33" t="str">
        <f t="shared" si="3"/>
        <v/>
      </c>
      <c r="V72" s="33"/>
    </row>
    <row r="73" spans="3:22">
      <c r="C73" s="22">
        <v>65</v>
      </c>
      <c r="D73" s="30" t="str">
        <f t="shared" si="4"/>
        <v/>
      </c>
      <c r="E73" s="30"/>
      <c r="F73" s="22"/>
      <c r="G73" s="23"/>
      <c r="H73" s="22" t="s">
        <v>43</v>
      </c>
      <c r="I73" s="31"/>
      <c r="J73" s="31"/>
      <c r="K73" s="22"/>
      <c r="L73" s="30" t="str">
        <f t="shared" ref="L73:L108" si="5">IF(G73="","",D73*0.03)</f>
        <v/>
      </c>
      <c r="M73" s="30"/>
      <c r="N73" s="24" t="str">
        <f t="shared" si="1"/>
        <v/>
      </c>
      <c r="O73" s="22"/>
      <c r="P73" s="23"/>
      <c r="Q73" s="31"/>
      <c r="R73" s="31"/>
      <c r="S73" s="32" t="str">
        <f t="shared" si="2"/>
        <v/>
      </c>
      <c r="T73" s="32"/>
      <c r="U73" s="33" t="str">
        <f t="shared" si="3"/>
        <v/>
      </c>
      <c r="V73" s="33"/>
    </row>
    <row r="74" spans="3:22">
      <c r="C74" s="22">
        <v>66</v>
      </c>
      <c r="D74" s="30" t="str">
        <f t="shared" si="4"/>
        <v/>
      </c>
      <c r="E74" s="30"/>
      <c r="F74" s="22"/>
      <c r="G74" s="23"/>
      <c r="H74" s="22" t="s">
        <v>43</v>
      </c>
      <c r="I74" s="31"/>
      <c r="J74" s="31"/>
      <c r="K74" s="22"/>
      <c r="L74" s="30" t="str">
        <f t="shared" si="5"/>
        <v/>
      </c>
      <c r="M74" s="30"/>
      <c r="N74" s="24" t="str">
        <f t="shared" ref="N74:N108" si="6">IF(K74="","",(L74/K74)/1000)</f>
        <v/>
      </c>
      <c r="O74" s="22"/>
      <c r="P74" s="23"/>
      <c r="Q74" s="31"/>
      <c r="R74" s="31"/>
      <c r="S74" s="32" t="str">
        <f t="shared" ref="S74:S108" si="7">IF(P74="","",(IF(H74="売",I74-Q74,Q74-I74))*N74*100000)</f>
        <v/>
      </c>
      <c r="T74" s="32"/>
      <c r="U74" s="33" t="str">
        <f t="shared" ref="U74:U108" si="8">IF(P74="","",IF(S74&lt;0,K74*(-1),IF(H74="買",(Q74-I74)*100,(I74-Q74)*100)))</f>
        <v/>
      </c>
      <c r="V74" s="33"/>
    </row>
    <row r="75" spans="3:22">
      <c r="C75" s="22">
        <v>67</v>
      </c>
      <c r="D75" s="30" t="str">
        <f t="shared" ref="D75:D108" si="9">IF(S74="","",D74+S74)</f>
        <v/>
      </c>
      <c r="E75" s="30"/>
      <c r="F75" s="22"/>
      <c r="G75" s="23"/>
      <c r="H75" s="22" t="s">
        <v>39</v>
      </c>
      <c r="I75" s="31"/>
      <c r="J75" s="31"/>
      <c r="K75" s="22"/>
      <c r="L75" s="30" t="str">
        <f t="shared" si="5"/>
        <v/>
      </c>
      <c r="M75" s="30"/>
      <c r="N75" s="24" t="str">
        <f t="shared" si="6"/>
        <v/>
      </c>
      <c r="O75" s="22"/>
      <c r="P75" s="23"/>
      <c r="Q75" s="31"/>
      <c r="R75" s="31"/>
      <c r="S75" s="32" t="str">
        <f t="shared" si="7"/>
        <v/>
      </c>
      <c r="T75" s="32"/>
      <c r="U75" s="33" t="str">
        <f t="shared" si="8"/>
        <v/>
      </c>
      <c r="V75" s="33"/>
    </row>
    <row r="76" spans="3:22">
      <c r="C76" s="22">
        <v>68</v>
      </c>
      <c r="D76" s="30" t="str">
        <f t="shared" si="9"/>
        <v/>
      </c>
      <c r="E76" s="30"/>
      <c r="F76" s="22"/>
      <c r="G76" s="23"/>
      <c r="H76" s="22" t="s">
        <v>39</v>
      </c>
      <c r="I76" s="31"/>
      <c r="J76" s="31"/>
      <c r="K76" s="22"/>
      <c r="L76" s="30" t="str">
        <f t="shared" si="5"/>
        <v/>
      </c>
      <c r="M76" s="30"/>
      <c r="N76" s="24" t="str">
        <f t="shared" si="6"/>
        <v/>
      </c>
      <c r="O76" s="22"/>
      <c r="P76" s="23"/>
      <c r="Q76" s="31"/>
      <c r="R76" s="31"/>
      <c r="S76" s="32" t="str">
        <f t="shared" si="7"/>
        <v/>
      </c>
      <c r="T76" s="32"/>
      <c r="U76" s="33" t="str">
        <f t="shared" si="8"/>
        <v/>
      </c>
      <c r="V76" s="33"/>
    </row>
    <row r="77" spans="3:22">
      <c r="C77" s="22">
        <v>69</v>
      </c>
      <c r="D77" s="30" t="str">
        <f t="shared" si="9"/>
        <v/>
      </c>
      <c r="E77" s="30"/>
      <c r="F77" s="22"/>
      <c r="G77" s="23"/>
      <c r="H77" s="22" t="s">
        <v>39</v>
      </c>
      <c r="I77" s="31"/>
      <c r="J77" s="31"/>
      <c r="K77" s="22"/>
      <c r="L77" s="30" t="str">
        <f t="shared" si="5"/>
        <v/>
      </c>
      <c r="M77" s="30"/>
      <c r="N77" s="24" t="str">
        <f t="shared" si="6"/>
        <v/>
      </c>
      <c r="O77" s="22"/>
      <c r="P77" s="23"/>
      <c r="Q77" s="31"/>
      <c r="R77" s="31"/>
      <c r="S77" s="32" t="str">
        <f t="shared" si="7"/>
        <v/>
      </c>
      <c r="T77" s="32"/>
      <c r="U77" s="33" t="str">
        <f t="shared" si="8"/>
        <v/>
      </c>
      <c r="V77" s="33"/>
    </row>
    <row r="78" spans="3:22">
      <c r="C78" s="22">
        <v>70</v>
      </c>
      <c r="D78" s="30" t="str">
        <f t="shared" si="9"/>
        <v/>
      </c>
      <c r="E78" s="30"/>
      <c r="F78" s="22"/>
      <c r="G78" s="23"/>
      <c r="H78" s="22" t="s">
        <v>43</v>
      </c>
      <c r="I78" s="31"/>
      <c r="J78" s="31"/>
      <c r="K78" s="22"/>
      <c r="L78" s="30" t="str">
        <f t="shared" si="5"/>
        <v/>
      </c>
      <c r="M78" s="30"/>
      <c r="N78" s="24" t="str">
        <f t="shared" si="6"/>
        <v/>
      </c>
      <c r="O78" s="22"/>
      <c r="P78" s="23"/>
      <c r="Q78" s="31"/>
      <c r="R78" s="31"/>
      <c r="S78" s="32" t="str">
        <f t="shared" si="7"/>
        <v/>
      </c>
      <c r="T78" s="32"/>
      <c r="U78" s="33" t="str">
        <f t="shared" si="8"/>
        <v/>
      </c>
      <c r="V78" s="33"/>
    </row>
    <row r="79" spans="3:22">
      <c r="C79" s="22">
        <v>71</v>
      </c>
      <c r="D79" s="30" t="str">
        <f t="shared" si="9"/>
        <v/>
      </c>
      <c r="E79" s="30"/>
      <c r="F79" s="22"/>
      <c r="G79" s="23"/>
      <c r="H79" s="22" t="s">
        <v>39</v>
      </c>
      <c r="I79" s="31"/>
      <c r="J79" s="31"/>
      <c r="K79" s="22"/>
      <c r="L79" s="30" t="str">
        <f t="shared" si="5"/>
        <v/>
      </c>
      <c r="M79" s="30"/>
      <c r="N79" s="24" t="str">
        <f t="shared" si="6"/>
        <v/>
      </c>
      <c r="O79" s="22"/>
      <c r="P79" s="23"/>
      <c r="Q79" s="31"/>
      <c r="R79" s="31"/>
      <c r="S79" s="32" t="str">
        <f t="shared" si="7"/>
        <v/>
      </c>
      <c r="T79" s="32"/>
      <c r="U79" s="33" t="str">
        <f t="shared" si="8"/>
        <v/>
      </c>
      <c r="V79" s="33"/>
    </row>
    <row r="80" spans="3:22">
      <c r="C80" s="22">
        <v>72</v>
      </c>
      <c r="D80" s="30" t="str">
        <f t="shared" si="9"/>
        <v/>
      </c>
      <c r="E80" s="30"/>
      <c r="F80" s="22"/>
      <c r="G80" s="23"/>
      <c r="H80" s="22" t="s">
        <v>43</v>
      </c>
      <c r="I80" s="31"/>
      <c r="J80" s="31"/>
      <c r="K80" s="22"/>
      <c r="L80" s="30" t="str">
        <f t="shared" si="5"/>
        <v/>
      </c>
      <c r="M80" s="30"/>
      <c r="N80" s="24" t="str">
        <f t="shared" si="6"/>
        <v/>
      </c>
      <c r="O80" s="22"/>
      <c r="P80" s="23"/>
      <c r="Q80" s="31"/>
      <c r="R80" s="31"/>
      <c r="S80" s="32" t="str">
        <f t="shared" si="7"/>
        <v/>
      </c>
      <c r="T80" s="32"/>
      <c r="U80" s="33" t="str">
        <f t="shared" si="8"/>
        <v/>
      </c>
      <c r="V80" s="33"/>
    </row>
    <row r="81" spans="3:22">
      <c r="C81" s="22">
        <v>73</v>
      </c>
      <c r="D81" s="30" t="str">
        <f t="shared" si="9"/>
        <v/>
      </c>
      <c r="E81" s="30"/>
      <c r="F81" s="22"/>
      <c r="G81" s="23"/>
      <c r="H81" s="22" t="s">
        <v>39</v>
      </c>
      <c r="I81" s="31"/>
      <c r="J81" s="31"/>
      <c r="K81" s="22"/>
      <c r="L81" s="30" t="str">
        <f t="shared" si="5"/>
        <v/>
      </c>
      <c r="M81" s="30"/>
      <c r="N81" s="24" t="str">
        <f t="shared" si="6"/>
        <v/>
      </c>
      <c r="O81" s="22"/>
      <c r="P81" s="23"/>
      <c r="Q81" s="31"/>
      <c r="R81" s="31"/>
      <c r="S81" s="32" t="str">
        <f t="shared" si="7"/>
        <v/>
      </c>
      <c r="T81" s="32"/>
      <c r="U81" s="33" t="str">
        <f t="shared" si="8"/>
        <v/>
      </c>
      <c r="V81" s="33"/>
    </row>
    <row r="82" spans="3:22">
      <c r="C82" s="22">
        <v>74</v>
      </c>
      <c r="D82" s="30" t="str">
        <f t="shared" si="9"/>
        <v/>
      </c>
      <c r="E82" s="30"/>
      <c r="F82" s="22"/>
      <c r="G82" s="23"/>
      <c r="H82" s="22" t="s">
        <v>39</v>
      </c>
      <c r="I82" s="31"/>
      <c r="J82" s="31"/>
      <c r="K82" s="22"/>
      <c r="L82" s="30" t="str">
        <f t="shared" si="5"/>
        <v/>
      </c>
      <c r="M82" s="30"/>
      <c r="N82" s="24" t="str">
        <f t="shared" si="6"/>
        <v/>
      </c>
      <c r="O82" s="22"/>
      <c r="P82" s="23"/>
      <c r="Q82" s="31"/>
      <c r="R82" s="31"/>
      <c r="S82" s="32" t="str">
        <f t="shared" si="7"/>
        <v/>
      </c>
      <c r="T82" s="32"/>
      <c r="U82" s="33" t="str">
        <f t="shared" si="8"/>
        <v/>
      </c>
      <c r="V82" s="33"/>
    </row>
    <row r="83" spans="3:22">
      <c r="C83" s="22">
        <v>75</v>
      </c>
      <c r="D83" s="30" t="str">
        <f t="shared" si="9"/>
        <v/>
      </c>
      <c r="E83" s="30"/>
      <c r="F83" s="22"/>
      <c r="G83" s="23"/>
      <c r="H83" s="22" t="s">
        <v>39</v>
      </c>
      <c r="I83" s="31"/>
      <c r="J83" s="31"/>
      <c r="K83" s="22"/>
      <c r="L83" s="30" t="str">
        <f t="shared" si="5"/>
        <v/>
      </c>
      <c r="M83" s="30"/>
      <c r="N83" s="24" t="str">
        <f t="shared" si="6"/>
        <v/>
      </c>
      <c r="O83" s="22"/>
      <c r="P83" s="23"/>
      <c r="Q83" s="31"/>
      <c r="R83" s="31"/>
      <c r="S83" s="32" t="str">
        <f t="shared" si="7"/>
        <v/>
      </c>
      <c r="T83" s="32"/>
      <c r="U83" s="33" t="str">
        <f t="shared" si="8"/>
        <v/>
      </c>
      <c r="V83" s="33"/>
    </row>
    <row r="84" spans="3:22">
      <c r="C84" s="22">
        <v>76</v>
      </c>
      <c r="D84" s="30" t="str">
        <f t="shared" si="9"/>
        <v/>
      </c>
      <c r="E84" s="30"/>
      <c r="F84" s="22"/>
      <c r="G84" s="23"/>
      <c r="H84" s="22" t="s">
        <v>39</v>
      </c>
      <c r="I84" s="31"/>
      <c r="J84" s="31"/>
      <c r="K84" s="22"/>
      <c r="L84" s="30" t="str">
        <f t="shared" si="5"/>
        <v/>
      </c>
      <c r="M84" s="30"/>
      <c r="N84" s="24" t="str">
        <f t="shared" si="6"/>
        <v/>
      </c>
      <c r="O84" s="22"/>
      <c r="P84" s="23"/>
      <c r="Q84" s="31"/>
      <c r="R84" s="31"/>
      <c r="S84" s="32" t="str">
        <f t="shared" si="7"/>
        <v/>
      </c>
      <c r="T84" s="32"/>
      <c r="U84" s="33" t="str">
        <f t="shared" si="8"/>
        <v/>
      </c>
      <c r="V84" s="33"/>
    </row>
    <row r="85" spans="3:22">
      <c r="C85" s="22">
        <v>77</v>
      </c>
      <c r="D85" s="30" t="str">
        <f t="shared" si="9"/>
        <v/>
      </c>
      <c r="E85" s="30"/>
      <c r="F85" s="22"/>
      <c r="G85" s="23"/>
      <c r="H85" s="22" t="s">
        <v>43</v>
      </c>
      <c r="I85" s="31"/>
      <c r="J85" s="31"/>
      <c r="K85" s="22"/>
      <c r="L85" s="30" t="str">
        <f t="shared" si="5"/>
        <v/>
      </c>
      <c r="M85" s="30"/>
      <c r="N85" s="24" t="str">
        <f t="shared" si="6"/>
        <v/>
      </c>
      <c r="O85" s="22"/>
      <c r="P85" s="23"/>
      <c r="Q85" s="31"/>
      <c r="R85" s="31"/>
      <c r="S85" s="32" t="str">
        <f t="shared" si="7"/>
        <v/>
      </c>
      <c r="T85" s="32"/>
      <c r="U85" s="33" t="str">
        <f t="shared" si="8"/>
        <v/>
      </c>
      <c r="V85" s="33"/>
    </row>
    <row r="86" spans="3:22">
      <c r="C86" s="22">
        <v>78</v>
      </c>
      <c r="D86" s="30" t="str">
        <f t="shared" si="9"/>
        <v/>
      </c>
      <c r="E86" s="30"/>
      <c r="F86" s="22"/>
      <c r="G86" s="23"/>
      <c r="H86" s="22" t="s">
        <v>39</v>
      </c>
      <c r="I86" s="31"/>
      <c r="J86" s="31"/>
      <c r="K86" s="22"/>
      <c r="L86" s="30" t="str">
        <f t="shared" si="5"/>
        <v/>
      </c>
      <c r="M86" s="30"/>
      <c r="N86" s="24" t="str">
        <f t="shared" si="6"/>
        <v/>
      </c>
      <c r="O86" s="22"/>
      <c r="P86" s="23"/>
      <c r="Q86" s="31"/>
      <c r="R86" s="31"/>
      <c r="S86" s="32" t="str">
        <f t="shared" si="7"/>
        <v/>
      </c>
      <c r="T86" s="32"/>
      <c r="U86" s="33" t="str">
        <f t="shared" si="8"/>
        <v/>
      </c>
      <c r="V86" s="33"/>
    </row>
    <row r="87" spans="3:22">
      <c r="C87" s="22">
        <v>79</v>
      </c>
      <c r="D87" s="30" t="str">
        <f t="shared" si="9"/>
        <v/>
      </c>
      <c r="E87" s="30"/>
      <c r="F87" s="22"/>
      <c r="G87" s="23"/>
      <c r="H87" s="22" t="s">
        <v>43</v>
      </c>
      <c r="I87" s="31"/>
      <c r="J87" s="31"/>
      <c r="K87" s="22"/>
      <c r="L87" s="30" t="str">
        <f t="shared" si="5"/>
        <v/>
      </c>
      <c r="M87" s="30"/>
      <c r="N87" s="24" t="str">
        <f t="shared" si="6"/>
        <v/>
      </c>
      <c r="O87" s="22"/>
      <c r="P87" s="23"/>
      <c r="Q87" s="31"/>
      <c r="R87" s="31"/>
      <c r="S87" s="32" t="str">
        <f t="shared" si="7"/>
        <v/>
      </c>
      <c r="T87" s="32"/>
      <c r="U87" s="33" t="str">
        <f t="shared" si="8"/>
        <v/>
      </c>
      <c r="V87" s="33"/>
    </row>
    <row r="88" spans="3:22">
      <c r="C88" s="22">
        <v>80</v>
      </c>
      <c r="D88" s="30" t="str">
        <f t="shared" si="9"/>
        <v/>
      </c>
      <c r="E88" s="30"/>
      <c r="F88" s="22"/>
      <c r="G88" s="23"/>
      <c r="H88" s="22" t="s">
        <v>43</v>
      </c>
      <c r="I88" s="31"/>
      <c r="J88" s="31"/>
      <c r="K88" s="22"/>
      <c r="L88" s="30" t="str">
        <f t="shared" si="5"/>
        <v/>
      </c>
      <c r="M88" s="30"/>
      <c r="N88" s="24" t="str">
        <f t="shared" si="6"/>
        <v/>
      </c>
      <c r="O88" s="22"/>
      <c r="P88" s="23"/>
      <c r="Q88" s="31"/>
      <c r="R88" s="31"/>
      <c r="S88" s="32" t="str">
        <f t="shared" si="7"/>
        <v/>
      </c>
      <c r="T88" s="32"/>
      <c r="U88" s="33" t="str">
        <f t="shared" si="8"/>
        <v/>
      </c>
      <c r="V88" s="33"/>
    </row>
    <row r="89" spans="3:22">
      <c r="C89" s="22">
        <v>81</v>
      </c>
      <c r="D89" s="30" t="str">
        <f t="shared" si="9"/>
        <v/>
      </c>
      <c r="E89" s="30"/>
      <c r="F89" s="22"/>
      <c r="G89" s="23"/>
      <c r="H89" s="22" t="s">
        <v>43</v>
      </c>
      <c r="I89" s="31"/>
      <c r="J89" s="31"/>
      <c r="K89" s="22"/>
      <c r="L89" s="30" t="str">
        <f t="shared" si="5"/>
        <v/>
      </c>
      <c r="M89" s="30"/>
      <c r="N89" s="24" t="str">
        <f t="shared" si="6"/>
        <v/>
      </c>
      <c r="O89" s="22"/>
      <c r="P89" s="23"/>
      <c r="Q89" s="31"/>
      <c r="R89" s="31"/>
      <c r="S89" s="32" t="str">
        <f t="shared" si="7"/>
        <v/>
      </c>
      <c r="T89" s="32"/>
      <c r="U89" s="33" t="str">
        <f t="shared" si="8"/>
        <v/>
      </c>
      <c r="V89" s="33"/>
    </row>
    <row r="90" spans="3:22">
      <c r="C90" s="22">
        <v>82</v>
      </c>
      <c r="D90" s="30" t="str">
        <f t="shared" si="9"/>
        <v/>
      </c>
      <c r="E90" s="30"/>
      <c r="F90" s="22"/>
      <c r="G90" s="23"/>
      <c r="H90" s="22" t="s">
        <v>43</v>
      </c>
      <c r="I90" s="31"/>
      <c r="J90" s="31"/>
      <c r="K90" s="22"/>
      <c r="L90" s="30" t="str">
        <f t="shared" si="5"/>
        <v/>
      </c>
      <c r="M90" s="30"/>
      <c r="N90" s="24" t="str">
        <f t="shared" si="6"/>
        <v/>
      </c>
      <c r="O90" s="22"/>
      <c r="P90" s="23"/>
      <c r="Q90" s="31"/>
      <c r="R90" s="31"/>
      <c r="S90" s="32" t="str">
        <f t="shared" si="7"/>
        <v/>
      </c>
      <c r="T90" s="32"/>
      <c r="U90" s="33" t="str">
        <f t="shared" si="8"/>
        <v/>
      </c>
      <c r="V90" s="33"/>
    </row>
    <row r="91" spans="3:22">
      <c r="C91" s="22">
        <v>83</v>
      </c>
      <c r="D91" s="30" t="str">
        <f t="shared" si="9"/>
        <v/>
      </c>
      <c r="E91" s="30"/>
      <c r="F91" s="22"/>
      <c r="G91" s="23"/>
      <c r="H91" s="22" t="s">
        <v>43</v>
      </c>
      <c r="I91" s="31"/>
      <c r="J91" s="31"/>
      <c r="K91" s="22"/>
      <c r="L91" s="30" t="str">
        <f t="shared" si="5"/>
        <v/>
      </c>
      <c r="M91" s="30"/>
      <c r="N91" s="24" t="str">
        <f t="shared" si="6"/>
        <v/>
      </c>
      <c r="O91" s="22"/>
      <c r="P91" s="23"/>
      <c r="Q91" s="31"/>
      <c r="R91" s="31"/>
      <c r="S91" s="32" t="str">
        <f t="shared" si="7"/>
        <v/>
      </c>
      <c r="T91" s="32"/>
      <c r="U91" s="33" t="str">
        <f t="shared" si="8"/>
        <v/>
      </c>
      <c r="V91" s="33"/>
    </row>
    <row r="92" spans="3:22">
      <c r="C92" s="22">
        <v>84</v>
      </c>
      <c r="D92" s="30" t="str">
        <f t="shared" si="9"/>
        <v/>
      </c>
      <c r="E92" s="30"/>
      <c r="F92" s="22"/>
      <c r="G92" s="23"/>
      <c r="H92" s="22" t="s">
        <v>39</v>
      </c>
      <c r="I92" s="31"/>
      <c r="J92" s="31"/>
      <c r="K92" s="22"/>
      <c r="L92" s="30" t="str">
        <f t="shared" si="5"/>
        <v/>
      </c>
      <c r="M92" s="30"/>
      <c r="N92" s="24" t="str">
        <f t="shared" si="6"/>
        <v/>
      </c>
      <c r="O92" s="22"/>
      <c r="P92" s="23"/>
      <c r="Q92" s="31"/>
      <c r="R92" s="31"/>
      <c r="S92" s="32" t="str">
        <f t="shared" si="7"/>
        <v/>
      </c>
      <c r="T92" s="32"/>
      <c r="U92" s="33" t="str">
        <f t="shared" si="8"/>
        <v/>
      </c>
      <c r="V92" s="33"/>
    </row>
    <row r="93" spans="3:22">
      <c r="C93" s="22">
        <v>85</v>
      </c>
      <c r="D93" s="30" t="str">
        <f t="shared" si="9"/>
        <v/>
      </c>
      <c r="E93" s="30"/>
      <c r="F93" s="22"/>
      <c r="G93" s="23"/>
      <c r="H93" s="22" t="s">
        <v>43</v>
      </c>
      <c r="I93" s="31"/>
      <c r="J93" s="31"/>
      <c r="K93" s="22"/>
      <c r="L93" s="30" t="str">
        <f t="shared" si="5"/>
        <v/>
      </c>
      <c r="M93" s="30"/>
      <c r="N93" s="24" t="str">
        <f t="shared" si="6"/>
        <v/>
      </c>
      <c r="O93" s="22"/>
      <c r="P93" s="23"/>
      <c r="Q93" s="31"/>
      <c r="R93" s="31"/>
      <c r="S93" s="32" t="str">
        <f t="shared" si="7"/>
        <v/>
      </c>
      <c r="T93" s="32"/>
      <c r="U93" s="33" t="str">
        <f t="shared" si="8"/>
        <v/>
      </c>
      <c r="V93" s="33"/>
    </row>
    <row r="94" spans="3:22">
      <c r="C94" s="22">
        <v>86</v>
      </c>
      <c r="D94" s="30" t="str">
        <f t="shared" si="9"/>
        <v/>
      </c>
      <c r="E94" s="30"/>
      <c r="F94" s="22"/>
      <c r="G94" s="23"/>
      <c r="H94" s="22" t="s">
        <v>39</v>
      </c>
      <c r="I94" s="31"/>
      <c r="J94" s="31"/>
      <c r="K94" s="22"/>
      <c r="L94" s="30" t="str">
        <f t="shared" si="5"/>
        <v/>
      </c>
      <c r="M94" s="30"/>
      <c r="N94" s="24" t="str">
        <f t="shared" si="6"/>
        <v/>
      </c>
      <c r="O94" s="22"/>
      <c r="P94" s="23"/>
      <c r="Q94" s="31"/>
      <c r="R94" s="31"/>
      <c r="S94" s="32" t="str">
        <f t="shared" si="7"/>
        <v/>
      </c>
      <c r="T94" s="32"/>
      <c r="U94" s="33" t="str">
        <f t="shared" si="8"/>
        <v/>
      </c>
      <c r="V94" s="33"/>
    </row>
    <row r="95" spans="3:22">
      <c r="C95" s="22">
        <v>87</v>
      </c>
      <c r="D95" s="30" t="str">
        <f t="shared" si="9"/>
        <v/>
      </c>
      <c r="E95" s="30"/>
      <c r="F95" s="22"/>
      <c r="G95" s="23"/>
      <c r="H95" s="22" t="s">
        <v>43</v>
      </c>
      <c r="I95" s="31"/>
      <c r="J95" s="31"/>
      <c r="K95" s="22"/>
      <c r="L95" s="30" t="str">
        <f t="shared" si="5"/>
        <v/>
      </c>
      <c r="M95" s="30"/>
      <c r="N95" s="24" t="str">
        <f t="shared" si="6"/>
        <v/>
      </c>
      <c r="O95" s="22"/>
      <c r="P95" s="23"/>
      <c r="Q95" s="31"/>
      <c r="R95" s="31"/>
      <c r="S95" s="32" t="str">
        <f t="shared" si="7"/>
        <v/>
      </c>
      <c r="T95" s="32"/>
      <c r="U95" s="33" t="str">
        <f t="shared" si="8"/>
        <v/>
      </c>
      <c r="V95" s="33"/>
    </row>
    <row r="96" spans="3:22">
      <c r="C96" s="22">
        <v>88</v>
      </c>
      <c r="D96" s="30" t="str">
        <f t="shared" si="9"/>
        <v/>
      </c>
      <c r="E96" s="30"/>
      <c r="F96" s="22"/>
      <c r="G96" s="23"/>
      <c r="H96" s="22" t="s">
        <v>39</v>
      </c>
      <c r="I96" s="31"/>
      <c r="J96" s="31"/>
      <c r="K96" s="22"/>
      <c r="L96" s="30" t="str">
        <f t="shared" si="5"/>
        <v/>
      </c>
      <c r="M96" s="30"/>
      <c r="N96" s="24" t="str">
        <f t="shared" si="6"/>
        <v/>
      </c>
      <c r="O96" s="22"/>
      <c r="P96" s="23"/>
      <c r="Q96" s="31"/>
      <c r="R96" s="31"/>
      <c r="S96" s="32" t="str">
        <f t="shared" si="7"/>
        <v/>
      </c>
      <c r="T96" s="32"/>
      <c r="U96" s="33" t="str">
        <f t="shared" si="8"/>
        <v/>
      </c>
      <c r="V96" s="33"/>
    </row>
    <row r="97" spans="3:22">
      <c r="C97" s="22">
        <v>89</v>
      </c>
      <c r="D97" s="30" t="str">
        <f t="shared" si="9"/>
        <v/>
      </c>
      <c r="E97" s="30"/>
      <c r="F97" s="22"/>
      <c r="G97" s="23"/>
      <c r="H97" s="22" t="s">
        <v>43</v>
      </c>
      <c r="I97" s="31"/>
      <c r="J97" s="31"/>
      <c r="K97" s="22"/>
      <c r="L97" s="30" t="str">
        <f t="shared" si="5"/>
        <v/>
      </c>
      <c r="M97" s="30"/>
      <c r="N97" s="24" t="str">
        <f t="shared" si="6"/>
        <v/>
      </c>
      <c r="O97" s="22"/>
      <c r="P97" s="23"/>
      <c r="Q97" s="31"/>
      <c r="R97" s="31"/>
      <c r="S97" s="32" t="str">
        <f t="shared" si="7"/>
        <v/>
      </c>
      <c r="T97" s="32"/>
      <c r="U97" s="33" t="str">
        <f t="shared" si="8"/>
        <v/>
      </c>
      <c r="V97" s="33"/>
    </row>
    <row r="98" spans="3:22">
      <c r="C98" s="22">
        <v>90</v>
      </c>
      <c r="D98" s="30" t="str">
        <f t="shared" si="9"/>
        <v/>
      </c>
      <c r="E98" s="30"/>
      <c r="F98" s="22"/>
      <c r="G98" s="23"/>
      <c r="H98" s="22" t="s">
        <v>39</v>
      </c>
      <c r="I98" s="31"/>
      <c r="J98" s="31"/>
      <c r="K98" s="22"/>
      <c r="L98" s="30" t="str">
        <f t="shared" si="5"/>
        <v/>
      </c>
      <c r="M98" s="30"/>
      <c r="N98" s="24" t="str">
        <f t="shared" si="6"/>
        <v/>
      </c>
      <c r="O98" s="22"/>
      <c r="P98" s="23"/>
      <c r="Q98" s="31"/>
      <c r="R98" s="31"/>
      <c r="S98" s="32" t="str">
        <f t="shared" si="7"/>
        <v/>
      </c>
      <c r="T98" s="32"/>
      <c r="U98" s="33" t="str">
        <f t="shared" si="8"/>
        <v/>
      </c>
      <c r="V98" s="33"/>
    </row>
    <row r="99" spans="3:22">
      <c r="C99" s="22">
        <v>91</v>
      </c>
      <c r="D99" s="30" t="str">
        <f t="shared" si="9"/>
        <v/>
      </c>
      <c r="E99" s="30"/>
      <c r="F99" s="22"/>
      <c r="G99" s="23"/>
      <c r="H99" s="22" t="s">
        <v>43</v>
      </c>
      <c r="I99" s="31"/>
      <c r="J99" s="31"/>
      <c r="K99" s="22"/>
      <c r="L99" s="30" t="str">
        <f t="shared" si="5"/>
        <v/>
      </c>
      <c r="M99" s="30"/>
      <c r="N99" s="24" t="str">
        <f t="shared" si="6"/>
        <v/>
      </c>
      <c r="O99" s="22"/>
      <c r="P99" s="23"/>
      <c r="Q99" s="31"/>
      <c r="R99" s="31"/>
      <c r="S99" s="32" t="str">
        <f t="shared" si="7"/>
        <v/>
      </c>
      <c r="T99" s="32"/>
      <c r="U99" s="33" t="str">
        <f t="shared" si="8"/>
        <v/>
      </c>
      <c r="V99" s="33"/>
    </row>
    <row r="100" spans="3:22">
      <c r="C100" s="22">
        <v>92</v>
      </c>
      <c r="D100" s="30" t="str">
        <f t="shared" si="9"/>
        <v/>
      </c>
      <c r="E100" s="30"/>
      <c r="F100" s="22"/>
      <c r="G100" s="23"/>
      <c r="H100" s="22" t="s">
        <v>43</v>
      </c>
      <c r="I100" s="31"/>
      <c r="J100" s="31"/>
      <c r="K100" s="22"/>
      <c r="L100" s="30" t="str">
        <f t="shared" si="5"/>
        <v/>
      </c>
      <c r="M100" s="30"/>
      <c r="N100" s="24" t="str">
        <f t="shared" si="6"/>
        <v/>
      </c>
      <c r="O100" s="22"/>
      <c r="P100" s="23"/>
      <c r="Q100" s="31"/>
      <c r="R100" s="31"/>
      <c r="S100" s="32" t="str">
        <f t="shared" si="7"/>
        <v/>
      </c>
      <c r="T100" s="32"/>
      <c r="U100" s="33" t="str">
        <f t="shared" si="8"/>
        <v/>
      </c>
      <c r="V100" s="33"/>
    </row>
    <row r="101" spans="3:22">
      <c r="C101" s="22">
        <v>93</v>
      </c>
      <c r="D101" s="30" t="str">
        <f t="shared" si="9"/>
        <v/>
      </c>
      <c r="E101" s="30"/>
      <c r="F101" s="22"/>
      <c r="G101" s="23"/>
      <c r="H101" s="22" t="s">
        <v>39</v>
      </c>
      <c r="I101" s="31"/>
      <c r="J101" s="31"/>
      <c r="K101" s="22"/>
      <c r="L101" s="30" t="str">
        <f t="shared" si="5"/>
        <v/>
      </c>
      <c r="M101" s="30"/>
      <c r="N101" s="24" t="str">
        <f t="shared" si="6"/>
        <v/>
      </c>
      <c r="O101" s="22"/>
      <c r="P101" s="23"/>
      <c r="Q101" s="31"/>
      <c r="R101" s="31"/>
      <c r="S101" s="32" t="str">
        <f t="shared" si="7"/>
        <v/>
      </c>
      <c r="T101" s="32"/>
      <c r="U101" s="33" t="str">
        <f t="shared" si="8"/>
        <v/>
      </c>
      <c r="V101" s="33"/>
    </row>
    <row r="102" spans="3:22">
      <c r="C102" s="22">
        <v>94</v>
      </c>
      <c r="D102" s="30" t="str">
        <f t="shared" si="9"/>
        <v/>
      </c>
      <c r="E102" s="30"/>
      <c r="F102" s="22"/>
      <c r="G102" s="23"/>
      <c r="H102" s="22" t="s">
        <v>39</v>
      </c>
      <c r="I102" s="31"/>
      <c r="J102" s="31"/>
      <c r="K102" s="22"/>
      <c r="L102" s="30" t="str">
        <f t="shared" si="5"/>
        <v/>
      </c>
      <c r="M102" s="30"/>
      <c r="N102" s="24" t="str">
        <f t="shared" si="6"/>
        <v/>
      </c>
      <c r="O102" s="22"/>
      <c r="P102" s="23"/>
      <c r="Q102" s="31"/>
      <c r="R102" s="31"/>
      <c r="S102" s="32" t="str">
        <f t="shared" si="7"/>
        <v/>
      </c>
      <c r="T102" s="32"/>
      <c r="U102" s="33" t="str">
        <f t="shared" si="8"/>
        <v/>
      </c>
      <c r="V102" s="33"/>
    </row>
    <row r="103" spans="3:22">
      <c r="C103" s="22">
        <v>95</v>
      </c>
      <c r="D103" s="30" t="str">
        <f t="shared" si="9"/>
        <v/>
      </c>
      <c r="E103" s="30"/>
      <c r="F103" s="22"/>
      <c r="G103" s="23"/>
      <c r="H103" s="22" t="s">
        <v>39</v>
      </c>
      <c r="I103" s="31"/>
      <c r="J103" s="31"/>
      <c r="K103" s="22"/>
      <c r="L103" s="30" t="str">
        <f t="shared" si="5"/>
        <v/>
      </c>
      <c r="M103" s="30"/>
      <c r="N103" s="24" t="str">
        <f t="shared" si="6"/>
        <v/>
      </c>
      <c r="O103" s="22"/>
      <c r="P103" s="23"/>
      <c r="Q103" s="31"/>
      <c r="R103" s="31"/>
      <c r="S103" s="32" t="str">
        <f t="shared" si="7"/>
        <v/>
      </c>
      <c r="T103" s="32"/>
      <c r="U103" s="33" t="str">
        <f t="shared" si="8"/>
        <v/>
      </c>
      <c r="V103" s="33"/>
    </row>
    <row r="104" spans="3:22">
      <c r="C104" s="22">
        <v>96</v>
      </c>
      <c r="D104" s="30" t="str">
        <f t="shared" si="9"/>
        <v/>
      </c>
      <c r="E104" s="30"/>
      <c r="F104" s="22"/>
      <c r="G104" s="23"/>
      <c r="H104" s="22" t="s">
        <v>43</v>
      </c>
      <c r="I104" s="31"/>
      <c r="J104" s="31"/>
      <c r="K104" s="22"/>
      <c r="L104" s="30" t="str">
        <f t="shared" si="5"/>
        <v/>
      </c>
      <c r="M104" s="30"/>
      <c r="N104" s="24" t="str">
        <f t="shared" si="6"/>
        <v/>
      </c>
      <c r="O104" s="22"/>
      <c r="P104" s="23"/>
      <c r="Q104" s="31"/>
      <c r="R104" s="31"/>
      <c r="S104" s="32" t="str">
        <f t="shared" si="7"/>
        <v/>
      </c>
      <c r="T104" s="32"/>
      <c r="U104" s="33" t="str">
        <f t="shared" si="8"/>
        <v/>
      </c>
      <c r="V104" s="33"/>
    </row>
    <row r="105" spans="3:22">
      <c r="C105" s="22">
        <v>97</v>
      </c>
      <c r="D105" s="30" t="str">
        <f t="shared" si="9"/>
        <v/>
      </c>
      <c r="E105" s="30"/>
      <c r="F105" s="22"/>
      <c r="G105" s="23"/>
      <c r="H105" s="22" t="s">
        <v>39</v>
      </c>
      <c r="I105" s="31"/>
      <c r="J105" s="31"/>
      <c r="K105" s="22"/>
      <c r="L105" s="30" t="str">
        <f t="shared" si="5"/>
        <v/>
      </c>
      <c r="M105" s="30"/>
      <c r="N105" s="24" t="str">
        <f t="shared" si="6"/>
        <v/>
      </c>
      <c r="O105" s="22"/>
      <c r="P105" s="23"/>
      <c r="Q105" s="31"/>
      <c r="R105" s="31"/>
      <c r="S105" s="32" t="str">
        <f t="shared" si="7"/>
        <v/>
      </c>
      <c r="T105" s="32"/>
      <c r="U105" s="33" t="str">
        <f t="shared" si="8"/>
        <v/>
      </c>
      <c r="V105" s="33"/>
    </row>
    <row r="106" spans="3:22">
      <c r="C106" s="22">
        <v>98</v>
      </c>
      <c r="D106" s="30" t="str">
        <f t="shared" si="9"/>
        <v/>
      </c>
      <c r="E106" s="30"/>
      <c r="F106" s="22"/>
      <c r="G106" s="23"/>
      <c r="H106" s="22" t="s">
        <v>43</v>
      </c>
      <c r="I106" s="31"/>
      <c r="J106" s="31"/>
      <c r="K106" s="22"/>
      <c r="L106" s="30" t="str">
        <f t="shared" si="5"/>
        <v/>
      </c>
      <c r="M106" s="30"/>
      <c r="N106" s="24" t="str">
        <f t="shared" si="6"/>
        <v/>
      </c>
      <c r="O106" s="22"/>
      <c r="P106" s="23"/>
      <c r="Q106" s="31"/>
      <c r="R106" s="31"/>
      <c r="S106" s="32" t="str">
        <f t="shared" si="7"/>
        <v/>
      </c>
      <c r="T106" s="32"/>
      <c r="U106" s="33" t="str">
        <f t="shared" si="8"/>
        <v/>
      </c>
      <c r="V106" s="33"/>
    </row>
    <row r="107" spans="3:22">
      <c r="C107" s="22">
        <v>99</v>
      </c>
      <c r="D107" s="30" t="str">
        <f t="shared" si="9"/>
        <v/>
      </c>
      <c r="E107" s="30"/>
      <c r="F107" s="22"/>
      <c r="G107" s="23"/>
      <c r="H107" s="22" t="s">
        <v>43</v>
      </c>
      <c r="I107" s="31"/>
      <c r="J107" s="31"/>
      <c r="K107" s="22"/>
      <c r="L107" s="30" t="str">
        <f t="shared" si="5"/>
        <v/>
      </c>
      <c r="M107" s="30"/>
      <c r="N107" s="24" t="str">
        <f t="shared" si="6"/>
        <v/>
      </c>
      <c r="O107" s="22"/>
      <c r="P107" s="23"/>
      <c r="Q107" s="31"/>
      <c r="R107" s="31"/>
      <c r="S107" s="32" t="str">
        <f t="shared" si="7"/>
        <v/>
      </c>
      <c r="T107" s="32"/>
      <c r="U107" s="33" t="str">
        <f t="shared" si="8"/>
        <v/>
      </c>
      <c r="V107" s="33"/>
    </row>
    <row r="108" spans="3:22">
      <c r="C108" s="22">
        <v>100</v>
      </c>
      <c r="D108" s="30" t="str">
        <f t="shared" si="9"/>
        <v/>
      </c>
      <c r="E108" s="30"/>
      <c r="F108" s="22"/>
      <c r="G108" s="23"/>
      <c r="H108" s="22" t="s">
        <v>39</v>
      </c>
      <c r="I108" s="31"/>
      <c r="J108" s="31"/>
      <c r="K108" s="22"/>
      <c r="L108" s="30" t="str">
        <f t="shared" si="5"/>
        <v/>
      </c>
      <c r="M108" s="30"/>
      <c r="N108" s="24" t="str">
        <f t="shared" si="6"/>
        <v/>
      </c>
      <c r="O108" s="22"/>
      <c r="P108" s="23"/>
      <c r="Q108" s="31"/>
      <c r="R108" s="31"/>
      <c r="S108" s="32" t="str">
        <f t="shared" si="7"/>
        <v/>
      </c>
      <c r="T108" s="32"/>
      <c r="U108" s="33" t="str">
        <f t="shared" si="8"/>
        <v/>
      </c>
      <c r="V108" s="33"/>
    </row>
    <row r="109" spans="3:22">
      <c r="C109" s="2"/>
      <c r="D109" s="2"/>
      <c r="E109" s="2"/>
      <c r="F109" s="2"/>
      <c r="G109" s="2"/>
      <c r="H109" s="2"/>
      <c r="I109" s="2"/>
      <c r="J109" s="2"/>
      <c r="K109" s="2"/>
      <c r="L109" s="2"/>
      <c r="M109" s="2"/>
      <c r="N109" s="2"/>
      <c r="O109" s="2"/>
      <c r="P109" s="2"/>
      <c r="Q109" s="2"/>
      <c r="R109" s="2"/>
      <c r="S109" s="2"/>
    </row>
  </sheetData>
  <autoFilter ref="A8:W8">
    <filterColumn colId="3" showButton="0"/>
    <filterColumn colId="8" showButton="0"/>
    <filterColumn colId="11" showButton="0"/>
    <filterColumn colId="16" showButton="0"/>
    <filterColumn colId="18" showButton="0"/>
    <filterColumn colId="20" showButton="0"/>
  </autoFilter>
  <mergeCells count="636">
    <mergeCell ref="O2:P2"/>
    <mergeCell ref="Q2:R2"/>
    <mergeCell ref="C3:D3"/>
    <mergeCell ref="E3:J3"/>
    <mergeCell ref="K3:L3"/>
    <mergeCell ref="M3:R3"/>
    <mergeCell ref="C2:D2"/>
    <mergeCell ref="E2:F2"/>
    <mergeCell ref="G2:H2"/>
    <mergeCell ref="I2:J2"/>
    <mergeCell ref="K2:L2"/>
    <mergeCell ref="M2:N2"/>
    <mergeCell ref="C7:C8"/>
    <mergeCell ref="D7:E8"/>
    <mergeCell ref="F7:J7"/>
    <mergeCell ref="K7:M7"/>
    <mergeCell ref="N7:N8"/>
    <mergeCell ref="O7:R7"/>
    <mergeCell ref="T3:U3"/>
    <mergeCell ref="C4:D4"/>
    <mergeCell ref="E4:F4"/>
    <mergeCell ref="G4:H4"/>
    <mergeCell ref="I4:J4"/>
    <mergeCell ref="K4:L4"/>
    <mergeCell ref="M4:N4"/>
    <mergeCell ref="O4:P4"/>
    <mergeCell ref="Q4:R4"/>
    <mergeCell ref="S7:V7"/>
    <mergeCell ref="I8:J8"/>
    <mergeCell ref="L8:M8"/>
    <mergeCell ref="Q8:R8"/>
    <mergeCell ref="S8:T8"/>
    <mergeCell ref="U8:V8"/>
    <mergeCell ref="K5:L5"/>
    <mergeCell ref="M5:N5"/>
    <mergeCell ref="Q5:R5"/>
    <mergeCell ref="D10:E10"/>
    <mergeCell ref="I10:J10"/>
    <mergeCell ref="L10:M10"/>
    <mergeCell ref="Q10:R10"/>
    <mergeCell ref="S10:T10"/>
    <mergeCell ref="U10:V10"/>
    <mergeCell ref="D9:E9"/>
    <mergeCell ref="I9:J9"/>
    <mergeCell ref="L9:M9"/>
    <mergeCell ref="Q9:R9"/>
    <mergeCell ref="S9:T9"/>
    <mergeCell ref="U9:V9"/>
    <mergeCell ref="D12:E12"/>
    <mergeCell ref="I12:J12"/>
    <mergeCell ref="L12:M12"/>
    <mergeCell ref="Q12:R12"/>
    <mergeCell ref="S12:T12"/>
    <mergeCell ref="U12:V12"/>
    <mergeCell ref="D11:E11"/>
    <mergeCell ref="I11:J11"/>
    <mergeCell ref="L11:M11"/>
    <mergeCell ref="Q11:R11"/>
    <mergeCell ref="S11:T11"/>
    <mergeCell ref="U11:V11"/>
    <mergeCell ref="D14:E14"/>
    <mergeCell ref="I14:J14"/>
    <mergeCell ref="L14:M14"/>
    <mergeCell ref="Q14:R14"/>
    <mergeCell ref="S14:T14"/>
    <mergeCell ref="U14:V14"/>
    <mergeCell ref="D13:E13"/>
    <mergeCell ref="I13:J13"/>
    <mergeCell ref="L13:M13"/>
    <mergeCell ref="Q13:R13"/>
    <mergeCell ref="S13:T13"/>
    <mergeCell ref="U13:V13"/>
    <mergeCell ref="D16:E16"/>
    <mergeCell ref="I16:J16"/>
    <mergeCell ref="L16:M16"/>
    <mergeCell ref="Q16:R16"/>
    <mergeCell ref="S16:T16"/>
    <mergeCell ref="U16:V16"/>
    <mergeCell ref="D15:E15"/>
    <mergeCell ref="I15:J15"/>
    <mergeCell ref="L15:M15"/>
    <mergeCell ref="Q15:R15"/>
    <mergeCell ref="S15:T15"/>
    <mergeCell ref="U15:V15"/>
    <mergeCell ref="D18:E18"/>
    <mergeCell ref="I18:J18"/>
    <mergeCell ref="L18:M18"/>
    <mergeCell ref="Q18:R18"/>
    <mergeCell ref="S18:T18"/>
    <mergeCell ref="U18:V18"/>
    <mergeCell ref="D17:E17"/>
    <mergeCell ref="I17:J17"/>
    <mergeCell ref="L17:M17"/>
    <mergeCell ref="Q17:R17"/>
    <mergeCell ref="S17:T17"/>
    <mergeCell ref="U17:V17"/>
    <mergeCell ref="D20:E20"/>
    <mergeCell ref="I20:J20"/>
    <mergeCell ref="L20:M20"/>
    <mergeCell ref="Q20:R20"/>
    <mergeCell ref="S20:T20"/>
    <mergeCell ref="U20:V20"/>
    <mergeCell ref="D19:E19"/>
    <mergeCell ref="I19:J19"/>
    <mergeCell ref="L19:M19"/>
    <mergeCell ref="Q19:R19"/>
    <mergeCell ref="S19:T19"/>
    <mergeCell ref="U19:V19"/>
    <mergeCell ref="D22:E22"/>
    <mergeCell ref="I22:J22"/>
    <mergeCell ref="L22:M22"/>
    <mergeCell ref="Q22:R22"/>
    <mergeCell ref="S22:T22"/>
    <mergeCell ref="U22:V22"/>
    <mergeCell ref="D21:E21"/>
    <mergeCell ref="I21:J21"/>
    <mergeCell ref="L21:M21"/>
    <mergeCell ref="Q21:R21"/>
    <mergeCell ref="S21:T21"/>
    <mergeCell ref="U21:V21"/>
    <mergeCell ref="D24:E24"/>
    <mergeCell ref="I24:J24"/>
    <mergeCell ref="L24:M24"/>
    <mergeCell ref="Q24:R24"/>
    <mergeCell ref="S24:T24"/>
    <mergeCell ref="U24:V24"/>
    <mergeCell ref="D23:E23"/>
    <mergeCell ref="I23:J23"/>
    <mergeCell ref="L23:M23"/>
    <mergeCell ref="Q23:R23"/>
    <mergeCell ref="S23:T23"/>
    <mergeCell ref="U23:V23"/>
    <mergeCell ref="D26:E26"/>
    <mergeCell ref="I26:J26"/>
    <mergeCell ref="L26:M26"/>
    <mergeCell ref="Q26:R26"/>
    <mergeCell ref="S26:T26"/>
    <mergeCell ref="U26:V26"/>
    <mergeCell ref="D25:E25"/>
    <mergeCell ref="I25:J25"/>
    <mergeCell ref="L25:M25"/>
    <mergeCell ref="Q25:R25"/>
    <mergeCell ref="S25:T25"/>
    <mergeCell ref="U25:V25"/>
    <mergeCell ref="D28:E28"/>
    <mergeCell ref="I28:J28"/>
    <mergeCell ref="L28:M28"/>
    <mergeCell ref="Q28:R28"/>
    <mergeCell ref="S28:T28"/>
    <mergeCell ref="U28:V28"/>
    <mergeCell ref="D27:E27"/>
    <mergeCell ref="I27:J27"/>
    <mergeCell ref="L27:M27"/>
    <mergeCell ref="Q27:R27"/>
    <mergeCell ref="S27:T27"/>
    <mergeCell ref="U27:V27"/>
    <mergeCell ref="D30:E30"/>
    <mergeCell ref="I30:J30"/>
    <mergeCell ref="L30:M30"/>
    <mergeCell ref="Q30:R30"/>
    <mergeCell ref="S30:T30"/>
    <mergeCell ref="U30:V30"/>
    <mergeCell ref="D29:E29"/>
    <mergeCell ref="I29:J29"/>
    <mergeCell ref="L29:M29"/>
    <mergeCell ref="Q29:R29"/>
    <mergeCell ref="S29:T29"/>
    <mergeCell ref="U29:V29"/>
    <mergeCell ref="D32:E32"/>
    <mergeCell ref="I32:J32"/>
    <mergeCell ref="L32:M32"/>
    <mergeCell ref="Q32:R32"/>
    <mergeCell ref="S32:T32"/>
    <mergeCell ref="U32:V32"/>
    <mergeCell ref="D31:E31"/>
    <mergeCell ref="I31:J31"/>
    <mergeCell ref="L31:M31"/>
    <mergeCell ref="Q31:R31"/>
    <mergeCell ref="S31:T31"/>
    <mergeCell ref="U31:V31"/>
    <mergeCell ref="D34:E34"/>
    <mergeCell ref="I34:J34"/>
    <mergeCell ref="L34:M34"/>
    <mergeCell ref="Q34:R34"/>
    <mergeCell ref="S34:T34"/>
    <mergeCell ref="U34:V34"/>
    <mergeCell ref="D33:E33"/>
    <mergeCell ref="I33:J33"/>
    <mergeCell ref="L33:M33"/>
    <mergeCell ref="Q33:R33"/>
    <mergeCell ref="S33:T33"/>
    <mergeCell ref="U33:V33"/>
    <mergeCell ref="D36:E36"/>
    <mergeCell ref="I36:J36"/>
    <mergeCell ref="L36:M36"/>
    <mergeCell ref="Q36:R36"/>
    <mergeCell ref="S36:T36"/>
    <mergeCell ref="U36:V36"/>
    <mergeCell ref="D35:E35"/>
    <mergeCell ref="I35:J35"/>
    <mergeCell ref="L35:M35"/>
    <mergeCell ref="Q35:R35"/>
    <mergeCell ref="S35:T35"/>
    <mergeCell ref="U35:V35"/>
    <mergeCell ref="D38:E38"/>
    <mergeCell ref="I38:J38"/>
    <mergeCell ref="L38:M38"/>
    <mergeCell ref="Q38:R38"/>
    <mergeCell ref="S38:T38"/>
    <mergeCell ref="U38:V38"/>
    <mergeCell ref="D37:E37"/>
    <mergeCell ref="I37:J37"/>
    <mergeCell ref="L37:M37"/>
    <mergeCell ref="Q37:R37"/>
    <mergeCell ref="S37:T37"/>
    <mergeCell ref="U37:V37"/>
    <mergeCell ref="D40:E40"/>
    <mergeCell ref="I40:J40"/>
    <mergeCell ref="L40:M40"/>
    <mergeCell ref="Q40:R40"/>
    <mergeCell ref="S40:T40"/>
    <mergeCell ref="U40:V40"/>
    <mergeCell ref="D39:E39"/>
    <mergeCell ref="I39:J39"/>
    <mergeCell ref="L39:M39"/>
    <mergeCell ref="Q39:R39"/>
    <mergeCell ref="S39:T39"/>
    <mergeCell ref="U39:V39"/>
    <mergeCell ref="D42:E42"/>
    <mergeCell ref="I42:J42"/>
    <mergeCell ref="L42:M42"/>
    <mergeCell ref="Q42:R42"/>
    <mergeCell ref="S42:T42"/>
    <mergeCell ref="U42:V42"/>
    <mergeCell ref="D41:E41"/>
    <mergeCell ref="I41:J41"/>
    <mergeCell ref="L41:M41"/>
    <mergeCell ref="Q41:R41"/>
    <mergeCell ref="S41:T41"/>
    <mergeCell ref="U41:V41"/>
    <mergeCell ref="D44:E44"/>
    <mergeCell ref="I44:J44"/>
    <mergeCell ref="L44:M44"/>
    <mergeCell ref="Q44:R44"/>
    <mergeCell ref="S44:T44"/>
    <mergeCell ref="U44:V44"/>
    <mergeCell ref="D43:E43"/>
    <mergeCell ref="I43:J43"/>
    <mergeCell ref="L43:M43"/>
    <mergeCell ref="Q43:R43"/>
    <mergeCell ref="S43:T43"/>
    <mergeCell ref="U43:V43"/>
    <mergeCell ref="D46:E46"/>
    <mergeCell ref="I46:J46"/>
    <mergeCell ref="L46:M46"/>
    <mergeCell ref="Q46:R46"/>
    <mergeCell ref="S46:T46"/>
    <mergeCell ref="U46:V46"/>
    <mergeCell ref="D45:E45"/>
    <mergeCell ref="I45:J45"/>
    <mergeCell ref="L45:M45"/>
    <mergeCell ref="Q45:R45"/>
    <mergeCell ref="S45:T45"/>
    <mergeCell ref="U45:V45"/>
    <mergeCell ref="D48:E48"/>
    <mergeCell ref="I48:J48"/>
    <mergeCell ref="L48:M48"/>
    <mergeCell ref="Q48:R48"/>
    <mergeCell ref="S48:T48"/>
    <mergeCell ref="U48:V48"/>
    <mergeCell ref="D47:E47"/>
    <mergeCell ref="I47:J47"/>
    <mergeCell ref="L47:M47"/>
    <mergeCell ref="Q47:R47"/>
    <mergeCell ref="S47:T47"/>
    <mergeCell ref="U47:V47"/>
    <mergeCell ref="D50:E50"/>
    <mergeCell ref="I50:J50"/>
    <mergeCell ref="L50:M50"/>
    <mergeCell ref="Q50:R50"/>
    <mergeCell ref="S50:T50"/>
    <mergeCell ref="U50:V50"/>
    <mergeCell ref="D49:E49"/>
    <mergeCell ref="I49:J49"/>
    <mergeCell ref="L49:M49"/>
    <mergeCell ref="Q49:R49"/>
    <mergeCell ref="S49:T49"/>
    <mergeCell ref="U49:V49"/>
    <mergeCell ref="D52:E52"/>
    <mergeCell ref="I52:J52"/>
    <mergeCell ref="L52:M52"/>
    <mergeCell ref="Q52:R52"/>
    <mergeCell ref="S52:T52"/>
    <mergeCell ref="U52:V52"/>
    <mergeCell ref="D51:E51"/>
    <mergeCell ref="I51:J51"/>
    <mergeCell ref="L51:M51"/>
    <mergeCell ref="Q51:R51"/>
    <mergeCell ref="S51:T51"/>
    <mergeCell ref="U51:V51"/>
    <mergeCell ref="D54:E54"/>
    <mergeCell ref="I54:J54"/>
    <mergeCell ref="L54:M54"/>
    <mergeCell ref="Q54:R54"/>
    <mergeCell ref="S54:T54"/>
    <mergeCell ref="U54:V54"/>
    <mergeCell ref="D53:E53"/>
    <mergeCell ref="I53:J53"/>
    <mergeCell ref="L53:M53"/>
    <mergeCell ref="Q53:R53"/>
    <mergeCell ref="S53:T53"/>
    <mergeCell ref="U53:V53"/>
    <mergeCell ref="D56:E56"/>
    <mergeCell ref="I56:J56"/>
    <mergeCell ref="L56:M56"/>
    <mergeCell ref="Q56:R56"/>
    <mergeCell ref="S56:T56"/>
    <mergeCell ref="U56:V56"/>
    <mergeCell ref="D55:E55"/>
    <mergeCell ref="I55:J55"/>
    <mergeCell ref="L55:M55"/>
    <mergeCell ref="Q55:R55"/>
    <mergeCell ref="S55:T55"/>
    <mergeCell ref="U55:V55"/>
    <mergeCell ref="D58:E58"/>
    <mergeCell ref="I58:J58"/>
    <mergeCell ref="L58:M58"/>
    <mergeCell ref="Q58:R58"/>
    <mergeCell ref="S58:T58"/>
    <mergeCell ref="U58:V58"/>
    <mergeCell ref="D57:E57"/>
    <mergeCell ref="I57:J57"/>
    <mergeCell ref="L57:M57"/>
    <mergeCell ref="Q57:R57"/>
    <mergeCell ref="S57:T57"/>
    <mergeCell ref="U57:V57"/>
    <mergeCell ref="D60:E60"/>
    <mergeCell ref="I60:J60"/>
    <mergeCell ref="L60:M60"/>
    <mergeCell ref="Q60:R60"/>
    <mergeCell ref="S60:T60"/>
    <mergeCell ref="U60:V60"/>
    <mergeCell ref="D59:E59"/>
    <mergeCell ref="I59:J59"/>
    <mergeCell ref="L59:M59"/>
    <mergeCell ref="Q59:R59"/>
    <mergeCell ref="S59:T59"/>
    <mergeCell ref="U59:V59"/>
    <mergeCell ref="D62:E62"/>
    <mergeCell ref="I62:J62"/>
    <mergeCell ref="L62:M62"/>
    <mergeCell ref="Q62:R62"/>
    <mergeCell ref="S62:T62"/>
    <mergeCell ref="U62:V62"/>
    <mergeCell ref="D61:E61"/>
    <mergeCell ref="I61:J61"/>
    <mergeCell ref="L61:M61"/>
    <mergeCell ref="Q61:R61"/>
    <mergeCell ref="S61:T61"/>
    <mergeCell ref="U61:V61"/>
    <mergeCell ref="D64:E64"/>
    <mergeCell ref="I64:J64"/>
    <mergeCell ref="L64:M64"/>
    <mergeCell ref="Q64:R64"/>
    <mergeCell ref="S64:T64"/>
    <mergeCell ref="U64:V64"/>
    <mergeCell ref="D63:E63"/>
    <mergeCell ref="I63:J63"/>
    <mergeCell ref="L63:M63"/>
    <mergeCell ref="Q63:R63"/>
    <mergeCell ref="S63:T63"/>
    <mergeCell ref="U63:V63"/>
    <mergeCell ref="D66:E66"/>
    <mergeCell ref="I66:J66"/>
    <mergeCell ref="L66:M66"/>
    <mergeCell ref="Q66:R66"/>
    <mergeCell ref="S66:T66"/>
    <mergeCell ref="U66:V66"/>
    <mergeCell ref="D65:E65"/>
    <mergeCell ref="I65:J65"/>
    <mergeCell ref="L65:M65"/>
    <mergeCell ref="Q65:R65"/>
    <mergeCell ref="S65:T65"/>
    <mergeCell ref="U65:V65"/>
    <mergeCell ref="D68:E68"/>
    <mergeCell ref="I68:J68"/>
    <mergeCell ref="L68:M68"/>
    <mergeCell ref="Q68:R68"/>
    <mergeCell ref="S68:T68"/>
    <mergeCell ref="U68:V68"/>
    <mergeCell ref="D67:E67"/>
    <mergeCell ref="I67:J67"/>
    <mergeCell ref="L67:M67"/>
    <mergeCell ref="Q67:R67"/>
    <mergeCell ref="S67:T67"/>
    <mergeCell ref="U67:V67"/>
    <mergeCell ref="D70:E70"/>
    <mergeCell ref="I70:J70"/>
    <mergeCell ref="L70:M70"/>
    <mergeCell ref="Q70:R70"/>
    <mergeCell ref="S70:T70"/>
    <mergeCell ref="U70:V70"/>
    <mergeCell ref="D69:E69"/>
    <mergeCell ref="I69:J69"/>
    <mergeCell ref="L69:M69"/>
    <mergeCell ref="Q69:R69"/>
    <mergeCell ref="S69:T69"/>
    <mergeCell ref="U69:V69"/>
    <mergeCell ref="D72:E72"/>
    <mergeCell ref="I72:J72"/>
    <mergeCell ref="L72:M72"/>
    <mergeCell ref="Q72:R72"/>
    <mergeCell ref="S72:T72"/>
    <mergeCell ref="U72:V72"/>
    <mergeCell ref="D71:E71"/>
    <mergeCell ref="I71:J71"/>
    <mergeCell ref="L71:M71"/>
    <mergeCell ref="Q71:R71"/>
    <mergeCell ref="S71:T71"/>
    <mergeCell ref="U71:V71"/>
    <mergeCell ref="D74:E74"/>
    <mergeCell ref="I74:J74"/>
    <mergeCell ref="L74:M74"/>
    <mergeCell ref="Q74:R74"/>
    <mergeCell ref="S74:T74"/>
    <mergeCell ref="U74:V74"/>
    <mergeCell ref="D73:E73"/>
    <mergeCell ref="I73:J73"/>
    <mergeCell ref="L73:M73"/>
    <mergeCell ref="Q73:R73"/>
    <mergeCell ref="S73:T73"/>
    <mergeCell ref="U73:V73"/>
    <mergeCell ref="D76:E76"/>
    <mergeCell ref="I76:J76"/>
    <mergeCell ref="L76:M76"/>
    <mergeCell ref="Q76:R76"/>
    <mergeCell ref="S76:T76"/>
    <mergeCell ref="U76:V76"/>
    <mergeCell ref="D75:E75"/>
    <mergeCell ref="I75:J75"/>
    <mergeCell ref="L75:M75"/>
    <mergeCell ref="Q75:R75"/>
    <mergeCell ref="S75:T75"/>
    <mergeCell ref="U75:V75"/>
    <mergeCell ref="D78:E78"/>
    <mergeCell ref="I78:J78"/>
    <mergeCell ref="L78:M78"/>
    <mergeCell ref="Q78:R78"/>
    <mergeCell ref="S78:T78"/>
    <mergeCell ref="U78:V78"/>
    <mergeCell ref="D77:E77"/>
    <mergeCell ref="I77:J77"/>
    <mergeCell ref="L77:M77"/>
    <mergeCell ref="Q77:R77"/>
    <mergeCell ref="S77:T77"/>
    <mergeCell ref="U77:V77"/>
    <mergeCell ref="D80:E80"/>
    <mergeCell ref="I80:J80"/>
    <mergeCell ref="L80:M80"/>
    <mergeCell ref="Q80:R80"/>
    <mergeCell ref="S80:T80"/>
    <mergeCell ref="U80:V80"/>
    <mergeCell ref="D79:E79"/>
    <mergeCell ref="I79:J79"/>
    <mergeCell ref="L79:M79"/>
    <mergeCell ref="Q79:R79"/>
    <mergeCell ref="S79:T79"/>
    <mergeCell ref="U79:V79"/>
    <mergeCell ref="D82:E82"/>
    <mergeCell ref="I82:J82"/>
    <mergeCell ref="L82:M82"/>
    <mergeCell ref="Q82:R82"/>
    <mergeCell ref="S82:T82"/>
    <mergeCell ref="U82:V82"/>
    <mergeCell ref="D81:E81"/>
    <mergeCell ref="I81:J81"/>
    <mergeCell ref="L81:M81"/>
    <mergeCell ref="Q81:R81"/>
    <mergeCell ref="S81:T81"/>
    <mergeCell ref="U81:V81"/>
    <mergeCell ref="D84:E84"/>
    <mergeCell ref="I84:J84"/>
    <mergeCell ref="L84:M84"/>
    <mergeCell ref="Q84:R84"/>
    <mergeCell ref="S84:T84"/>
    <mergeCell ref="U84:V84"/>
    <mergeCell ref="D83:E83"/>
    <mergeCell ref="I83:J83"/>
    <mergeCell ref="L83:M83"/>
    <mergeCell ref="Q83:R83"/>
    <mergeCell ref="S83:T83"/>
    <mergeCell ref="U83:V83"/>
    <mergeCell ref="D86:E86"/>
    <mergeCell ref="I86:J86"/>
    <mergeCell ref="L86:M86"/>
    <mergeCell ref="Q86:R86"/>
    <mergeCell ref="S86:T86"/>
    <mergeCell ref="U86:V86"/>
    <mergeCell ref="D85:E85"/>
    <mergeCell ref="I85:J85"/>
    <mergeCell ref="L85:M85"/>
    <mergeCell ref="Q85:R85"/>
    <mergeCell ref="S85:T85"/>
    <mergeCell ref="U85:V85"/>
    <mergeCell ref="D88:E88"/>
    <mergeCell ref="I88:J88"/>
    <mergeCell ref="L88:M88"/>
    <mergeCell ref="Q88:R88"/>
    <mergeCell ref="S88:T88"/>
    <mergeCell ref="U88:V88"/>
    <mergeCell ref="D87:E87"/>
    <mergeCell ref="I87:J87"/>
    <mergeCell ref="L87:M87"/>
    <mergeCell ref="Q87:R87"/>
    <mergeCell ref="S87:T87"/>
    <mergeCell ref="U87:V87"/>
    <mergeCell ref="D90:E90"/>
    <mergeCell ref="I90:J90"/>
    <mergeCell ref="L90:M90"/>
    <mergeCell ref="Q90:R90"/>
    <mergeCell ref="S90:T90"/>
    <mergeCell ref="U90:V90"/>
    <mergeCell ref="D89:E89"/>
    <mergeCell ref="I89:J89"/>
    <mergeCell ref="L89:M89"/>
    <mergeCell ref="Q89:R89"/>
    <mergeCell ref="S89:T89"/>
    <mergeCell ref="U89:V89"/>
    <mergeCell ref="D92:E92"/>
    <mergeCell ref="I92:J92"/>
    <mergeCell ref="L92:M92"/>
    <mergeCell ref="Q92:R92"/>
    <mergeCell ref="S92:T92"/>
    <mergeCell ref="U92:V92"/>
    <mergeCell ref="D91:E91"/>
    <mergeCell ref="I91:J91"/>
    <mergeCell ref="L91:M91"/>
    <mergeCell ref="Q91:R91"/>
    <mergeCell ref="S91:T91"/>
    <mergeCell ref="U91:V91"/>
    <mergeCell ref="D94:E94"/>
    <mergeCell ref="I94:J94"/>
    <mergeCell ref="L94:M94"/>
    <mergeCell ref="Q94:R94"/>
    <mergeCell ref="S94:T94"/>
    <mergeCell ref="U94:V94"/>
    <mergeCell ref="D93:E93"/>
    <mergeCell ref="I93:J93"/>
    <mergeCell ref="L93:M93"/>
    <mergeCell ref="Q93:R93"/>
    <mergeCell ref="S93:T93"/>
    <mergeCell ref="U93:V93"/>
    <mergeCell ref="D96:E96"/>
    <mergeCell ref="I96:J96"/>
    <mergeCell ref="L96:M96"/>
    <mergeCell ref="Q96:R96"/>
    <mergeCell ref="S96:T96"/>
    <mergeCell ref="U96:V96"/>
    <mergeCell ref="D95:E95"/>
    <mergeCell ref="I95:J95"/>
    <mergeCell ref="L95:M95"/>
    <mergeCell ref="Q95:R95"/>
    <mergeCell ref="S95:T95"/>
    <mergeCell ref="U95:V95"/>
    <mergeCell ref="D98:E98"/>
    <mergeCell ref="I98:J98"/>
    <mergeCell ref="L98:M98"/>
    <mergeCell ref="Q98:R98"/>
    <mergeCell ref="S98:T98"/>
    <mergeCell ref="U98:V98"/>
    <mergeCell ref="D97:E97"/>
    <mergeCell ref="I97:J97"/>
    <mergeCell ref="L97:M97"/>
    <mergeCell ref="Q97:R97"/>
    <mergeCell ref="S97:T97"/>
    <mergeCell ref="U97:V97"/>
    <mergeCell ref="D100:E100"/>
    <mergeCell ref="I100:J100"/>
    <mergeCell ref="L100:M100"/>
    <mergeCell ref="Q100:R100"/>
    <mergeCell ref="S100:T100"/>
    <mergeCell ref="U100:V100"/>
    <mergeCell ref="D99:E99"/>
    <mergeCell ref="I99:J99"/>
    <mergeCell ref="L99:M99"/>
    <mergeCell ref="Q99:R99"/>
    <mergeCell ref="S99:T99"/>
    <mergeCell ref="U99:V99"/>
    <mergeCell ref="D102:E102"/>
    <mergeCell ref="I102:J102"/>
    <mergeCell ref="L102:M102"/>
    <mergeCell ref="Q102:R102"/>
    <mergeCell ref="S102:T102"/>
    <mergeCell ref="U102:V102"/>
    <mergeCell ref="D101:E101"/>
    <mergeCell ref="I101:J101"/>
    <mergeCell ref="L101:M101"/>
    <mergeCell ref="Q101:R101"/>
    <mergeCell ref="S101:T101"/>
    <mergeCell ref="U101:V101"/>
    <mergeCell ref="D104:E104"/>
    <mergeCell ref="I104:J104"/>
    <mergeCell ref="L104:M104"/>
    <mergeCell ref="Q104:R104"/>
    <mergeCell ref="S104:T104"/>
    <mergeCell ref="U104:V104"/>
    <mergeCell ref="D103:E103"/>
    <mergeCell ref="I103:J103"/>
    <mergeCell ref="L103:M103"/>
    <mergeCell ref="Q103:R103"/>
    <mergeCell ref="S103:T103"/>
    <mergeCell ref="U103:V103"/>
    <mergeCell ref="D106:E106"/>
    <mergeCell ref="I106:J106"/>
    <mergeCell ref="L106:M106"/>
    <mergeCell ref="Q106:R106"/>
    <mergeCell ref="S106:T106"/>
    <mergeCell ref="U106:V106"/>
    <mergeCell ref="D105:E105"/>
    <mergeCell ref="I105:J105"/>
    <mergeCell ref="L105:M105"/>
    <mergeCell ref="Q105:R105"/>
    <mergeCell ref="S105:T105"/>
    <mergeCell ref="U105:V105"/>
    <mergeCell ref="D108:E108"/>
    <mergeCell ref="I108:J108"/>
    <mergeCell ref="L108:M108"/>
    <mergeCell ref="Q108:R108"/>
    <mergeCell ref="S108:T108"/>
    <mergeCell ref="U108:V108"/>
    <mergeCell ref="D107:E107"/>
    <mergeCell ref="I107:J107"/>
    <mergeCell ref="L107:M107"/>
    <mergeCell ref="Q107:R107"/>
    <mergeCell ref="S107:T107"/>
    <mergeCell ref="U107:V107"/>
  </mergeCells>
  <phoneticPr fontId="2"/>
  <conditionalFormatting sqref="H46">
    <cfRule type="cellIs" dxfId="7" priority="1" stopIfTrue="1" operator="equal">
      <formula>"買"</formula>
    </cfRule>
    <cfRule type="cellIs" dxfId="6" priority="2" stopIfTrue="1" operator="equal">
      <formula>"売"</formula>
    </cfRule>
  </conditionalFormatting>
  <conditionalFormatting sqref="H9:H11 H14:H45 H47:H108">
    <cfRule type="cellIs" dxfId="5" priority="7" stopIfTrue="1" operator="equal">
      <formula>"買"</formula>
    </cfRule>
    <cfRule type="cellIs" dxfId="4" priority="8" stopIfTrue="1" operator="equal">
      <formula>"売"</formula>
    </cfRule>
  </conditionalFormatting>
  <conditionalFormatting sqref="H12">
    <cfRule type="cellIs" dxfId="3" priority="5" stopIfTrue="1" operator="equal">
      <formula>"買"</formula>
    </cfRule>
    <cfRule type="cellIs" dxfId="2" priority="6" stopIfTrue="1" operator="equal">
      <formula>"売"</formula>
    </cfRule>
  </conditionalFormatting>
  <conditionalFormatting sqref="H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H9:H108">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A13" sqref="A13"/>
    </sheetView>
  </sheetViews>
  <sheetFormatPr defaultRowHeight="13.5"/>
  <sheetData>
    <row r="1" spans="1:5">
      <c r="A1" t="s">
        <v>152</v>
      </c>
      <c r="E1" s="28" t="s">
        <v>153</v>
      </c>
    </row>
    <row r="3" spans="1:5">
      <c r="A3" t="s">
        <v>154</v>
      </c>
    </row>
    <row r="4" spans="1:5">
      <c r="A4" t="s">
        <v>155</v>
      </c>
    </row>
    <row r="5" spans="1:5">
      <c r="A5" t="s">
        <v>156</v>
      </c>
    </row>
    <row r="6" spans="1:5">
      <c r="A6" t="s">
        <v>157</v>
      </c>
    </row>
    <row r="7" spans="1:5">
      <c r="A7" t="s">
        <v>158</v>
      </c>
    </row>
    <row r="8" spans="1:5">
      <c r="A8" t="s">
        <v>159</v>
      </c>
    </row>
    <row r="9" spans="1:5">
      <c r="A9" t="s">
        <v>160</v>
      </c>
    </row>
    <row r="10" spans="1:5">
      <c r="A10" t="s">
        <v>161</v>
      </c>
    </row>
    <row r="11" spans="1:5">
      <c r="A11" t="s">
        <v>162</v>
      </c>
    </row>
    <row r="12" spans="1:5">
      <c r="A12" t="s">
        <v>163</v>
      </c>
    </row>
    <row r="15" spans="1:5">
      <c r="A15" t="s">
        <v>164</v>
      </c>
    </row>
    <row r="16" spans="1:5">
      <c r="A16" t="s">
        <v>165</v>
      </c>
    </row>
    <row r="17" spans="1:1">
      <c r="A17" t="s">
        <v>166</v>
      </c>
    </row>
    <row r="18" spans="1:1">
      <c r="A18" t="s">
        <v>167</v>
      </c>
    </row>
    <row r="19" spans="1:1">
      <c r="A19" t="s">
        <v>168</v>
      </c>
    </row>
    <row r="22" spans="1:1">
      <c r="A22" t="s">
        <v>169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PB+EB総括</vt:lpstr>
      <vt:lpstr>検証(USDJPY-1h)PB+EB</vt:lpstr>
      <vt:lpstr>検証（USDJPY-4h)PB+EB</vt:lpstr>
      <vt:lpstr>検証（USDJPY日足）+EB</vt:lpstr>
      <vt:lpstr>kuma-rule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daisetunokuma</dc:creator>
  <cp:lastModifiedBy>daisetunokuma</cp:lastModifiedBy>
  <dcterms:created xsi:type="dcterms:W3CDTF">2016-09-28T12:02:28Z</dcterms:created>
  <dcterms:modified xsi:type="dcterms:W3CDTF">2016-09-29T11:47:49Z</dcterms:modified>
</cp:coreProperties>
</file>