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76" windowWidth="16575" windowHeight="7845" activeTab="0"/>
  </bookViews>
  <sheets>
    <sheet name="検証（USDJPY4H)" sheetId="1" r:id="rId1"/>
    <sheet name="画像4H"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<sst xmlns="http://schemas.openxmlformats.org/spreadsheetml/2006/main" count="298" uniqueCount="58">
  <si>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</si>
  <si>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</si>
  <si>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</si>
  <si>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</si>
  <si>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</si>
  <si>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</si>
  <si>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</si>
  <si>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</si>
  <si>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</si>
  <si>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</si>
  <si>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</si>
  <si>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</si>
  <si>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</si>
  <si>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</si>
  <si>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</si>
  <si>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</si>
  <si>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</si>
  <si>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</si>
  <si>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</si>
  <si>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</si>
  <si>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</si>
  <si>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</si>
  <si>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</si>
  <si>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</si>
  <si>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</si>
  <si>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</si>
  <si>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</si>
  <si>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</si>
  <si>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</si>
  <si>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</si>
  <si>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</si>
  <si>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</si>
  <si>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</si>
  <si>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</si>
  <si>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</si>
  <si>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</si>
  <si>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</si>
  <si>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</si>
  <si>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</si>
  <si>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</si>
  <si>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</si>
  <si>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</si>
  <si>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</si>
  <si>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</si>
  <si>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</si>
  <si>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</si>
  <si>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</si>
  <si>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USD/JPY</t>
  </si>
  <si>
    <t>キャンセルが発生した場合の日時</t>
  </si>
  <si>
    <t>10MA・20MAの両方の上側にキャンドルがあれば買い方向、下側なら売り方向。MAに触れてPB出現でエントリー待ち、PB高値or安値ブレイクでエントリー。ストップはPBのストップ
（キャンセルパターン）
・買いの場合、PBの高値を超えずに、PBの安値を割ってきたらエントリーキャンセル
・売りの場合、PBの安値を超える前に、PBの高値を割ってきたらエントリーキャンセル</t>
  </si>
  <si>
    <t>窓空き（指値の想定の約定で150pipsあいてしまった）</t>
  </si>
  <si>
    <t>PBでのリスクは２８、でも実際は150ぐらいと思われる</t>
  </si>
  <si>
    <t>指値は95.28、実際は94.3で約定</t>
  </si>
  <si>
    <t xml:space="preserve">・トレーリングストップ（ダウ理論）
＜今回検証したトレーリングストップ＞
①買いの場合、押した後に高値を更新したら前回安値にストップを切り上げる。(下値切り上げ確認で)
②売りの場合、戻りの後に前回安値を更新したら前回高値にストップを切り下げる。（高値切り下げ確認で）
</t>
  </si>
  <si>
    <t>4./19</t>
  </si>
  <si>
    <t xml:space="preserve">①検証作業にやっと慣れてきた。（画像ソフトの操作も含めて）
②足を一本一本進めて、実際のトレードを意識して検証を行わないと止まったチャートばかり見ることになって
　しまいトレールを上げるタイミングの検証の精度が落ちると思った。
③終わったチャートと動いているチャートでは見え方が全然違う。
</t>
  </si>
  <si>
    <t>①気づき
・ささっちさんの動画や、資料を参考にしてトレイルを上げる訓練を行ったが、　自分なりにトレールを上げるルールを作っておかないと、いざ実践を行う際にどのタイミングでどのようにトレールをあげればいいかわからなくなる気がする。
　次の１時間足ではトレールを上げるルールを自分なりに決めて実施しようと思う
・ピンバーが発生した次の週に窓をあけて市場が始まると、想定外の損失を被ることがわかった。
・勝率が５割なくても4年もあればこんなに資金が増えるのかと驚いた。
・トレールの上げ方のタイミングによっては含み益から損出でストップに引っかかることがあると思われるので、実際の
　トレードで含め益から損したときのメンタルコントロールをあらかじめ考えておいたほうがよいと思った。</t>
  </si>
  <si>
    <t xml:space="preserve">①とりあえず検証作業を体にしみこませ、次のステップ（デモトレード）に進みたいと思う。
②次はドル円の1時間足、その次はAUD/JPYか、GBP/USDをやってみようと思う。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</si>
</sst>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 fillId="0" borderId="0" xfId="0" applyFont="1" applyAlignment="1">
      <alignment horizontal="left" vertical="center"/>
    </xf>
    <xf numFmtId="0" fontId="40" fillId="5" borderId="10" xfId="0" applyFont="1" applyFill="1" applyBorder="1" applyAlignment="1">
      <alignment horizontal="center" vertical="center"/>
    </xf>
    <xf numFmtId="183" fontId="40" fillId="5" borderId="10" xfId="0" applyNumberFormat="1" applyFont="1" applyFill="1" applyBorder="1" applyAlignment="1">
      <alignment horizontal="center" vertical="center"/>
    </xf>
    <xf numFmtId="181" fontId="40" fillId="5" borderId="10" xfId="0" applyNumberFormat="1" applyFont="1" applyFill="1" applyBorder="1" applyAlignment="1">
      <alignment horizontal="center" vertical="center"/>
    </xf>
    <xf numFmtId="183" fontId="0" fillId="0" borderId="0" xfId="0" applyNumberFormat="1" applyAlignment="1">
      <alignment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189" fontId="40" fillId="5" borderId="10" xfId="0" applyNumberFormat="1" applyFont="1" applyFill="1" applyBorder="1" applyAlignment="1">
      <alignment horizontal="center" vertical="center"/>
    </xf>
    <xf numFmtId="0" fontId="40" fillId="5" borderId="10" xfId="0" applyFont="1" applyFill="1" applyBorder="1" applyAlignment="1">
      <alignment horizontal="center" vertical="center"/>
    </xf>
    <xf numFmtId="186" fontId="40" fillId="5" borderId="10" xfId="0" applyNumberFormat="1" applyFont="1" applyFill="1" applyBorder="1" applyAlignment="1">
      <alignment horizontal="center" vertical="center"/>
    </xf>
    <xf numFmtId="190" fontId="40" fillId="5"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638175</xdr:colOff>
      <xdr:row>37</xdr:row>
      <xdr:rowOff>171450</xdr:rowOff>
    </xdr:to>
    <xdr:pic>
      <xdr:nvPicPr>
        <xdr:cNvPr id="1" name="Picture 51"/>
        <xdr:cNvPicPr preferRelativeResize="1">
          <a:picLocks noChangeAspect="1"/>
        </xdr:cNvPicPr>
      </xdr:nvPicPr>
      <xdr:blipFill>
        <a:blip r:embed="rId1"/>
        <a:stretch>
          <a:fillRect/>
        </a:stretch>
      </xdr:blipFill>
      <xdr:spPr>
        <a:xfrm>
          <a:off x="571500" y="304800"/>
          <a:ext cx="14020800" cy="6686550"/>
        </a:xfrm>
        <a:prstGeom prst="rect">
          <a:avLst/>
        </a:prstGeom>
        <a:noFill/>
        <a:ln w="1" cmpd="sng">
          <a:noFill/>
        </a:ln>
      </xdr:spPr>
    </xdr:pic>
    <xdr:clientData/>
  </xdr:twoCellAnchor>
  <xdr:twoCellAnchor editAs="oneCell">
    <xdr:from>
      <xdr:col>1</xdr:col>
      <xdr:colOff>0</xdr:colOff>
      <xdr:row>42</xdr:row>
      <xdr:rowOff>0</xdr:rowOff>
    </xdr:from>
    <xdr:to>
      <xdr:col>5</xdr:col>
      <xdr:colOff>533400</xdr:colOff>
      <xdr:row>78</xdr:row>
      <xdr:rowOff>0</xdr:rowOff>
    </xdr:to>
    <xdr:pic>
      <xdr:nvPicPr>
        <xdr:cNvPr id="2" name="Picture 53"/>
        <xdr:cNvPicPr preferRelativeResize="1">
          <a:picLocks noChangeAspect="1"/>
        </xdr:cNvPicPr>
      </xdr:nvPicPr>
      <xdr:blipFill>
        <a:blip r:embed="rId2"/>
        <a:stretch>
          <a:fillRect/>
        </a:stretch>
      </xdr:blipFill>
      <xdr:spPr>
        <a:xfrm>
          <a:off x="571500" y="7696200"/>
          <a:ext cx="11172825" cy="6677025"/>
        </a:xfrm>
        <a:prstGeom prst="rect">
          <a:avLst/>
        </a:prstGeom>
        <a:noFill/>
        <a:ln w="1" cmpd="sng">
          <a:noFill/>
        </a:ln>
      </xdr:spPr>
    </xdr:pic>
    <xdr:clientData/>
  </xdr:twoCellAnchor>
  <xdr:twoCellAnchor editAs="oneCell">
    <xdr:from>
      <xdr:col>1</xdr:col>
      <xdr:colOff>0</xdr:colOff>
      <xdr:row>81</xdr:row>
      <xdr:rowOff>0</xdr:rowOff>
    </xdr:from>
    <xdr:to>
      <xdr:col>1</xdr:col>
      <xdr:colOff>7572375</xdr:colOff>
      <xdr:row>107</xdr:row>
      <xdr:rowOff>152400</xdr:rowOff>
    </xdr:to>
    <xdr:pic>
      <xdr:nvPicPr>
        <xdr:cNvPr id="3" name="Picture 56"/>
        <xdr:cNvPicPr preferRelativeResize="1">
          <a:picLocks noChangeAspect="1"/>
        </xdr:cNvPicPr>
      </xdr:nvPicPr>
      <xdr:blipFill>
        <a:blip r:embed="rId3"/>
        <a:stretch>
          <a:fillRect/>
        </a:stretch>
      </xdr:blipFill>
      <xdr:spPr>
        <a:xfrm>
          <a:off x="571500" y="14906625"/>
          <a:ext cx="7572375" cy="5095875"/>
        </a:xfrm>
        <a:prstGeom prst="rect">
          <a:avLst/>
        </a:prstGeom>
        <a:noFill/>
        <a:ln w="1" cmpd="sng">
          <a:noFill/>
        </a:ln>
      </xdr:spPr>
    </xdr:pic>
    <xdr:clientData/>
  </xdr:twoCellAnchor>
  <xdr:twoCellAnchor editAs="oneCell">
    <xdr:from>
      <xdr:col>1</xdr:col>
      <xdr:colOff>0</xdr:colOff>
      <xdr:row>113</xdr:row>
      <xdr:rowOff>0</xdr:rowOff>
    </xdr:from>
    <xdr:to>
      <xdr:col>1</xdr:col>
      <xdr:colOff>7696200</xdr:colOff>
      <xdr:row>150</xdr:row>
      <xdr:rowOff>9525</xdr:rowOff>
    </xdr:to>
    <xdr:pic>
      <xdr:nvPicPr>
        <xdr:cNvPr id="4" name="Picture 60"/>
        <xdr:cNvPicPr preferRelativeResize="1">
          <a:picLocks noChangeAspect="1"/>
        </xdr:cNvPicPr>
      </xdr:nvPicPr>
      <xdr:blipFill>
        <a:blip r:embed="rId4"/>
        <a:stretch>
          <a:fillRect/>
        </a:stretch>
      </xdr:blipFill>
      <xdr:spPr>
        <a:xfrm>
          <a:off x="571500" y="20897850"/>
          <a:ext cx="7696200" cy="6705600"/>
        </a:xfrm>
        <a:prstGeom prst="rect">
          <a:avLst/>
        </a:prstGeom>
        <a:noFill/>
        <a:ln w="1" cmpd="sng">
          <a:noFill/>
        </a:ln>
      </xdr:spPr>
    </xdr:pic>
    <xdr:clientData/>
  </xdr:twoCellAnchor>
  <xdr:twoCellAnchor editAs="oneCell">
    <xdr:from>
      <xdr:col>1</xdr:col>
      <xdr:colOff>0</xdr:colOff>
      <xdr:row>154</xdr:row>
      <xdr:rowOff>0</xdr:rowOff>
    </xdr:from>
    <xdr:to>
      <xdr:col>1</xdr:col>
      <xdr:colOff>5381625</xdr:colOff>
      <xdr:row>181</xdr:row>
      <xdr:rowOff>0</xdr:rowOff>
    </xdr:to>
    <xdr:pic>
      <xdr:nvPicPr>
        <xdr:cNvPr id="5" name="Picture 69"/>
        <xdr:cNvPicPr preferRelativeResize="1">
          <a:picLocks noChangeAspect="1"/>
        </xdr:cNvPicPr>
      </xdr:nvPicPr>
      <xdr:blipFill>
        <a:blip r:embed="rId5"/>
        <a:stretch>
          <a:fillRect/>
        </a:stretch>
      </xdr:blipFill>
      <xdr:spPr>
        <a:xfrm>
          <a:off x="571500" y="28298775"/>
          <a:ext cx="5381625" cy="4886325"/>
        </a:xfrm>
        <a:prstGeom prst="rect">
          <a:avLst/>
        </a:prstGeom>
        <a:noFill/>
        <a:ln w="1" cmpd="sng">
          <a:noFill/>
        </a:ln>
      </xdr:spPr>
    </xdr:pic>
    <xdr:clientData/>
  </xdr:twoCellAnchor>
  <xdr:twoCellAnchor editAs="oneCell">
    <xdr:from>
      <xdr:col>1</xdr:col>
      <xdr:colOff>0</xdr:colOff>
      <xdr:row>185</xdr:row>
      <xdr:rowOff>0</xdr:rowOff>
    </xdr:from>
    <xdr:to>
      <xdr:col>1</xdr:col>
      <xdr:colOff>5895975</xdr:colOff>
      <xdr:row>216</xdr:row>
      <xdr:rowOff>95250</xdr:rowOff>
    </xdr:to>
    <xdr:pic>
      <xdr:nvPicPr>
        <xdr:cNvPr id="6" name="Picture 75"/>
        <xdr:cNvPicPr preferRelativeResize="1">
          <a:picLocks noChangeAspect="1"/>
        </xdr:cNvPicPr>
      </xdr:nvPicPr>
      <xdr:blipFill>
        <a:blip r:embed="rId6"/>
        <a:stretch>
          <a:fillRect/>
        </a:stretch>
      </xdr:blipFill>
      <xdr:spPr>
        <a:xfrm>
          <a:off x="571500" y="33889950"/>
          <a:ext cx="5895975" cy="5705475"/>
        </a:xfrm>
        <a:prstGeom prst="rect">
          <a:avLst/>
        </a:prstGeom>
        <a:noFill/>
        <a:ln w="1" cmpd="sng">
          <a:noFill/>
        </a:ln>
      </xdr:spPr>
    </xdr:pic>
    <xdr:clientData/>
  </xdr:twoCellAnchor>
  <xdr:twoCellAnchor editAs="oneCell">
    <xdr:from>
      <xdr:col>1</xdr:col>
      <xdr:colOff>0</xdr:colOff>
      <xdr:row>219</xdr:row>
      <xdr:rowOff>0</xdr:rowOff>
    </xdr:from>
    <xdr:to>
      <xdr:col>1</xdr:col>
      <xdr:colOff>6686550</xdr:colOff>
      <xdr:row>254</xdr:row>
      <xdr:rowOff>38100</xdr:rowOff>
    </xdr:to>
    <xdr:pic>
      <xdr:nvPicPr>
        <xdr:cNvPr id="7" name="Picture 88"/>
        <xdr:cNvPicPr preferRelativeResize="1">
          <a:picLocks noChangeAspect="1"/>
        </xdr:cNvPicPr>
      </xdr:nvPicPr>
      <xdr:blipFill>
        <a:blip r:embed="rId7"/>
        <a:stretch>
          <a:fillRect/>
        </a:stretch>
      </xdr:blipFill>
      <xdr:spPr>
        <a:xfrm>
          <a:off x="571500" y="40024050"/>
          <a:ext cx="6686550" cy="6372225"/>
        </a:xfrm>
        <a:prstGeom prst="rect">
          <a:avLst/>
        </a:prstGeom>
        <a:noFill/>
        <a:ln w="1" cmpd="sng">
          <a:noFill/>
        </a:ln>
      </xdr:spPr>
    </xdr:pic>
    <xdr:clientData/>
  </xdr:twoCellAnchor>
  <xdr:twoCellAnchor editAs="oneCell">
    <xdr:from>
      <xdr:col>1</xdr:col>
      <xdr:colOff>0</xdr:colOff>
      <xdr:row>257</xdr:row>
      <xdr:rowOff>0</xdr:rowOff>
    </xdr:from>
    <xdr:to>
      <xdr:col>1</xdr:col>
      <xdr:colOff>7096125</xdr:colOff>
      <xdr:row>293</xdr:row>
      <xdr:rowOff>152400</xdr:rowOff>
    </xdr:to>
    <xdr:pic>
      <xdr:nvPicPr>
        <xdr:cNvPr id="8" name="Picture 103"/>
        <xdr:cNvPicPr preferRelativeResize="1">
          <a:picLocks noChangeAspect="1"/>
        </xdr:cNvPicPr>
      </xdr:nvPicPr>
      <xdr:blipFill>
        <a:blip r:embed="rId8"/>
        <a:stretch>
          <a:fillRect/>
        </a:stretch>
      </xdr:blipFill>
      <xdr:spPr>
        <a:xfrm>
          <a:off x="571500" y="46891575"/>
          <a:ext cx="7096125" cy="6667500"/>
        </a:xfrm>
        <a:prstGeom prst="rect">
          <a:avLst/>
        </a:prstGeom>
        <a:noFill/>
        <a:ln w="1" cmpd="sng">
          <a:noFill/>
        </a:ln>
      </xdr:spPr>
    </xdr:pic>
    <xdr:clientData/>
  </xdr:twoCellAnchor>
  <xdr:twoCellAnchor editAs="oneCell">
    <xdr:from>
      <xdr:col>1</xdr:col>
      <xdr:colOff>0</xdr:colOff>
      <xdr:row>297</xdr:row>
      <xdr:rowOff>0</xdr:rowOff>
    </xdr:from>
    <xdr:to>
      <xdr:col>1</xdr:col>
      <xdr:colOff>6667500</xdr:colOff>
      <xdr:row>329</xdr:row>
      <xdr:rowOff>76200</xdr:rowOff>
    </xdr:to>
    <xdr:pic>
      <xdr:nvPicPr>
        <xdr:cNvPr id="9" name="Picture 120"/>
        <xdr:cNvPicPr preferRelativeResize="1">
          <a:picLocks noChangeAspect="1"/>
        </xdr:cNvPicPr>
      </xdr:nvPicPr>
      <xdr:blipFill>
        <a:blip r:embed="rId9"/>
        <a:stretch>
          <a:fillRect/>
        </a:stretch>
      </xdr:blipFill>
      <xdr:spPr>
        <a:xfrm>
          <a:off x="571500" y="54111525"/>
          <a:ext cx="6667500" cy="5867400"/>
        </a:xfrm>
        <a:prstGeom prst="rect">
          <a:avLst/>
        </a:prstGeom>
        <a:noFill/>
        <a:ln w="1" cmpd="sng">
          <a:noFill/>
        </a:ln>
      </xdr:spPr>
    </xdr:pic>
    <xdr:clientData/>
  </xdr:twoCellAnchor>
  <xdr:twoCellAnchor editAs="oneCell">
    <xdr:from>
      <xdr:col>1</xdr:col>
      <xdr:colOff>0</xdr:colOff>
      <xdr:row>331</xdr:row>
      <xdr:rowOff>0</xdr:rowOff>
    </xdr:from>
    <xdr:to>
      <xdr:col>1</xdr:col>
      <xdr:colOff>6172200</xdr:colOff>
      <xdr:row>368</xdr:row>
      <xdr:rowOff>38100</xdr:rowOff>
    </xdr:to>
    <xdr:pic>
      <xdr:nvPicPr>
        <xdr:cNvPr id="10" name="Picture 130"/>
        <xdr:cNvPicPr preferRelativeResize="1">
          <a:picLocks noChangeAspect="1"/>
        </xdr:cNvPicPr>
      </xdr:nvPicPr>
      <xdr:blipFill>
        <a:blip r:embed="rId10"/>
        <a:stretch>
          <a:fillRect/>
        </a:stretch>
      </xdr:blipFill>
      <xdr:spPr>
        <a:xfrm>
          <a:off x="571500" y="60264675"/>
          <a:ext cx="6172200" cy="67341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V286"/>
  <sheetViews>
    <sheetView tabSelected="1" zoomScale="150" zoomScaleNormal="150" zoomScalePageLayoutView="0" workbookViewId="0" topLeftCell="A1">
      <pane ySplit="7" topLeftCell="A53" activePane="bottomLeft" state="frozen"/>
      <selection pane="topLeft" activeCell="A1" sqref="A1"/>
      <selection pane="bottomLeft" activeCell="D2" sqref="D2:I2"/>
    </sheetView>
  </sheetViews>
  <sheetFormatPr defaultColWidth="9.00390625" defaultRowHeight="13.5"/>
  <cols>
    <col min="1" max="1" width="2.875" style="0" customWidth="1"/>
    <col min="2" max="18" width="6.625" style="0" customWidth="1"/>
    <col min="22" max="22" width="10.875" style="23" bestFit="1" customWidth="1"/>
  </cols>
  <sheetData>
    <row r="1" spans="2:20" ht="13.5">
      <c r="B1" s="45" t="s">
        <v>5</v>
      </c>
      <c r="C1" s="45"/>
      <c r="D1" s="47" t="s">
        <v>47</v>
      </c>
      <c r="E1" s="47"/>
      <c r="F1" s="45" t="s">
        <v>6</v>
      </c>
      <c r="G1" s="45"/>
      <c r="H1" s="47" t="s">
        <v>36</v>
      </c>
      <c r="I1" s="47"/>
      <c r="J1" s="45" t="s">
        <v>7</v>
      </c>
      <c r="K1" s="45"/>
      <c r="L1" s="46">
        <f>C8</f>
        <v>500000</v>
      </c>
      <c r="M1" s="47"/>
      <c r="N1" s="45" t="s">
        <v>8</v>
      </c>
      <c r="O1" s="45"/>
      <c r="P1" s="46" t="e">
        <f>C107+R107</f>
        <v>#VALUE!</v>
      </c>
      <c r="Q1" s="47"/>
      <c r="R1" s="1"/>
      <c r="S1" s="1"/>
      <c r="T1" s="1"/>
    </row>
    <row r="2" spans="2:19" ht="169.5" customHeight="1">
      <c r="B2" s="45" t="s">
        <v>9</v>
      </c>
      <c r="C2" s="45"/>
      <c r="D2" s="48" t="s">
        <v>49</v>
      </c>
      <c r="E2" s="48"/>
      <c r="F2" s="48"/>
      <c r="G2" s="48"/>
      <c r="H2" s="48"/>
      <c r="I2" s="48"/>
      <c r="J2" s="45" t="s">
        <v>10</v>
      </c>
      <c r="K2" s="45"/>
      <c r="L2" s="48" t="s">
        <v>53</v>
      </c>
      <c r="M2" s="49"/>
      <c r="N2" s="49"/>
      <c r="O2" s="49"/>
      <c r="P2" s="49"/>
      <c r="Q2" s="49"/>
      <c r="R2" s="1"/>
      <c r="S2" s="1"/>
    </row>
    <row r="3" spans="2:20" ht="13.5">
      <c r="B3" s="45" t="s">
        <v>11</v>
      </c>
      <c r="C3" s="45"/>
      <c r="D3" s="50">
        <f>SUM($R$8:$S$992)</f>
        <v>24202509.162432835</v>
      </c>
      <c r="E3" s="50"/>
      <c r="F3" s="45" t="s">
        <v>12</v>
      </c>
      <c r="G3" s="45"/>
      <c r="H3" s="51">
        <f>SUM($T$8:$U$107)</f>
        <v>2319.7999999999984</v>
      </c>
      <c r="I3" s="47"/>
      <c r="J3" s="52" t="s">
        <v>13</v>
      </c>
      <c r="K3" s="52"/>
      <c r="L3" s="46">
        <f>MAX($C$8:$D$989)-C8</f>
        <v>25184101.353959106</v>
      </c>
      <c r="M3" s="46"/>
      <c r="N3" s="52" t="s">
        <v>14</v>
      </c>
      <c r="O3" s="52"/>
      <c r="P3" s="50">
        <f>MIN($C$8:$D$989)-C8</f>
        <v>-457614</v>
      </c>
      <c r="Q3" s="50"/>
      <c r="R3" s="1"/>
      <c r="S3" s="1"/>
      <c r="T3" s="1"/>
    </row>
    <row r="4" spans="2:20" ht="13.5">
      <c r="B4" s="37" t="s">
        <v>15</v>
      </c>
      <c r="C4" s="2">
        <f>COUNTIF($R$8:$R$989,"&gt;0")</f>
        <v>40</v>
      </c>
      <c r="D4" s="38" t="s">
        <v>16</v>
      </c>
      <c r="E4" s="16">
        <f>COUNTIF($R$8:$R$989,"&lt;0")</f>
        <v>54</v>
      </c>
      <c r="F4" s="38" t="s">
        <v>17</v>
      </c>
      <c r="G4" s="2">
        <f>COUNTIF($R$8:$R$989,"=0")</f>
        <v>0</v>
      </c>
      <c r="H4" s="38" t="s">
        <v>18</v>
      </c>
      <c r="I4" s="3">
        <f>C4/SUM(C4,E4,G4)</f>
        <v>0.425531914893617</v>
      </c>
      <c r="J4" s="53" t="s">
        <v>19</v>
      </c>
      <c r="K4" s="45"/>
      <c r="L4" s="54">
        <v>5</v>
      </c>
      <c r="M4" s="55"/>
      <c r="N4" s="18" t="s">
        <v>20</v>
      </c>
      <c r="O4" s="9"/>
      <c r="P4" s="54">
        <v>7</v>
      </c>
      <c r="Q4" s="55"/>
      <c r="R4" s="1"/>
      <c r="S4" s="1"/>
      <c r="T4" s="1"/>
    </row>
    <row r="5" spans="2:20" ht="13.5">
      <c r="B5" s="11"/>
      <c r="C5" s="14"/>
      <c r="D5" s="15"/>
      <c r="E5" s="12"/>
      <c r="F5" s="11"/>
      <c r="G5" s="12"/>
      <c r="H5" s="11"/>
      <c r="I5" s="17"/>
      <c r="J5" s="11"/>
      <c r="K5" s="11"/>
      <c r="L5" s="12"/>
      <c r="M5" s="12"/>
      <c r="N5" s="13"/>
      <c r="O5" s="13"/>
      <c r="P5" s="10"/>
      <c r="Q5" s="7"/>
      <c r="R5" s="1"/>
      <c r="S5" s="1"/>
      <c r="T5" s="1"/>
    </row>
    <row r="6" spans="2:21" ht="13.5">
      <c r="B6" s="56" t="s">
        <v>21</v>
      </c>
      <c r="C6" s="58" t="s">
        <v>22</v>
      </c>
      <c r="D6" s="59"/>
      <c r="E6" s="62" t="s">
        <v>23</v>
      </c>
      <c r="F6" s="63"/>
      <c r="G6" s="63"/>
      <c r="H6" s="63"/>
      <c r="I6" s="64"/>
      <c r="J6" s="65" t="s">
        <v>24</v>
      </c>
      <c r="K6" s="66"/>
      <c r="L6" s="67"/>
      <c r="M6" s="68" t="s">
        <v>25</v>
      </c>
      <c r="N6" s="69" t="s">
        <v>26</v>
      </c>
      <c r="O6" s="70"/>
      <c r="P6" s="70"/>
      <c r="Q6" s="71"/>
      <c r="R6" s="72" t="s">
        <v>27</v>
      </c>
      <c r="S6" s="72"/>
      <c r="T6" s="72"/>
      <c r="U6" s="72"/>
    </row>
    <row r="7" spans="2:21" ht="13.5">
      <c r="B7" s="57"/>
      <c r="C7" s="60"/>
      <c r="D7" s="61"/>
      <c r="E7" s="19" t="s">
        <v>28</v>
      </c>
      <c r="F7" s="19" t="s">
        <v>29</v>
      </c>
      <c r="G7" s="19" t="s">
        <v>30</v>
      </c>
      <c r="H7" s="73" t="s">
        <v>31</v>
      </c>
      <c r="I7" s="64"/>
      <c r="J7" s="4" t="s">
        <v>32</v>
      </c>
      <c r="K7" s="74" t="s">
        <v>33</v>
      </c>
      <c r="L7" s="67"/>
      <c r="M7" s="68"/>
      <c r="N7" s="5" t="s">
        <v>28</v>
      </c>
      <c r="O7" s="5" t="s">
        <v>29</v>
      </c>
      <c r="P7" s="75" t="s">
        <v>31</v>
      </c>
      <c r="Q7" s="71"/>
      <c r="R7" s="72" t="s">
        <v>34</v>
      </c>
      <c r="S7" s="72"/>
      <c r="T7" s="72" t="s">
        <v>32</v>
      </c>
      <c r="U7" s="72"/>
    </row>
    <row r="8" spans="2:21" ht="13.5">
      <c r="B8" s="36">
        <v>1</v>
      </c>
      <c r="C8" s="76">
        <v>500000</v>
      </c>
      <c r="D8" s="76"/>
      <c r="E8" s="36">
        <v>2012</v>
      </c>
      <c r="F8" s="8">
        <v>42407</v>
      </c>
      <c r="G8" s="39" t="s">
        <v>4</v>
      </c>
      <c r="H8" s="77">
        <v>76.75</v>
      </c>
      <c r="I8" s="77"/>
      <c r="J8" s="36">
        <v>14</v>
      </c>
      <c r="K8" s="76">
        <f aca="true" t="shared" si="0" ref="K8:K70">IF(F8="","",C8*0.03)</f>
        <v>15000</v>
      </c>
      <c r="L8" s="76"/>
      <c r="M8" s="6">
        <f>IF(J8="","",(K8/J8)/1000)</f>
        <v>1.0714285714285714</v>
      </c>
      <c r="N8" s="36">
        <v>2012</v>
      </c>
      <c r="O8" s="8">
        <v>42427</v>
      </c>
      <c r="P8" s="77">
        <v>80.448</v>
      </c>
      <c r="Q8" s="77"/>
      <c r="R8" s="78">
        <f>IF(O8="","",(IF(G8="売",H8-P8,P8-H8))*M8*100000)</f>
        <v>396214.285714285</v>
      </c>
      <c r="S8" s="78"/>
      <c r="T8" s="79">
        <f>IF(O8="","",IF(R8&lt;0,J8*(-1),IF(G8="買",(P8-H8)*100,(H8-P8)*100)))</f>
        <v>369.79999999999933</v>
      </c>
      <c r="U8" s="79"/>
    </row>
    <row r="9" spans="2:21" ht="13.5">
      <c r="B9" s="36">
        <v>2</v>
      </c>
      <c r="C9" s="76">
        <f aca="true" t="shared" si="1" ref="C9:C72">IF(R8="","",C8+R8)</f>
        <v>896214.285714285</v>
      </c>
      <c r="D9" s="76"/>
      <c r="E9" s="36">
        <v>2012</v>
      </c>
      <c r="F9" s="8">
        <v>42438</v>
      </c>
      <c r="G9" s="39" t="s">
        <v>4</v>
      </c>
      <c r="H9" s="77">
        <v>81.8</v>
      </c>
      <c r="I9" s="77"/>
      <c r="J9" s="36">
        <v>32</v>
      </c>
      <c r="K9" s="76">
        <f t="shared" si="0"/>
        <v>26886.428571428547</v>
      </c>
      <c r="L9" s="76"/>
      <c r="M9" s="6">
        <f aca="true" t="shared" si="2" ref="M9:M72">IF(J9="","",(K9/J9)/1000)</f>
        <v>0.8402008928571421</v>
      </c>
      <c r="N9" s="36">
        <v>2012</v>
      </c>
      <c r="O9" s="8">
        <v>42451</v>
      </c>
      <c r="P9" s="77">
        <v>83.009</v>
      </c>
      <c r="Q9" s="77"/>
      <c r="R9" s="78">
        <f aca="true" t="shared" si="3" ref="R9:R72">IF(O9="","",(IF(G9="売",H9-P9,P9-H9))*M9*100000)</f>
        <v>101580.28794642875</v>
      </c>
      <c r="S9" s="78"/>
      <c r="T9" s="79">
        <f aca="true" t="shared" si="4" ref="T9:T72">IF(O9="","",IF(R9&lt;0,J9*(-1),IF(G9="買",(P9-H9)*100,(H9-P9)*100)))</f>
        <v>120.90000000000032</v>
      </c>
      <c r="U9" s="79"/>
    </row>
    <row r="10" spans="2:21" ht="13.5">
      <c r="B10" s="36">
        <v>3</v>
      </c>
      <c r="C10" s="76">
        <f t="shared" si="1"/>
        <v>997794.5736607137</v>
      </c>
      <c r="D10" s="76"/>
      <c r="E10" s="36">
        <v>2012</v>
      </c>
      <c r="F10" s="8">
        <v>42463</v>
      </c>
      <c r="G10" s="39" t="s">
        <v>3</v>
      </c>
      <c r="H10" s="77">
        <v>82.09</v>
      </c>
      <c r="I10" s="77"/>
      <c r="J10" s="36">
        <v>30</v>
      </c>
      <c r="K10" s="76">
        <f t="shared" si="0"/>
        <v>29933.83720982141</v>
      </c>
      <c r="L10" s="76"/>
      <c r="M10" s="6">
        <f t="shared" si="2"/>
        <v>0.9977945736607137</v>
      </c>
      <c r="N10" s="36">
        <v>2012</v>
      </c>
      <c r="O10" s="8">
        <v>42463</v>
      </c>
      <c r="P10" s="77">
        <v>82.37</v>
      </c>
      <c r="Q10" s="77"/>
      <c r="R10" s="78">
        <f t="shared" si="3"/>
        <v>-27938.248062500097</v>
      </c>
      <c r="S10" s="78"/>
      <c r="T10" s="79">
        <f t="shared" si="4"/>
        <v>-30</v>
      </c>
      <c r="U10" s="79"/>
    </row>
    <row r="11" spans="2:21" ht="13.5">
      <c r="B11" s="36">
        <v>4</v>
      </c>
      <c r="C11" s="76">
        <f t="shared" si="1"/>
        <v>969856.3255982136</v>
      </c>
      <c r="D11" s="76"/>
      <c r="E11" s="36">
        <v>2012</v>
      </c>
      <c r="F11" s="8">
        <v>42479</v>
      </c>
      <c r="G11" s="39" t="s">
        <v>4</v>
      </c>
      <c r="H11" s="77">
        <v>81.58</v>
      </c>
      <c r="I11" s="77"/>
      <c r="J11" s="36">
        <v>22</v>
      </c>
      <c r="K11" s="76">
        <f t="shared" si="0"/>
        <v>29095.689767946405</v>
      </c>
      <c r="L11" s="76"/>
      <c r="M11" s="6">
        <f t="shared" si="2"/>
        <v>1.322531353088473</v>
      </c>
      <c r="N11" s="36">
        <v>2012</v>
      </c>
      <c r="O11" s="8">
        <v>42483</v>
      </c>
      <c r="P11" s="77">
        <v>81.36</v>
      </c>
      <c r="Q11" s="77"/>
      <c r="R11" s="78">
        <f t="shared" si="3"/>
        <v>-29095.68976794626</v>
      </c>
      <c r="S11" s="78"/>
      <c r="T11" s="79">
        <f t="shared" si="4"/>
        <v>-22</v>
      </c>
      <c r="U11" s="79"/>
    </row>
    <row r="12" spans="2:21" ht="13.5">
      <c r="B12" s="36">
        <v>5</v>
      </c>
      <c r="C12" s="76">
        <f t="shared" si="1"/>
        <v>940760.6358302673</v>
      </c>
      <c r="D12" s="76"/>
      <c r="E12" s="36">
        <v>2012</v>
      </c>
      <c r="F12" s="8">
        <v>42500</v>
      </c>
      <c r="G12" s="39" t="s">
        <v>4</v>
      </c>
      <c r="H12" s="77">
        <v>79.93</v>
      </c>
      <c r="I12" s="77"/>
      <c r="J12" s="36">
        <v>13</v>
      </c>
      <c r="K12" s="76">
        <f t="shared" si="0"/>
        <v>28222.81907490802</v>
      </c>
      <c r="L12" s="76"/>
      <c r="M12" s="6">
        <f t="shared" si="2"/>
        <v>2.1709860826852325</v>
      </c>
      <c r="N12" s="36">
        <v>2012</v>
      </c>
      <c r="O12" s="8">
        <v>42501</v>
      </c>
      <c r="P12" s="77">
        <v>79.8</v>
      </c>
      <c r="Q12" s="77"/>
      <c r="R12" s="78">
        <f t="shared" si="3"/>
        <v>-28222.819074910123</v>
      </c>
      <c r="S12" s="78"/>
      <c r="T12" s="79">
        <f t="shared" si="4"/>
        <v>-13</v>
      </c>
      <c r="U12" s="79"/>
    </row>
    <row r="13" spans="2:21" ht="13.5">
      <c r="B13" s="36">
        <v>6</v>
      </c>
      <c r="C13" s="76">
        <f t="shared" si="1"/>
        <v>912537.8167553572</v>
      </c>
      <c r="D13" s="76"/>
      <c r="E13" s="36">
        <v>2012</v>
      </c>
      <c r="F13" s="8">
        <v>42504</v>
      </c>
      <c r="G13" s="39" t="s">
        <v>3</v>
      </c>
      <c r="H13" s="77">
        <v>79.802</v>
      </c>
      <c r="I13" s="77"/>
      <c r="J13" s="36">
        <v>6</v>
      </c>
      <c r="K13" s="76">
        <f t="shared" si="0"/>
        <v>27376.134502660716</v>
      </c>
      <c r="L13" s="76"/>
      <c r="M13" s="6">
        <f t="shared" si="2"/>
        <v>4.562689083776786</v>
      </c>
      <c r="N13" s="36">
        <v>2012</v>
      </c>
      <c r="O13" s="8">
        <v>42505</v>
      </c>
      <c r="P13" s="77">
        <v>79.864</v>
      </c>
      <c r="Q13" s="77"/>
      <c r="R13" s="78">
        <f t="shared" si="3"/>
        <v>-28288.672319414985</v>
      </c>
      <c r="S13" s="78"/>
      <c r="T13" s="79">
        <f t="shared" si="4"/>
        <v>-6</v>
      </c>
      <c r="U13" s="79"/>
    </row>
    <row r="14" spans="2:21" ht="13.5">
      <c r="B14" s="36">
        <v>7</v>
      </c>
      <c r="C14" s="76">
        <f t="shared" si="1"/>
        <v>884249.1444359422</v>
      </c>
      <c r="D14" s="76"/>
      <c r="E14" s="36">
        <v>2012</v>
      </c>
      <c r="F14" s="8">
        <v>42532</v>
      </c>
      <c r="G14" s="39" t="s">
        <v>4</v>
      </c>
      <c r="H14" s="77">
        <v>79.68</v>
      </c>
      <c r="I14" s="77"/>
      <c r="J14" s="36">
        <v>30</v>
      </c>
      <c r="K14" s="76">
        <f t="shared" si="0"/>
        <v>26527.474333078266</v>
      </c>
      <c r="L14" s="76"/>
      <c r="M14" s="6">
        <f t="shared" si="2"/>
        <v>0.8842491444359422</v>
      </c>
      <c r="N14" s="36">
        <v>2012</v>
      </c>
      <c r="O14" s="8">
        <v>42532</v>
      </c>
      <c r="P14" s="77">
        <v>79.38</v>
      </c>
      <c r="Q14" s="77"/>
      <c r="R14" s="78">
        <f t="shared" si="3"/>
        <v>-26527.47433307927</v>
      </c>
      <c r="S14" s="78"/>
      <c r="T14" s="79">
        <f t="shared" si="4"/>
        <v>-30</v>
      </c>
      <c r="U14" s="79"/>
    </row>
    <row r="15" spans="2:21" ht="13.5">
      <c r="B15" s="36">
        <v>8</v>
      </c>
      <c r="C15" s="76">
        <f t="shared" si="1"/>
        <v>857721.6701028629</v>
      </c>
      <c r="D15" s="76"/>
      <c r="E15" s="36">
        <v>2012</v>
      </c>
      <c r="F15" s="8">
        <v>42541</v>
      </c>
      <c r="G15" s="39" t="s">
        <v>3</v>
      </c>
      <c r="H15" s="77">
        <v>78.86</v>
      </c>
      <c r="I15" s="77"/>
      <c r="J15" s="36">
        <v>25</v>
      </c>
      <c r="K15" s="76">
        <f t="shared" si="0"/>
        <v>25731.650103085885</v>
      </c>
      <c r="L15" s="76"/>
      <c r="M15" s="6">
        <f t="shared" si="2"/>
        <v>1.0292660041234354</v>
      </c>
      <c r="N15" s="36">
        <v>2012</v>
      </c>
      <c r="O15" s="8">
        <v>42541</v>
      </c>
      <c r="P15" s="77">
        <v>79.11</v>
      </c>
      <c r="Q15" s="77"/>
      <c r="R15" s="78">
        <f t="shared" si="3"/>
        <v>-25731.650103085885</v>
      </c>
      <c r="S15" s="78"/>
      <c r="T15" s="79">
        <f t="shared" si="4"/>
        <v>-25</v>
      </c>
      <c r="U15" s="79"/>
    </row>
    <row r="16" spans="2:21" ht="13.5">
      <c r="B16" s="36">
        <v>9</v>
      </c>
      <c r="C16" s="76">
        <f t="shared" si="1"/>
        <v>831990.019999777</v>
      </c>
      <c r="D16" s="76"/>
      <c r="E16" s="36">
        <v>2012</v>
      </c>
      <c r="F16" s="8">
        <v>42555</v>
      </c>
      <c r="G16" s="39" t="s">
        <v>4</v>
      </c>
      <c r="H16" s="77">
        <v>79.83</v>
      </c>
      <c r="I16" s="77"/>
      <c r="J16" s="36">
        <v>25</v>
      </c>
      <c r="K16" s="76">
        <f t="shared" si="0"/>
        <v>24959.70059999331</v>
      </c>
      <c r="L16" s="76"/>
      <c r="M16" s="6">
        <f t="shared" si="2"/>
        <v>0.9983880239997324</v>
      </c>
      <c r="N16" s="36">
        <v>2012</v>
      </c>
      <c r="O16" s="8">
        <v>42556</v>
      </c>
      <c r="P16" s="77">
        <v>79.58</v>
      </c>
      <c r="Q16" s="77"/>
      <c r="R16" s="78">
        <f t="shared" si="3"/>
        <v>-24959.70059999331</v>
      </c>
      <c r="S16" s="78"/>
      <c r="T16" s="79">
        <f t="shared" si="4"/>
        <v>-25</v>
      </c>
      <c r="U16" s="79"/>
    </row>
    <row r="17" spans="2:21" ht="13.5">
      <c r="B17" s="36">
        <v>10</v>
      </c>
      <c r="C17" s="76">
        <f t="shared" si="1"/>
        <v>807030.3193997836</v>
      </c>
      <c r="D17" s="76"/>
      <c r="E17" s="36">
        <v>2012</v>
      </c>
      <c r="F17" s="8">
        <v>42560</v>
      </c>
      <c r="G17" s="39" t="s">
        <v>3</v>
      </c>
      <c r="H17" s="77">
        <v>79.6</v>
      </c>
      <c r="I17" s="77"/>
      <c r="J17" s="36">
        <v>17</v>
      </c>
      <c r="K17" s="76">
        <f t="shared" si="0"/>
        <v>24210.909581993506</v>
      </c>
      <c r="L17" s="76"/>
      <c r="M17" s="6">
        <f t="shared" si="2"/>
        <v>1.4241711518819709</v>
      </c>
      <c r="N17" s="36">
        <v>2012</v>
      </c>
      <c r="O17" s="8">
        <v>42562</v>
      </c>
      <c r="P17" s="77">
        <v>79.491</v>
      </c>
      <c r="Q17" s="77"/>
      <c r="R17" s="78">
        <f t="shared" si="3"/>
        <v>15523.465555512723</v>
      </c>
      <c r="S17" s="78"/>
      <c r="T17" s="79">
        <f t="shared" si="4"/>
        <v>10.899999999999466</v>
      </c>
      <c r="U17" s="79"/>
    </row>
    <row r="18" spans="2:21" ht="13.5">
      <c r="B18" s="36">
        <v>11</v>
      </c>
      <c r="C18" s="76">
        <f t="shared" si="1"/>
        <v>822553.7849552963</v>
      </c>
      <c r="D18" s="76"/>
      <c r="E18" s="36">
        <v>2012</v>
      </c>
      <c r="F18" s="8">
        <v>42610</v>
      </c>
      <c r="G18" s="39" t="s">
        <v>3</v>
      </c>
      <c r="H18" s="77">
        <v>78.51</v>
      </c>
      <c r="I18" s="77"/>
      <c r="J18" s="36">
        <v>19</v>
      </c>
      <c r="K18" s="76">
        <f t="shared" si="0"/>
        <v>24676.61354865889</v>
      </c>
      <c r="L18" s="76"/>
      <c r="M18" s="6">
        <f>IF(J18="","",(K18/J18)/1000)</f>
        <v>1.2987691341399417</v>
      </c>
      <c r="N18" s="36">
        <v>2012</v>
      </c>
      <c r="O18" s="8">
        <v>42611</v>
      </c>
      <c r="P18" s="77">
        <v>78.7</v>
      </c>
      <c r="Q18" s="77"/>
      <c r="R18" s="78">
        <f t="shared" si="3"/>
        <v>-24676.613548658595</v>
      </c>
      <c r="S18" s="78"/>
      <c r="T18" s="79">
        <f t="shared" si="4"/>
        <v>-19</v>
      </c>
      <c r="U18" s="79"/>
    </row>
    <row r="19" spans="2:21" ht="13.5">
      <c r="B19" s="36">
        <v>12</v>
      </c>
      <c r="C19" s="76">
        <f t="shared" si="1"/>
        <v>797877.1714066378</v>
      </c>
      <c r="D19" s="76"/>
      <c r="E19" s="36">
        <v>2012</v>
      </c>
      <c r="F19" s="8">
        <v>42617</v>
      </c>
      <c r="G19" s="39" t="s">
        <v>4</v>
      </c>
      <c r="H19" s="77">
        <v>78.43</v>
      </c>
      <c r="I19" s="77"/>
      <c r="J19" s="36">
        <v>17</v>
      </c>
      <c r="K19" s="76">
        <f t="shared" si="0"/>
        <v>23936.31514219913</v>
      </c>
      <c r="L19" s="76"/>
      <c r="M19" s="6">
        <f t="shared" si="2"/>
        <v>1.4080185377764194</v>
      </c>
      <c r="N19" s="36">
        <v>2012</v>
      </c>
      <c r="O19" s="8">
        <v>42620</v>
      </c>
      <c r="P19" s="77">
        <v>78.37</v>
      </c>
      <c r="Q19" s="77"/>
      <c r="R19" s="78">
        <f t="shared" si="3"/>
        <v>-8448.111226658835</v>
      </c>
      <c r="S19" s="78"/>
      <c r="T19" s="79">
        <f t="shared" si="4"/>
        <v>-17</v>
      </c>
      <c r="U19" s="79"/>
    </row>
    <row r="20" spans="2:21" ht="13.5">
      <c r="B20" s="36">
        <v>13</v>
      </c>
      <c r="C20" s="76">
        <f t="shared" si="1"/>
        <v>789429.060179979</v>
      </c>
      <c r="D20" s="76"/>
      <c r="E20" s="36">
        <v>2012</v>
      </c>
      <c r="F20" s="8">
        <v>42634</v>
      </c>
      <c r="G20" s="39" t="s">
        <v>3</v>
      </c>
      <c r="H20" s="77">
        <v>78.127</v>
      </c>
      <c r="I20" s="77"/>
      <c r="J20" s="36">
        <v>14</v>
      </c>
      <c r="K20" s="76">
        <f t="shared" si="0"/>
        <v>23682.87180539937</v>
      </c>
      <c r="L20" s="76"/>
      <c r="M20" s="6">
        <f t="shared" si="2"/>
        <v>1.6916337003856692</v>
      </c>
      <c r="N20" s="36">
        <v>2012</v>
      </c>
      <c r="O20" s="8">
        <v>42639</v>
      </c>
      <c r="P20" s="77">
        <v>77.74</v>
      </c>
      <c r="Q20" s="77"/>
      <c r="R20" s="78">
        <f t="shared" si="3"/>
        <v>65466.22420492547</v>
      </c>
      <c r="S20" s="78"/>
      <c r="T20" s="79">
        <f t="shared" si="4"/>
        <v>38.700000000000045</v>
      </c>
      <c r="U20" s="79"/>
    </row>
    <row r="21" spans="2:21" ht="13.5">
      <c r="B21" s="36">
        <v>14</v>
      </c>
      <c r="C21" s="76">
        <f t="shared" si="1"/>
        <v>854895.2843849044</v>
      </c>
      <c r="D21" s="76"/>
      <c r="E21" s="36">
        <v>2012</v>
      </c>
      <c r="F21" s="8">
        <v>42645</v>
      </c>
      <c r="G21" s="39" t="s">
        <v>4</v>
      </c>
      <c r="H21" s="77">
        <v>78.1</v>
      </c>
      <c r="I21" s="77"/>
      <c r="J21" s="36">
        <v>10</v>
      </c>
      <c r="K21" s="76">
        <f t="shared" si="0"/>
        <v>25646.858531547132</v>
      </c>
      <c r="L21" s="76"/>
      <c r="M21" s="6">
        <f t="shared" si="2"/>
        <v>2.564685853154713</v>
      </c>
      <c r="N21" s="36">
        <v>2012</v>
      </c>
      <c r="O21" s="8">
        <v>42646</v>
      </c>
      <c r="P21" s="77">
        <v>78</v>
      </c>
      <c r="Q21" s="77"/>
      <c r="R21" s="78">
        <f t="shared" si="3"/>
        <v>-25646.858531545673</v>
      </c>
      <c r="S21" s="78"/>
      <c r="T21" s="79">
        <f t="shared" si="4"/>
        <v>-10</v>
      </c>
      <c r="U21" s="79"/>
    </row>
    <row r="22" spans="2:21" ht="13.5">
      <c r="B22" s="36">
        <v>15</v>
      </c>
      <c r="C22" s="76">
        <f t="shared" si="1"/>
        <v>829248.4258533588</v>
      </c>
      <c r="D22" s="76"/>
      <c r="E22" s="36">
        <v>2012</v>
      </c>
      <c r="F22" s="8">
        <v>42662</v>
      </c>
      <c r="G22" s="39" t="s">
        <v>4</v>
      </c>
      <c r="H22" s="77">
        <v>79.334</v>
      </c>
      <c r="I22" s="77"/>
      <c r="J22" s="36">
        <v>20</v>
      </c>
      <c r="K22" s="76">
        <f t="shared" si="0"/>
        <v>24877.452775600763</v>
      </c>
      <c r="L22" s="76"/>
      <c r="M22" s="6">
        <f t="shared" si="2"/>
        <v>1.2438726387800383</v>
      </c>
      <c r="N22" s="36">
        <v>2012</v>
      </c>
      <c r="O22" s="8">
        <v>42666</v>
      </c>
      <c r="P22" s="77">
        <v>79.75</v>
      </c>
      <c r="Q22" s="77"/>
      <c r="R22" s="78">
        <f t="shared" si="3"/>
        <v>51745.10177324919</v>
      </c>
      <c r="S22" s="78"/>
      <c r="T22" s="79">
        <f t="shared" si="4"/>
        <v>41.59999999999968</v>
      </c>
      <c r="U22" s="79"/>
    </row>
    <row r="23" spans="2:21" ht="13.5">
      <c r="B23" s="36">
        <v>16</v>
      </c>
      <c r="C23" s="76">
        <f t="shared" si="1"/>
        <v>880993.527626608</v>
      </c>
      <c r="D23" s="76"/>
      <c r="E23" s="36">
        <v>2012</v>
      </c>
      <c r="F23" s="8">
        <v>42694</v>
      </c>
      <c r="G23" s="39" t="s">
        <v>4</v>
      </c>
      <c r="H23" s="77">
        <v>81.31</v>
      </c>
      <c r="I23" s="77"/>
      <c r="J23" s="36">
        <v>21</v>
      </c>
      <c r="K23" s="76">
        <f t="shared" si="0"/>
        <v>26429.80582879824</v>
      </c>
      <c r="L23" s="76"/>
      <c r="M23" s="6">
        <f t="shared" si="2"/>
        <v>1.2585621823237256</v>
      </c>
      <c r="N23" s="36">
        <v>2012</v>
      </c>
      <c r="O23" s="8">
        <v>42696</v>
      </c>
      <c r="P23" s="77">
        <v>82.34</v>
      </c>
      <c r="Q23" s="77"/>
      <c r="R23" s="78">
        <f t="shared" si="3"/>
        <v>129631.90477934388</v>
      </c>
      <c r="S23" s="78"/>
      <c r="T23" s="79">
        <f t="shared" si="4"/>
        <v>103.00000000000011</v>
      </c>
      <c r="U23" s="79"/>
    </row>
    <row r="24" spans="2:21" ht="13.5">
      <c r="B24" s="36">
        <v>17</v>
      </c>
      <c r="C24" s="76">
        <f t="shared" si="1"/>
        <v>1010625.4324059519</v>
      </c>
      <c r="D24" s="76"/>
      <c r="E24" s="36">
        <v>2012</v>
      </c>
      <c r="F24" s="8">
        <v>42704</v>
      </c>
      <c r="G24" s="39" t="s">
        <v>4</v>
      </c>
      <c r="H24" s="77">
        <v>82.14</v>
      </c>
      <c r="I24" s="77"/>
      <c r="J24" s="36">
        <v>24</v>
      </c>
      <c r="K24" s="76">
        <f t="shared" si="0"/>
        <v>30318.762972178556</v>
      </c>
      <c r="L24" s="76"/>
      <c r="M24" s="6">
        <f t="shared" si="2"/>
        <v>1.2632817905074398</v>
      </c>
      <c r="N24" s="36">
        <v>2012</v>
      </c>
      <c r="O24" s="8">
        <v>42707</v>
      </c>
      <c r="P24" s="77">
        <v>82.3</v>
      </c>
      <c r="Q24" s="77"/>
      <c r="R24" s="78">
        <f t="shared" si="3"/>
        <v>20212.508648118608</v>
      </c>
      <c r="S24" s="78"/>
      <c r="T24" s="79">
        <f t="shared" si="4"/>
        <v>15.999999999999659</v>
      </c>
      <c r="U24" s="79"/>
    </row>
    <row r="25" spans="2:21" ht="13.5">
      <c r="B25" s="36">
        <v>18</v>
      </c>
      <c r="C25" s="76">
        <f t="shared" si="1"/>
        <v>1030837.9410540705</v>
      </c>
      <c r="D25" s="76"/>
      <c r="E25" s="36">
        <v>2012</v>
      </c>
      <c r="F25" s="8">
        <v>42711</v>
      </c>
      <c r="G25" s="39" t="s">
        <v>4</v>
      </c>
      <c r="H25" s="77">
        <v>82.42</v>
      </c>
      <c r="I25" s="77"/>
      <c r="J25" s="36">
        <v>23</v>
      </c>
      <c r="K25" s="76">
        <f t="shared" si="0"/>
        <v>30925.138231622113</v>
      </c>
      <c r="L25" s="76"/>
      <c r="M25" s="6">
        <f t="shared" si="2"/>
        <v>1.344571227461831</v>
      </c>
      <c r="N25" s="36">
        <v>2012</v>
      </c>
      <c r="O25" s="8">
        <v>42711</v>
      </c>
      <c r="P25" s="77">
        <v>82.19</v>
      </c>
      <c r="Q25" s="77"/>
      <c r="R25" s="78">
        <f t="shared" si="3"/>
        <v>-30925.13823162265</v>
      </c>
      <c r="S25" s="78"/>
      <c r="T25" s="79">
        <f t="shared" si="4"/>
        <v>-23</v>
      </c>
      <c r="U25" s="79"/>
    </row>
    <row r="26" spans="2:21" ht="13.5">
      <c r="B26" s="36">
        <v>19</v>
      </c>
      <c r="C26" s="76">
        <f t="shared" si="1"/>
        <v>999912.8028224478</v>
      </c>
      <c r="D26" s="76"/>
      <c r="E26" s="36">
        <v>2012</v>
      </c>
      <c r="F26" s="8">
        <v>42715</v>
      </c>
      <c r="G26" s="39" t="s">
        <v>3</v>
      </c>
      <c r="H26" s="77">
        <v>82.31</v>
      </c>
      <c r="I26" s="77"/>
      <c r="J26" s="36">
        <v>11</v>
      </c>
      <c r="K26" s="76">
        <f t="shared" si="0"/>
        <v>29997.384084673435</v>
      </c>
      <c r="L26" s="76"/>
      <c r="M26" s="6">
        <f t="shared" si="2"/>
        <v>2.727034916788494</v>
      </c>
      <c r="N26" s="36">
        <v>2012</v>
      </c>
      <c r="O26" s="8">
        <v>42715</v>
      </c>
      <c r="P26" s="77">
        <v>82.42</v>
      </c>
      <c r="Q26" s="77"/>
      <c r="R26" s="78">
        <f t="shared" si="3"/>
        <v>-29997.38408467328</v>
      </c>
      <c r="S26" s="78"/>
      <c r="T26" s="79">
        <f t="shared" si="4"/>
        <v>-11</v>
      </c>
      <c r="U26" s="79"/>
    </row>
    <row r="27" spans="2:21" ht="13.5">
      <c r="B27" s="36">
        <v>20</v>
      </c>
      <c r="C27" s="76">
        <f t="shared" si="1"/>
        <v>969915.4187377746</v>
      </c>
      <c r="D27" s="76"/>
      <c r="E27" s="36">
        <v>2012</v>
      </c>
      <c r="F27" s="8">
        <v>42721</v>
      </c>
      <c r="G27" s="39" t="s">
        <v>4</v>
      </c>
      <c r="H27" s="77">
        <v>83.8</v>
      </c>
      <c r="I27" s="77"/>
      <c r="J27" s="36">
        <v>13</v>
      </c>
      <c r="K27" s="76">
        <f t="shared" si="0"/>
        <v>29097.462562133238</v>
      </c>
      <c r="L27" s="76"/>
      <c r="M27" s="6">
        <f t="shared" si="2"/>
        <v>2.2382663509333263</v>
      </c>
      <c r="N27" s="36">
        <v>2013</v>
      </c>
      <c r="O27" s="8">
        <v>42384</v>
      </c>
      <c r="P27" s="77">
        <v>88.69</v>
      </c>
      <c r="Q27" s="77"/>
      <c r="R27" s="78">
        <f t="shared" si="3"/>
        <v>1094512.2456063966</v>
      </c>
      <c r="S27" s="78"/>
      <c r="T27" s="79">
        <f t="shared" si="4"/>
        <v>489.00000000000006</v>
      </c>
      <c r="U27" s="79"/>
    </row>
    <row r="28" spans="2:21" ht="13.5">
      <c r="B28" s="36">
        <v>21</v>
      </c>
      <c r="C28" s="76">
        <f t="shared" si="1"/>
        <v>2064427.664344171</v>
      </c>
      <c r="D28" s="76"/>
      <c r="E28" s="36">
        <v>2013</v>
      </c>
      <c r="F28" s="8">
        <v>42414</v>
      </c>
      <c r="G28" s="39" t="s">
        <v>4</v>
      </c>
      <c r="H28" s="77">
        <v>93.62</v>
      </c>
      <c r="I28" s="77"/>
      <c r="J28" s="36">
        <v>37</v>
      </c>
      <c r="K28" s="76">
        <f t="shared" si="0"/>
        <v>61932.829930325126</v>
      </c>
      <c r="L28" s="76"/>
      <c r="M28" s="6">
        <f t="shared" si="2"/>
        <v>1.6738602683871657</v>
      </c>
      <c r="N28" s="36">
        <v>2013</v>
      </c>
      <c r="O28" s="8">
        <v>42414</v>
      </c>
      <c r="P28" s="77">
        <v>93.25</v>
      </c>
      <c r="Q28" s="77"/>
      <c r="R28" s="78">
        <f t="shared" si="3"/>
        <v>-61932.8299303259</v>
      </c>
      <c r="S28" s="78"/>
      <c r="T28" s="79">
        <f t="shared" si="4"/>
        <v>-37</v>
      </c>
      <c r="U28" s="79"/>
    </row>
    <row r="29" spans="2:21" ht="13.5">
      <c r="B29" s="36">
        <v>22</v>
      </c>
      <c r="C29" s="76">
        <f t="shared" si="1"/>
        <v>2002494.834413845</v>
      </c>
      <c r="D29" s="76"/>
      <c r="E29" s="36">
        <v>2013</v>
      </c>
      <c r="F29" s="8">
        <v>42428</v>
      </c>
      <c r="G29" s="39" t="s">
        <v>4</v>
      </c>
      <c r="H29" s="77">
        <v>92.41</v>
      </c>
      <c r="I29" s="77"/>
      <c r="J29" s="36">
        <v>21</v>
      </c>
      <c r="K29" s="76">
        <f t="shared" si="0"/>
        <v>60074.84503241535</v>
      </c>
      <c r="L29" s="76"/>
      <c r="M29" s="6">
        <f t="shared" si="2"/>
        <v>2.860706906305493</v>
      </c>
      <c r="N29" s="36">
        <v>2013</v>
      </c>
      <c r="O29" s="8">
        <v>42437</v>
      </c>
      <c r="P29" s="77">
        <v>93.48</v>
      </c>
      <c r="Q29" s="77"/>
      <c r="R29" s="78">
        <f t="shared" si="3"/>
        <v>306095.6389746898</v>
      </c>
      <c r="S29" s="78"/>
      <c r="T29" s="79">
        <f t="shared" si="4"/>
        <v>107.00000000000074</v>
      </c>
      <c r="U29" s="79"/>
    </row>
    <row r="30" spans="2:22" ht="13.5">
      <c r="B30" s="41">
        <v>23</v>
      </c>
      <c r="C30" s="80">
        <f t="shared" si="1"/>
        <v>2308590.473388535</v>
      </c>
      <c r="D30" s="80"/>
      <c r="E30" s="41">
        <v>2013</v>
      </c>
      <c r="F30" s="42">
        <v>42444</v>
      </c>
      <c r="G30" s="41" t="s">
        <v>3</v>
      </c>
      <c r="H30" s="81">
        <v>94.3</v>
      </c>
      <c r="I30" s="81"/>
      <c r="J30" s="41">
        <v>28</v>
      </c>
      <c r="K30" s="80">
        <f t="shared" si="0"/>
        <v>69257.71420165605</v>
      </c>
      <c r="L30" s="80"/>
      <c r="M30" s="43">
        <f t="shared" si="2"/>
        <v>2.4734897929162876</v>
      </c>
      <c r="N30" s="41">
        <v>2013</v>
      </c>
      <c r="O30" s="42">
        <v>42447</v>
      </c>
      <c r="P30" s="81">
        <v>95.57</v>
      </c>
      <c r="Q30" s="81"/>
      <c r="R30" s="82">
        <f t="shared" si="3"/>
        <v>-314133.20370036754</v>
      </c>
      <c r="S30" s="82"/>
      <c r="T30" s="83">
        <f t="shared" si="4"/>
        <v>-28</v>
      </c>
      <c r="U30" s="83"/>
      <c r="V30" s="40" t="s">
        <v>50</v>
      </c>
    </row>
    <row r="31" spans="2:22" ht="13.5">
      <c r="B31" s="36">
        <v>24</v>
      </c>
      <c r="C31" s="76">
        <f t="shared" si="1"/>
        <v>1994457.2696881674</v>
      </c>
      <c r="D31" s="76"/>
      <c r="E31" s="36">
        <v>2013</v>
      </c>
      <c r="F31" s="8">
        <v>42455</v>
      </c>
      <c r="G31" s="39" t="s">
        <v>3</v>
      </c>
      <c r="H31" s="77">
        <v>94.06</v>
      </c>
      <c r="I31" s="77"/>
      <c r="J31" s="36">
        <v>38</v>
      </c>
      <c r="K31" s="76">
        <f t="shared" si="0"/>
        <v>59833.718090645016</v>
      </c>
      <c r="L31" s="76"/>
      <c r="M31" s="6">
        <f t="shared" si="2"/>
        <v>1.5745715287011846</v>
      </c>
      <c r="N31" s="36">
        <v>2013</v>
      </c>
      <c r="O31" s="8">
        <v>42455</v>
      </c>
      <c r="P31" s="77">
        <v>94.44</v>
      </c>
      <c r="Q31" s="77"/>
      <c r="R31" s="78">
        <f t="shared" si="3"/>
        <v>-59833.718090644295</v>
      </c>
      <c r="S31" s="78"/>
      <c r="T31" s="79">
        <f t="shared" si="4"/>
        <v>-38</v>
      </c>
      <c r="U31" s="79"/>
      <c r="V31" s="40" t="s">
        <v>51</v>
      </c>
    </row>
    <row r="32" spans="2:22" ht="13.5">
      <c r="B32" s="36">
        <v>25</v>
      </c>
      <c r="C32" s="76">
        <f t="shared" si="1"/>
        <v>1934623.551597523</v>
      </c>
      <c r="D32" s="76"/>
      <c r="E32" s="36">
        <v>2013</v>
      </c>
      <c r="F32" s="8">
        <v>42470</v>
      </c>
      <c r="G32" s="39" t="s">
        <v>4</v>
      </c>
      <c r="H32" s="77">
        <v>99.13</v>
      </c>
      <c r="I32" s="77"/>
      <c r="J32" s="36">
        <v>24</v>
      </c>
      <c r="K32" s="76">
        <f t="shared" si="0"/>
        <v>58038.70654792569</v>
      </c>
      <c r="L32" s="76"/>
      <c r="M32" s="6">
        <f t="shared" si="2"/>
        <v>2.418279439496904</v>
      </c>
      <c r="N32" s="36">
        <v>2013</v>
      </c>
      <c r="O32" s="8">
        <v>42472</v>
      </c>
      <c r="P32" s="77">
        <v>98.89</v>
      </c>
      <c r="Q32" s="77"/>
      <c r="R32" s="78">
        <f t="shared" si="3"/>
        <v>-58038.706547924456</v>
      </c>
      <c r="S32" s="78"/>
      <c r="T32" s="79">
        <f t="shared" si="4"/>
        <v>-24</v>
      </c>
      <c r="U32" s="79"/>
      <c r="V32" s="40" t="s">
        <v>52</v>
      </c>
    </row>
    <row r="33" spans="2:21" ht="13.5">
      <c r="B33" s="36">
        <v>26</v>
      </c>
      <c r="C33" s="76">
        <f t="shared" si="1"/>
        <v>1876584.8450495985</v>
      </c>
      <c r="D33" s="76"/>
      <c r="E33" s="36">
        <v>2013</v>
      </c>
      <c r="F33" s="8">
        <v>42478</v>
      </c>
      <c r="G33" s="39" t="s">
        <v>4</v>
      </c>
      <c r="H33" s="77">
        <v>98.2</v>
      </c>
      <c r="I33" s="77"/>
      <c r="J33" s="36">
        <v>40</v>
      </c>
      <c r="K33" s="76">
        <f t="shared" si="0"/>
        <v>56297.545351487955</v>
      </c>
      <c r="L33" s="76"/>
      <c r="M33" s="6">
        <f t="shared" si="2"/>
        <v>1.4074386337871987</v>
      </c>
      <c r="N33" s="36">
        <v>2013</v>
      </c>
      <c r="O33" s="8">
        <v>42482</v>
      </c>
      <c r="P33" s="77">
        <v>98.94</v>
      </c>
      <c r="Q33" s="77"/>
      <c r="R33" s="78">
        <f t="shared" si="3"/>
        <v>104150.45890025198</v>
      </c>
      <c r="S33" s="78"/>
      <c r="T33" s="79">
        <f t="shared" si="4"/>
        <v>73.99999999999949</v>
      </c>
      <c r="U33" s="79"/>
    </row>
    <row r="34" spans="2:21" ht="13.5">
      <c r="B34" s="36">
        <v>27</v>
      </c>
      <c r="C34" s="76">
        <f t="shared" si="1"/>
        <v>1980735.3039498504</v>
      </c>
      <c r="D34" s="76"/>
      <c r="E34" s="36">
        <v>2013</v>
      </c>
      <c r="F34" s="8">
        <v>42484</v>
      </c>
      <c r="G34" s="39" t="s">
        <v>4</v>
      </c>
      <c r="H34" s="77">
        <v>99.46</v>
      </c>
      <c r="I34" s="77"/>
      <c r="J34" s="36">
        <v>88</v>
      </c>
      <c r="K34" s="76">
        <f t="shared" si="0"/>
        <v>59422.05911849551</v>
      </c>
      <c r="L34" s="76"/>
      <c r="M34" s="6">
        <f t="shared" si="2"/>
        <v>0.6752506718010853</v>
      </c>
      <c r="N34" s="36">
        <v>2013</v>
      </c>
      <c r="O34" s="8">
        <v>42486</v>
      </c>
      <c r="P34" s="77">
        <v>98.58</v>
      </c>
      <c r="Q34" s="77"/>
      <c r="R34" s="78">
        <f t="shared" si="3"/>
        <v>-59422.059118495206</v>
      </c>
      <c r="S34" s="78"/>
      <c r="T34" s="79">
        <f t="shared" si="4"/>
        <v>-88</v>
      </c>
      <c r="U34" s="79"/>
    </row>
    <row r="35" spans="2:21" ht="13.5">
      <c r="B35" s="36">
        <v>28</v>
      </c>
      <c r="C35" s="76">
        <f t="shared" si="1"/>
        <v>1921313.2448313553</v>
      </c>
      <c r="D35" s="76"/>
      <c r="E35" s="36">
        <v>2013</v>
      </c>
      <c r="F35" s="8">
        <v>42492</v>
      </c>
      <c r="G35" s="39" t="s">
        <v>3</v>
      </c>
      <c r="H35" s="77">
        <v>97.22</v>
      </c>
      <c r="I35" s="77"/>
      <c r="J35" s="36">
        <v>18</v>
      </c>
      <c r="K35" s="76">
        <f t="shared" si="0"/>
        <v>57639.397344940655</v>
      </c>
      <c r="L35" s="76"/>
      <c r="M35" s="6">
        <f t="shared" si="2"/>
        <v>3.202188741385592</v>
      </c>
      <c r="N35" s="36">
        <v>2013</v>
      </c>
      <c r="O35" s="8">
        <v>42492</v>
      </c>
      <c r="P35" s="77">
        <v>97.41</v>
      </c>
      <c r="Q35" s="77"/>
      <c r="R35" s="78">
        <f t="shared" si="3"/>
        <v>-60841.586086325515</v>
      </c>
      <c r="S35" s="78"/>
      <c r="T35" s="79">
        <f t="shared" si="4"/>
        <v>-18</v>
      </c>
      <c r="U35" s="79"/>
    </row>
    <row r="36" spans="2:21" ht="13.5">
      <c r="B36" s="36">
        <v>29</v>
      </c>
      <c r="C36" s="76">
        <f t="shared" si="1"/>
        <v>1860471.6587450297</v>
      </c>
      <c r="D36" s="76"/>
      <c r="E36" s="36">
        <v>2013</v>
      </c>
      <c r="F36" s="8">
        <v>42506</v>
      </c>
      <c r="G36" s="39" t="s">
        <v>4</v>
      </c>
      <c r="H36" s="77">
        <v>102.59</v>
      </c>
      <c r="I36" s="77"/>
      <c r="J36" s="36">
        <v>76</v>
      </c>
      <c r="K36" s="76">
        <f t="shared" si="0"/>
        <v>55814.14976235089</v>
      </c>
      <c r="L36" s="76"/>
      <c r="M36" s="6">
        <f t="shared" si="2"/>
        <v>0.7343967073993539</v>
      </c>
      <c r="N36" s="36">
        <v>2013</v>
      </c>
      <c r="O36" s="8">
        <v>42506</v>
      </c>
      <c r="P36" s="77">
        <v>101.83</v>
      </c>
      <c r="Q36" s="77"/>
      <c r="R36" s="78">
        <f t="shared" si="3"/>
        <v>-55814.14976235127</v>
      </c>
      <c r="S36" s="78"/>
      <c r="T36" s="79">
        <f t="shared" si="4"/>
        <v>-76</v>
      </c>
      <c r="U36" s="79"/>
    </row>
    <row r="37" spans="2:21" ht="13.5">
      <c r="B37" s="36">
        <v>30</v>
      </c>
      <c r="C37" s="76">
        <f t="shared" si="1"/>
        <v>1804657.5089826784</v>
      </c>
      <c r="D37" s="76"/>
      <c r="E37" s="36">
        <v>2013</v>
      </c>
      <c r="F37" s="8">
        <v>42512</v>
      </c>
      <c r="G37" s="39" t="s">
        <v>4</v>
      </c>
      <c r="H37" s="77">
        <v>102.92</v>
      </c>
      <c r="I37" s="77"/>
      <c r="J37" s="36">
        <v>99</v>
      </c>
      <c r="K37" s="76">
        <f t="shared" si="0"/>
        <v>54139.725269480354</v>
      </c>
      <c r="L37" s="76"/>
      <c r="M37" s="6">
        <f t="shared" si="2"/>
        <v>0.5468659118129329</v>
      </c>
      <c r="N37" s="36">
        <v>2013</v>
      </c>
      <c r="O37" s="8">
        <v>42513</v>
      </c>
      <c r="P37" s="77">
        <v>101.91</v>
      </c>
      <c r="Q37" s="77"/>
      <c r="R37" s="78">
        <f t="shared" si="3"/>
        <v>-55233.457093106495</v>
      </c>
      <c r="S37" s="78"/>
      <c r="T37" s="79">
        <f t="shared" si="4"/>
        <v>-99</v>
      </c>
      <c r="U37" s="79"/>
    </row>
    <row r="38" spans="2:21" ht="13.5">
      <c r="B38" s="36">
        <v>31</v>
      </c>
      <c r="C38" s="76">
        <f t="shared" si="1"/>
        <v>1749424.0518895718</v>
      </c>
      <c r="D38" s="76"/>
      <c r="E38" s="36">
        <v>2013</v>
      </c>
      <c r="F38" s="8">
        <v>42524</v>
      </c>
      <c r="G38" s="39" t="s">
        <v>3</v>
      </c>
      <c r="H38" s="77">
        <v>100.44</v>
      </c>
      <c r="I38" s="77"/>
      <c r="J38" s="36">
        <v>25</v>
      </c>
      <c r="K38" s="76">
        <f t="shared" si="0"/>
        <v>52482.72155668715</v>
      </c>
      <c r="L38" s="76"/>
      <c r="M38" s="6">
        <f t="shared" si="2"/>
        <v>2.099308862267486</v>
      </c>
      <c r="N38" s="36">
        <v>2013</v>
      </c>
      <c r="O38" s="8">
        <v>42528</v>
      </c>
      <c r="P38" s="77">
        <v>97.52</v>
      </c>
      <c r="Q38" s="77"/>
      <c r="R38" s="78">
        <f t="shared" si="3"/>
        <v>612998.1877821063</v>
      </c>
      <c r="S38" s="78"/>
      <c r="T38" s="79">
        <f t="shared" si="4"/>
        <v>292.00000000000017</v>
      </c>
      <c r="U38" s="79"/>
    </row>
    <row r="39" spans="2:21" ht="13.5">
      <c r="B39" s="36">
        <v>32</v>
      </c>
      <c r="C39" s="76">
        <f t="shared" si="1"/>
        <v>2362422.2396716783</v>
      </c>
      <c r="D39" s="76"/>
      <c r="E39" s="36">
        <v>2013</v>
      </c>
      <c r="F39" s="8">
        <v>42542</v>
      </c>
      <c r="G39" s="39" t="s">
        <v>4</v>
      </c>
      <c r="H39" s="77">
        <v>97.84</v>
      </c>
      <c r="I39" s="77"/>
      <c r="J39" s="36">
        <v>59</v>
      </c>
      <c r="K39" s="76">
        <f t="shared" si="0"/>
        <v>70872.66719015034</v>
      </c>
      <c r="L39" s="76"/>
      <c r="M39" s="6">
        <f t="shared" si="2"/>
        <v>1.2012316472906839</v>
      </c>
      <c r="N39" s="36">
        <v>2013</v>
      </c>
      <c r="O39" s="8">
        <v>42545</v>
      </c>
      <c r="P39" s="77">
        <v>97.25</v>
      </c>
      <c r="Q39" s="77"/>
      <c r="R39" s="78">
        <f t="shared" si="3"/>
        <v>-70872.66719015077</v>
      </c>
      <c r="S39" s="78"/>
      <c r="T39" s="79">
        <f t="shared" si="4"/>
        <v>-59</v>
      </c>
      <c r="U39" s="79"/>
    </row>
    <row r="40" spans="2:21" ht="13.5">
      <c r="B40" s="36">
        <v>33</v>
      </c>
      <c r="C40" s="76">
        <f t="shared" si="1"/>
        <v>2291549.5724815275</v>
      </c>
      <c r="D40" s="76"/>
      <c r="E40" s="36">
        <v>2013</v>
      </c>
      <c r="F40" s="8">
        <v>42650</v>
      </c>
      <c r="G40" s="39" t="s">
        <v>3</v>
      </c>
      <c r="H40" s="77">
        <v>97.133</v>
      </c>
      <c r="I40" s="77"/>
      <c r="J40" s="36">
        <v>19</v>
      </c>
      <c r="K40" s="76">
        <f t="shared" si="0"/>
        <v>68746.48717444582</v>
      </c>
      <c r="L40" s="76"/>
      <c r="M40" s="6">
        <f t="shared" si="2"/>
        <v>3.618236167076096</v>
      </c>
      <c r="N40" s="36">
        <v>2013</v>
      </c>
      <c r="O40" s="8">
        <v>42651</v>
      </c>
      <c r="P40" s="77">
        <v>96.97</v>
      </c>
      <c r="Q40" s="77"/>
      <c r="R40" s="78">
        <f t="shared" si="3"/>
        <v>58977.24952333917</v>
      </c>
      <c r="S40" s="78"/>
      <c r="T40" s="79">
        <f t="shared" si="4"/>
        <v>16.29999999999967</v>
      </c>
      <c r="U40" s="79"/>
    </row>
    <row r="41" spans="2:21" ht="13.5">
      <c r="B41" s="36">
        <v>34</v>
      </c>
      <c r="C41" s="76">
        <f t="shared" si="1"/>
        <v>2350526.822004867</v>
      </c>
      <c r="D41" s="76"/>
      <c r="E41" s="36">
        <v>2013</v>
      </c>
      <c r="F41" s="8">
        <v>42652</v>
      </c>
      <c r="G41" s="39" t="s">
        <v>4</v>
      </c>
      <c r="H41" s="77">
        <v>97.352</v>
      </c>
      <c r="I41" s="77"/>
      <c r="J41" s="36">
        <v>23</v>
      </c>
      <c r="K41" s="76">
        <f t="shared" si="0"/>
        <v>70515.80466014601</v>
      </c>
      <c r="L41" s="76"/>
      <c r="M41" s="6">
        <f t="shared" si="2"/>
        <v>3.0659045504411306</v>
      </c>
      <c r="N41" s="36">
        <v>2013</v>
      </c>
      <c r="O41" s="8">
        <v>42658</v>
      </c>
      <c r="P41" s="77">
        <v>98.07</v>
      </c>
      <c r="Q41" s="77"/>
      <c r="R41" s="78">
        <f t="shared" si="3"/>
        <v>220131.9467216699</v>
      </c>
      <c r="S41" s="78"/>
      <c r="T41" s="79">
        <f t="shared" si="4"/>
        <v>71.79999999999893</v>
      </c>
      <c r="U41" s="79"/>
    </row>
    <row r="42" spans="2:21" ht="13.5">
      <c r="B42" s="36">
        <v>35</v>
      </c>
      <c r="C42" s="76">
        <f t="shared" si="1"/>
        <v>2570658.7687265365</v>
      </c>
      <c r="D42" s="76"/>
      <c r="E42" s="36">
        <v>2013</v>
      </c>
      <c r="F42" s="8">
        <v>42667</v>
      </c>
      <c r="G42" s="39" t="s">
        <v>3</v>
      </c>
      <c r="H42" s="77">
        <v>97.27</v>
      </c>
      <c r="I42" s="77"/>
      <c r="J42" s="36">
        <v>33</v>
      </c>
      <c r="K42" s="76">
        <f t="shared" si="0"/>
        <v>77119.7630617961</v>
      </c>
      <c r="L42" s="76"/>
      <c r="M42" s="6">
        <f t="shared" si="2"/>
        <v>2.336962517024124</v>
      </c>
      <c r="N42" s="36">
        <v>2013</v>
      </c>
      <c r="O42" s="8">
        <v>42668</v>
      </c>
      <c r="P42" s="77">
        <v>97.42</v>
      </c>
      <c r="Q42" s="77"/>
      <c r="R42" s="78">
        <f t="shared" si="3"/>
        <v>-35054.43775536319</v>
      </c>
      <c r="S42" s="78"/>
      <c r="T42" s="79">
        <f t="shared" si="4"/>
        <v>-33</v>
      </c>
      <c r="U42" s="79"/>
    </row>
    <row r="43" spans="2:21" ht="13.5">
      <c r="B43" s="36">
        <v>36</v>
      </c>
      <c r="C43" s="76">
        <f t="shared" si="1"/>
        <v>2535604.3309711735</v>
      </c>
      <c r="D43" s="76"/>
      <c r="E43" s="36">
        <v>2013</v>
      </c>
      <c r="F43" s="8">
        <v>42708</v>
      </c>
      <c r="G43" s="39" t="s">
        <v>3</v>
      </c>
      <c r="H43" s="77">
        <v>102.46</v>
      </c>
      <c r="I43" s="77"/>
      <c r="J43" s="36">
        <v>36</v>
      </c>
      <c r="K43" s="76">
        <f t="shared" si="0"/>
        <v>76068.1299291352</v>
      </c>
      <c r="L43" s="76"/>
      <c r="M43" s="6">
        <f t="shared" si="2"/>
        <v>2.1130036091426447</v>
      </c>
      <c r="N43" s="36">
        <v>2013</v>
      </c>
      <c r="O43" s="8">
        <v>42710</v>
      </c>
      <c r="P43" s="77">
        <v>102.3</v>
      </c>
      <c r="Q43" s="77"/>
      <c r="R43" s="78">
        <f t="shared" si="3"/>
        <v>33808.05774628159</v>
      </c>
      <c r="S43" s="78"/>
      <c r="T43" s="79">
        <f t="shared" si="4"/>
        <v>15.999999999999659</v>
      </c>
      <c r="U43" s="79"/>
    </row>
    <row r="44" spans="2:21" ht="13.5">
      <c r="B44" s="36">
        <v>37</v>
      </c>
      <c r="C44" s="76">
        <f t="shared" si="1"/>
        <v>2569412.388717455</v>
      </c>
      <c r="D44" s="76"/>
      <c r="E44" s="36">
        <v>2014</v>
      </c>
      <c r="F44" s="8">
        <v>42407</v>
      </c>
      <c r="G44" s="39" t="s">
        <v>4</v>
      </c>
      <c r="H44" s="77">
        <v>102.48</v>
      </c>
      <c r="I44" s="77"/>
      <c r="J44" s="36">
        <v>101</v>
      </c>
      <c r="K44" s="76">
        <f t="shared" si="0"/>
        <v>77082.37166152365</v>
      </c>
      <c r="L44" s="76"/>
      <c r="M44" s="6">
        <f t="shared" si="2"/>
        <v>0.763191798628947</v>
      </c>
      <c r="N44" s="36">
        <v>2014</v>
      </c>
      <c r="O44" s="8">
        <v>42413</v>
      </c>
      <c r="P44" s="77">
        <v>102.06</v>
      </c>
      <c r="Q44" s="77"/>
      <c r="R44" s="78">
        <f t="shared" si="3"/>
        <v>-32054.055542415903</v>
      </c>
      <c r="S44" s="78"/>
      <c r="T44" s="79">
        <f t="shared" si="4"/>
        <v>-101</v>
      </c>
      <c r="U44" s="79"/>
    </row>
    <row r="45" spans="2:21" ht="13.5">
      <c r="B45" s="36">
        <v>38</v>
      </c>
      <c r="C45" s="76">
        <f t="shared" si="1"/>
        <v>2537358.333175039</v>
      </c>
      <c r="D45" s="76"/>
      <c r="E45" s="36">
        <v>2014</v>
      </c>
      <c r="F45" s="8">
        <v>42425</v>
      </c>
      <c r="G45" s="39" t="s">
        <v>4</v>
      </c>
      <c r="H45" s="77">
        <v>102.5</v>
      </c>
      <c r="I45" s="77"/>
      <c r="J45" s="36">
        <v>12</v>
      </c>
      <c r="K45" s="76">
        <f t="shared" si="0"/>
        <v>76120.74999525117</v>
      </c>
      <c r="L45" s="76"/>
      <c r="M45" s="6">
        <f t="shared" si="2"/>
        <v>6.343395832937597</v>
      </c>
      <c r="N45" s="36">
        <v>2014</v>
      </c>
      <c r="O45" s="8">
        <v>42425</v>
      </c>
      <c r="P45" s="77">
        <v>102.38</v>
      </c>
      <c r="Q45" s="77"/>
      <c r="R45" s="78">
        <f t="shared" si="3"/>
        <v>-76120.74999525405</v>
      </c>
      <c r="S45" s="78"/>
      <c r="T45" s="79">
        <f t="shared" si="4"/>
        <v>-12</v>
      </c>
      <c r="U45" s="79"/>
    </row>
    <row r="46" spans="2:21" ht="13.5">
      <c r="B46" s="36">
        <v>39</v>
      </c>
      <c r="C46" s="76">
        <f t="shared" si="1"/>
        <v>2461237.583179785</v>
      </c>
      <c r="D46" s="76"/>
      <c r="E46" s="36">
        <v>2014</v>
      </c>
      <c r="F46" s="8">
        <v>42426</v>
      </c>
      <c r="G46" s="39" t="s">
        <v>3</v>
      </c>
      <c r="H46" s="77">
        <v>102.25</v>
      </c>
      <c r="I46" s="77"/>
      <c r="J46" s="36">
        <v>14</v>
      </c>
      <c r="K46" s="76">
        <f t="shared" si="0"/>
        <v>73837.12749539355</v>
      </c>
      <c r="L46" s="76"/>
      <c r="M46" s="6">
        <f t="shared" si="2"/>
        <v>5.274080535385254</v>
      </c>
      <c r="N46" s="36">
        <v>2014</v>
      </c>
      <c r="O46" s="8">
        <v>42426</v>
      </c>
      <c r="P46" s="77">
        <v>102.39</v>
      </c>
      <c r="Q46" s="77"/>
      <c r="R46" s="78">
        <f t="shared" si="3"/>
        <v>-73837.12749539386</v>
      </c>
      <c r="S46" s="78"/>
      <c r="T46" s="79">
        <f t="shared" si="4"/>
        <v>-14</v>
      </c>
      <c r="U46" s="79"/>
    </row>
    <row r="47" spans="2:21" ht="13.5">
      <c r="B47" s="36">
        <v>40</v>
      </c>
      <c r="C47" s="76">
        <f t="shared" si="1"/>
        <v>2387400.455684391</v>
      </c>
      <c r="D47" s="76"/>
      <c r="E47" s="36">
        <v>2014</v>
      </c>
      <c r="F47" s="8">
        <v>42440</v>
      </c>
      <c r="G47" s="39" t="s">
        <v>4</v>
      </c>
      <c r="H47" s="77">
        <v>103.38</v>
      </c>
      <c r="I47" s="77"/>
      <c r="J47" s="36">
        <v>23</v>
      </c>
      <c r="K47" s="76">
        <f t="shared" si="0"/>
        <v>71622.01367053173</v>
      </c>
      <c r="L47" s="76"/>
      <c r="M47" s="6">
        <f t="shared" si="2"/>
        <v>3.114000594370945</v>
      </c>
      <c r="N47" s="36">
        <v>2014</v>
      </c>
      <c r="O47" s="8">
        <v>42440</v>
      </c>
      <c r="P47" s="77">
        <v>103.15</v>
      </c>
      <c r="Q47" s="77"/>
      <c r="R47" s="78">
        <f t="shared" si="3"/>
        <v>-71622.01367052854</v>
      </c>
      <c r="S47" s="78"/>
      <c r="T47" s="79">
        <f t="shared" si="4"/>
        <v>-23</v>
      </c>
      <c r="U47" s="79"/>
    </row>
    <row r="48" spans="2:21" ht="13.5">
      <c r="B48" s="36">
        <v>41</v>
      </c>
      <c r="C48" s="76">
        <f t="shared" si="1"/>
        <v>2315778.4420138625</v>
      </c>
      <c r="D48" s="76"/>
      <c r="E48" s="36">
        <v>2014</v>
      </c>
      <c r="F48" s="8">
        <v>42448</v>
      </c>
      <c r="G48" s="39" t="s">
        <v>4</v>
      </c>
      <c r="H48" s="77">
        <v>101.59</v>
      </c>
      <c r="I48" s="77"/>
      <c r="J48" s="36">
        <v>10</v>
      </c>
      <c r="K48" s="76">
        <f t="shared" si="0"/>
        <v>69473.35326041587</v>
      </c>
      <c r="L48" s="76"/>
      <c r="M48" s="6">
        <f t="shared" si="2"/>
        <v>6.947335326041587</v>
      </c>
      <c r="N48" s="36">
        <v>2014</v>
      </c>
      <c r="O48" s="8">
        <v>42450</v>
      </c>
      <c r="P48" s="77">
        <v>102.2</v>
      </c>
      <c r="Q48" s="77"/>
      <c r="R48" s="78">
        <f t="shared" si="3"/>
        <v>423787.4548885364</v>
      </c>
      <c r="S48" s="78"/>
      <c r="T48" s="79">
        <f t="shared" si="4"/>
        <v>60.99999999999994</v>
      </c>
      <c r="U48" s="79"/>
    </row>
    <row r="49" spans="2:21" ht="13.5">
      <c r="B49" s="36">
        <v>42</v>
      </c>
      <c r="C49" s="76">
        <f t="shared" si="1"/>
        <v>2739565.896902399</v>
      </c>
      <c r="D49" s="76"/>
      <c r="E49" s="36">
        <v>2014</v>
      </c>
      <c r="F49" s="8">
        <v>42471</v>
      </c>
      <c r="G49" s="39" t="s">
        <v>3</v>
      </c>
      <c r="H49" s="77">
        <v>101.58</v>
      </c>
      <c r="I49" s="77"/>
      <c r="J49" s="36">
        <v>25</v>
      </c>
      <c r="K49" s="76">
        <f t="shared" si="0"/>
        <v>82186.97690707198</v>
      </c>
      <c r="L49" s="76"/>
      <c r="M49" s="6">
        <f t="shared" si="2"/>
        <v>3.2874790762828794</v>
      </c>
      <c r="N49" s="36">
        <v>2014</v>
      </c>
      <c r="O49" s="8">
        <v>42474</v>
      </c>
      <c r="P49" s="77">
        <v>101.83</v>
      </c>
      <c r="Q49" s="77"/>
      <c r="R49" s="78">
        <f t="shared" si="3"/>
        <v>-82186.97690707198</v>
      </c>
      <c r="S49" s="78"/>
      <c r="T49" s="79">
        <f t="shared" si="4"/>
        <v>-25</v>
      </c>
      <c r="U49" s="79"/>
    </row>
    <row r="50" spans="2:21" ht="13.5">
      <c r="B50" s="36">
        <v>43</v>
      </c>
      <c r="C50" s="76">
        <f t="shared" si="1"/>
        <v>2657378.919995327</v>
      </c>
      <c r="D50" s="76"/>
      <c r="E50" s="36">
        <v>2014</v>
      </c>
      <c r="F50" s="8">
        <v>42475</v>
      </c>
      <c r="G50" s="39" t="s">
        <v>4</v>
      </c>
      <c r="H50" s="77">
        <v>101.84</v>
      </c>
      <c r="I50" s="77"/>
      <c r="J50" s="36">
        <v>19</v>
      </c>
      <c r="K50" s="76">
        <f t="shared" si="0"/>
        <v>79721.3675998598</v>
      </c>
      <c r="L50" s="76"/>
      <c r="M50" s="6">
        <f t="shared" si="2"/>
        <v>4.1958614526242</v>
      </c>
      <c r="N50" s="36">
        <v>2014</v>
      </c>
      <c r="O50" s="8">
        <v>42475</v>
      </c>
      <c r="P50" s="77">
        <v>101.65</v>
      </c>
      <c r="Q50" s="77"/>
      <c r="R50" s="78">
        <f t="shared" si="3"/>
        <v>-79721.36759985884</v>
      </c>
      <c r="S50" s="78"/>
      <c r="T50" s="79">
        <f t="shared" si="4"/>
        <v>-19</v>
      </c>
      <c r="U50" s="79"/>
    </row>
    <row r="51" spans="2:21" ht="13.5">
      <c r="B51" s="36">
        <v>44</v>
      </c>
      <c r="C51" s="76">
        <f t="shared" si="1"/>
        <v>2577657.552395468</v>
      </c>
      <c r="D51" s="76"/>
      <c r="E51" s="36">
        <v>2014</v>
      </c>
      <c r="F51" s="8">
        <v>42489</v>
      </c>
      <c r="G51" s="39" t="s">
        <v>4</v>
      </c>
      <c r="H51" s="77">
        <v>102.56</v>
      </c>
      <c r="I51" s="77"/>
      <c r="J51" s="36">
        <v>24</v>
      </c>
      <c r="K51" s="76">
        <f t="shared" si="0"/>
        <v>77329.72657186404</v>
      </c>
      <c r="L51" s="76"/>
      <c r="M51" s="6">
        <f t="shared" si="2"/>
        <v>3.222071940494335</v>
      </c>
      <c r="N51" s="36">
        <v>2014</v>
      </c>
      <c r="O51" s="8">
        <v>42490</v>
      </c>
      <c r="P51" s="77">
        <v>102.32</v>
      </c>
      <c r="Q51" s="77"/>
      <c r="R51" s="78">
        <f t="shared" si="3"/>
        <v>-77329.72657186698</v>
      </c>
      <c r="S51" s="78"/>
      <c r="T51" s="79">
        <f t="shared" si="4"/>
        <v>-24</v>
      </c>
      <c r="U51" s="79"/>
    </row>
    <row r="52" spans="2:21" ht="13.5">
      <c r="B52" s="36">
        <v>45</v>
      </c>
      <c r="C52" s="76">
        <f t="shared" si="1"/>
        <v>2500327.8258236013</v>
      </c>
      <c r="D52" s="76"/>
      <c r="E52" s="36">
        <v>2014</v>
      </c>
      <c r="F52" s="8">
        <v>42499</v>
      </c>
      <c r="G52" s="39" t="s">
        <v>4</v>
      </c>
      <c r="H52" s="77">
        <v>101.8</v>
      </c>
      <c r="I52" s="77"/>
      <c r="J52" s="36">
        <v>19</v>
      </c>
      <c r="K52" s="76">
        <f t="shared" si="0"/>
        <v>75009.83477470804</v>
      </c>
      <c r="L52" s="76"/>
      <c r="M52" s="6">
        <f t="shared" si="2"/>
        <v>3.947886040774107</v>
      </c>
      <c r="N52" s="36">
        <v>2014</v>
      </c>
      <c r="O52" s="8">
        <v>42504</v>
      </c>
      <c r="P52" s="77">
        <v>101.875</v>
      </c>
      <c r="Q52" s="77"/>
      <c r="R52" s="78">
        <f t="shared" si="3"/>
        <v>29609.145305806927</v>
      </c>
      <c r="S52" s="78"/>
      <c r="T52" s="79">
        <f t="shared" si="4"/>
        <v>7.500000000000284</v>
      </c>
      <c r="U52" s="79"/>
    </row>
    <row r="53" spans="2:21" ht="13.5">
      <c r="B53" s="36">
        <v>46</v>
      </c>
      <c r="C53" s="76">
        <f t="shared" si="1"/>
        <v>2529936.971129408</v>
      </c>
      <c r="D53" s="76"/>
      <c r="E53" s="36">
        <v>2014</v>
      </c>
      <c r="F53" s="8">
        <v>42505</v>
      </c>
      <c r="G53" s="39" t="s">
        <v>3</v>
      </c>
      <c r="H53" s="77">
        <v>101.8</v>
      </c>
      <c r="I53" s="77"/>
      <c r="J53" s="36">
        <v>30</v>
      </c>
      <c r="K53" s="76">
        <f t="shared" si="0"/>
        <v>75898.10913388224</v>
      </c>
      <c r="L53" s="76"/>
      <c r="M53" s="6">
        <f t="shared" si="2"/>
        <v>2.529936971129408</v>
      </c>
      <c r="N53" s="36">
        <v>2014</v>
      </c>
      <c r="O53" s="8">
        <v>42511</v>
      </c>
      <c r="P53" s="77">
        <v>101.38</v>
      </c>
      <c r="Q53" s="77"/>
      <c r="R53" s="78">
        <f t="shared" si="3"/>
        <v>106257.35278743558</v>
      </c>
      <c r="S53" s="78"/>
      <c r="T53" s="79">
        <f t="shared" si="4"/>
        <v>42.00000000000017</v>
      </c>
      <c r="U53" s="79"/>
    </row>
    <row r="54" spans="2:21" ht="13.5">
      <c r="B54" s="36">
        <v>47</v>
      </c>
      <c r="C54" s="76">
        <f t="shared" si="1"/>
        <v>2636194.3239168436</v>
      </c>
      <c r="D54" s="76"/>
      <c r="E54" s="36">
        <v>2014</v>
      </c>
      <c r="F54" s="8">
        <v>42513</v>
      </c>
      <c r="G54" s="39" t="s">
        <v>4</v>
      </c>
      <c r="H54" s="77">
        <v>101.82</v>
      </c>
      <c r="I54" s="77"/>
      <c r="J54" s="36">
        <v>23</v>
      </c>
      <c r="K54" s="76">
        <f t="shared" si="0"/>
        <v>79085.8297175053</v>
      </c>
      <c r="L54" s="76"/>
      <c r="M54" s="6">
        <f t="shared" si="2"/>
        <v>3.438514335543709</v>
      </c>
      <c r="N54" s="36">
        <v>2014</v>
      </c>
      <c r="O54" s="8">
        <v>42517</v>
      </c>
      <c r="P54" s="77">
        <v>101.75</v>
      </c>
      <c r="Q54" s="77"/>
      <c r="R54" s="78">
        <f t="shared" si="3"/>
        <v>-24069.600348803615</v>
      </c>
      <c r="S54" s="78"/>
      <c r="T54" s="79">
        <f t="shared" si="4"/>
        <v>-23</v>
      </c>
      <c r="U54" s="79"/>
    </row>
    <row r="55" spans="2:21" ht="13.5">
      <c r="B55" s="36">
        <v>48</v>
      </c>
      <c r="C55" s="76">
        <f t="shared" si="1"/>
        <v>2612124.72356804</v>
      </c>
      <c r="D55" s="76"/>
      <c r="E55" s="36">
        <v>2014</v>
      </c>
      <c r="F55" s="8">
        <v>42532</v>
      </c>
      <c r="G55" s="39" t="s">
        <v>3</v>
      </c>
      <c r="H55" s="77">
        <v>102.21</v>
      </c>
      <c r="I55" s="77"/>
      <c r="J55" s="36">
        <v>13</v>
      </c>
      <c r="K55" s="76">
        <f t="shared" si="0"/>
        <v>78363.74170704119</v>
      </c>
      <c r="L55" s="76"/>
      <c r="M55" s="6">
        <f t="shared" si="2"/>
        <v>6.027980131310861</v>
      </c>
      <c r="N55" s="36">
        <v>2014</v>
      </c>
      <c r="O55" s="8">
        <v>42534</v>
      </c>
      <c r="P55" s="77">
        <v>102.13</v>
      </c>
      <c r="Q55" s="77"/>
      <c r="R55" s="78">
        <f t="shared" si="3"/>
        <v>48223.84105048586</v>
      </c>
      <c r="S55" s="78"/>
      <c r="T55" s="79">
        <f t="shared" si="4"/>
        <v>7.9999999999998295</v>
      </c>
      <c r="U55" s="79"/>
    </row>
    <row r="56" spans="2:21" ht="13.5">
      <c r="B56" s="36">
        <v>49</v>
      </c>
      <c r="C56" s="76">
        <f t="shared" si="1"/>
        <v>2660348.564618526</v>
      </c>
      <c r="D56" s="76"/>
      <c r="E56" s="36">
        <v>2014</v>
      </c>
      <c r="F56" s="8">
        <v>42555</v>
      </c>
      <c r="G56" s="39" t="s">
        <v>4</v>
      </c>
      <c r="H56" s="77">
        <v>102.07</v>
      </c>
      <c r="I56" s="77"/>
      <c r="J56" s="36">
        <v>11</v>
      </c>
      <c r="K56" s="76">
        <f t="shared" si="0"/>
        <v>79810.45693855578</v>
      </c>
      <c r="L56" s="76"/>
      <c r="M56" s="6">
        <f t="shared" si="2"/>
        <v>7.255496085323253</v>
      </c>
      <c r="N56" s="36">
        <v>2014</v>
      </c>
      <c r="O56" s="8">
        <v>42558</v>
      </c>
      <c r="P56" s="77">
        <v>102.03</v>
      </c>
      <c r="Q56" s="77"/>
      <c r="R56" s="78">
        <f t="shared" si="3"/>
        <v>-29021.98434128724</v>
      </c>
      <c r="S56" s="78"/>
      <c r="T56" s="79">
        <f t="shared" si="4"/>
        <v>-11</v>
      </c>
      <c r="U56" s="79"/>
    </row>
    <row r="57" spans="2:21" ht="13.5">
      <c r="B57" s="36">
        <v>50</v>
      </c>
      <c r="C57" s="76">
        <f t="shared" si="1"/>
        <v>2631326.580277239</v>
      </c>
      <c r="D57" s="76"/>
      <c r="E57" s="36">
        <v>2014</v>
      </c>
      <c r="F57" s="8">
        <v>42561</v>
      </c>
      <c r="G57" s="39" t="s">
        <v>3</v>
      </c>
      <c r="H57" s="77">
        <v>101.56</v>
      </c>
      <c r="I57" s="77"/>
      <c r="J57" s="36">
        <v>13</v>
      </c>
      <c r="K57" s="76">
        <f t="shared" si="0"/>
        <v>78939.79740831717</v>
      </c>
      <c r="L57" s="76"/>
      <c r="M57" s="6">
        <f t="shared" si="2"/>
        <v>6.07229210833209</v>
      </c>
      <c r="N57" s="36">
        <v>2014</v>
      </c>
      <c r="O57" s="8">
        <v>42565</v>
      </c>
      <c r="P57" s="77">
        <v>101.37</v>
      </c>
      <c r="Q57" s="77"/>
      <c r="R57" s="78">
        <f t="shared" si="3"/>
        <v>115373.55005830833</v>
      </c>
      <c r="S57" s="78"/>
      <c r="T57" s="79">
        <f t="shared" si="4"/>
        <v>18.999999999999773</v>
      </c>
      <c r="U57" s="79"/>
    </row>
    <row r="58" spans="2:21" ht="13.5">
      <c r="B58" s="36">
        <v>51</v>
      </c>
      <c r="C58" s="76">
        <f t="shared" si="1"/>
        <v>2746700.1303355475</v>
      </c>
      <c r="D58" s="76"/>
      <c r="E58" s="36">
        <v>2014</v>
      </c>
      <c r="F58" s="8">
        <v>42567</v>
      </c>
      <c r="G58" s="39" t="s">
        <v>4</v>
      </c>
      <c r="H58" s="77">
        <v>101.73</v>
      </c>
      <c r="I58" s="77"/>
      <c r="J58" s="36">
        <v>32</v>
      </c>
      <c r="K58" s="76">
        <f t="shared" si="0"/>
        <v>82401.00391006643</v>
      </c>
      <c r="L58" s="76"/>
      <c r="M58" s="6">
        <f t="shared" si="2"/>
        <v>2.575031372189576</v>
      </c>
      <c r="N58" s="36">
        <v>2014</v>
      </c>
      <c r="O58" s="8">
        <v>42568</v>
      </c>
      <c r="P58" s="77">
        <v>101.41</v>
      </c>
      <c r="Q58" s="77"/>
      <c r="R58" s="78">
        <f t="shared" si="3"/>
        <v>-82401.00391006834</v>
      </c>
      <c r="S58" s="78"/>
      <c r="T58" s="79">
        <f t="shared" si="4"/>
        <v>-32</v>
      </c>
      <c r="U58" s="79"/>
    </row>
    <row r="59" spans="2:21" ht="13.5">
      <c r="B59" s="36">
        <v>52</v>
      </c>
      <c r="C59" s="76">
        <f t="shared" si="1"/>
        <v>2664299.126425479</v>
      </c>
      <c r="D59" s="76"/>
      <c r="E59" s="36">
        <v>2014</v>
      </c>
      <c r="F59" s="8">
        <v>42579</v>
      </c>
      <c r="G59" s="39" t="s">
        <v>4</v>
      </c>
      <c r="H59" s="77">
        <v>101.82</v>
      </c>
      <c r="I59" s="77"/>
      <c r="J59" s="36">
        <v>11</v>
      </c>
      <c r="K59" s="76">
        <f t="shared" si="0"/>
        <v>79928.97379276437</v>
      </c>
      <c r="L59" s="76"/>
      <c r="M59" s="6">
        <f t="shared" si="2"/>
        <v>7.266270344796761</v>
      </c>
      <c r="N59" s="36">
        <v>2014</v>
      </c>
      <c r="O59" s="8">
        <v>42582</v>
      </c>
      <c r="P59" s="77">
        <v>102.71</v>
      </c>
      <c r="Q59" s="77"/>
      <c r="R59" s="78">
        <f t="shared" si="3"/>
        <v>646698.0606869122</v>
      </c>
      <c r="S59" s="78"/>
      <c r="T59" s="79">
        <f t="shared" si="4"/>
        <v>89.00000000000006</v>
      </c>
      <c r="U59" s="79"/>
    </row>
    <row r="60" spans="2:21" ht="13.5">
      <c r="B60" s="36">
        <v>53</v>
      </c>
      <c r="C60" s="76">
        <f t="shared" si="1"/>
        <v>3310997.187112391</v>
      </c>
      <c r="D60" s="76"/>
      <c r="E60" s="36">
        <v>2014</v>
      </c>
      <c r="F60" s="8">
        <v>42595</v>
      </c>
      <c r="G60" s="39" t="s">
        <v>4</v>
      </c>
      <c r="H60" s="77">
        <v>102.25</v>
      </c>
      <c r="I60" s="77"/>
      <c r="J60" s="36">
        <v>6</v>
      </c>
      <c r="K60" s="76">
        <f t="shared" si="0"/>
        <v>99329.91561337173</v>
      </c>
      <c r="L60" s="76"/>
      <c r="M60" s="6">
        <f t="shared" si="2"/>
        <v>16.554985935561955</v>
      </c>
      <c r="N60" s="36">
        <v>2014</v>
      </c>
      <c r="O60" s="8">
        <v>42596</v>
      </c>
      <c r="P60" s="77">
        <v>102.38</v>
      </c>
      <c r="Q60" s="77"/>
      <c r="R60" s="78">
        <f t="shared" si="3"/>
        <v>215214.8171622979</v>
      </c>
      <c r="S60" s="78"/>
      <c r="T60" s="79">
        <f t="shared" si="4"/>
        <v>12.999999999999545</v>
      </c>
      <c r="U60" s="79"/>
    </row>
    <row r="61" spans="2:21" ht="13.5">
      <c r="B61" s="36">
        <v>54</v>
      </c>
      <c r="C61" s="76">
        <f t="shared" si="1"/>
        <v>3526212.0042746887</v>
      </c>
      <c r="D61" s="76"/>
      <c r="E61" s="36">
        <v>2014</v>
      </c>
      <c r="F61" s="8">
        <v>42603</v>
      </c>
      <c r="G61" s="39" t="s">
        <v>4</v>
      </c>
      <c r="H61" s="77">
        <v>103.83</v>
      </c>
      <c r="I61" s="77"/>
      <c r="J61" s="36">
        <v>24</v>
      </c>
      <c r="K61" s="76">
        <f t="shared" si="0"/>
        <v>105786.36012824066</v>
      </c>
      <c r="L61" s="76"/>
      <c r="M61" s="6">
        <f t="shared" si="2"/>
        <v>4.407765005343361</v>
      </c>
      <c r="N61" s="36">
        <v>2014</v>
      </c>
      <c r="O61" s="8">
        <v>42604</v>
      </c>
      <c r="P61" s="77">
        <v>103.59</v>
      </c>
      <c r="Q61" s="77"/>
      <c r="R61" s="78">
        <f t="shared" si="3"/>
        <v>-105786.3601282384</v>
      </c>
      <c r="S61" s="78"/>
      <c r="T61" s="79">
        <f t="shared" si="4"/>
        <v>-24</v>
      </c>
      <c r="U61" s="79"/>
    </row>
    <row r="62" spans="2:21" ht="13.5">
      <c r="B62" s="36">
        <v>55</v>
      </c>
      <c r="C62" s="76">
        <f t="shared" si="1"/>
        <v>3420425.6441464503</v>
      </c>
      <c r="D62" s="76"/>
      <c r="E62" s="36">
        <v>2014</v>
      </c>
      <c r="F62" s="8">
        <v>42607</v>
      </c>
      <c r="G62" s="39" t="s">
        <v>4</v>
      </c>
      <c r="H62" s="77">
        <v>104.03</v>
      </c>
      <c r="I62" s="77"/>
      <c r="J62" s="36">
        <v>19</v>
      </c>
      <c r="K62" s="76">
        <f t="shared" si="0"/>
        <v>102612.7693243935</v>
      </c>
      <c r="L62" s="76"/>
      <c r="M62" s="6">
        <f t="shared" si="2"/>
        <v>5.400672069704921</v>
      </c>
      <c r="N62" s="36">
        <v>2014</v>
      </c>
      <c r="O62" s="8">
        <v>42608</v>
      </c>
      <c r="P62" s="77">
        <v>103.84</v>
      </c>
      <c r="Q62" s="77"/>
      <c r="R62" s="78">
        <f t="shared" si="3"/>
        <v>-102612.76932439227</v>
      </c>
      <c r="S62" s="78"/>
      <c r="T62" s="79">
        <f t="shared" si="4"/>
        <v>-19</v>
      </c>
      <c r="U62" s="79"/>
    </row>
    <row r="63" spans="2:21" ht="13.5">
      <c r="B63" s="36">
        <v>56</v>
      </c>
      <c r="C63" s="76">
        <f t="shared" si="1"/>
        <v>3317812.8748220582</v>
      </c>
      <c r="D63" s="76"/>
      <c r="E63" s="36">
        <v>2014</v>
      </c>
      <c r="F63" s="8">
        <v>42611</v>
      </c>
      <c r="G63" s="39" t="s">
        <v>4</v>
      </c>
      <c r="H63" s="77">
        <v>104.05</v>
      </c>
      <c r="I63" s="77"/>
      <c r="J63" s="36">
        <v>26</v>
      </c>
      <c r="K63" s="76">
        <f t="shared" si="0"/>
        <v>99534.38624466174</v>
      </c>
      <c r="L63" s="76"/>
      <c r="M63" s="6">
        <f t="shared" si="2"/>
        <v>3.8282456247946826</v>
      </c>
      <c r="N63" s="36">
        <v>2014</v>
      </c>
      <c r="O63" s="8">
        <v>42616</v>
      </c>
      <c r="P63" s="77">
        <v>105.3</v>
      </c>
      <c r="Q63" s="77"/>
      <c r="R63" s="78">
        <f t="shared" si="3"/>
        <v>478530.7030993353</v>
      </c>
      <c r="S63" s="78"/>
      <c r="T63" s="79">
        <f t="shared" si="4"/>
        <v>125</v>
      </c>
      <c r="U63" s="79"/>
    </row>
    <row r="64" spans="2:21" ht="13.5">
      <c r="B64" s="36">
        <v>57</v>
      </c>
      <c r="C64" s="76">
        <f t="shared" si="1"/>
        <v>3796343.5779213933</v>
      </c>
      <c r="D64" s="76"/>
      <c r="E64" s="36">
        <v>2014</v>
      </c>
      <c r="F64" s="8">
        <v>42623</v>
      </c>
      <c r="G64" s="39" t="s">
        <v>4</v>
      </c>
      <c r="H64" s="77">
        <v>106.23</v>
      </c>
      <c r="I64" s="77"/>
      <c r="J64" s="36">
        <v>22</v>
      </c>
      <c r="K64" s="76">
        <f t="shared" si="0"/>
        <v>113890.30733764179</v>
      </c>
      <c r="L64" s="76"/>
      <c r="M64" s="6">
        <f t="shared" si="2"/>
        <v>5.1768321517109905</v>
      </c>
      <c r="N64" s="36">
        <v>2014</v>
      </c>
      <c r="O64" s="8">
        <v>42628</v>
      </c>
      <c r="P64" s="77">
        <v>107.07</v>
      </c>
      <c r="Q64" s="77"/>
      <c r="R64" s="78">
        <f t="shared" si="3"/>
        <v>434853.9007437176</v>
      </c>
      <c r="S64" s="78"/>
      <c r="T64" s="79">
        <f t="shared" si="4"/>
        <v>83.99999999999892</v>
      </c>
      <c r="U64" s="79"/>
    </row>
    <row r="65" spans="2:21" ht="13.5">
      <c r="B65" s="36">
        <v>58</v>
      </c>
      <c r="C65" s="76">
        <f t="shared" si="1"/>
        <v>4231197.478665111</v>
      </c>
      <c r="D65" s="76"/>
      <c r="E65" s="36">
        <v>2014</v>
      </c>
      <c r="F65" s="8">
        <v>42667</v>
      </c>
      <c r="G65" s="39" t="s">
        <v>4</v>
      </c>
      <c r="H65" s="77">
        <v>108.16</v>
      </c>
      <c r="I65" s="77"/>
      <c r="J65" s="36">
        <v>38</v>
      </c>
      <c r="K65" s="76">
        <f t="shared" si="0"/>
        <v>126935.92435995332</v>
      </c>
      <c r="L65" s="76"/>
      <c r="M65" s="6">
        <f t="shared" si="2"/>
        <v>3.3404190621040346</v>
      </c>
      <c r="N65" s="36">
        <v>2014</v>
      </c>
      <c r="O65" s="8">
        <v>42670</v>
      </c>
      <c r="P65" s="77">
        <v>107.76</v>
      </c>
      <c r="Q65" s="77"/>
      <c r="R65" s="78">
        <f t="shared" si="3"/>
        <v>-133616.76248415853</v>
      </c>
      <c r="S65" s="78"/>
      <c r="T65" s="79">
        <f t="shared" si="4"/>
        <v>-38</v>
      </c>
      <c r="U65" s="79"/>
    </row>
    <row r="66" spans="2:21" ht="13.5">
      <c r="B66" s="36">
        <v>59</v>
      </c>
      <c r="C66" s="76">
        <f t="shared" si="1"/>
        <v>4097580.7161809523</v>
      </c>
      <c r="D66" s="76"/>
      <c r="E66" s="36">
        <v>2014</v>
      </c>
      <c r="F66" s="8">
        <v>42672</v>
      </c>
      <c r="G66" s="39" t="s">
        <v>4</v>
      </c>
      <c r="H66" s="77">
        <v>108.15</v>
      </c>
      <c r="I66" s="77"/>
      <c r="J66" s="36">
        <v>15</v>
      </c>
      <c r="K66" s="76">
        <f t="shared" si="0"/>
        <v>122927.42148542857</v>
      </c>
      <c r="L66" s="76"/>
      <c r="M66" s="6">
        <f t="shared" si="2"/>
        <v>8.195161432361905</v>
      </c>
      <c r="N66" s="36">
        <v>2014</v>
      </c>
      <c r="O66" s="8">
        <v>42684</v>
      </c>
      <c r="P66" s="77">
        <v>114.15</v>
      </c>
      <c r="Q66" s="77"/>
      <c r="R66" s="78">
        <f t="shared" si="3"/>
        <v>4917096.859417142</v>
      </c>
      <c r="S66" s="78"/>
      <c r="T66" s="79">
        <f t="shared" si="4"/>
        <v>600</v>
      </c>
      <c r="U66" s="79"/>
    </row>
    <row r="67" spans="2:21" ht="13.5">
      <c r="B67" s="36">
        <v>60</v>
      </c>
      <c r="C67" s="76">
        <f t="shared" si="1"/>
        <v>9014677.575598095</v>
      </c>
      <c r="D67" s="76"/>
      <c r="E67" s="36">
        <v>2014</v>
      </c>
      <c r="F67" s="8">
        <v>42686</v>
      </c>
      <c r="G67" s="39" t="s">
        <v>4</v>
      </c>
      <c r="H67" s="77">
        <v>115.8</v>
      </c>
      <c r="I67" s="77"/>
      <c r="J67" s="36">
        <v>81</v>
      </c>
      <c r="K67" s="76">
        <f t="shared" si="0"/>
        <v>270440.32726794283</v>
      </c>
      <c r="L67" s="76"/>
      <c r="M67" s="6">
        <f t="shared" si="2"/>
        <v>3.338769472443739</v>
      </c>
      <c r="N67" s="36">
        <v>2014</v>
      </c>
      <c r="O67" s="8">
        <v>42686</v>
      </c>
      <c r="P67" s="77">
        <v>114.99</v>
      </c>
      <c r="Q67" s="77"/>
      <c r="R67" s="78">
        <f t="shared" si="3"/>
        <v>-270440.3272679436</v>
      </c>
      <c r="S67" s="78"/>
      <c r="T67" s="79">
        <f t="shared" si="4"/>
        <v>-81</v>
      </c>
      <c r="U67" s="79"/>
    </row>
    <row r="68" spans="2:21" ht="13.5">
      <c r="B68" s="36">
        <v>61</v>
      </c>
      <c r="C68" s="76">
        <f t="shared" si="1"/>
        <v>8744237.248330152</v>
      </c>
      <c r="D68" s="76"/>
      <c r="E68" s="36">
        <v>2014</v>
      </c>
      <c r="F68" s="8">
        <v>42719</v>
      </c>
      <c r="G68" s="39" t="s">
        <v>3</v>
      </c>
      <c r="H68" s="77">
        <v>118.18</v>
      </c>
      <c r="I68" s="77"/>
      <c r="J68" s="36">
        <v>90</v>
      </c>
      <c r="K68" s="76">
        <f t="shared" si="0"/>
        <v>262327.11744990456</v>
      </c>
      <c r="L68" s="76"/>
      <c r="M68" s="6">
        <f t="shared" si="2"/>
        <v>2.9147457494433837</v>
      </c>
      <c r="N68" s="36">
        <v>2014</v>
      </c>
      <c r="O68" s="8">
        <v>42721</v>
      </c>
      <c r="P68" s="77">
        <v>117.71</v>
      </c>
      <c r="Q68" s="77"/>
      <c r="R68" s="78">
        <f t="shared" si="3"/>
        <v>136993.05022384285</v>
      </c>
      <c r="S68" s="78"/>
      <c r="T68" s="79">
        <f t="shared" si="4"/>
        <v>47.00000000000131</v>
      </c>
      <c r="U68" s="79"/>
    </row>
    <row r="69" spans="2:21" ht="13.5">
      <c r="B69" s="36">
        <v>62</v>
      </c>
      <c r="C69" s="76">
        <f t="shared" si="1"/>
        <v>8881230.298553994</v>
      </c>
      <c r="D69" s="76"/>
      <c r="E69" s="36">
        <v>2015</v>
      </c>
      <c r="F69" s="8">
        <v>42374</v>
      </c>
      <c r="G69" s="39" t="s">
        <v>4</v>
      </c>
      <c r="H69" s="77">
        <v>120.58</v>
      </c>
      <c r="I69" s="77"/>
      <c r="J69" s="36">
        <v>62</v>
      </c>
      <c r="K69" s="76">
        <f t="shared" si="0"/>
        <v>266436.9089566198</v>
      </c>
      <c r="L69" s="76"/>
      <c r="M69" s="6">
        <f t="shared" si="2"/>
        <v>4.297369499300319</v>
      </c>
      <c r="N69" s="36">
        <v>2015</v>
      </c>
      <c r="O69" s="8">
        <v>42374</v>
      </c>
      <c r="P69" s="77">
        <v>119.96</v>
      </c>
      <c r="Q69" s="77"/>
      <c r="R69" s="78">
        <f t="shared" si="3"/>
        <v>-266436.9089566217</v>
      </c>
      <c r="S69" s="78"/>
      <c r="T69" s="79">
        <f t="shared" si="4"/>
        <v>-62</v>
      </c>
      <c r="U69" s="79"/>
    </row>
    <row r="70" spans="2:21" ht="13.5">
      <c r="B70" s="36">
        <v>63</v>
      </c>
      <c r="C70" s="76">
        <f t="shared" si="1"/>
        <v>8614793.389597373</v>
      </c>
      <c r="D70" s="76"/>
      <c r="E70" s="36">
        <v>2015</v>
      </c>
      <c r="F70" s="8">
        <v>42410</v>
      </c>
      <c r="G70" s="39" t="s">
        <v>4</v>
      </c>
      <c r="H70" s="77">
        <v>118.71</v>
      </c>
      <c r="I70" s="77"/>
      <c r="J70" s="36">
        <v>39</v>
      </c>
      <c r="K70" s="76">
        <f t="shared" si="0"/>
        <v>258443.8016879212</v>
      </c>
      <c r="L70" s="76"/>
      <c r="M70" s="6">
        <f t="shared" si="2"/>
        <v>6.626764145844133</v>
      </c>
      <c r="N70" s="36">
        <v>2015</v>
      </c>
      <c r="O70" s="8">
        <v>42412</v>
      </c>
      <c r="P70" s="77">
        <v>119.62</v>
      </c>
      <c r="Q70" s="77"/>
      <c r="R70" s="78">
        <f t="shared" si="3"/>
        <v>603035.5372718233</v>
      </c>
      <c r="S70" s="78"/>
      <c r="T70" s="79">
        <f t="shared" si="4"/>
        <v>91.00000000000108</v>
      </c>
      <c r="U70" s="79"/>
    </row>
    <row r="71" spans="2:21" ht="13.5">
      <c r="B71" s="36">
        <v>64</v>
      </c>
      <c r="C71" s="76">
        <f t="shared" si="1"/>
        <v>9217828.926869197</v>
      </c>
      <c r="D71" s="76"/>
      <c r="E71" s="36">
        <v>2015</v>
      </c>
      <c r="F71" s="8">
        <v>42440</v>
      </c>
      <c r="G71" s="39" t="s">
        <v>4</v>
      </c>
      <c r="H71" s="77">
        <v>121.46</v>
      </c>
      <c r="I71" s="77"/>
      <c r="J71" s="36">
        <v>32</v>
      </c>
      <c r="K71" s="76">
        <f>IF(F71="","",C71*0.03)</f>
        <v>276534.8678060759</v>
      </c>
      <c r="L71" s="76"/>
      <c r="M71" s="6">
        <f t="shared" si="2"/>
        <v>8.641714618939872</v>
      </c>
      <c r="N71" s="36">
        <v>2015</v>
      </c>
      <c r="O71" s="8">
        <v>42441</v>
      </c>
      <c r="P71" s="77">
        <v>121.3</v>
      </c>
      <c r="Q71" s="77"/>
      <c r="R71" s="78">
        <f t="shared" si="3"/>
        <v>-138267.433903035</v>
      </c>
      <c r="S71" s="78"/>
      <c r="T71" s="79">
        <f t="shared" si="4"/>
        <v>-32</v>
      </c>
      <c r="U71" s="79"/>
    </row>
    <row r="72" spans="2:21" ht="13.5">
      <c r="B72" s="36">
        <v>65</v>
      </c>
      <c r="C72" s="76">
        <f t="shared" si="1"/>
        <v>9079561.492966162</v>
      </c>
      <c r="D72" s="76"/>
      <c r="E72" s="36">
        <v>2015</v>
      </c>
      <c r="F72" s="8">
        <v>42454</v>
      </c>
      <c r="G72" s="39" t="s">
        <v>3</v>
      </c>
      <c r="H72" s="77">
        <v>119.55</v>
      </c>
      <c r="I72" s="77"/>
      <c r="J72" s="36">
        <v>19</v>
      </c>
      <c r="K72" s="76">
        <f aca="true" t="shared" si="5" ref="K72:K107">IF(F72="","",C72*0.03)</f>
        <v>272386.84478898486</v>
      </c>
      <c r="L72" s="76"/>
      <c r="M72" s="6">
        <f t="shared" si="2"/>
        <v>14.336149725736046</v>
      </c>
      <c r="N72" s="36">
        <v>2015</v>
      </c>
      <c r="O72" s="8">
        <v>42455</v>
      </c>
      <c r="P72" s="77">
        <v>119.05</v>
      </c>
      <c r="Q72" s="77"/>
      <c r="R72" s="78">
        <f t="shared" si="3"/>
        <v>716807.4862868023</v>
      </c>
      <c r="S72" s="78"/>
      <c r="T72" s="79">
        <f t="shared" si="4"/>
        <v>50</v>
      </c>
      <c r="U72" s="79"/>
    </row>
    <row r="73" spans="2:21" ht="13.5">
      <c r="B73" s="36">
        <v>66</v>
      </c>
      <c r="C73" s="76">
        <f aca="true" t="shared" si="6" ref="C73:C84">IF(R72="","",C72+R72)</f>
        <v>9796368.979252964</v>
      </c>
      <c r="D73" s="76"/>
      <c r="E73" s="36">
        <v>2015</v>
      </c>
      <c r="F73" s="8">
        <v>42476</v>
      </c>
      <c r="G73" s="39" t="s">
        <v>3</v>
      </c>
      <c r="H73" s="77">
        <v>119.24</v>
      </c>
      <c r="I73" s="77"/>
      <c r="J73" s="36">
        <v>21</v>
      </c>
      <c r="K73" s="76">
        <f t="shared" si="5"/>
        <v>293891.0693775889</v>
      </c>
      <c r="L73" s="76"/>
      <c r="M73" s="6">
        <f aca="true" t="shared" si="7" ref="M73:M107">IF(J73="","",(K73/J73)/1000)</f>
        <v>13.994812827504235</v>
      </c>
      <c r="N73" s="36">
        <v>2015</v>
      </c>
      <c r="O73" s="8">
        <v>42480</v>
      </c>
      <c r="P73" s="77">
        <v>118.956</v>
      </c>
      <c r="Q73" s="77"/>
      <c r="R73" s="78">
        <f aca="true" t="shared" si="8" ref="R73:R107">IF(O73="","",(IF(G73="売",H73-P73,P73-H73))*M73*100000)</f>
        <v>397452.6843011089</v>
      </c>
      <c r="S73" s="78"/>
      <c r="T73" s="79">
        <f aca="true" t="shared" si="9" ref="T73:T107">IF(O73="","",IF(R73&lt;0,J73*(-1),IF(G73="買",(P73-H73)*100,(H73-P73)*100)))</f>
        <v>28.39999999999918</v>
      </c>
      <c r="U73" s="79"/>
    </row>
    <row r="74" spans="2:21" ht="13.5">
      <c r="B74" s="36">
        <v>67</v>
      </c>
      <c r="C74" s="76">
        <f t="shared" si="6"/>
        <v>10193821.663554072</v>
      </c>
      <c r="D74" s="76"/>
      <c r="E74" s="36">
        <v>2015</v>
      </c>
      <c r="F74" s="8">
        <v>42502</v>
      </c>
      <c r="G74" s="39" t="s">
        <v>4</v>
      </c>
      <c r="H74" s="77">
        <v>120.13</v>
      </c>
      <c r="I74" s="77"/>
      <c r="J74" s="36">
        <v>29</v>
      </c>
      <c r="K74" s="76">
        <f t="shared" si="5"/>
        <v>305814.6499066222</v>
      </c>
      <c r="L74" s="76"/>
      <c r="M74" s="6">
        <f t="shared" si="7"/>
        <v>10.545332755400764</v>
      </c>
      <c r="N74" s="36">
        <v>2015</v>
      </c>
      <c r="O74" s="8">
        <v>42502</v>
      </c>
      <c r="P74" s="77">
        <v>119.84</v>
      </c>
      <c r="Q74" s="77"/>
      <c r="R74" s="78">
        <f t="shared" si="8"/>
        <v>-305814.64990661375</v>
      </c>
      <c r="S74" s="78"/>
      <c r="T74" s="79">
        <f t="shared" si="9"/>
        <v>-29</v>
      </c>
      <c r="U74" s="79"/>
    </row>
    <row r="75" spans="2:21" ht="13.5">
      <c r="B75" s="36">
        <v>68</v>
      </c>
      <c r="C75" s="76">
        <f t="shared" si="6"/>
        <v>9888007.01364746</v>
      </c>
      <c r="D75" s="76"/>
      <c r="E75" s="36">
        <v>2015</v>
      </c>
      <c r="F75" s="8">
        <v>42503</v>
      </c>
      <c r="G75" s="39" t="s">
        <v>3</v>
      </c>
      <c r="H75" s="77">
        <v>119.78</v>
      </c>
      <c r="I75" s="77"/>
      <c r="J75" s="36">
        <v>21</v>
      </c>
      <c r="K75" s="76">
        <f t="shared" si="5"/>
        <v>296640.21040942374</v>
      </c>
      <c r="L75" s="76"/>
      <c r="M75" s="6">
        <f t="shared" si="7"/>
        <v>14.125724305210655</v>
      </c>
      <c r="N75" s="36">
        <v>2015</v>
      </c>
      <c r="O75" s="8">
        <v>42503</v>
      </c>
      <c r="P75" s="77">
        <v>119.99</v>
      </c>
      <c r="Q75" s="77"/>
      <c r="R75" s="78">
        <f t="shared" si="8"/>
        <v>-296640.21040941495</v>
      </c>
      <c r="S75" s="78"/>
      <c r="T75" s="79">
        <f t="shared" si="9"/>
        <v>-21</v>
      </c>
      <c r="U75" s="79"/>
    </row>
    <row r="76" spans="2:21" ht="13.5">
      <c r="B76" s="36">
        <v>69</v>
      </c>
      <c r="C76" s="76">
        <f t="shared" si="6"/>
        <v>9591366.803238045</v>
      </c>
      <c r="D76" s="76"/>
      <c r="E76" s="36">
        <v>2015</v>
      </c>
      <c r="F76" s="8">
        <v>42522</v>
      </c>
      <c r="G76" s="39" t="s">
        <v>4</v>
      </c>
      <c r="H76" s="77">
        <v>124.17</v>
      </c>
      <c r="I76" s="77"/>
      <c r="J76" s="36">
        <v>51</v>
      </c>
      <c r="K76" s="76">
        <f t="shared" si="5"/>
        <v>287741.0040971413</v>
      </c>
      <c r="L76" s="76"/>
      <c r="M76" s="6">
        <f t="shared" si="7"/>
        <v>5.641980472492968</v>
      </c>
      <c r="N76" s="36">
        <v>2015</v>
      </c>
      <c r="O76" s="8">
        <v>42523</v>
      </c>
      <c r="P76" s="77">
        <v>124.74</v>
      </c>
      <c r="Q76" s="77"/>
      <c r="R76" s="78">
        <f t="shared" si="8"/>
        <v>321592.8869320953</v>
      </c>
      <c r="S76" s="78"/>
      <c r="T76" s="79">
        <f t="shared" si="9"/>
        <v>56.99999999999932</v>
      </c>
      <c r="U76" s="79"/>
    </row>
    <row r="77" spans="2:21" ht="13.5">
      <c r="B77" s="36">
        <v>70</v>
      </c>
      <c r="C77" s="76">
        <f t="shared" si="6"/>
        <v>9912959.690170141</v>
      </c>
      <c r="D77" s="76"/>
      <c r="E77" s="36">
        <v>2015</v>
      </c>
      <c r="F77" s="8">
        <v>42539</v>
      </c>
      <c r="G77" s="39" t="s">
        <v>3</v>
      </c>
      <c r="H77" s="77">
        <v>123.34</v>
      </c>
      <c r="I77" s="77"/>
      <c r="J77" s="36">
        <v>24</v>
      </c>
      <c r="K77" s="76">
        <f t="shared" si="5"/>
        <v>297388.79070510424</v>
      </c>
      <c r="L77" s="76"/>
      <c r="M77" s="6">
        <f t="shared" si="7"/>
        <v>12.391199612712677</v>
      </c>
      <c r="N77" s="36">
        <v>2015</v>
      </c>
      <c r="O77" s="8">
        <v>42540</v>
      </c>
      <c r="P77" s="77">
        <v>123.15</v>
      </c>
      <c r="Q77" s="77"/>
      <c r="R77" s="78">
        <f t="shared" si="8"/>
        <v>235432.79264153805</v>
      </c>
      <c r="S77" s="78"/>
      <c r="T77" s="79">
        <f t="shared" si="9"/>
        <v>18.999999999999773</v>
      </c>
      <c r="U77" s="79"/>
    </row>
    <row r="78" spans="2:21" ht="13.5">
      <c r="B78" s="36">
        <v>71</v>
      </c>
      <c r="C78" s="76">
        <f t="shared" si="6"/>
        <v>10148392.482811678</v>
      </c>
      <c r="D78" s="76"/>
      <c r="E78" s="36">
        <v>2015</v>
      </c>
      <c r="F78" s="8">
        <v>42568</v>
      </c>
      <c r="G78" s="39" t="s">
        <v>4</v>
      </c>
      <c r="H78" s="77">
        <v>124.07</v>
      </c>
      <c r="I78" s="77"/>
      <c r="J78" s="36">
        <v>17</v>
      </c>
      <c r="K78" s="76">
        <f t="shared" si="5"/>
        <v>304451.77448435035</v>
      </c>
      <c r="L78" s="76"/>
      <c r="M78" s="6">
        <f t="shared" si="7"/>
        <v>17.908927910844138</v>
      </c>
      <c r="N78" s="36">
        <v>2015</v>
      </c>
      <c r="O78" s="8">
        <v>42571</v>
      </c>
      <c r="P78" s="77">
        <v>124.15</v>
      </c>
      <c r="Q78" s="77"/>
      <c r="R78" s="78">
        <f t="shared" si="8"/>
        <v>143271.4232867755</v>
      </c>
      <c r="S78" s="78"/>
      <c r="T78" s="79">
        <f t="shared" si="9"/>
        <v>8.00000000000125</v>
      </c>
      <c r="U78" s="79"/>
    </row>
    <row r="79" spans="2:21" ht="13.5">
      <c r="B79" s="36">
        <v>72</v>
      </c>
      <c r="C79" s="76">
        <f t="shared" si="6"/>
        <v>10291663.906098453</v>
      </c>
      <c r="D79" s="76"/>
      <c r="E79" s="36">
        <v>2015</v>
      </c>
      <c r="F79" s="8">
        <v>42587</v>
      </c>
      <c r="G79" s="39" t="s">
        <v>4</v>
      </c>
      <c r="H79" s="77">
        <v>124.44</v>
      </c>
      <c r="I79" s="77"/>
      <c r="J79" s="36">
        <v>43</v>
      </c>
      <c r="K79" s="76">
        <f t="shared" si="5"/>
        <v>308749.91718295356</v>
      </c>
      <c r="L79" s="76"/>
      <c r="M79" s="6">
        <f t="shared" si="7"/>
        <v>7.18023063216171</v>
      </c>
      <c r="N79" s="36">
        <v>2015</v>
      </c>
      <c r="O79" s="8">
        <v>42587</v>
      </c>
      <c r="P79" s="77">
        <v>124.71</v>
      </c>
      <c r="Q79" s="77"/>
      <c r="R79" s="78">
        <f t="shared" si="8"/>
        <v>193866.2270683633</v>
      </c>
      <c r="S79" s="78"/>
      <c r="T79" s="79">
        <f t="shared" si="9"/>
        <v>26.999999999999602</v>
      </c>
      <c r="U79" s="79"/>
    </row>
    <row r="80" spans="2:21" ht="13.5">
      <c r="B80" s="36">
        <v>73</v>
      </c>
      <c r="C80" s="76">
        <f t="shared" si="6"/>
        <v>10485530.133166816</v>
      </c>
      <c r="D80" s="76"/>
      <c r="E80" s="36">
        <v>2015</v>
      </c>
      <c r="F80" s="8">
        <v>42602</v>
      </c>
      <c r="G80" s="39" t="s">
        <v>3</v>
      </c>
      <c r="H80" s="77">
        <v>123.78</v>
      </c>
      <c r="I80" s="77"/>
      <c r="J80" s="36">
        <v>29</v>
      </c>
      <c r="K80" s="76">
        <f t="shared" si="5"/>
        <v>314565.9039950045</v>
      </c>
      <c r="L80" s="76"/>
      <c r="M80" s="6">
        <f t="shared" si="7"/>
        <v>10.847100137758774</v>
      </c>
      <c r="N80" s="36">
        <v>2015</v>
      </c>
      <c r="O80" s="8">
        <v>42607</v>
      </c>
      <c r="P80" s="77">
        <v>119.47</v>
      </c>
      <c r="Q80" s="77"/>
      <c r="R80" s="78">
        <f t="shared" si="8"/>
        <v>4675100.159374034</v>
      </c>
      <c r="S80" s="78"/>
      <c r="T80" s="79">
        <f t="shared" si="9"/>
        <v>431.0000000000002</v>
      </c>
      <c r="U80" s="79"/>
    </row>
    <row r="81" spans="2:21" ht="13.5">
      <c r="B81" s="36">
        <v>74</v>
      </c>
      <c r="C81" s="76">
        <f t="shared" si="6"/>
        <v>15160630.29254085</v>
      </c>
      <c r="D81" s="76"/>
      <c r="E81" s="36">
        <v>2015</v>
      </c>
      <c r="F81" s="8">
        <v>42631</v>
      </c>
      <c r="G81" s="39" t="s">
        <v>3</v>
      </c>
      <c r="H81" s="77">
        <v>119.68</v>
      </c>
      <c r="I81" s="77"/>
      <c r="J81" s="36">
        <v>73</v>
      </c>
      <c r="K81" s="76">
        <f t="shared" si="5"/>
        <v>454818.90877622546</v>
      </c>
      <c r="L81" s="76"/>
      <c r="M81" s="6">
        <f t="shared" si="7"/>
        <v>6.230396010633225</v>
      </c>
      <c r="N81" s="36">
        <v>2015</v>
      </c>
      <c r="O81" s="8">
        <v>42631</v>
      </c>
      <c r="P81" s="77">
        <v>119.88</v>
      </c>
      <c r="Q81" s="77"/>
      <c r="R81" s="78">
        <f t="shared" si="8"/>
        <v>-124607.92021265741</v>
      </c>
      <c r="S81" s="78"/>
      <c r="T81" s="79">
        <f t="shared" si="9"/>
        <v>-73</v>
      </c>
      <c r="U81" s="79"/>
    </row>
    <row r="82" spans="2:21" ht="13.5">
      <c r="B82" s="36">
        <v>75</v>
      </c>
      <c r="C82" s="76">
        <f t="shared" si="6"/>
        <v>15036022.372328192</v>
      </c>
      <c r="D82" s="76"/>
      <c r="E82" s="36">
        <v>2015</v>
      </c>
      <c r="F82" s="8">
        <v>42662</v>
      </c>
      <c r="G82" s="39" t="s">
        <v>4</v>
      </c>
      <c r="H82" s="77">
        <v>119.451</v>
      </c>
      <c r="I82" s="77"/>
      <c r="J82" s="36">
        <v>23</v>
      </c>
      <c r="K82" s="76">
        <f t="shared" si="5"/>
        <v>451080.67116984574</v>
      </c>
      <c r="L82" s="76"/>
      <c r="M82" s="6">
        <f t="shared" si="7"/>
        <v>19.61220309434112</v>
      </c>
      <c r="N82" s="36">
        <v>2015</v>
      </c>
      <c r="O82" s="8">
        <v>42665</v>
      </c>
      <c r="P82" s="77">
        <v>119.74</v>
      </c>
      <c r="Q82" s="77"/>
      <c r="R82" s="78">
        <f t="shared" si="8"/>
        <v>566792.6694264612</v>
      </c>
      <c r="S82" s="78"/>
      <c r="T82" s="79">
        <f t="shared" si="9"/>
        <v>28.900000000000148</v>
      </c>
      <c r="U82" s="79"/>
    </row>
    <row r="83" spans="2:21" ht="13.5">
      <c r="B83" s="36">
        <v>76</v>
      </c>
      <c r="C83" s="76">
        <f t="shared" si="6"/>
        <v>15602815.041754654</v>
      </c>
      <c r="D83" s="76"/>
      <c r="E83" s="36">
        <v>2015</v>
      </c>
      <c r="F83" s="8">
        <v>42701</v>
      </c>
      <c r="G83" s="39" t="s">
        <v>3</v>
      </c>
      <c r="H83" s="77">
        <v>122.54</v>
      </c>
      <c r="I83" s="77"/>
      <c r="J83" s="36">
        <v>9</v>
      </c>
      <c r="K83" s="76">
        <f t="shared" si="5"/>
        <v>468084.4512526396</v>
      </c>
      <c r="L83" s="76"/>
      <c r="M83" s="6">
        <f t="shared" si="7"/>
        <v>52.00938347251551</v>
      </c>
      <c r="N83" s="36">
        <v>2015</v>
      </c>
      <c r="O83" s="8">
        <v>42701</v>
      </c>
      <c r="P83" s="77">
        <v>122.63</v>
      </c>
      <c r="Q83" s="77"/>
      <c r="R83" s="78">
        <f t="shared" si="8"/>
        <v>-468084.45125258336</v>
      </c>
      <c r="S83" s="78"/>
      <c r="T83" s="79">
        <f t="shared" si="9"/>
        <v>-9</v>
      </c>
      <c r="U83" s="79"/>
    </row>
    <row r="84" spans="2:21" ht="13.5">
      <c r="B84" s="36">
        <v>77</v>
      </c>
      <c r="C84" s="76">
        <f t="shared" si="6"/>
        <v>15134730.59050207</v>
      </c>
      <c r="D84" s="76"/>
      <c r="E84" s="36">
        <v>2015</v>
      </c>
      <c r="F84" s="8">
        <v>42713</v>
      </c>
      <c r="G84" s="39" t="s">
        <v>3</v>
      </c>
      <c r="H84" s="77">
        <v>122.83</v>
      </c>
      <c r="I84" s="77"/>
      <c r="J84" s="36">
        <v>23</v>
      </c>
      <c r="K84" s="76">
        <f t="shared" si="5"/>
        <v>454041.9177150621</v>
      </c>
      <c r="L84" s="76"/>
      <c r="M84" s="6">
        <f t="shared" si="7"/>
        <v>19.740952944133134</v>
      </c>
      <c r="N84" s="36">
        <v>2015</v>
      </c>
      <c r="O84" s="8">
        <v>42719</v>
      </c>
      <c r="P84" s="77">
        <v>121.32</v>
      </c>
      <c r="Q84" s="77"/>
      <c r="R84" s="78">
        <f t="shared" si="8"/>
        <v>2980883.8945641136</v>
      </c>
      <c r="S84" s="78"/>
      <c r="T84" s="79">
        <f t="shared" si="9"/>
        <v>151.0000000000005</v>
      </c>
      <c r="U84" s="79"/>
    </row>
    <row r="85" spans="2:21" ht="13.5">
      <c r="B85" s="36">
        <v>78</v>
      </c>
      <c r="C85" s="76">
        <f aca="true" t="shared" si="10" ref="C85:C107">IF(R84="","",C84+R84)</f>
        <v>18115614.485066183</v>
      </c>
      <c r="D85" s="76"/>
      <c r="E85" s="36">
        <v>2015</v>
      </c>
      <c r="F85" s="8">
        <v>42726</v>
      </c>
      <c r="G85" s="39" t="s">
        <v>3</v>
      </c>
      <c r="H85" s="77">
        <v>121.17</v>
      </c>
      <c r="I85" s="77"/>
      <c r="J85" s="36">
        <v>11</v>
      </c>
      <c r="K85" s="76">
        <f t="shared" si="5"/>
        <v>543468.4345519855</v>
      </c>
      <c r="L85" s="76"/>
      <c r="M85" s="6">
        <f t="shared" si="7"/>
        <v>49.40622132290777</v>
      </c>
      <c r="N85" s="36">
        <v>2015</v>
      </c>
      <c r="O85" s="8">
        <v>42732</v>
      </c>
      <c r="P85" s="77">
        <v>120.49</v>
      </c>
      <c r="Q85" s="77"/>
      <c r="R85" s="78">
        <f t="shared" si="8"/>
        <v>3359623.049957762</v>
      </c>
      <c r="S85" s="78"/>
      <c r="T85" s="79">
        <f t="shared" si="9"/>
        <v>68.00000000000068</v>
      </c>
      <c r="U85" s="79"/>
    </row>
    <row r="86" spans="2:21" ht="13.5">
      <c r="B86" s="36">
        <v>79</v>
      </c>
      <c r="C86" s="76">
        <f t="shared" si="10"/>
        <v>21475237.535023946</v>
      </c>
      <c r="D86" s="76"/>
      <c r="E86" s="36">
        <v>2016</v>
      </c>
      <c r="F86" s="8">
        <v>42376</v>
      </c>
      <c r="G86" s="39" t="s">
        <v>3</v>
      </c>
      <c r="H86" s="77">
        <v>117.76</v>
      </c>
      <c r="I86" s="77"/>
      <c r="J86" s="36">
        <v>50</v>
      </c>
      <c r="K86" s="76">
        <f t="shared" si="5"/>
        <v>644257.1260507184</v>
      </c>
      <c r="L86" s="76"/>
      <c r="M86" s="6">
        <f t="shared" si="7"/>
        <v>12.885142521014368</v>
      </c>
      <c r="N86" s="36">
        <v>2016</v>
      </c>
      <c r="O86" s="8">
        <v>42377</v>
      </c>
      <c r="P86" s="77">
        <v>118.26</v>
      </c>
      <c r="Q86" s="77"/>
      <c r="R86" s="78">
        <f t="shared" si="8"/>
        <v>-644257.1260507184</v>
      </c>
      <c r="S86" s="78"/>
      <c r="T86" s="79">
        <f t="shared" si="9"/>
        <v>-50</v>
      </c>
      <c r="U86" s="79"/>
    </row>
    <row r="87" spans="2:21" ht="13.5">
      <c r="B87" s="36">
        <v>80</v>
      </c>
      <c r="C87" s="76">
        <f t="shared" si="10"/>
        <v>20830980.40897323</v>
      </c>
      <c r="D87" s="76"/>
      <c r="E87" s="36">
        <v>2016</v>
      </c>
      <c r="F87" s="8">
        <v>42388</v>
      </c>
      <c r="G87" s="39" t="s">
        <v>4</v>
      </c>
      <c r="H87" s="77">
        <v>117.82</v>
      </c>
      <c r="I87" s="77"/>
      <c r="J87" s="36">
        <v>59</v>
      </c>
      <c r="K87" s="76">
        <f t="shared" si="5"/>
        <v>624929.4122691968</v>
      </c>
      <c r="L87" s="76"/>
      <c r="M87" s="6">
        <f t="shared" si="7"/>
        <v>10.592023936766047</v>
      </c>
      <c r="N87" s="36">
        <v>2016</v>
      </c>
      <c r="O87" s="8">
        <v>42388</v>
      </c>
      <c r="P87" s="77">
        <v>117.23</v>
      </c>
      <c r="Q87" s="77"/>
      <c r="R87" s="78">
        <f t="shared" si="8"/>
        <v>-624929.4122691853</v>
      </c>
      <c r="S87" s="78"/>
      <c r="T87" s="79">
        <f t="shared" si="9"/>
        <v>-59</v>
      </c>
      <c r="U87" s="79"/>
    </row>
    <row r="88" spans="2:21" ht="13.5">
      <c r="B88" s="36">
        <v>81</v>
      </c>
      <c r="C88" s="76">
        <f t="shared" si="10"/>
        <v>20206050.996704042</v>
      </c>
      <c r="D88" s="76"/>
      <c r="E88" s="36">
        <v>2016</v>
      </c>
      <c r="F88" s="8">
        <v>42398</v>
      </c>
      <c r="G88" s="39" t="s">
        <v>4</v>
      </c>
      <c r="H88" s="77">
        <v>118.83</v>
      </c>
      <c r="I88" s="77"/>
      <c r="J88" s="36">
        <v>23</v>
      </c>
      <c r="K88" s="76">
        <f t="shared" si="5"/>
        <v>606181.5299011213</v>
      </c>
      <c r="L88" s="76"/>
      <c r="M88" s="6">
        <f t="shared" si="7"/>
        <v>26.3557186913531</v>
      </c>
      <c r="N88" s="36">
        <v>2016</v>
      </c>
      <c r="O88" s="8">
        <v>42398</v>
      </c>
      <c r="P88" s="77">
        <v>118.6</v>
      </c>
      <c r="Q88" s="77"/>
      <c r="R88" s="78">
        <f t="shared" si="8"/>
        <v>-606181.5299011318</v>
      </c>
      <c r="S88" s="78"/>
      <c r="T88" s="79">
        <f t="shared" si="9"/>
        <v>-23</v>
      </c>
      <c r="U88" s="79"/>
    </row>
    <row r="89" spans="2:21" ht="13.5">
      <c r="B89" s="36">
        <v>82</v>
      </c>
      <c r="C89" s="76">
        <f t="shared" si="10"/>
        <v>19599869.46680291</v>
      </c>
      <c r="D89" s="76"/>
      <c r="E89" s="36">
        <v>2016</v>
      </c>
      <c r="F89" s="8">
        <v>42405</v>
      </c>
      <c r="G89" s="39" t="s">
        <v>3</v>
      </c>
      <c r="H89" s="77">
        <v>116.83</v>
      </c>
      <c r="I89" s="77"/>
      <c r="J89" s="36">
        <v>59</v>
      </c>
      <c r="K89" s="76">
        <f t="shared" si="5"/>
        <v>587996.0840040873</v>
      </c>
      <c r="L89" s="76"/>
      <c r="M89" s="6">
        <f t="shared" si="7"/>
        <v>9.966035322103174</v>
      </c>
      <c r="N89" s="36">
        <v>2016</v>
      </c>
      <c r="O89" s="8">
        <v>42408</v>
      </c>
      <c r="P89" s="77">
        <v>117.42</v>
      </c>
      <c r="Q89" s="77"/>
      <c r="R89" s="78">
        <f t="shared" si="8"/>
        <v>-587996.0840040906</v>
      </c>
      <c r="S89" s="78"/>
      <c r="T89" s="79">
        <f t="shared" si="9"/>
        <v>-59</v>
      </c>
      <c r="U89" s="79"/>
    </row>
    <row r="90" spans="2:21" ht="13.5">
      <c r="B90" s="36">
        <v>83</v>
      </c>
      <c r="C90" s="76">
        <f t="shared" si="10"/>
        <v>19011873.38279882</v>
      </c>
      <c r="D90" s="76"/>
      <c r="E90" s="36">
        <v>2016</v>
      </c>
      <c r="F90" s="8">
        <v>42424</v>
      </c>
      <c r="G90" s="39" t="s">
        <v>3</v>
      </c>
      <c r="H90" s="77">
        <v>111.69</v>
      </c>
      <c r="I90" s="77"/>
      <c r="J90" s="36">
        <v>57</v>
      </c>
      <c r="K90" s="76">
        <f t="shared" si="5"/>
        <v>570356.2014839646</v>
      </c>
      <c r="L90" s="76"/>
      <c r="M90" s="6">
        <f t="shared" si="7"/>
        <v>10.006249148841484</v>
      </c>
      <c r="N90" s="36">
        <v>2016</v>
      </c>
      <c r="O90" s="8">
        <v>42425</v>
      </c>
      <c r="P90" s="77">
        <v>112.26</v>
      </c>
      <c r="Q90" s="77"/>
      <c r="R90" s="78">
        <f t="shared" si="8"/>
        <v>-570356.2014839719</v>
      </c>
      <c r="S90" s="78"/>
      <c r="T90" s="79">
        <f t="shared" si="9"/>
        <v>-57</v>
      </c>
      <c r="U90" s="79"/>
    </row>
    <row r="91" spans="2:21" ht="13.5">
      <c r="B91" s="36">
        <v>84</v>
      </c>
      <c r="C91" s="76">
        <f t="shared" si="10"/>
        <v>18441517.18131485</v>
      </c>
      <c r="D91" s="76"/>
      <c r="E91" s="36">
        <v>2016</v>
      </c>
      <c r="F91" s="8">
        <v>42433</v>
      </c>
      <c r="G91" s="39" t="s">
        <v>3</v>
      </c>
      <c r="H91" s="77">
        <v>113.54</v>
      </c>
      <c r="I91" s="77"/>
      <c r="J91" s="36">
        <v>67</v>
      </c>
      <c r="K91" s="76">
        <f>IF(F91="","",C91*0.03)</f>
        <v>553245.5154394454</v>
      </c>
      <c r="L91" s="76"/>
      <c r="M91" s="6">
        <f t="shared" si="7"/>
        <v>8.257395752827541</v>
      </c>
      <c r="N91" s="36">
        <v>2016</v>
      </c>
      <c r="O91" s="8">
        <v>42433</v>
      </c>
      <c r="P91" s="77">
        <v>114.21</v>
      </c>
      <c r="Q91" s="77"/>
      <c r="R91" s="78">
        <f>IF(O91="","",(IF(G91="売",H91-P91,P91-H91))*M91*100000)</f>
        <v>-553245.5154394349</v>
      </c>
      <c r="S91" s="78"/>
      <c r="T91" s="79">
        <f t="shared" si="9"/>
        <v>-67</v>
      </c>
      <c r="U91" s="79"/>
    </row>
    <row r="92" spans="2:21" ht="13.5">
      <c r="B92" s="36">
        <v>85</v>
      </c>
      <c r="C92" s="76">
        <f t="shared" si="10"/>
        <v>17888271.665875413</v>
      </c>
      <c r="D92" s="76"/>
      <c r="E92" s="36">
        <v>2016</v>
      </c>
      <c r="F92" s="8">
        <v>42436</v>
      </c>
      <c r="G92" s="39" t="s">
        <v>3</v>
      </c>
      <c r="H92" s="77">
        <v>113.49</v>
      </c>
      <c r="I92" s="77"/>
      <c r="J92" s="36">
        <v>15</v>
      </c>
      <c r="K92" s="76">
        <f t="shared" si="5"/>
        <v>536648.1499762624</v>
      </c>
      <c r="L92" s="76"/>
      <c r="M92" s="6">
        <f t="shared" si="7"/>
        <v>35.77654333175082</v>
      </c>
      <c r="N92" s="36">
        <v>2016</v>
      </c>
      <c r="O92" s="8">
        <v>42438</v>
      </c>
      <c r="P92" s="77">
        <v>112.97</v>
      </c>
      <c r="Q92" s="77"/>
      <c r="R92" s="78">
        <f t="shared" si="8"/>
        <v>1860380.2532510287</v>
      </c>
      <c r="S92" s="78"/>
      <c r="T92" s="79">
        <f t="shared" si="9"/>
        <v>51.9999999999996</v>
      </c>
      <c r="U92" s="79"/>
    </row>
    <row r="93" spans="2:21" ht="13.5">
      <c r="B93" s="36">
        <v>86</v>
      </c>
      <c r="C93" s="76">
        <f t="shared" si="10"/>
        <v>19748651.91912644</v>
      </c>
      <c r="D93" s="76"/>
      <c r="E93" s="36">
        <v>2016</v>
      </c>
      <c r="F93" s="8">
        <v>42457</v>
      </c>
      <c r="G93" s="39" t="s">
        <v>4</v>
      </c>
      <c r="H93" s="77">
        <v>113.38</v>
      </c>
      <c r="I93" s="77"/>
      <c r="J93" s="36">
        <v>25</v>
      </c>
      <c r="K93" s="76">
        <f t="shared" si="5"/>
        <v>592459.5575737932</v>
      </c>
      <c r="L93" s="76"/>
      <c r="M93" s="6">
        <f t="shared" si="7"/>
        <v>23.698382302951728</v>
      </c>
      <c r="N93" s="36">
        <v>2016</v>
      </c>
      <c r="O93" s="8">
        <v>42458</v>
      </c>
      <c r="P93" s="77">
        <v>113.33</v>
      </c>
      <c r="Q93" s="77"/>
      <c r="R93" s="78">
        <f t="shared" si="8"/>
        <v>-118491.91151475192</v>
      </c>
      <c r="S93" s="78"/>
      <c r="T93" s="79">
        <f t="shared" si="9"/>
        <v>-25</v>
      </c>
      <c r="U93" s="79"/>
    </row>
    <row r="94" spans="2:21" ht="13.5">
      <c r="B94" s="36">
        <v>87</v>
      </c>
      <c r="C94" s="76">
        <f t="shared" si="10"/>
        <v>19630160.00761169</v>
      </c>
      <c r="D94" s="76"/>
      <c r="E94" s="36">
        <v>2016</v>
      </c>
      <c r="F94" s="8">
        <v>42466</v>
      </c>
      <c r="G94" s="39" t="s">
        <v>3</v>
      </c>
      <c r="H94" s="77">
        <v>110.27</v>
      </c>
      <c r="I94" s="77"/>
      <c r="J94" s="36">
        <v>23</v>
      </c>
      <c r="K94" s="76">
        <f t="shared" si="5"/>
        <v>588904.8002283507</v>
      </c>
      <c r="L94" s="76"/>
      <c r="M94" s="6">
        <f t="shared" si="7"/>
        <v>25.604556531667424</v>
      </c>
      <c r="N94" s="36">
        <v>2016</v>
      </c>
      <c r="O94" s="8" t="s">
        <v>54</v>
      </c>
      <c r="P94" s="77">
        <v>108.43</v>
      </c>
      <c r="Q94" s="77"/>
      <c r="R94" s="78">
        <f t="shared" si="8"/>
        <v>4711238.401826778</v>
      </c>
      <c r="S94" s="78"/>
      <c r="T94" s="79">
        <f t="shared" si="9"/>
        <v>183.99999999999892</v>
      </c>
      <c r="U94" s="79"/>
    </row>
    <row r="95" spans="2:21" ht="13.5">
      <c r="B95" s="36">
        <v>88</v>
      </c>
      <c r="C95" s="76">
        <f t="shared" si="10"/>
        <v>24341398.40943847</v>
      </c>
      <c r="D95" s="76"/>
      <c r="E95" s="36">
        <v>2016</v>
      </c>
      <c r="F95" s="8">
        <v>42535</v>
      </c>
      <c r="G95" s="39" t="s">
        <v>3</v>
      </c>
      <c r="H95" s="77">
        <v>105.94</v>
      </c>
      <c r="I95" s="77"/>
      <c r="J95" s="36">
        <v>62</v>
      </c>
      <c r="K95" s="76">
        <f t="shared" si="5"/>
        <v>730241.952283154</v>
      </c>
      <c r="L95" s="76"/>
      <c r="M95" s="6">
        <f t="shared" si="7"/>
        <v>11.778096004567</v>
      </c>
      <c r="N95" s="36">
        <v>2016</v>
      </c>
      <c r="O95" s="8">
        <v>42542</v>
      </c>
      <c r="P95" s="77">
        <v>104.8</v>
      </c>
      <c r="Q95" s="77"/>
      <c r="R95" s="78">
        <f t="shared" si="8"/>
        <v>1342702.9445206388</v>
      </c>
      <c r="S95" s="78"/>
      <c r="T95" s="79">
        <f t="shared" si="9"/>
        <v>114.00000000000006</v>
      </c>
      <c r="U95" s="79"/>
    </row>
    <row r="96" spans="2:21" ht="13.5">
      <c r="B96" s="36">
        <v>89</v>
      </c>
      <c r="C96" s="76">
        <f t="shared" si="10"/>
        <v>25684101.353959106</v>
      </c>
      <c r="D96" s="76"/>
      <c r="E96" s="36">
        <v>2016</v>
      </c>
      <c r="F96" s="8">
        <v>42551</v>
      </c>
      <c r="G96" s="39" t="s">
        <v>4</v>
      </c>
      <c r="H96" s="77">
        <v>102.83</v>
      </c>
      <c r="I96" s="77"/>
      <c r="J96" s="36">
        <v>38</v>
      </c>
      <c r="K96" s="76">
        <f t="shared" si="5"/>
        <v>770523.0406187732</v>
      </c>
      <c r="L96" s="76"/>
      <c r="M96" s="6">
        <f t="shared" si="7"/>
        <v>20.276922121546665</v>
      </c>
      <c r="N96" s="36">
        <v>2016</v>
      </c>
      <c r="O96" s="8">
        <v>42551</v>
      </c>
      <c r="P96" s="77">
        <v>102.45</v>
      </c>
      <c r="Q96" s="77"/>
      <c r="R96" s="78">
        <f t="shared" si="8"/>
        <v>-770523.040618764</v>
      </c>
      <c r="S96" s="78"/>
      <c r="T96" s="79">
        <f t="shared" si="9"/>
        <v>-38</v>
      </c>
      <c r="U96" s="79"/>
    </row>
    <row r="97" spans="2:21" ht="13.5">
      <c r="B97" s="36">
        <v>90</v>
      </c>
      <c r="C97" s="76">
        <f t="shared" si="10"/>
        <v>24913578.313340344</v>
      </c>
      <c r="D97" s="76"/>
      <c r="E97" s="36">
        <v>2016</v>
      </c>
      <c r="F97" s="8">
        <v>42571</v>
      </c>
      <c r="G97" s="39" t="s">
        <v>4</v>
      </c>
      <c r="H97" s="77">
        <v>106.14</v>
      </c>
      <c r="I97" s="77"/>
      <c r="J97" s="36">
        <v>27</v>
      </c>
      <c r="K97" s="76">
        <f t="shared" si="5"/>
        <v>747407.3494002103</v>
      </c>
      <c r="L97" s="76"/>
      <c r="M97" s="6">
        <f t="shared" si="7"/>
        <v>27.68175368148927</v>
      </c>
      <c r="N97" s="36">
        <v>2016</v>
      </c>
      <c r="O97" s="8">
        <v>42571</v>
      </c>
      <c r="P97" s="77">
        <v>105.87</v>
      </c>
      <c r="Q97" s="77"/>
      <c r="R97" s="78">
        <f t="shared" si="8"/>
        <v>-747407.3494001993</v>
      </c>
      <c r="S97" s="78"/>
      <c r="T97" s="79">
        <f t="shared" si="9"/>
        <v>-27</v>
      </c>
      <c r="U97" s="79"/>
    </row>
    <row r="98" spans="2:21" ht="13.5">
      <c r="B98" s="36">
        <v>91</v>
      </c>
      <c r="C98" s="76">
        <f t="shared" si="10"/>
        <v>24166170.963940144</v>
      </c>
      <c r="D98" s="76"/>
      <c r="E98" s="36">
        <v>2016</v>
      </c>
      <c r="F98" s="8">
        <v>42579</v>
      </c>
      <c r="G98" s="39" t="s">
        <v>3</v>
      </c>
      <c r="H98" s="77">
        <v>104.61</v>
      </c>
      <c r="I98" s="77"/>
      <c r="J98" s="36">
        <v>67</v>
      </c>
      <c r="K98" s="76">
        <f t="shared" si="5"/>
        <v>724985.1289182042</v>
      </c>
      <c r="L98" s="76"/>
      <c r="M98" s="6">
        <f t="shared" si="7"/>
        <v>10.820673565943347</v>
      </c>
      <c r="N98" s="36">
        <v>2016</v>
      </c>
      <c r="O98" s="8">
        <v>42579</v>
      </c>
      <c r="P98" s="77">
        <v>105.28</v>
      </c>
      <c r="Q98" s="77"/>
      <c r="R98" s="78">
        <f t="shared" si="8"/>
        <v>-724985.1289182061</v>
      </c>
      <c r="S98" s="78"/>
      <c r="T98" s="79">
        <f t="shared" si="9"/>
        <v>-67</v>
      </c>
      <c r="U98" s="79"/>
    </row>
    <row r="99" spans="2:21" ht="13.5">
      <c r="B99" s="36">
        <v>92</v>
      </c>
      <c r="C99" s="76">
        <f t="shared" si="10"/>
        <v>23441185.83502194</v>
      </c>
      <c r="D99" s="76"/>
      <c r="E99" s="36">
        <v>2016</v>
      </c>
      <c r="F99" s="8">
        <v>42604</v>
      </c>
      <c r="G99" s="39" t="s">
        <v>4</v>
      </c>
      <c r="H99" s="77">
        <v>100.75</v>
      </c>
      <c r="I99" s="77"/>
      <c r="J99" s="36">
        <v>49</v>
      </c>
      <c r="K99" s="76">
        <f t="shared" si="5"/>
        <v>703235.5750506582</v>
      </c>
      <c r="L99" s="76"/>
      <c r="M99" s="6">
        <f t="shared" si="7"/>
        <v>14.351746429605269</v>
      </c>
      <c r="N99" s="36">
        <v>2016</v>
      </c>
      <c r="O99" s="8">
        <v>42604</v>
      </c>
      <c r="P99" s="77">
        <v>100.26</v>
      </c>
      <c r="Q99" s="77"/>
      <c r="R99" s="78">
        <f t="shared" si="8"/>
        <v>-703235.5750506509</v>
      </c>
      <c r="S99" s="78"/>
      <c r="T99" s="79">
        <f t="shared" si="9"/>
        <v>-49</v>
      </c>
      <c r="U99" s="79"/>
    </row>
    <row r="100" spans="2:21" ht="13.5">
      <c r="B100" s="36">
        <v>93</v>
      </c>
      <c r="C100" s="76">
        <f t="shared" si="10"/>
        <v>22737950.259971287</v>
      </c>
      <c r="D100" s="76"/>
      <c r="E100" s="36">
        <v>2016</v>
      </c>
      <c r="F100" s="8">
        <v>42605</v>
      </c>
      <c r="G100" s="39" t="s">
        <v>3</v>
      </c>
      <c r="H100" s="77">
        <v>100.54</v>
      </c>
      <c r="I100" s="77"/>
      <c r="J100" s="36">
        <v>32</v>
      </c>
      <c r="K100" s="76">
        <f>IF(F100="","",C100*0.03)</f>
        <v>682138.5077991385</v>
      </c>
      <c r="L100" s="76"/>
      <c r="M100" s="6">
        <f t="shared" si="7"/>
        <v>21.31682836872308</v>
      </c>
      <c r="N100" s="36">
        <v>2016</v>
      </c>
      <c r="O100" s="8">
        <v>42606</v>
      </c>
      <c r="P100" s="77">
        <v>100.86</v>
      </c>
      <c r="Q100" s="77"/>
      <c r="R100" s="78">
        <f t="shared" si="8"/>
        <v>-682138.507799124</v>
      </c>
      <c r="S100" s="78"/>
      <c r="T100" s="79">
        <f t="shared" si="9"/>
        <v>-32</v>
      </c>
      <c r="U100" s="79"/>
    </row>
    <row r="101" spans="2:21" ht="13.5">
      <c r="B101" s="36">
        <v>94</v>
      </c>
      <c r="C101" s="76">
        <f t="shared" si="10"/>
        <v>22055811.752172165</v>
      </c>
      <c r="D101" s="76"/>
      <c r="E101" s="36">
        <v>2016</v>
      </c>
      <c r="F101" s="8">
        <v>42612</v>
      </c>
      <c r="G101" s="39" t="s">
        <v>4</v>
      </c>
      <c r="H101" s="77">
        <v>101.99</v>
      </c>
      <c r="I101" s="77"/>
      <c r="J101" s="36">
        <v>26</v>
      </c>
      <c r="K101" s="76">
        <f>IF(F101="","",C101*0.03)</f>
        <v>661674.3525651649</v>
      </c>
      <c r="L101" s="76"/>
      <c r="M101" s="6">
        <f t="shared" si="7"/>
        <v>25.44901356019865</v>
      </c>
      <c r="N101" s="36">
        <v>2016</v>
      </c>
      <c r="O101" s="8">
        <v>42616</v>
      </c>
      <c r="P101" s="77">
        <v>103.03</v>
      </c>
      <c r="Q101" s="77"/>
      <c r="R101" s="78">
        <f t="shared" si="8"/>
        <v>2646697.4102606755</v>
      </c>
      <c r="S101" s="78"/>
      <c r="T101" s="79">
        <f t="shared" si="9"/>
        <v>104.00000000000063</v>
      </c>
      <c r="U101" s="79"/>
    </row>
    <row r="102" spans="2:21" ht="13.5">
      <c r="B102" s="36">
        <v>95</v>
      </c>
      <c r="C102" s="76">
        <f t="shared" si="10"/>
        <v>24702509.162432842</v>
      </c>
      <c r="D102" s="76"/>
      <c r="E102" s="36"/>
      <c r="F102" s="8"/>
      <c r="G102" s="36"/>
      <c r="H102" s="77"/>
      <c r="I102" s="77"/>
      <c r="J102" s="36"/>
      <c r="K102" s="76">
        <f t="shared" si="5"/>
      </c>
      <c r="L102" s="76"/>
      <c r="M102" s="6">
        <f t="shared" si="7"/>
      </c>
      <c r="N102" s="36"/>
      <c r="O102" s="8"/>
      <c r="P102" s="77"/>
      <c r="Q102" s="77"/>
      <c r="R102" s="78">
        <f t="shared" si="8"/>
      </c>
      <c r="S102" s="78"/>
      <c r="T102" s="79">
        <f t="shared" si="9"/>
      </c>
      <c r="U102" s="79"/>
    </row>
    <row r="103" spans="2:21" ht="13.5">
      <c r="B103" s="36">
        <v>96</v>
      </c>
      <c r="C103" s="76">
        <f t="shared" si="10"/>
      </c>
      <c r="D103" s="76"/>
      <c r="E103" s="36"/>
      <c r="F103" s="8"/>
      <c r="G103" s="36"/>
      <c r="H103" s="77"/>
      <c r="I103" s="77"/>
      <c r="J103" s="36"/>
      <c r="K103" s="76">
        <f t="shared" si="5"/>
      </c>
      <c r="L103" s="76"/>
      <c r="M103" s="6">
        <f t="shared" si="7"/>
      </c>
      <c r="N103" s="36"/>
      <c r="O103" s="8"/>
      <c r="P103" s="77"/>
      <c r="Q103" s="77"/>
      <c r="R103" s="78">
        <f t="shared" si="8"/>
      </c>
      <c r="S103" s="78"/>
      <c r="T103" s="79">
        <f t="shared" si="9"/>
      </c>
      <c r="U103" s="79"/>
    </row>
    <row r="104" spans="2:21" ht="13.5">
      <c r="B104" s="36">
        <v>97</v>
      </c>
      <c r="C104" s="76">
        <f t="shared" si="10"/>
      </c>
      <c r="D104" s="76"/>
      <c r="E104" s="36"/>
      <c r="F104" s="8"/>
      <c r="G104" s="36"/>
      <c r="H104" s="77"/>
      <c r="I104" s="77"/>
      <c r="J104" s="36"/>
      <c r="K104" s="76">
        <f t="shared" si="5"/>
      </c>
      <c r="L104" s="76"/>
      <c r="M104" s="6">
        <f t="shared" si="7"/>
      </c>
      <c r="N104" s="36"/>
      <c r="O104" s="8"/>
      <c r="P104" s="77"/>
      <c r="Q104" s="77"/>
      <c r="R104" s="78">
        <f t="shared" si="8"/>
      </c>
      <c r="S104" s="78"/>
      <c r="T104" s="79">
        <f t="shared" si="9"/>
      </c>
      <c r="U104" s="79"/>
    </row>
    <row r="105" spans="2:21" ht="13.5">
      <c r="B105" s="36">
        <v>98</v>
      </c>
      <c r="C105" s="76">
        <f t="shared" si="10"/>
      </c>
      <c r="D105" s="76"/>
      <c r="E105" s="36"/>
      <c r="F105" s="8"/>
      <c r="G105" s="36"/>
      <c r="H105" s="77"/>
      <c r="I105" s="77"/>
      <c r="J105" s="36"/>
      <c r="K105" s="76">
        <f t="shared" si="5"/>
      </c>
      <c r="L105" s="76"/>
      <c r="M105" s="6">
        <f t="shared" si="7"/>
      </c>
      <c r="N105" s="36"/>
      <c r="O105" s="8"/>
      <c r="P105" s="77"/>
      <c r="Q105" s="77"/>
      <c r="R105" s="78">
        <f t="shared" si="8"/>
      </c>
      <c r="S105" s="78"/>
      <c r="T105" s="79">
        <f t="shared" si="9"/>
      </c>
      <c r="U105" s="79"/>
    </row>
    <row r="106" spans="2:21" ht="13.5">
      <c r="B106" s="36">
        <v>99</v>
      </c>
      <c r="C106" s="76">
        <f t="shared" si="10"/>
      </c>
      <c r="D106" s="76"/>
      <c r="E106" s="36"/>
      <c r="F106" s="8"/>
      <c r="G106" s="36"/>
      <c r="H106" s="77"/>
      <c r="I106" s="77"/>
      <c r="J106" s="36"/>
      <c r="K106" s="76">
        <f t="shared" si="5"/>
      </c>
      <c r="L106" s="76"/>
      <c r="M106" s="6">
        <f t="shared" si="7"/>
      </c>
      <c r="N106" s="36"/>
      <c r="O106" s="8"/>
      <c r="P106" s="77"/>
      <c r="Q106" s="77"/>
      <c r="R106" s="78">
        <f t="shared" si="8"/>
      </c>
      <c r="S106" s="78"/>
      <c r="T106" s="79">
        <f t="shared" si="9"/>
      </c>
      <c r="U106" s="79"/>
    </row>
    <row r="107" spans="2:21" ht="13.5">
      <c r="B107" s="36">
        <v>100</v>
      </c>
      <c r="C107" s="76">
        <f t="shared" si="10"/>
      </c>
      <c r="D107" s="76"/>
      <c r="E107" s="36"/>
      <c r="F107" s="8"/>
      <c r="G107" s="36"/>
      <c r="H107" s="77"/>
      <c r="I107" s="77"/>
      <c r="J107" s="36"/>
      <c r="K107" s="76">
        <f t="shared" si="5"/>
      </c>
      <c r="L107" s="76"/>
      <c r="M107" s="6">
        <f t="shared" si="7"/>
      </c>
      <c r="N107" s="36"/>
      <c r="O107" s="8"/>
      <c r="P107" s="77"/>
      <c r="Q107" s="77"/>
      <c r="R107" s="78">
        <f t="shared" si="8"/>
      </c>
      <c r="S107" s="78"/>
      <c r="T107" s="79">
        <f t="shared" si="9"/>
      </c>
      <c r="U107" s="79"/>
    </row>
    <row r="108" spans="2:18" ht="13.5">
      <c r="B108" s="1"/>
      <c r="C108" s="1"/>
      <c r="D108" s="1"/>
      <c r="E108" s="1"/>
      <c r="F108" s="1"/>
      <c r="G108" s="1"/>
      <c r="H108" s="1"/>
      <c r="I108" s="1"/>
      <c r="J108" s="1"/>
      <c r="K108" s="1"/>
      <c r="L108" s="1"/>
      <c r="M108" s="1"/>
      <c r="N108" s="1"/>
      <c r="O108" s="1"/>
      <c r="P108" s="1"/>
      <c r="Q108" s="1"/>
      <c r="R108" s="1"/>
    </row>
    <row r="110" ht="13.5">
      <c r="B110" t="s">
        <v>48</v>
      </c>
    </row>
    <row r="112" spans="2:7" ht="13.5">
      <c r="B112">
        <v>2012</v>
      </c>
      <c r="C112" s="44">
        <v>42386</v>
      </c>
      <c r="F112">
        <v>2015</v>
      </c>
      <c r="G112" s="44">
        <v>42392</v>
      </c>
    </row>
    <row r="113" spans="2:7" ht="13.5">
      <c r="B113">
        <v>2012</v>
      </c>
      <c r="C113" s="44">
        <v>42492</v>
      </c>
      <c r="F113">
        <v>2015</v>
      </c>
      <c r="G113" s="44">
        <v>42398</v>
      </c>
    </row>
    <row r="114" spans="2:7" ht="13.5">
      <c r="B114">
        <v>2012</v>
      </c>
      <c r="C114" s="44">
        <v>42540</v>
      </c>
      <c r="F114">
        <v>2015</v>
      </c>
      <c r="G114" s="44">
        <v>42489</v>
      </c>
    </row>
    <row r="115" spans="2:7" ht="13.5">
      <c r="B115">
        <v>2012</v>
      </c>
      <c r="C115" s="44">
        <v>42568</v>
      </c>
      <c r="F115">
        <v>2015</v>
      </c>
      <c r="G115" s="44">
        <v>42504</v>
      </c>
    </row>
    <row r="116" spans="2:7" ht="13.5">
      <c r="B116">
        <v>2012</v>
      </c>
      <c r="C116" s="44">
        <v>42585</v>
      </c>
      <c r="F116">
        <v>2015</v>
      </c>
      <c r="G116" s="44">
        <v>42537</v>
      </c>
    </row>
    <row r="117" spans="2:7" ht="13.5">
      <c r="B117">
        <v>2012</v>
      </c>
      <c r="C117" s="44">
        <v>42703</v>
      </c>
      <c r="F117">
        <v>2015</v>
      </c>
      <c r="G117" s="44">
        <v>42600</v>
      </c>
    </row>
    <row r="118" spans="2:7" ht="13.5">
      <c r="B118">
        <v>2013</v>
      </c>
      <c r="C118" s="44">
        <v>42447</v>
      </c>
      <c r="F118">
        <v>2015</v>
      </c>
      <c r="G118" s="44">
        <v>42629</v>
      </c>
    </row>
    <row r="119" spans="2:7" ht="13.5">
      <c r="B119">
        <v>2013</v>
      </c>
      <c r="C119" s="44">
        <v>42576</v>
      </c>
      <c r="F119">
        <v>2015</v>
      </c>
      <c r="G119" s="44">
        <v>42649</v>
      </c>
    </row>
    <row r="120" spans="2:7" ht="13.5">
      <c r="B120">
        <v>2013</v>
      </c>
      <c r="C120" s="44">
        <v>42596</v>
      </c>
      <c r="F120">
        <v>2016</v>
      </c>
      <c r="G120" s="44">
        <v>42395</v>
      </c>
    </row>
    <row r="121" spans="2:7" ht="13.5">
      <c r="B121">
        <v>2013</v>
      </c>
      <c r="C121" s="44">
        <v>42629</v>
      </c>
      <c r="F121">
        <v>2016</v>
      </c>
      <c r="G121" s="44">
        <v>42410</v>
      </c>
    </row>
    <row r="122" spans="2:7" ht="13.5">
      <c r="B122">
        <v>2013</v>
      </c>
      <c r="C122" s="44">
        <v>42659</v>
      </c>
      <c r="F122">
        <v>2016</v>
      </c>
      <c r="G122" s="44">
        <v>42436</v>
      </c>
    </row>
    <row r="123" spans="2:7" ht="13.5">
      <c r="B123">
        <v>2013</v>
      </c>
      <c r="C123" s="44">
        <v>42699</v>
      </c>
      <c r="F123">
        <v>2016</v>
      </c>
      <c r="G123" s="44">
        <v>42543</v>
      </c>
    </row>
    <row r="124" spans="2:7" ht="13.5">
      <c r="B124">
        <v>2014</v>
      </c>
      <c r="C124" s="44">
        <v>42572</v>
      </c>
      <c r="F124">
        <v>2016</v>
      </c>
      <c r="G124" s="44">
        <v>42606</v>
      </c>
    </row>
    <row r="125" spans="2:7" ht="13.5">
      <c r="B125">
        <v>2014</v>
      </c>
      <c r="C125" s="44">
        <v>42574</v>
      </c>
      <c r="F125">
        <v>2016</v>
      </c>
      <c r="G125" s="44">
        <v>42619</v>
      </c>
    </row>
    <row r="126" spans="2:7" ht="13.5">
      <c r="B126">
        <v>2014</v>
      </c>
      <c r="C126" s="44">
        <v>42643</v>
      </c>
      <c r="F126">
        <v>2016</v>
      </c>
      <c r="G126" s="44">
        <v>42621</v>
      </c>
    </row>
    <row r="127" spans="2:7" ht="13.5">
      <c r="B127">
        <v>2014</v>
      </c>
      <c r="C127" s="44">
        <v>42694</v>
      </c>
      <c r="F127">
        <v>2016</v>
      </c>
      <c r="G127" s="44">
        <v>42625</v>
      </c>
    </row>
    <row r="128" spans="2:7" ht="13.5">
      <c r="B128">
        <v>2014</v>
      </c>
      <c r="C128" s="44">
        <v>42699</v>
      </c>
      <c r="G128" s="44"/>
    </row>
    <row r="129" spans="3:7" ht="13.5">
      <c r="C129" s="44"/>
      <c r="G129" s="44"/>
    </row>
    <row r="130" spans="3:7" ht="13.5">
      <c r="C130" s="44"/>
      <c r="G130" s="44"/>
    </row>
    <row r="131" spans="3:7" ht="13.5">
      <c r="C131" s="44"/>
      <c r="G131" s="44"/>
    </row>
    <row r="132" spans="3:7" ht="13.5">
      <c r="C132" s="44"/>
      <c r="G132" s="44"/>
    </row>
    <row r="133" spans="3:7" ht="13.5">
      <c r="C133" s="44"/>
      <c r="G133" s="44"/>
    </row>
    <row r="134" spans="3:7" ht="13.5">
      <c r="C134" s="44"/>
      <c r="G134" s="44"/>
    </row>
    <row r="135" spans="3:7" ht="13.5">
      <c r="C135" s="44"/>
      <c r="G135" s="44"/>
    </row>
    <row r="136" spans="3:7" ht="13.5">
      <c r="C136" s="44"/>
      <c r="G136" s="44"/>
    </row>
    <row r="137" spans="3:7" ht="13.5">
      <c r="C137" s="44"/>
      <c r="G137" s="44"/>
    </row>
    <row r="138" spans="3:7" ht="13.5">
      <c r="C138" s="44"/>
      <c r="G138" s="44"/>
    </row>
    <row r="139" spans="3:7" ht="13.5">
      <c r="C139" s="44"/>
      <c r="G139" s="44"/>
    </row>
    <row r="140" spans="3:7" ht="13.5">
      <c r="C140" s="44"/>
      <c r="G140" s="44"/>
    </row>
    <row r="141" spans="3:7" ht="13.5">
      <c r="C141" s="44"/>
      <c r="G141" s="44"/>
    </row>
    <row r="142" spans="3:7" ht="13.5">
      <c r="C142" s="44"/>
      <c r="G142" s="44"/>
    </row>
    <row r="143" spans="3:7" ht="13.5">
      <c r="C143" s="44"/>
      <c r="G143" s="44"/>
    </row>
    <row r="144" spans="3:7" ht="13.5">
      <c r="C144" s="44"/>
      <c r="G144" s="44"/>
    </row>
    <row r="145" spans="3:7" ht="13.5">
      <c r="C145" s="44"/>
      <c r="G145" s="44"/>
    </row>
    <row r="146" spans="3:7" ht="13.5">
      <c r="C146" s="44"/>
      <c r="G146" s="44"/>
    </row>
    <row r="147" spans="3:7" ht="13.5">
      <c r="C147" s="44"/>
      <c r="G147" s="44"/>
    </row>
    <row r="148" spans="3:7" ht="13.5">
      <c r="C148" s="44"/>
      <c r="G148" s="44"/>
    </row>
    <row r="149" spans="3:7" ht="13.5">
      <c r="C149" s="44"/>
      <c r="G149" s="44"/>
    </row>
    <row r="150" spans="3:7" ht="13.5">
      <c r="C150" s="44"/>
      <c r="G150" s="44"/>
    </row>
    <row r="151" spans="3:7" ht="13.5">
      <c r="C151" s="44"/>
      <c r="G151" s="44"/>
    </row>
    <row r="152" spans="3:7" ht="13.5">
      <c r="C152" s="44"/>
      <c r="G152" s="44"/>
    </row>
    <row r="153" spans="3:7" ht="13.5">
      <c r="C153" s="44"/>
      <c r="G153" s="44"/>
    </row>
    <row r="154" spans="3:7" ht="13.5">
      <c r="C154" s="44"/>
      <c r="G154" s="44"/>
    </row>
    <row r="155" spans="3:7" ht="13.5">
      <c r="C155" s="44"/>
      <c r="G155" s="44"/>
    </row>
    <row r="156" spans="3:7" ht="13.5">
      <c r="C156" s="44"/>
      <c r="G156" s="44"/>
    </row>
    <row r="157" spans="3:7" ht="13.5">
      <c r="C157" s="44"/>
      <c r="G157" s="44"/>
    </row>
    <row r="158" spans="3:7" ht="13.5">
      <c r="C158" s="44"/>
      <c r="G158" s="44"/>
    </row>
    <row r="159" spans="3:7" ht="13.5">
      <c r="C159" s="44"/>
      <c r="G159" s="44"/>
    </row>
    <row r="160" spans="3:7" ht="13.5">
      <c r="C160" s="44"/>
      <c r="G160" s="44"/>
    </row>
    <row r="161" spans="3:7" ht="13.5">
      <c r="C161" s="44"/>
      <c r="G161" s="44"/>
    </row>
    <row r="162" spans="3:7" ht="13.5">
      <c r="C162" s="44"/>
      <c r="G162" s="44"/>
    </row>
    <row r="163" spans="3:7" ht="13.5">
      <c r="C163" s="44"/>
      <c r="G163" s="44"/>
    </row>
    <row r="164" spans="3:7" ht="13.5">
      <c r="C164" s="44"/>
      <c r="G164" s="44"/>
    </row>
    <row r="165" spans="3:7" ht="13.5">
      <c r="C165" s="44"/>
      <c r="G165" s="44"/>
    </row>
    <row r="166" spans="3:7" ht="13.5">
      <c r="C166" s="44"/>
      <c r="G166" s="44"/>
    </row>
    <row r="167" spans="3:7" ht="13.5">
      <c r="C167" s="44"/>
      <c r="G167" s="44"/>
    </row>
    <row r="168" spans="3:7" ht="13.5">
      <c r="C168" s="44"/>
      <c r="G168" s="44"/>
    </row>
    <row r="169" spans="3:7" ht="13.5">
      <c r="C169" s="44"/>
      <c r="G169" s="44"/>
    </row>
    <row r="170" spans="3:7" ht="13.5">
      <c r="C170" s="44"/>
      <c r="G170" s="44"/>
    </row>
    <row r="171" spans="3:7" ht="13.5">
      <c r="C171" s="44"/>
      <c r="G171" s="44"/>
    </row>
    <row r="172" spans="3:7" ht="13.5">
      <c r="C172" s="44"/>
      <c r="G172" s="44"/>
    </row>
    <row r="173" spans="3:7" ht="13.5">
      <c r="C173" s="44"/>
      <c r="G173" s="44"/>
    </row>
    <row r="174" spans="3:7" ht="13.5">
      <c r="C174" s="44"/>
      <c r="G174" s="44"/>
    </row>
    <row r="175" spans="3:7" ht="13.5">
      <c r="C175" s="44"/>
      <c r="G175" s="44"/>
    </row>
    <row r="176" spans="3:7" ht="13.5">
      <c r="C176" s="44"/>
      <c r="G176" s="44"/>
    </row>
    <row r="177" spans="3:7" ht="13.5">
      <c r="C177" s="44"/>
      <c r="G177" s="44"/>
    </row>
    <row r="178" spans="3:7" ht="13.5">
      <c r="C178" s="44"/>
      <c r="G178" s="44"/>
    </row>
    <row r="179" spans="3:7" ht="13.5">
      <c r="C179" s="44"/>
      <c r="G179" s="44"/>
    </row>
    <row r="180" spans="3:7" ht="13.5">
      <c r="C180" s="44"/>
      <c r="G180" s="44"/>
    </row>
    <row r="181" spans="3:7" ht="13.5">
      <c r="C181" s="44"/>
      <c r="G181" s="44"/>
    </row>
    <row r="182" spans="3:7" ht="13.5">
      <c r="C182" s="44"/>
      <c r="G182" s="44"/>
    </row>
    <row r="183" spans="3:7" ht="13.5">
      <c r="C183" s="44"/>
      <c r="G183" s="44"/>
    </row>
    <row r="184" spans="3:7" ht="13.5">
      <c r="C184" s="44"/>
      <c r="G184" s="44"/>
    </row>
    <row r="185" spans="3:7" ht="13.5">
      <c r="C185" s="44"/>
      <c r="G185" s="44"/>
    </row>
    <row r="186" spans="3:7" ht="13.5">
      <c r="C186" s="44"/>
      <c r="G186" s="44"/>
    </row>
    <row r="187" spans="3:7" ht="13.5">
      <c r="C187" s="44"/>
      <c r="G187" s="44"/>
    </row>
    <row r="188" spans="3:7" ht="13.5">
      <c r="C188" s="44"/>
      <c r="G188" s="44"/>
    </row>
    <row r="189" spans="3:7" ht="13.5">
      <c r="C189" s="44"/>
      <c r="G189" s="44"/>
    </row>
    <row r="190" spans="3:7" ht="13.5">
      <c r="C190" s="44"/>
      <c r="G190" s="44"/>
    </row>
    <row r="191" spans="3:7" ht="13.5">
      <c r="C191" s="44"/>
      <c r="G191" s="44"/>
    </row>
    <row r="192" spans="3:7" ht="13.5">
      <c r="C192" s="44"/>
      <c r="G192" s="44"/>
    </row>
    <row r="193" spans="3:7" ht="13.5">
      <c r="C193" s="44"/>
      <c r="G193" s="44"/>
    </row>
    <row r="194" spans="3:7" ht="13.5">
      <c r="C194" s="44"/>
      <c r="G194" s="44"/>
    </row>
    <row r="195" spans="3:7" ht="13.5">
      <c r="C195" s="44"/>
      <c r="G195" s="44"/>
    </row>
    <row r="196" spans="3:7" ht="13.5">
      <c r="C196" s="44"/>
      <c r="G196" s="44"/>
    </row>
    <row r="197" spans="3:7" ht="13.5">
      <c r="C197" s="44"/>
      <c r="G197" s="44"/>
    </row>
    <row r="198" spans="3:7" ht="13.5">
      <c r="C198" s="44"/>
      <c r="G198" s="44"/>
    </row>
    <row r="199" spans="3:7" ht="13.5">
      <c r="C199" s="44"/>
      <c r="G199" s="44"/>
    </row>
    <row r="200" spans="3:7" ht="13.5">
      <c r="C200" s="44"/>
      <c r="G200" s="44"/>
    </row>
    <row r="201" spans="3:7" ht="13.5">
      <c r="C201" s="44"/>
      <c r="G201" s="44"/>
    </row>
    <row r="202" spans="3:7" ht="13.5">
      <c r="C202" s="44"/>
      <c r="G202" s="44"/>
    </row>
    <row r="203" spans="3:7" ht="13.5">
      <c r="C203" s="44"/>
      <c r="G203" s="44"/>
    </row>
    <row r="204" spans="3:7" ht="13.5">
      <c r="C204" s="44"/>
      <c r="G204" s="44"/>
    </row>
    <row r="205" spans="3:7" ht="13.5">
      <c r="C205" s="44"/>
      <c r="G205" s="44"/>
    </row>
    <row r="206" spans="3:7" ht="13.5">
      <c r="C206" s="44"/>
      <c r="G206" s="44"/>
    </row>
    <row r="207" spans="3:7" ht="13.5">
      <c r="C207" s="44"/>
      <c r="G207" s="44"/>
    </row>
    <row r="208" spans="3:7" ht="13.5">
      <c r="C208" s="44"/>
      <c r="G208" s="44"/>
    </row>
    <row r="209" spans="3:7" ht="13.5">
      <c r="C209" s="44"/>
      <c r="G209" s="44"/>
    </row>
    <row r="210" spans="3:7" ht="13.5">
      <c r="C210" s="44"/>
      <c r="G210" s="44"/>
    </row>
    <row r="211" spans="3:7" ht="13.5">
      <c r="C211" s="44"/>
      <c r="G211" s="44"/>
    </row>
    <row r="212" ht="13.5">
      <c r="C212" s="44"/>
    </row>
    <row r="213" ht="13.5">
      <c r="C213" s="44"/>
    </row>
    <row r="214" ht="13.5">
      <c r="C214" s="44"/>
    </row>
    <row r="215" ht="13.5">
      <c r="C215" s="44"/>
    </row>
    <row r="216" ht="13.5">
      <c r="C216" s="44"/>
    </row>
    <row r="217" ht="13.5">
      <c r="C217" s="44"/>
    </row>
    <row r="218" ht="13.5">
      <c r="C218" s="44"/>
    </row>
    <row r="219" ht="13.5">
      <c r="C219" s="44"/>
    </row>
    <row r="220" ht="13.5">
      <c r="C220" s="44"/>
    </row>
    <row r="221" ht="13.5">
      <c r="C221" s="44"/>
    </row>
    <row r="222" ht="13.5">
      <c r="C222" s="44"/>
    </row>
    <row r="223" ht="13.5">
      <c r="C223" s="44"/>
    </row>
    <row r="224" ht="13.5">
      <c r="C224" s="44"/>
    </row>
    <row r="225" ht="13.5">
      <c r="C225" s="44"/>
    </row>
    <row r="226" ht="13.5">
      <c r="C226" s="44"/>
    </row>
    <row r="227" ht="13.5">
      <c r="C227" s="44"/>
    </row>
    <row r="228" ht="13.5">
      <c r="C228" s="44"/>
    </row>
    <row r="229" ht="13.5">
      <c r="C229" s="44"/>
    </row>
    <row r="230" ht="13.5">
      <c r="C230" s="44"/>
    </row>
    <row r="231" ht="13.5">
      <c r="C231" s="44"/>
    </row>
    <row r="232" ht="13.5">
      <c r="C232" s="44"/>
    </row>
    <row r="233" ht="13.5">
      <c r="C233" s="44"/>
    </row>
    <row r="234" ht="13.5">
      <c r="C234" s="44"/>
    </row>
    <row r="235" ht="13.5">
      <c r="C235" s="44"/>
    </row>
    <row r="236" ht="13.5">
      <c r="C236" s="44"/>
    </row>
    <row r="237" ht="13.5">
      <c r="C237" s="44"/>
    </row>
    <row r="238" ht="13.5">
      <c r="C238" s="44"/>
    </row>
    <row r="239" ht="13.5">
      <c r="C239" s="44"/>
    </row>
    <row r="240" ht="13.5">
      <c r="C240" s="44"/>
    </row>
    <row r="241" ht="13.5">
      <c r="C241" s="44"/>
    </row>
    <row r="242" ht="13.5">
      <c r="C242" s="44"/>
    </row>
    <row r="243" ht="13.5">
      <c r="C243" s="44"/>
    </row>
    <row r="244" ht="13.5">
      <c r="C244" s="44"/>
    </row>
    <row r="245" ht="13.5">
      <c r="C245" s="44"/>
    </row>
    <row r="246" ht="13.5">
      <c r="C246" s="44"/>
    </row>
    <row r="247" ht="13.5">
      <c r="C247" s="44"/>
    </row>
    <row r="248" ht="13.5">
      <c r="C248" s="44"/>
    </row>
    <row r="249" ht="13.5">
      <c r="C249" s="44"/>
    </row>
    <row r="250" ht="13.5">
      <c r="C250" s="44"/>
    </row>
    <row r="251" ht="13.5">
      <c r="C251" s="44"/>
    </row>
    <row r="252" ht="13.5">
      <c r="C252" s="44"/>
    </row>
    <row r="253" ht="13.5">
      <c r="C253" s="44"/>
    </row>
    <row r="254" ht="13.5">
      <c r="C254" s="44"/>
    </row>
    <row r="255" ht="13.5">
      <c r="C255" s="44"/>
    </row>
    <row r="256" ht="13.5">
      <c r="C256" s="44"/>
    </row>
    <row r="257" ht="13.5">
      <c r="C257" s="44"/>
    </row>
    <row r="258" ht="13.5">
      <c r="C258" s="44"/>
    </row>
    <row r="259" ht="13.5">
      <c r="C259" s="44"/>
    </row>
    <row r="260" ht="13.5">
      <c r="C260" s="44"/>
    </row>
    <row r="261" ht="13.5">
      <c r="C261" s="44"/>
    </row>
    <row r="262" ht="13.5">
      <c r="C262" s="44"/>
    </row>
    <row r="263" ht="13.5">
      <c r="C263" s="44"/>
    </row>
    <row r="264" ht="13.5">
      <c r="C264" s="44"/>
    </row>
    <row r="265" ht="13.5">
      <c r="C265" s="44"/>
    </row>
    <row r="266" ht="13.5">
      <c r="C266" s="44"/>
    </row>
    <row r="267" ht="13.5">
      <c r="C267" s="44"/>
    </row>
    <row r="268" ht="13.5">
      <c r="C268" s="44"/>
    </row>
    <row r="269" ht="13.5">
      <c r="C269" s="44"/>
    </row>
    <row r="270" ht="13.5">
      <c r="C270" s="44"/>
    </row>
    <row r="271" ht="13.5">
      <c r="C271" s="44"/>
    </row>
    <row r="272" ht="13.5">
      <c r="C272" s="44"/>
    </row>
    <row r="273" ht="13.5">
      <c r="C273" s="44"/>
    </row>
    <row r="274" ht="13.5">
      <c r="C274" s="44"/>
    </row>
    <row r="275" ht="13.5">
      <c r="C275" s="44"/>
    </row>
    <row r="276" ht="13.5">
      <c r="C276" s="44"/>
    </row>
    <row r="277" ht="13.5">
      <c r="C277" s="44"/>
    </row>
    <row r="278" ht="13.5">
      <c r="C278" s="44"/>
    </row>
    <row r="279" ht="13.5">
      <c r="C279" s="44"/>
    </row>
    <row r="280" ht="13.5">
      <c r="C280" s="44"/>
    </row>
    <row r="281" ht="13.5">
      <c r="C281" s="44"/>
    </row>
    <row r="282" ht="13.5">
      <c r="C282" s="44"/>
    </row>
    <row r="283" ht="13.5">
      <c r="C283" s="44"/>
    </row>
    <row r="284" ht="13.5">
      <c r="C284" s="44"/>
    </row>
    <row r="285" ht="13.5">
      <c r="C285" s="44"/>
    </row>
    <row r="286" ht="13.5">
      <c r="C286" s="44"/>
    </row>
  </sheetData>
  <sheetProtection/>
  <mergeCells count="635">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C8:D8"/>
    <mergeCell ref="H8:I8"/>
    <mergeCell ref="K8:L8"/>
    <mergeCell ref="P8:Q8"/>
    <mergeCell ref="R8:S8"/>
    <mergeCell ref="T8:U8"/>
    <mergeCell ref="R6:U6"/>
    <mergeCell ref="H7:I7"/>
    <mergeCell ref="K7:L7"/>
    <mergeCell ref="P7:Q7"/>
    <mergeCell ref="R7:S7"/>
    <mergeCell ref="T7:U7"/>
    <mergeCell ref="B6:B7"/>
    <mergeCell ref="C6:D7"/>
    <mergeCell ref="E6:I6"/>
    <mergeCell ref="J6:L6"/>
    <mergeCell ref="M6:M7"/>
    <mergeCell ref="N6:Q6"/>
    <mergeCell ref="J3:K3"/>
    <mergeCell ref="L3:M3"/>
    <mergeCell ref="N3:O3"/>
    <mergeCell ref="P3:Q3"/>
    <mergeCell ref="J4:K4"/>
    <mergeCell ref="L4:M4"/>
    <mergeCell ref="P4:Q4"/>
    <mergeCell ref="F1:G1"/>
    <mergeCell ref="H1:I1"/>
    <mergeCell ref="B3:C3"/>
    <mergeCell ref="D3:E3"/>
    <mergeCell ref="F3:G3"/>
    <mergeCell ref="H3:I3"/>
    <mergeCell ref="J1:K1"/>
    <mergeCell ref="L1:M1"/>
    <mergeCell ref="N1:O1"/>
    <mergeCell ref="P1:Q1"/>
    <mergeCell ref="B2:C2"/>
    <mergeCell ref="D2:I2"/>
    <mergeCell ref="J2:K2"/>
    <mergeCell ref="L2:Q2"/>
    <mergeCell ref="B1:C1"/>
    <mergeCell ref="D1:E1"/>
  </mergeCells>
  <conditionalFormatting sqref="G8:G107">
    <cfRule type="cellIs" priority="1" dxfId="10" operator="equal" stopIfTrue="1">
      <formula>"買"</formula>
    </cfRule>
    <cfRule type="cellIs" priority="2" dxfId="11" operator="equal" stopIfTrue="1">
      <formula>"売"</formula>
    </cfRule>
  </conditionalFormatting>
  <dataValidations count="1">
    <dataValidation type="list" allowBlank="1" showInputMessage="1" showErrorMessage="1" sqref="G8:G107">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56"/>
  <sheetViews>
    <sheetView zoomScale="98" zoomScaleNormal="98" zoomScalePageLayoutView="0" workbookViewId="0" topLeftCell="A319">
      <selection activeCell="B333" sqref="B333"/>
    </sheetView>
  </sheetViews>
  <sheetFormatPr defaultColWidth="9.00390625" defaultRowHeight="13.5"/>
  <cols>
    <col min="1" max="1" width="7.50390625" style="35" customWidth="1"/>
    <col min="2" max="2" width="112.625" style="0" customWidth="1"/>
  </cols>
  <sheetData>
    <row r="1" ht="24" customHeight="1">
      <c r="A1" s="35">
        <v>1</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41" ht="14.25">
      <c r="A41" s="35">
        <v>2</v>
      </c>
    </row>
    <row r="43" ht="14.25"/>
    <row r="44" ht="14.25"/>
    <row r="45" ht="14.25"/>
    <row r="46" ht="14.25"/>
    <row r="47" ht="14.25"/>
    <row r="48" ht="14.25"/>
    <row r="49" ht="27" customHeight="1"/>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1" ht="14.25">
      <c r="A81" s="35">
        <v>3</v>
      </c>
    </row>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33" customHeight="1"/>
    <row r="103" ht="14.25"/>
    <row r="104" ht="14.25"/>
    <row r="105" ht="14.25"/>
    <row r="106" ht="14.25"/>
    <row r="107" ht="14.25"/>
    <row r="108" ht="14.25"/>
    <row r="113" ht="14.25">
      <c r="A113" s="35">
        <v>4</v>
      </c>
    </row>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3" ht="14.25">
      <c r="A153" s="35">
        <v>5</v>
      </c>
    </row>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4" ht="14.25">
      <c r="A184" s="35">
        <v>6</v>
      </c>
    </row>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20" ht="14.25">
      <c r="A220" s="35">
        <v>7</v>
      </c>
    </row>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7" ht="14.25">
      <c r="A257" s="35">
        <v>8</v>
      </c>
    </row>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7" ht="14.25">
      <c r="A297" s="35">
        <v>9</v>
      </c>
    </row>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c r="A331" s="35">
        <v>10</v>
      </c>
    </row>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407" ht="14.25">
      <c r="A407" s="35">
        <v>9</v>
      </c>
    </row>
    <row r="456" ht="14.25">
      <c r="A456" s="35">
        <v>10</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5">
      <selection activeCell="A30" sqref="A30"/>
    </sheetView>
  </sheetViews>
  <sheetFormatPr defaultColWidth="9.00390625" defaultRowHeight="13.5"/>
  <sheetData>
    <row r="1" ht="13.5">
      <c r="A1" t="s">
        <v>0</v>
      </c>
    </row>
    <row r="2" spans="1:10" ht="13.5">
      <c r="A2" s="84" t="s">
        <v>56</v>
      </c>
      <c r="B2" s="85"/>
      <c r="C2" s="85"/>
      <c r="D2" s="85"/>
      <c r="E2" s="85"/>
      <c r="F2" s="85"/>
      <c r="G2" s="85"/>
      <c r="H2" s="85"/>
      <c r="I2" s="85"/>
      <c r="J2" s="85"/>
    </row>
    <row r="3" spans="1:10" ht="13.5">
      <c r="A3" s="85"/>
      <c r="B3" s="85"/>
      <c r="C3" s="85"/>
      <c r="D3" s="85"/>
      <c r="E3" s="85"/>
      <c r="F3" s="85"/>
      <c r="G3" s="85"/>
      <c r="H3" s="85"/>
      <c r="I3" s="85"/>
      <c r="J3" s="85"/>
    </row>
    <row r="4" spans="1:10" ht="13.5">
      <c r="A4" s="85"/>
      <c r="B4" s="85"/>
      <c r="C4" s="85"/>
      <c r="D4" s="85"/>
      <c r="E4" s="85"/>
      <c r="F4" s="85"/>
      <c r="G4" s="85"/>
      <c r="H4" s="85"/>
      <c r="I4" s="85"/>
      <c r="J4" s="85"/>
    </row>
    <row r="5" spans="1:10" ht="13.5">
      <c r="A5" s="85"/>
      <c r="B5" s="85"/>
      <c r="C5" s="85"/>
      <c r="D5" s="85"/>
      <c r="E5" s="85"/>
      <c r="F5" s="85"/>
      <c r="G5" s="85"/>
      <c r="H5" s="85"/>
      <c r="I5" s="85"/>
      <c r="J5" s="85"/>
    </row>
    <row r="6" spans="1:10" ht="13.5">
      <c r="A6" s="85"/>
      <c r="B6" s="85"/>
      <c r="C6" s="85"/>
      <c r="D6" s="85"/>
      <c r="E6" s="85"/>
      <c r="F6" s="85"/>
      <c r="G6" s="85"/>
      <c r="H6" s="85"/>
      <c r="I6" s="85"/>
      <c r="J6" s="85"/>
    </row>
    <row r="7" spans="1:10" ht="13.5">
      <c r="A7" s="85"/>
      <c r="B7" s="85"/>
      <c r="C7" s="85"/>
      <c r="D7" s="85"/>
      <c r="E7" s="85"/>
      <c r="F7" s="85"/>
      <c r="G7" s="85"/>
      <c r="H7" s="85"/>
      <c r="I7" s="85"/>
      <c r="J7" s="85"/>
    </row>
    <row r="8" spans="1:10" ht="13.5">
      <c r="A8" s="85"/>
      <c r="B8" s="85"/>
      <c r="C8" s="85"/>
      <c r="D8" s="85"/>
      <c r="E8" s="85"/>
      <c r="F8" s="85"/>
      <c r="G8" s="85"/>
      <c r="H8" s="85"/>
      <c r="I8" s="85"/>
      <c r="J8" s="85"/>
    </row>
    <row r="9" spans="1:10" ht="13.5">
      <c r="A9" s="85"/>
      <c r="B9" s="85"/>
      <c r="C9" s="85"/>
      <c r="D9" s="85"/>
      <c r="E9" s="85"/>
      <c r="F9" s="85"/>
      <c r="G9" s="85"/>
      <c r="H9" s="85"/>
      <c r="I9" s="85"/>
      <c r="J9" s="85"/>
    </row>
    <row r="11" ht="13.5">
      <c r="A11" t="s">
        <v>1</v>
      </c>
    </row>
    <row r="12" spans="1:10" ht="13.5">
      <c r="A12" s="86" t="s">
        <v>55</v>
      </c>
      <c r="B12" s="87"/>
      <c r="C12" s="87"/>
      <c r="D12" s="87"/>
      <c r="E12" s="87"/>
      <c r="F12" s="87"/>
      <c r="G12" s="87"/>
      <c r="H12" s="87"/>
      <c r="I12" s="87"/>
      <c r="J12" s="87"/>
    </row>
    <row r="13" spans="1:10" ht="13.5">
      <c r="A13" s="87"/>
      <c r="B13" s="87"/>
      <c r="C13" s="87"/>
      <c r="D13" s="87"/>
      <c r="E13" s="87"/>
      <c r="F13" s="87"/>
      <c r="G13" s="87"/>
      <c r="H13" s="87"/>
      <c r="I13" s="87"/>
      <c r="J13" s="87"/>
    </row>
    <row r="14" spans="1:10" ht="13.5">
      <c r="A14" s="87"/>
      <c r="B14" s="87"/>
      <c r="C14" s="87"/>
      <c r="D14" s="87"/>
      <c r="E14" s="87"/>
      <c r="F14" s="87"/>
      <c r="G14" s="87"/>
      <c r="H14" s="87"/>
      <c r="I14" s="87"/>
      <c r="J14" s="87"/>
    </row>
    <row r="15" spans="1:10" ht="13.5">
      <c r="A15" s="87"/>
      <c r="B15" s="87"/>
      <c r="C15" s="87"/>
      <c r="D15" s="87"/>
      <c r="E15" s="87"/>
      <c r="F15" s="87"/>
      <c r="G15" s="87"/>
      <c r="H15" s="87"/>
      <c r="I15" s="87"/>
      <c r="J15" s="87"/>
    </row>
    <row r="16" spans="1:10" ht="13.5">
      <c r="A16" s="87"/>
      <c r="B16" s="87"/>
      <c r="C16" s="87"/>
      <c r="D16" s="87"/>
      <c r="E16" s="87"/>
      <c r="F16" s="87"/>
      <c r="G16" s="87"/>
      <c r="H16" s="87"/>
      <c r="I16" s="87"/>
      <c r="J16" s="87"/>
    </row>
    <row r="17" spans="1:10" ht="13.5">
      <c r="A17" s="87"/>
      <c r="B17" s="87"/>
      <c r="C17" s="87"/>
      <c r="D17" s="87"/>
      <c r="E17" s="87"/>
      <c r="F17" s="87"/>
      <c r="G17" s="87"/>
      <c r="H17" s="87"/>
      <c r="I17" s="87"/>
      <c r="J17" s="87"/>
    </row>
    <row r="18" spans="1:10" ht="13.5">
      <c r="A18" s="87"/>
      <c r="B18" s="87"/>
      <c r="C18" s="87"/>
      <c r="D18" s="87"/>
      <c r="E18" s="87"/>
      <c r="F18" s="87"/>
      <c r="G18" s="87"/>
      <c r="H18" s="87"/>
      <c r="I18" s="87"/>
      <c r="J18" s="87"/>
    </row>
    <row r="19" spans="1:10" ht="13.5">
      <c r="A19" s="87"/>
      <c r="B19" s="87"/>
      <c r="C19" s="87"/>
      <c r="D19" s="87"/>
      <c r="E19" s="87"/>
      <c r="F19" s="87"/>
      <c r="G19" s="87"/>
      <c r="H19" s="87"/>
      <c r="I19" s="87"/>
      <c r="J19" s="87"/>
    </row>
    <row r="21" ht="13.5">
      <c r="A21" t="s">
        <v>2</v>
      </c>
    </row>
    <row r="22" spans="1:10" ht="13.5">
      <c r="A22" s="86" t="s">
        <v>57</v>
      </c>
      <c r="B22" s="86"/>
      <c r="C22" s="86"/>
      <c r="D22" s="86"/>
      <c r="E22" s="86"/>
      <c r="F22" s="86"/>
      <c r="G22" s="86"/>
      <c r="H22" s="86"/>
      <c r="I22" s="86"/>
      <c r="J22" s="86"/>
    </row>
    <row r="23" spans="1:10" ht="13.5">
      <c r="A23" s="86"/>
      <c r="B23" s="86"/>
      <c r="C23" s="86"/>
      <c r="D23" s="86"/>
      <c r="E23" s="86"/>
      <c r="F23" s="86"/>
      <c r="G23" s="86"/>
      <c r="H23" s="86"/>
      <c r="I23" s="86"/>
      <c r="J23" s="86"/>
    </row>
    <row r="24" spans="1:10" ht="13.5">
      <c r="A24" s="86"/>
      <c r="B24" s="86"/>
      <c r="C24" s="86"/>
      <c r="D24" s="86"/>
      <c r="E24" s="86"/>
      <c r="F24" s="86"/>
      <c r="G24" s="86"/>
      <c r="H24" s="86"/>
      <c r="I24" s="86"/>
      <c r="J24" s="86"/>
    </row>
    <row r="25" spans="1:10" ht="13.5">
      <c r="A25" s="86"/>
      <c r="B25" s="86"/>
      <c r="C25" s="86"/>
      <c r="D25" s="86"/>
      <c r="E25" s="86"/>
      <c r="F25" s="86"/>
      <c r="G25" s="86"/>
      <c r="H25" s="86"/>
      <c r="I25" s="86"/>
      <c r="J25" s="86"/>
    </row>
    <row r="26" spans="1:10" ht="13.5">
      <c r="A26" s="86"/>
      <c r="B26" s="86"/>
      <c r="C26" s="86"/>
      <c r="D26" s="86"/>
      <c r="E26" s="86"/>
      <c r="F26" s="86"/>
      <c r="G26" s="86"/>
      <c r="H26" s="86"/>
      <c r="I26" s="86"/>
      <c r="J26" s="86"/>
    </row>
    <row r="27" spans="1:10" ht="13.5">
      <c r="A27" s="86"/>
      <c r="B27" s="86"/>
      <c r="C27" s="86"/>
      <c r="D27" s="86"/>
      <c r="E27" s="86"/>
      <c r="F27" s="86"/>
      <c r="G27" s="86"/>
      <c r="H27" s="86"/>
      <c r="I27" s="86"/>
      <c r="J27" s="86"/>
    </row>
    <row r="28" spans="1:10" ht="13.5">
      <c r="A28" s="86"/>
      <c r="B28" s="86"/>
      <c r="C28" s="86"/>
      <c r="D28" s="86"/>
      <c r="E28" s="86"/>
      <c r="F28" s="86"/>
      <c r="G28" s="86"/>
      <c r="H28" s="86"/>
      <c r="I28" s="86"/>
      <c r="J28" s="86"/>
    </row>
    <row r="29" spans="1:10" ht="13.5">
      <c r="A29" s="86"/>
      <c r="B29" s="86"/>
      <c r="C29" s="86"/>
      <c r="D29" s="86"/>
      <c r="E29" s="86"/>
      <c r="F29" s="86"/>
      <c r="G29" s="86"/>
      <c r="H29" s="86"/>
      <c r="I29" s="86"/>
      <c r="J29" s="86"/>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D21" sqref="D21"/>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47</v>
      </c>
      <c r="D5" s="29">
        <v>21</v>
      </c>
      <c r="E5" s="33">
        <v>42625</v>
      </c>
      <c r="F5" s="29">
        <v>96</v>
      </c>
      <c r="G5" s="33">
        <v>42636</v>
      </c>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76" activePane="bottomLeft" state="frozen"/>
      <selection pane="topLeft" activeCell="A1" sqref="A1"/>
      <selection pane="bottomLeft" activeCell="C10" sqref="C10:D85"/>
    </sheetView>
  </sheetViews>
  <sheetFormatPr defaultColWidth="9.00390625" defaultRowHeight="13.5"/>
  <cols>
    <col min="1" max="1" width="2.875" style="0" customWidth="1"/>
    <col min="2" max="18" width="6.625" style="0" customWidth="1"/>
    <col min="22" max="22" width="10.875" style="23" bestFit="1" customWidth="1"/>
  </cols>
  <sheetData>
    <row r="2" spans="2:20" ht="13.5">
      <c r="B2" s="45" t="s">
        <v>5</v>
      </c>
      <c r="C2" s="45"/>
      <c r="D2" s="47"/>
      <c r="E2" s="47"/>
      <c r="F2" s="45" t="s">
        <v>6</v>
      </c>
      <c r="G2" s="45"/>
      <c r="H2" s="47" t="s">
        <v>36</v>
      </c>
      <c r="I2" s="47"/>
      <c r="J2" s="45" t="s">
        <v>7</v>
      </c>
      <c r="K2" s="45"/>
      <c r="L2" s="46">
        <f>C9</f>
        <v>1000000</v>
      </c>
      <c r="M2" s="47"/>
      <c r="N2" s="45" t="s">
        <v>8</v>
      </c>
      <c r="O2" s="45"/>
      <c r="P2" s="46" t="e">
        <f>C108+R108</f>
        <v>#VALUE!</v>
      </c>
      <c r="Q2" s="47"/>
      <c r="R2" s="1"/>
      <c r="S2" s="1"/>
      <c r="T2" s="1"/>
    </row>
    <row r="3" spans="2:19" ht="57" customHeight="1">
      <c r="B3" s="45" t="s">
        <v>9</v>
      </c>
      <c r="C3" s="45"/>
      <c r="D3" s="48" t="s">
        <v>38</v>
      </c>
      <c r="E3" s="48"/>
      <c r="F3" s="48"/>
      <c r="G3" s="48"/>
      <c r="H3" s="48"/>
      <c r="I3" s="48"/>
      <c r="J3" s="45" t="s">
        <v>10</v>
      </c>
      <c r="K3" s="45"/>
      <c r="L3" s="48" t="s">
        <v>35</v>
      </c>
      <c r="M3" s="49"/>
      <c r="N3" s="49"/>
      <c r="O3" s="49"/>
      <c r="P3" s="49"/>
      <c r="Q3" s="49"/>
      <c r="R3" s="1"/>
      <c r="S3" s="1"/>
    </row>
    <row r="4" spans="2:20" ht="13.5">
      <c r="B4" s="45" t="s">
        <v>11</v>
      </c>
      <c r="C4" s="45"/>
      <c r="D4" s="50">
        <f>SUM($R$9:$S$993)</f>
        <v>153684.21052631587</v>
      </c>
      <c r="E4" s="50"/>
      <c r="F4" s="45" t="s">
        <v>12</v>
      </c>
      <c r="G4" s="45"/>
      <c r="H4" s="51">
        <f>SUM($T$9:$U$108)</f>
        <v>292.00000000000017</v>
      </c>
      <c r="I4" s="47"/>
      <c r="J4" s="52" t="s">
        <v>13</v>
      </c>
      <c r="K4" s="52"/>
      <c r="L4" s="46">
        <f>MAX($C$9:$D$990)-C9</f>
        <v>153684.21052631596</v>
      </c>
      <c r="M4" s="46"/>
      <c r="N4" s="52" t="s">
        <v>14</v>
      </c>
      <c r="O4" s="52"/>
      <c r="P4" s="50">
        <f>MIN($C$9:$D$990)-C9</f>
        <v>0</v>
      </c>
      <c r="Q4" s="50"/>
      <c r="R4" s="1"/>
      <c r="S4" s="1"/>
      <c r="T4" s="1"/>
    </row>
    <row r="5" spans="2:20" ht="13.5">
      <c r="B5" s="22" t="s">
        <v>15</v>
      </c>
      <c r="C5" s="2">
        <f>COUNTIF($R$9:$R$990,"&gt;0")</f>
        <v>1</v>
      </c>
      <c r="D5" s="21" t="s">
        <v>16</v>
      </c>
      <c r="E5" s="16">
        <f>COUNTIF($R$9:$R$990,"&lt;0")</f>
        <v>0</v>
      </c>
      <c r="F5" s="21" t="s">
        <v>17</v>
      </c>
      <c r="G5" s="2">
        <f>COUNTIF($R$9:$R$990,"=0")</f>
        <v>0</v>
      </c>
      <c r="H5" s="21" t="s">
        <v>18</v>
      </c>
      <c r="I5" s="3">
        <f>C5/SUM(C5,E5,G5)</f>
        <v>1</v>
      </c>
      <c r="J5" s="53" t="s">
        <v>19</v>
      </c>
      <c r="K5" s="45"/>
      <c r="L5" s="54"/>
      <c r="M5" s="55"/>
      <c r="N5" s="18" t="s">
        <v>20</v>
      </c>
      <c r="O5" s="9"/>
      <c r="P5" s="54"/>
      <c r="Q5" s="55"/>
      <c r="R5" s="1"/>
      <c r="S5" s="1"/>
      <c r="T5" s="1"/>
    </row>
    <row r="6" spans="2:20" ht="13.5">
      <c r="B6" s="11"/>
      <c r="C6" s="14"/>
      <c r="D6" s="15"/>
      <c r="E6" s="12"/>
      <c r="F6" s="11"/>
      <c r="G6" s="12"/>
      <c r="H6" s="11"/>
      <c r="I6" s="17"/>
      <c r="J6" s="11"/>
      <c r="K6" s="11"/>
      <c r="L6" s="12"/>
      <c r="M6" s="12"/>
      <c r="N6" s="13"/>
      <c r="O6" s="13"/>
      <c r="P6" s="10"/>
      <c r="Q6" s="7"/>
      <c r="R6" s="1"/>
      <c r="S6" s="1"/>
      <c r="T6" s="1"/>
    </row>
    <row r="7" spans="2:21" ht="13.5">
      <c r="B7" s="56" t="s">
        <v>21</v>
      </c>
      <c r="C7" s="58" t="s">
        <v>22</v>
      </c>
      <c r="D7" s="59"/>
      <c r="E7" s="62" t="s">
        <v>23</v>
      </c>
      <c r="F7" s="63"/>
      <c r="G7" s="63"/>
      <c r="H7" s="63"/>
      <c r="I7" s="64"/>
      <c r="J7" s="65" t="s">
        <v>24</v>
      </c>
      <c r="K7" s="66"/>
      <c r="L7" s="67"/>
      <c r="M7" s="68" t="s">
        <v>25</v>
      </c>
      <c r="N7" s="69" t="s">
        <v>26</v>
      </c>
      <c r="O7" s="70"/>
      <c r="P7" s="70"/>
      <c r="Q7" s="71"/>
      <c r="R7" s="72" t="s">
        <v>27</v>
      </c>
      <c r="S7" s="72"/>
      <c r="T7" s="72"/>
      <c r="U7" s="72"/>
    </row>
    <row r="8" spans="2:21" ht="13.5">
      <c r="B8" s="57"/>
      <c r="C8" s="60"/>
      <c r="D8" s="61"/>
      <c r="E8" s="19" t="s">
        <v>28</v>
      </c>
      <c r="F8" s="19" t="s">
        <v>29</v>
      </c>
      <c r="G8" s="19" t="s">
        <v>30</v>
      </c>
      <c r="H8" s="73" t="s">
        <v>31</v>
      </c>
      <c r="I8" s="64"/>
      <c r="J8" s="4" t="s">
        <v>32</v>
      </c>
      <c r="K8" s="74" t="s">
        <v>33</v>
      </c>
      <c r="L8" s="67"/>
      <c r="M8" s="68"/>
      <c r="N8" s="5" t="s">
        <v>28</v>
      </c>
      <c r="O8" s="5" t="s">
        <v>29</v>
      </c>
      <c r="P8" s="75" t="s">
        <v>31</v>
      </c>
      <c r="Q8" s="71"/>
      <c r="R8" s="72" t="s">
        <v>34</v>
      </c>
      <c r="S8" s="72"/>
      <c r="T8" s="72" t="s">
        <v>32</v>
      </c>
      <c r="U8" s="72"/>
    </row>
    <row r="9" spans="2:21" ht="13.5">
      <c r="B9" s="20">
        <v>1</v>
      </c>
      <c r="C9" s="76">
        <v>1000000</v>
      </c>
      <c r="D9" s="76"/>
      <c r="E9" s="20">
        <v>2001</v>
      </c>
      <c r="F9" s="8">
        <v>42111</v>
      </c>
      <c r="G9" s="20" t="s">
        <v>4</v>
      </c>
      <c r="H9" s="77">
        <v>105.33</v>
      </c>
      <c r="I9" s="77"/>
      <c r="J9" s="20">
        <v>57</v>
      </c>
      <c r="K9" s="76">
        <f aca="true" t="shared" si="0" ref="K9:K72">IF(F9="","",C9*0.03)</f>
        <v>30000</v>
      </c>
      <c r="L9" s="76"/>
      <c r="M9" s="6">
        <f>IF(J9="","",(K9/J9)/1000)</f>
        <v>0.5263157894736842</v>
      </c>
      <c r="N9" s="20">
        <v>2001</v>
      </c>
      <c r="O9" s="8">
        <v>42111</v>
      </c>
      <c r="P9" s="77">
        <v>108.25</v>
      </c>
      <c r="Q9" s="77"/>
      <c r="R9" s="78">
        <f>IF(O9="","",(IF(G9="売",H9-P9,P9-H9))*M9*100000)</f>
        <v>153684.21052631587</v>
      </c>
      <c r="S9" s="78"/>
      <c r="T9" s="79">
        <f>IF(O9="","",IF(R9&lt;0,J9*(-1),IF(G9="買",(P9-H9)*100,(H9-P9)*100)))</f>
        <v>292.00000000000017</v>
      </c>
      <c r="U9" s="79"/>
    </row>
    <row r="10" spans="2:21" ht="13.5">
      <c r="B10" s="20">
        <v>2</v>
      </c>
      <c r="C10" s="76">
        <f aca="true" t="shared" si="1" ref="C10:C73">IF(R9="","",C9+R9)</f>
        <v>1153684.210526316</v>
      </c>
      <c r="D10" s="76"/>
      <c r="E10" s="20"/>
      <c r="F10" s="8"/>
      <c r="G10" s="20" t="s">
        <v>4</v>
      </c>
      <c r="H10" s="77"/>
      <c r="I10" s="77"/>
      <c r="J10" s="20"/>
      <c r="K10" s="76">
        <f t="shared" si="0"/>
      </c>
      <c r="L10" s="76"/>
      <c r="M10" s="6">
        <f aca="true" t="shared" si="2" ref="M10:M73">IF(J10="","",(K10/J10)/1000)</f>
      </c>
      <c r="N10" s="20"/>
      <c r="O10" s="8"/>
      <c r="P10" s="77"/>
      <c r="Q10" s="77"/>
      <c r="R10" s="78">
        <f aca="true" t="shared" si="3" ref="R10:R73">IF(O10="","",(IF(G10="売",H10-P10,P10-H10))*M10*100000)</f>
      </c>
      <c r="S10" s="78"/>
      <c r="T10" s="79">
        <f aca="true" t="shared" si="4" ref="T10:T73">IF(O10="","",IF(R10&lt;0,J10*(-1),IF(G10="買",(P10-H10)*100,(H10-P10)*100)))</f>
      </c>
      <c r="U10" s="79"/>
    </row>
    <row r="11" spans="2:21" ht="13.5">
      <c r="B11" s="20">
        <v>3</v>
      </c>
      <c r="C11" s="76">
        <f t="shared" si="1"/>
      </c>
      <c r="D11" s="76"/>
      <c r="E11" s="20"/>
      <c r="F11" s="8"/>
      <c r="G11" s="20" t="s">
        <v>4</v>
      </c>
      <c r="H11" s="77"/>
      <c r="I11" s="77"/>
      <c r="J11" s="20"/>
      <c r="K11" s="76">
        <f t="shared" si="0"/>
      </c>
      <c r="L11" s="76"/>
      <c r="M11" s="6">
        <f t="shared" si="2"/>
      </c>
      <c r="N11" s="20"/>
      <c r="O11" s="8"/>
      <c r="P11" s="77"/>
      <c r="Q11" s="77"/>
      <c r="R11" s="78">
        <f t="shared" si="3"/>
      </c>
      <c r="S11" s="78"/>
      <c r="T11" s="79">
        <f t="shared" si="4"/>
      </c>
      <c r="U11" s="79"/>
    </row>
    <row r="12" spans="2:21" ht="13.5">
      <c r="B12" s="20">
        <v>4</v>
      </c>
      <c r="C12" s="76">
        <f t="shared" si="1"/>
      </c>
      <c r="D12" s="76"/>
      <c r="E12" s="20"/>
      <c r="F12" s="8"/>
      <c r="G12" s="20" t="s">
        <v>3</v>
      </c>
      <c r="H12" s="77"/>
      <c r="I12" s="77"/>
      <c r="J12" s="20"/>
      <c r="K12" s="76">
        <f t="shared" si="0"/>
      </c>
      <c r="L12" s="76"/>
      <c r="M12" s="6">
        <f t="shared" si="2"/>
      </c>
      <c r="N12" s="20"/>
      <c r="O12" s="8"/>
      <c r="P12" s="77"/>
      <c r="Q12" s="77"/>
      <c r="R12" s="78">
        <f t="shared" si="3"/>
      </c>
      <c r="S12" s="78"/>
      <c r="T12" s="79">
        <f t="shared" si="4"/>
      </c>
      <c r="U12" s="79"/>
    </row>
    <row r="13" spans="2:21" ht="13.5">
      <c r="B13" s="20">
        <v>5</v>
      </c>
      <c r="C13" s="76">
        <f t="shared" si="1"/>
      </c>
      <c r="D13" s="76"/>
      <c r="E13" s="20"/>
      <c r="F13" s="8"/>
      <c r="G13" s="20" t="s">
        <v>3</v>
      </c>
      <c r="H13" s="77"/>
      <c r="I13" s="77"/>
      <c r="J13" s="20"/>
      <c r="K13" s="76">
        <f t="shared" si="0"/>
      </c>
      <c r="L13" s="76"/>
      <c r="M13" s="6">
        <f t="shared" si="2"/>
      </c>
      <c r="N13" s="20"/>
      <c r="O13" s="8"/>
      <c r="P13" s="77"/>
      <c r="Q13" s="77"/>
      <c r="R13" s="78">
        <f t="shared" si="3"/>
      </c>
      <c r="S13" s="78"/>
      <c r="T13" s="79">
        <f t="shared" si="4"/>
      </c>
      <c r="U13" s="79"/>
    </row>
    <row r="14" spans="2:21" ht="13.5">
      <c r="B14" s="20">
        <v>6</v>
      </c>
      <c r="C14" s="76">
        <f t="shared" si="1"/>
      </c>
      <c r="D14" s="76"/>
      <c r="E14" s="20"/>
      <c r="F14" s="8"/>
      <c r="G14" s="20" t="s">
        <v>4</v>
      </c>
      <c r="H14" s="77"/>
      <c r="I14" s="77"/>
      <c r="J14" s="20"/>
      <c r="K14" s="76">
        <f t="shared" si="0"/>
      </c>
      <c r="L14" s="76"/>
      <c r="M14" s="6">
        <f t="shared" si="2"/>
      </c>
      <c r="N14" s="20"/>
      <c r="O14" s="8"/>
      <c r="P14" s="77"/>
      <c r="Q14" s="77"/>
      <c r="R14" s="78">
        <f t="shared" si="3"/>
      </c>
      <c r="S14" s="78"/>
      <c r="T14" s="79">
        <f t="shared" si="4"/>
      </c>
      <c r="U14" s="79"/>
    </row>
    <row r="15" spans="2:21" ht="13.5">
      <c r="B15" s="20">
        <v>7</v>
      </c>
      <c r="C15" s="76">
        <f t="shared" si="1"/>
      </c>
      <c r="D15" s="76"/>
      <c r="E15" s="20"/>
      <c r="F15" s="8"/>
      <c r="G15" s="20" t="s">
        <v>4</v>
      </c>
      <c r="H15" s="77"/>
      <c r="I15" s="77"/>
      <c r="J15" s="20"/>
      <c r="K15" s="76">
        <f t="shared" si="0"/>
      </c>
      <c r="L15" s="76"/>
      <c r="M15" s="6">
        <f t="shared" si="2"/>
      </c>
      <c r="N15" s="20"/>
      <c r="O15" s="8"/>
      <c r="P15" s="77"/>
      <c r="Q15" s="77"/>
      <c r="R15" s="78">
        <f t="shared" si="3"/>
      </c>
      <c r="S15" s="78"/>
      <c r="T15" s="79">
        <f t="shared" si="4"/>
      </c>
      <c r="U15" s="79"/>
    </row>
    <row r="16" spans="2:21" ht="13.5">
      <c r="B16" s="20">
        <v>8</v>
      </c>
      <c r="C16" s="76">
        <f t="shared" si="1"/>
      </c>
      <c r="D16" s="76"/>
      <c r="E16" s="20"/>
      <c r="F16" s="8"/>
      <c r="G16" s="20" t="s">
        <v>4</v>
      </c>
      <c r="H16" s="77"/>
      <c r="I16" s="77"/>
      <c r="J16" s="20"/>
      <c r="K16" s="76">
        <f t="shared" si="0"/>
      </c>
      <c r="L16" s="76"/>
      <c r="M16" s="6">
        <f t="shared" si="2"/>
      </c>
      <c r="N16" s="20"/>
      <c r="O16" s="8"/>
      <c r="P16" s="77"/>
      <c r="Q16" s="77"/>
      <c r="R16" s="78">
        <f t="shared" si="3"/>
      </c>
      <c r="S16" s="78"/>
      <c r="T16" s="79">
        <f t="shared" si="4"/>
      </c>
      <c r="U16" s="79"/>
    </row>
    <row r="17" spans="2:21" ht="13.5">
      <c r="B17" s="20">
        <v>9</v>
      </c>
      <c r="C17" s="76">
        <f t="shared" si="1"/>
      </c>
      <c r="D17" s="76"/>
      <c r="E17" s="20"/>
      <c r="F17" s="8"/>
      <c r="G17" s="20" t="s">
        <v>4</v>
      </c>
      <c r="H17" s="77"/>
      <c r="I17" s="77"/>
      <c r="J17" s="20"/>
      <c r="K17" s="76">
        <f t="shared" si="0"/>
      </c>
      <c r="L17" s="76"/>
      <c r="M17" s="6">
        <f t="shared" si="2"/>
      </c>
      <c r="N17" s="20"/>
      <c r="O17" s="8"/>
      <c r="P17" s="77"/>
      <c r="Q17" s="77"/>
      <c r="R17" s="78">
        <f t="shared" si="3"/>
      </c>
      <c r="S17" s="78"/>
      <c r="T17" s="79">
        <f t="shared" si="4"/>
      </c>
      <c r="U17" s="79"/>
    </row>
    <row r="18" spans="2:21" ht="13.5">
      <c r="B18" s="20">
        <v>10</v>
      </c>
      <c r="C18" s="76">
        <f t="shared" si="1"/>
      </c>
      <c r="D18" s="76"/>
      <c r="E18" s="20"/>
      <c r="F18" s="8"/>
      <c r="G18" s="20" t="s">
        <v>4</v>
      </c>
      <c r="H18" s="77"/>
      <c r="I18" s="77"/>
      <c r="J18" s="20"/>
      <c r="K18" s="76">
        <f t="shared" si="0"/>
      </c>
      <c r="L18" s="76"/>
      <c r="M18" s="6">
        <f t="shared" si="2"/>
      </c>
      <c r="N18" s="20"/>
      <c r="O18" s="8"/>
      <c r="P18" s="77"/>
      <c r="Q18" s="77"/>
      <c r="R18" s="78">
        <f t="shared" si="3"/>
      </c>
      <c r="S18" s="78"/>
      <c r="T18" s="79">
        <f t="shared" si="4"/>
      </c>
      <c r="U18" s="79"/>
    </row>
    <row r="19" spans="2:21" ht="13.5">
      <c r="B19" s="20">
        <v>11</v>
      </c>
      <c r="C19" s="76">
        <f t="shared" si="1"/>
      </c>
      <c r="D19" s="76"/>
      <c r="E19" s="20"/>
      <c r="F19" s="8"/>
      <c r="G19" s="20" t="s">
        <v>4</v>
      </c>
      <c r="H19" s="77"/>
      <c r="I19" s="77"/>
      <c r="J19" s="20"/>
      <c r="K19" s="76">
        <f t="shared" si="0"/>
      </c>
      <c r="L19" s="76"/>
      <c r="M19" s="6">
        <f t="shared" si="2"/>
      </c>
      <c r="N19" s="20"/>
      <c r="O19" s="8"/>
      <c r="P19" s="77"/>
      <c r="Q19" s="77"/>
      <c r="R19" s="78">
        <f t="shared" si="3"/>
      </c>
      <c r="S19" s="78"/>
      <c r="T19" s="79">
        <f t="shared" si="4"/>
      </c>
      <c r="U19" s="79"/>
    </row>
    <row r="20" spans="2:21" ht="13.5">
      <c r="B20" s="20">
        <v>12</v>
      </c>
      <c r="C20" s="76">
        <f t="shared" si="1"/>
      </c>
      <c r="D20" s="76"/>
      <c r="E20" s="20"/>
      <c r="F20" s="8"/>
      <c r="G20" s="20" t="s">
        <v>4</v>
      </c>
      <c r="H20" s="77"/>
      <c r="I20" s="77"/>
      <c r="J20" s="20"/>
      <c r="K20" s="76">
        <f t="shared" si="0"/>
      </c>
      <c r="L20" s="76"/>
      <c r="M20" s="6">
        <f t="shared" si="2"/>
      </c>
      <c r="N20" s="20"/>
      <c r="O20" s="8"/>
      <c r="P20" s="77"/>
      <c r="Q20" s="77"/>
      <c r="R20" s="78">
        <f t="shared" si="3"/>
      </c>
      <c r="S20" s="78"/>
      <c r="T20" s="79">
        <f t="shared" si="4"/>
      </c>
      <c r="U20" s="79"/>
    </row>
    <row r="21" spans="2:21" ht="13.5">
      <c r="B21" s="20">
        <v>13</v>
      </c>
      <c r="C21" s="76">
        <f t="shared" si="1"/>
      </c>
      <c r="D21" s="76"/>
      <c r="E21" s="20"/>
      <c r="F21" s="8"/>
      <c r="G21" s="20" t="s">
        <v>4</v>
      </c>
      <c r="H21" s="77"/>
      <c r="I21" s="77"/>
      <c r="J21" s="20"/>
      <c r="K21" s="76">
        <f t="shared" si="0"/>
      </c>
      <c r="L21" s="76"/>
      <c r="M21" s="6">
        <f t="shared" si="2"/>
      </c>
      <c r="N21" s="20"/>
      <c r="O21" s="8"/>
      <c r="P21" s="77"/>
      <c r="Q21" s="77"/>
      <c r="R21" s="78">
        <f t="shared" si="3"/>
      </c>
      <c r="S21" s="78"/>
      <c r="T21" s="79">
        <f t="shared" si="4"/>
      </c>
      <c r="U21" s="79"/>
    </row>
    <row r="22" spans="2:21" ht="13.5">
      <c r="B22" s="20">
        <v>14</v>
      </c>
      <c r="C22" s="76">
        <f t="shared" si="1"/>
      </c>
      <c r="D22" s="76"/>
      <c r="E22" s="20"/>
      <c r="F22" s="8"/>
      <c r="G22" s="20" t="s">
        <v>3</v>
      </c>
      <c r="H22" s="77"/>
      <c r="I22" s="77"/>
      <c r="J22" s="20"/>
      <c r="K22" s="76">
        <f t="shared" si="0"/>
      </c>
      <c r="L22" s="76"/>
      <c r="M22" s="6">
        <f t="shared" si="2"/>
      </c>
      <c r="N22" s="20"/>
      <c r="O22" s="8"/>
      <c r="P22" s="77"/>
      <c r="Q22" s="77"/>
      <c r="R22" s="78">
        <f t="shared" si="3"/>
      </c>
      <c r="S22" s="78"/>
      <c r="T22" s="79">
        <f t="shared" si="4"/>
      </c>
      <c r="U22" s="79"/>
    </row>
    <row r="23" spans="2:21" ht="13.5">
      <c r="B23" s="20">
        <v>15</v>
      </c>
      <c r="C23" s="76">
        <f t="shared" si="1"/>
      </c>
      <c r="D23" s="76"/>
      <c r="E23" s="20"/>
      <c r="F23" s="8"/>
      <c r="G23" s="20" t="s">
        <v>4</v>
      </c>
      <c r="H23" s="77"/>
      <c r="I23" s="77"/>
      <c r="J23" s="20"/>
      <c r="K23" s="76">
        <f t="shared" si="0"/>
      </c>
      <c r="L23" s="76"/>
      <c r="M23" s="6">
        <f t="shared" si="2"/>
      </c>
      <c r="N23" s="20"/>
      <c r="O23" s="8"/>
      <c r="P23" s="77"/>
      <c r="Q23" s="77"/>
      <c r="R23" s="78">
        <f t="shared" si="3"/>
      </c>
      <c r="S23" s="78"/>
      <c r="T23" s="79">
        <f t="shared" si="4"/>
      </c>
      <c r="U23" s="79"/>
    </row>
    <row r="24" spans="2:21" ht="13.5">
      <c r="B24" s="20">
        <v>16</v>
      </c>
      <c r="C24" s="76">
        <f t="shared" si="1"/>
      </c>
      <c r="D24" s="76"/>
      <c r="E24" s="20"/>
      <c r="F24" s="8"/>
      <c r="G24" s="20" t="s">
        <v>4</v>
      </c>
      <c r="H24" s="77"/>
      <c r="I24" s="77"/>
      <c r="J24" s="20"/>
      <c r="K24" s="76">
        <f t="shared" si="0"/>
      </c>
      <c r="L24" s="76"/>
      <c r="M24" s="6">
        <f t="shared" si="2"/>
      </c>
      <c r="N24" s="20"/>
      <c r="O24" s="8"/>
      <c r="P24" s="77"/>
      <c r="Q24" s="77"/>
      <c r="R24" s="78">
        <f t="shared" si="3"/>
      </c>
      <c r="S24" s="78"/>
      <c r="T24" s="79">
        <f t="shared" si="4"/>
      </c>
      <c r="U24" s="79"/>
    </row>
    <row r="25" spans="2:21" ht="13.5">
      <c r="B25" s="20">
        <v>17</v>
      </c>
      <c r="C25" s="76">
        <f t="shared" si="1"/>
      </c>
      <c r="D25" s="76"/>
      <c r="E25" s="20"/>
      <c r="F25" s="8"/>
      <c r="G25" s="20" t="s">
        <v>4</v>
      </c>
      <c r="H25" s="77"/>
      <c r="I25" s="77"/>
      <c r="J25" s="20"/>
      <c r="K25" s="76">
        <f t="shared" si="0"/>
      </c>
      <c r="L25" s="76"/>
      <c r="M25" s="6">
        <f t="shared" si="2"/>
      </c>
      <c r="N25" s="20"/>
      <c r="O25" s="8"/>
      <c r="P25" s="77"/>
      <c r="Q25" s="77"/>
      <c r="R25" s="78">
        <f t="shared" si="3"/>
      </c>
      <c r="S25" s="78"/>
      <c r="T25" s="79">
        <f t="shared" si="4"/>
      </c>
      <c r="U25" s="79"/>
    </row>
    <row r="26" spans="2:21" ht="13.5">
      <c r="B26" s="20">
        <v>18</v>
      </c>
      <c r="C26" s="76">
        <f t="shared" si="1"/>
      </c>
      <c r="D26" s="76"/>
      <c r="E26" s="20"/>
      <c r="F26" s="8"/>
      <c r="G26" s="20" t="s">
        <v>4</v>
      </c>
      <c r="H26" s="77"/>
      <c r="I26" s="77"/>
      <c r="J26" s="20"/>
      <c r="K26" s="76">
        <f t="shared" si="0"/>
      </c>
      <c r="L26" s="76"/>
      <c r="M26" s="6">
        <f t="shared" si="2"/>
      </c>
      <c r="N26" s="20"/>
      <c r="O26" s="8"/>
      <c r="P26" s="77"/>
      <c r="Q26" s="77"/>
      <c r="R26" s="78">
        <f t="shared" si="3"/>
      </c>
      <c r="S26" s="78"/>
      <c r="T26" s="79">
        <f t="shared" si="4"/>
      </c>
      <c r="U26" s="79"/>
    </row>
    <row r="27" spans="2:21" ht="13.5">
      <c r="B27" s="20">
        <v>19</v>
      </c>
      <c r="C27" s="76">
        <f t="shared" si="1"/>
      </c>
      <c r="D27" s="76"/>
      <c r="E27" s="20"/>
      <c r="F27" s="8"/>
      <c r="G27" s="20" t="s">
        <v>3</v>
      </c>
      <c r="H27" s="77"/>
      <c r="I27" s="77"/>
      <c r="J27" s="20"/>
      <c r="K27" s="76">
        <f t="shared" si="0"/>
      </c>
      <c r="L27" s="76"/>
      <c r="M27" s="6">
        <f t="shared" si="2"/>
      </c>
      <c r="N27" s="20"/>
      <c r="O27" s="8"/>
      <c r="P27" s="77"/>
      <c r="Q27" s="77"/>
      <c r="R27" s="78">
        <f t="shared" si="3"/>
      </c>
      <c r="S27" s="78"/>
      <c r="T27" s="79">
        <f t="shared" si="4"/>
      </c>
      <c r="U27" s="79"/>
    </row>
    <row r="28" spans="2:21" ht="13.5">
      <c r="B28" s="20">
        <v>20</v>
      </c>
      <c r="C28" s="76">
        <f t="shared" si="1"/>
      </c>
      <c r="D28" s="76"/>
      <c r="E28" s="20"/>
      <c r="F28" s="8"/>
      <c r="G28" s="20" t="s">
        <v>4</v>
      </c>
      <c r="H28" s="77"/>
      <c r="I28" s="77"/>
      <c r="J28" s="20"/>
      <c r="K28" s="76">
        <f t="shared" si="0"/>
      </c>
      <c r="L28" s="76"/>
      <c r="M28" s="6">
        <f t="shared" si="2"/>
      </c>
      <c r="N28" s="20"/>
      <c r="O28" s="8"/>
      <c r="P28" s="77"/>
      <c r="Q28" s="77"/>
      <c r="R28" s="78">
        <f t="shared" si="3"/>
      </c>
      <c r="S28" s="78"/>
      <c r="T28" s="79">
        <f t="shared" si="4"/>
      </c>
      <c r="U28" s="79"/>
    </row>
    <row r="29" spans="2:21" ht="13.5">
      <c r="B29" s="20">
        <v>21</v>
      </c>
      <c r="C29" s="76">
        <f t="shared" si="1"/>
      </c>
      <c r="D29" s="76"/>
      <c r="E29" s="20"/>
      <c r="F29" s="8"/>
      <c r="G29" s="20" t="s">
        <v>3</v>
      </c>
      <c r="H29" s="77"/>
      <c r="I29" s="77"/>
      <c r="J29" s="20"/>
      <c r="K29" s="76">
        <f t="shared" si="0"/>
      </c>
      <c r="L29" s="76"/>
      <c r="M29" s="6">
        <f t="shared" si="2"/>
      </c>
      <c r="N29" s="20"/>
      <c r="O29" s="8"/>
      <c r="P29" s="77"/>
      <c r="Q29" s="77"/>
      <c r="R29" s="78">
        <f t="shared" si="3"/>
      </c>
      <c r="S29" s="78"/>
      <c r="T29" s="79">
        <f t="shared" si="4"/>
      </c>
      <c r="U29" s="79"/>
    </row>
    <row r="30" spans="2:21" ht="13.5">
      <c r="B30" s="20">
        <v>22</v>
      </c>
      <c r="C30" s="76">
        <f t="shared" si="1"/>
      </c>
      <c r="D30" s="76"/>
      <c r="E30" s="20"/>
      <c r="F30" s="8"/>
      <c r="G30" s="20" t="s">
        <v>3</v>
      </c>
      <c r="H30" s="77"/>
      <c r="I30" s="77"/>
      <c r="J30" s="20"/>
      <c r="K30" s="76">
        <f t="shared" si="0"/>
      </c>
      <c r="L30" s="76"/>
      <c r="M30" s="6">
        <f t="shared" si="2"/>
      </c>
      <c r="N30" s="20"/>
      <c r="O30" s="8"/>
      <c r="P30" s="77"/>
      <c r="Q30" s="77"/>
      <c r="R30" s="78">
        <f t="shared" si="3"/>
      </c>
      <c r="S30" s="78"/>
      <c r="T30" s="79">
        <f t="shared" si="4"/>
      </c>
      <c r="U30" s="79"/>
    </row>
    <row r="31" spans="2:21" ht="13.5">
      <c r="B31" s="20">
        <v>23</v>
      </c>
      <c r="C31" s="76">
        <f t="shared" si="1"/>
      </c>
      <c r="D31" s="76"/>
      <c r="E31" s="20"/>
      <c r="F31" s="8"/>
      <c r="G31" s="20" t="s">
        <v>3</v>
      </c>
      <c r="H31" s="77"/>
      <c r="I31" s="77"/>
      <c r="J31" s="20"/>
      <c r="K31" s="76">
        <f t="shared" si="0"/>
      </c>
      <c r="L31" s="76"/>
      <c r="M31" s="6">
        <f t="shared" si="2"/>
      </c>
      <c r="N31" s="20"/>
      <c r="O31" s="8"/>
      <c r="P31" s="77"/>
      <c r="Q31" s="77"/>
      <c r="R31" s="78">
        <f t="shared" si="3"/>
      </c>
      <c r="S31" s="78"/>
      <c r="T31" s="79">
        <f t="shared" si="4"/>
      </c>
      <c r="U31" s="79"/>
    </row>
    <row r="32" spans="2:21" ht="13.5">
      <c r="B32" s="20">
        <v>24</v>
      </c>
      <c r="C32" s="76">
        <f t="shared" si="1"/>
      </c>
      <c r="D32" s="76"/>
      <c r="E32" s="20"/>
      <c r="F32" s="8"/>
      <c r="G32" s="20" t="s">
        <v>3</v>
      </c>
      <c r="H32" s="77"/>
      <c r="I32" s="77"/>
      <c r="J32" s="20"/>
      <c r="K32" s="76">
        <f t="shared" si="0"/>
      </c>
      <c r="L32" s="76"/>
      <c r="M32" s="6">
        <f t="shared" si="2"/>
      </c>
      <c r="N32" s="20"/>
      <c r="O32" s="8"/>
      <c r="P32" s="77"/>
      <c r="Q32" s="77"/>
      <c r="R32" s="78">
        <f t="shared" si="3"/>
      </c>
      <c r="S32" s="78"/>
      <c r="T32" s="79">
        <f t="shared" si="4"/>
      </c>
      <c r="U32" s="79"/>
    </row>
    <row r="33" spans="2:21" ht="13.5">
      <c r="B33" s="20">
        <v>25</v>
      </c>
      <c r="C33" s="76">
        <f t="shared" si="1"/>
      </c>
      <c r="D33" s="76"/>
      <c r="E33" s="20"/>
      <c r="F33" s="8"/>
      <c r="G33" s="20" t="s">
        <v>4</v>
      </c>
      <c r="H33" s="77"/>
      <c r="I33" s="77"/>
      <c r="J33" s="20"/>
      <c r="K33" s="76">
        <f t="shared" si="0"/>
      </c>
      <c r="L33" s="76"/>
      <c r="M33" s="6">
        <f t="shared" si="2"/>
      </c>
      <c r="N33" s="20"/>
      <c r="O33" s="8"/>
      <c r="P33" s="77"/>
      <c r="Q33" s="77"/>
      <c r="R33" s="78">
        <f t="shared" si="3"/>
      </c>
      <c r="S33" s="78"/>
      <c r="T33" s="79">
        <f t="shared" si="4"/>
      </c>
      <c r="U33" s="79"/>
    </row>
    <row r="34" spans="2:21" ht="13.5">
      <c r="B34" s="20">
        <v>26</v>
      </c>
      <c r="C34" s="76">
        <f t="shared" si="1"/>
      </c>
      <c r="D34" s="76"/>
      <c r="E34" s="20"/>
      <c r="F34" s="8"/>
      <c r="G34" s="20" t="s">
        <v>3</v>
      </c>
      <c r="H34" s="77"/>
      <c r="I34" s="77"/>
      <c r="J34" s="20"/>
      <c r="K34" s="76">
        <f t="shared" si="0"/>
      </c>
      <c r="L34" s="76"/>
      <c r="M34" s="6">
        <f t="shared" si="2"/>
      </c>
      <c r="N34" s="20"/>
      <c r="O34" s="8"/>
      <c r="P34" s="77"/>
      <c r="Q34" s="77"/>
      <c r="R34" s="78">
        <f t="shared" si="3"/>
      </c>
      <c r="S34" s="78"/>
      <c r="T34" s="79">
        <f t="shared" si="4"/>
      </c>
      <c r="U34" s="79"/>
    </row>
    <row r="35" spans="2:21" ht="13.5">
      <c r="B35" s="20">
        <v>27</v>
      </c>
      <c r="C35" s="76">
        <f t="shared" si="1"/>
      </c>
      <c r="D35" s="76"/>
      <c r="E35" s="20"/>
      <c r="F35" s="8"/>
      <c r="G35" s="20" t="s">
        <v>3</v>
      </c>
      <c r="H35" s="77"/>
      <c r="I35" s="77"/>
      <c r="J35" s="20"/>
      <c r="K35" s="76">
        <f t="shared" si="0"/>
      </c>
      <c r="L35" s="76"/>
      <c r="M35" s="6">
        <f t="shared" si="2"/>
      </c>
      <c r="N35" s="20"/>
      <c r="O35" s="8"/>
      <c r="P35" s="77"/>
      <c r="Q35" s="77"/>
      <c r="R35" s="78">
        <f t="shared" si="3"/>
      </c>
      <c r="S35" s="78"/>
      <c r="T35" s="79">
        <f t="shared" si="4"/>
      </c>
      <c r="U35" s="79"/>
    </row>
    <row r="36" spans="2:21" ht="13.5">
      <c r="B36" s="20">
        <v>28</v>
      </c>
      <c r="C36" s="76">
        <f t="shared" si="1"/>
      </c>
      <c r="D36" s="76"/>
      <c r="E36" s="20"/>
      <c r="F36" s="8"/>
      <c r="G36" s="20" t="s">
        <v>3</v>
      </c>
      <c r="H36" s="77"/>
      <c r="I36" s="77"/>
      <c r="J36" s="20"/>
      <c r="K36" s="76">
        <f t="shared" si="0"/>
      </c>
      <c r="L36" s="76"/>
      <c r="M36" s="6">
        <f t="shared" si="2"/>
      </c>
      <c r="N36" s="20"/>
      <c r="O36" s="8"/>
      <c r="P36" s="77"/>
      <c r="Q36" s="77"/>
      <c r="R36" s="78">
        <f t="shared" si="3"/>
      </c>
      <c r="S36" s="78"/>
      <c r="T36" s="79">
        <f t="shared" si="4"/>
      </c>
      <c r="U36" s="79"/>
    </row>
    <row r="37" spans="2:21" ht="13.5">
      <c r="B37" s="20">
        <v>29</v>
      </c>
      <c r="C37" s="76">
        <f t="shared" si="1"/>
      </c>
      <c r="D37" s="76"/>
      <c r="E37" s="20"/>
      <c r="F37" s="8"/>
      <c r="G37" s="20" t="s">
        <v>3</v>
      </c>
      <c r="H37" s="77"/>
      <c r="I37" s="77"/>
      <c r="J37" s="20"/>
      <c r="K37" s="76">
        <f t="shared" si="0"/>
      </c>
      <c r="L37" s="76"/>
      <c r="M37" s="6">
        <f t="shared" si="2"/>
      </c>
      <c r="N37" s="20"/>
      <c r="O37" s="8"/>
      <c r="P37" s="77"/>
      <c r="Q37" s="77"/>
      <c r="R37" s="78">
        <f t="shared" si="3"/>
      </c>
      <c r="S37" s="78"/>
      <c r="T37" s="79">
        <f t="shared" si="4"/>
      </c>
      <c r="U37" s="79"/>
    </row>
    <row r="38" spans="2:21" ht="13.5">
      <c r="B38" s="20">
        <v>30</v>
      </c>
      <c r="C38" s="76">
        <f t="shared" si="1"/>
      </c>
      <c r="D38" s="76"/>
      <c r="E38" s="20"/>
      <c r="F38" s="8"/>
      <c r="G38" s="20" t="s">
        <v>4</v>
      </c>
      <c r="H38" s="77"/>
      <c r="I38" s="77"/>
      <c r="J38" s="20"/>
      <c r="K38" s="76">
        <f t="shared" si="0"/>
      </c>
      <c r="L38" s="76"/>
      <c r="M38" s="6">
        <f t="shared" si="2"/>
      </c>
      <c r="N38" s="20"/>
      <c r="O38" s="8"/>
      <c r="P38" s="77"/>
      <c r="Q38" s="77"/>
      <c r="R38" s="78">
        <f t="shared" si="3"/>
      </c>
      <c r="S38" s="78"/>
      <c r="T38" s="79">
        <f t="shared" si="4"/>
      </c>
      <c r="U38" s="79"/>
    </row>
    <row r="39" spans="2:21" ht="13.5">
      <c r="B39" s="20">
        <v>31</v>
      </c>
      <c r="C39" s="76">
        <f t="shared" si="1"/>
      </c>
      <c r="D39" s="76"/>
      <c r="E39" s="20"/>
      <c r="F39" s="8"/>
      <c r="G39" s="20" t="s">
        <v>4</v>
      </c>
      <c r="H39" s="77"/>
      <c r="I39" s="77"/>
      <c r="J39" s="20"/>
      <c r="K39" s="76">
        <f t="shared" si="0"/>
      </c>
      <c r="L39" s="76"/>
      <c r="M39" s="6">
        <f t="shared" si="2"/>
      </c>
      <c r="N39" s="20"/>
      <c r="O39" s="8"/>
      <c r="P39" s="77"/>
      <c r="Q39" s="77"/>
      <c r="R39" s="78">
        <f t="shared" si="3"/>
      </c>
      <c r="S39" s="78"/>
      <c r="T39" s="79">
        <f t="shared" si="4"/>
      </c>
      <c r="U39" s="79"/>
    </row>
    <row r="40" spans="2:21" ht="13.5">
      <c r="B40" s="20">
        <v>32</v>
      </c>
      <c r="C40" s="76">
        <f t="shared" si="1"/>
      </c>
      <c r="D40" s="76"/>
      <c r="E40" s="20"/>
      <c r="F40" s="8"/>
      <c r="G40" s="20" t="s">
        <v>4</v>
      </c>
      <c r="H40" s="77"/>
      <c r="I40" s="77"/>
      <c r="J40" s="20"/>
      <c r="K40" s="76">
        <f t="shared" si="0"/>
      </c>
      <c r="L40" s="76"/>
      <c r="M40" s="6">
        <f t="shared" si="2"/>
      </c>
      <c r="N40" s="20"/>
      <c r="O40" s="8"/>
      <c r="P40" s="77"/>
      <c r="Q40" s="77"/>
      <c r="R40" s="78">
        <f t="shared" si="3"/>
      </c>
      <c r="S40" s="78"/>
      <c r="T40" s="79">
        <f t="shared" si="4"/>
      </c>
      <c r="U40" s="79"/>
    </row>
    <row r="41" spans="2:21" ht="13.5">
      <c r="B41" s="20">
        <v>33</v>
      </c>
      <c r="C41" s="76">
        <f t="shared" si="1"/>
      </c>
      <c r="D41" s="76"/>
      <c r="E41" s="20"/>
      <c r="F41" s="8"/>
      <c r="G41" s="20" t="s">
        <v>3</v>
      </c>
      <c r="H41" s="77"/>
      <c r="I41" s="77"/>
      <c r="J41" s="20"/>
      <c r="K41" s="76">
        <f t="shared" si="0"/>
      </c>
      <c r="L41" s="76"/>
      <c r="M41" s="6">
        <f t="shared" si="2"/>
      </c>
      <c r="N41" s="20"/>
      <c r="O41" s="8"/>
      <c r="P41" s="77"/>
      <c r="Q41" s="77"/>
      <c r="R41" s="78">
        <f t="shared" si="3"/>
      </c>
      <c r="S41" s="78"/>
      <c r="T41" s="79">
        <f t="shared" si="4"/>
      </c>
      <c r="U41" s="79"/>
    </row>
    <row r="42" spans="2:21" ht="13.5">
      <c r="B42" s="20">
        <v>34</v>
      </c>
      <c r="C42" s="76">
        <f t="shared" si="1"/>
      </c>
      <c r="D42" s="76"/>
      <c r="E42" s="20"/>
      <c r="F42" s="8"/>
      <c r="G42" s="20" t="s">
        <v>4</v>
      </c>
      <c r="H42" s="77"/>
      <c r="I42" s="77"/>
      <c r="J42" s="20"/>
      <c r="K42" s="76">
        <f t="shared" si="0"/>
      </c>
      <c r="L42" s="76"/>
      <c r="M42" s="6">
        <f t="shared" si="2"/>
      </c>
      <c r="N42" s="20"/>
      <c r="O42" s="8"/>
      <c r="P42" s="77"/>
      <c r="Q42" s="77"/>
      <c r="R42" s="78">
        <f t="shared" si="3"/>
      </c>
      <c r="S42" s="78"/>
      <c r="T42" s="79">
        <f t="shared" si="4"/>
      </c>
      <c r="U42" s="79"/>
    </row>
    <row r="43" spans="2:21" ht="13.5">
      <c r="B43" s="20">
        <v>35</v>
      </c>
      <c r="C43" s="76">
        <f t="shared" si="1"/>
      </c>
      <c r="D43" s="76"/>
      <c r="E43" s="20"/>
      <c r="F43" s="8"/>
      <c r="G43" s="20" t="s">
        <v>3</v>
      </c>
      <c r="H43" s="77"/>
      <c r="I43" s="77"/>
      <c r="J43" s="20"/>
      <c r="K43" s="76">
        <f t="shared" si="0"/>
      </c>
      <c r="L43" s="76"/>
      <c r="M43" s="6">
        <f t="shared" si="2"/>
      </c>
      <c r="N43" s="20"/>
      <c r="O43" s="8"/>
      <c r="P43" s="77"/>
      <c r="Q43" s="77"/>
      <c r="R43" s="78">
        <f t="shared" si="3"/>
      </c>
      <c r="S43" s="78"/>
      <c r="T43" s="79">
        <f t="shared" si="4"/>
      </c>
      <c r="U43" s="79"/>
    </row>
    <row r="44" spans="2:21" ht="13.5">
      <c r="B44" s="20">
        <v>36</v>
      </c>
      <c r="C44" s="76">
        <f t="shared" si="1"/>
      </c>
      <c r="D44" s="76"/>
      <c r="E44" s="20"/>
      <c r="F44" s="8"/>
      <c r="G44" s="20" t="s">
        <v>4</v>
      </c>
      <c r="H44" s="77"/>
      <c r="I44" s="77"/>
      <c r="J44" s="20"/>
      <c r="K44" s="76">
        <f t="shared" si="0"/>
      </c>
      <c r="L44" s="76"/>
      <c r="M44" s="6">
        <f t="shared" si="2"/>
      </c>
      <c r="N44" s="20"/>
      <c r="O44" s="8"/>
      <c r="P44" s="77"/>
      <c r="Q44" s="77"/>
      <c r="R44" s="78">
        <f t="shared" si="3"/>
      </c>
      <c r="S44" s="78"/>
      <c r="T44" s="79">
        <f t="shared" si="4"/>
      </c>
      <c r="U44" s="79"/>
    </row>
    <row r="45" spans="2:21" ht="13.5">
      <c r="B45" s="20">
        <v>37</v>
      </c>
      <c r="C45" s="76">
        <f t="shared" si="1"/>
      </c>
      <c r="D45" s="76"/>
      <c r="E45" s="20"/>
      <c r="F45" s="8"/>
      <c r="G45" s="20" t="s">
        <v>3</v>
      </c>
      <c r="H45" s="77"/>
      <c r="I45" s="77"/>
      <c r="J45" s="20"/>
      <c r="K45" s="76">
        <f t="shared" si="0"/>
      </c>
      <c r="L45" s="76"/>
      <c r="M45" s="6">
        <f t="shared" si="2"/>
      </c>
      <c r="N45" s="20"/>
      <c r="O45" s="8"/>
      <c r="P45" s="77"/>
      <c r="Q45" s="77"/>
      <c r="R45" s="78">
        <f t="shared" si="3"/>
      </c>
      <c r="S45" s="78"/>
      <c r="T45" s="79">
        <f t="shared" si="4"/>
      </c>
      <c r="U45" s="79"/>
    </row>
    <row r="46" spans="2:21" ht="13.5">
      <c r="B46" s="20">
        <v>38</v>
      </c>
      <c r="C46" s="76">
        <f t="shared" si="1"/>
      </c>
      <c r="D46" s="76"/>
      <c r="E46" s="20"/>
      <c r="F46" s="8"/>
      <c r="G46" s="20" t="s">
        <v>4</v>
      </c>
      <c r="H46" s="77"/>
      <c r="I46" s="77"/>
      <c r="J46" s="20"/>
      <c r="K46" s="76">
        <f t="shared" si="0"/>
      </c>
      <c r="L46" s="76"/>
      <c r="M46" s="6">
        <f t="shared" si="2"/>
      </c>
      <c r="N46" s="20"/>
      <c r="O46" s="8"/>
      <c r="P46" s="77"/>
      <c r="Q46" s="77"/>
      <c r="R46" s="78">
        <f t="shared" si="3"/>
      </c>
      <c r="S46" s="78"/>
      <c r="T46" s="79">
        <f t="shared" si="4"/>
      </c>
      <c r="U46" s="79"/>
    </row>
    <row r="47" spans="2:21" ht="13.5">
      <c r="B47" s="20">
        <v>39</v>
      </c>
      <c r="C47" s="76">
        <f t="shared" si="1"/>
      </c>
      <c r="D47" s="76"/>
      <c r="E47" s="20"/>
      <c r="F47" s="8"/>
      <c r="G47" s="20" t="s">
        <v>4</v>
      </c>
      <c r="H47" s="77"/>
      <c r="I47" s="77"/>
      <c r="J47" s="20"/>
      <c r="K47" s="76">
        <f t="shared" si="0"/>
      </c>
      <c r="L47" s="76"/>
      <c r="M47" s="6">
        <f t="shared" si="2"/>
      </c>
      <c r="N47" s="20"/>
      <c r="O47" s="8"/>
      <c r="P47" s="77"/>
      <c r="Q47" s="77"/>
      <c r="R47" s="78">
        <f t="shared" si="3"/>
      </c>
      <c r="S47" s="78"/>
      <c r="T47" s="79">
        <f t="shared" si="4"/>
      </c>
      <c r="U47" s="79"/>
    </row>
    <row r="48" spans="2:21" ht="13.5">
      <c r="B48" s="20">
        <v>40</v>
      </c>
      <c r="C48" s="76">
        <f t="shared" si="1"/>
      </c>
      <c r="D48" s="76"/>
      <c r="E48" s="20"/>
      <c r="F48" s="8"/>
      <c r="G48" s="20" t="s">
        <v>37</v>
      </c>
      <c r="H48" s="77"/>
      <c r="I48" s="77"/>
      <c r="J48" s="20"/>
      <c r="K48" s="76">
        <f t="shared" si="0"/>
      </c>
      <c r="L48" s="76"/>
      <c r="M48" s="6">
        <f t="shared" si="2"/>
      </c>
      <c r="N48" s="20"/>
      <c r="O48" s="8"/>
      <c r="P48" s="77"/>
      <c r="Q48" s="77"/>
      <c r="R48" s="78">
        <f t="shared" si="3"/>
      </c>
      <c r="S48" s="78"/>
      <c r="T48" s="79">
        <f t="shared" si="4"/>
      </c>
      <c r="U48" s="79"/>
    </row>
    <row r="49" spans="2:21" ht="13.5">
      <c r="B49" s="20">
        <v>41</v>
      </c>
      <c r="C49" s="76">
        <f t="shared" si="1"/>
      </c>
      <c r="D49" s="76"/>
      <c r="E49" s="20"/>
      <c r="F49" s="8"/>
      <c r="G49" s="20" t="s">
        <v>4</v>
      </c>
      <c r="H49" s="77"/>
      <c r="I49" s="77"/>
      <c r="J49" s="20"/>
      <c r="K49" s="76">
        <f t="shared" si="0"/>
      </c>
      <c r="L49" s="76"/>
      <c r="M49" s="6">
        <f t="shared" si="2"/>
      </c>
      <c r="N49" s="20"/>
      <c r="O49" s="8"/>
      <c r="P49" s="77"/>
      <c r="Q49" s="77"/>
      <c r="R49" s="78">
        <f t="shared" si="3"/>
      </c>
      <c r="S49" s="78"/>
      <c r="T49" s="79">
        <f t="shared" si="4"/>
      </c>
      <c r="U49" s="79"/>
    </row>
    <row r="50" spans="2:21" ht="13.5">
      <c r="B50" s="20">
        <v>42</v>
      </c>
      <c r="C50" s="76">
        <f t="shared" si="1"/>
      </c>
      <c r="D50" s="76"/>
      <c r="E50" s="20"/>
      <c r="F50" s="8"/>
      <c r="G50" s="20" t="s">
        <v>4</v>
      </c>
      <c r="H50" s="77"/>
      <c r="I50" s="77"/>
      <c r="J50" s="20"/>
      <c r="K50" s="76">
        <f t="shared" si="0"/>
      </c>
      <c r="L50" s="76"/>
      <c r="M50" s="6">
        <f t="shared" si="2"/>
      </c>
      <c r="N50" s="20"/>
      <c r="O50" s="8"/>
      <c r="P50" s="77"/>
      <c r="Q50" s="77"/>
      <c r="R50" s="78">
        <f t="shared" si="3"/>
      </c>
      <c r="S50" s="78"/>
      <c r="T50" s="79">
        <f t="shared" si="4"/>
      </c>
      <c r="U50" s="79"/>
    </row>
    <row r="51" spans="2:21" ht="13.5">
      <c r="B51" s="20">
        <v>43</v>
      </c>
      <c r="C51" s="76">
        <f t="shared" si="1"/>
      </c>
      <c r="D51" s="76"/>
      <c r="E51" s="20"/>
      <c r="F51" s="8"/>
      <c r="G51" s="20" t="s">
        <v>3</v>
      </c>
      <c r="H51" s="77"/>
      <c r="I51" s="77"/>
      <c r="J51" s="20"/>
      <c r="K51" s="76">
        <f t="shared" si="0"/>
      </c>
      <c r="L51" s="76"/>
      <c r="M51" s="6">
        <f t="shared" si="2"/>
      </c>
      <c r="N51" s="20"/>
      <c r="O51" s="8"/>
      <c r="P51" s="77"/>
      <c r="Q51" s="77"/>
      <c r="R51" s="78">
        <f t="shared" si="3"/>
      </c>
      <c r="S51" s="78"/>
      <c r="T51" s="79">
        <f t="shared" si="4"/>
      </c>
      <c r="U51" s="79"/>
    </row>
    <row r="52" spans="2:21" ht="13.5">
      <c r="B52" s="20">
        <v>44</v>
      </c>
      <c r="C52" s="76">
        <f t="shared" si="1"/>
      </c>
      <c r="D52" s="76"/>
      <c r="E52" s="20"/>
      <c r="F52" s="8"/>
      <c r="G52" s="20" t="s">
        <v>3</v>
      </c>
      <c r="H52" s="77"/>
      <c r="I52" s="77"/>
      <c r="J52" s="20"/>
      <c r="K52" s="76">
        <f t="shared" si="0"/>
      </c>
      <c r="L52" s="76"/>
      <c r="M52" s="6">
        <f t="shared" si="2"/>
      </c>
      <c r="N52" s="20"/>
      <c r="O52" s="8"/>
      <c r="P52" s="77"/>
      <c r="Q52" s="77"/>
      <c r="R52" s="78">
        <f t="shared" si="3"/>
      </c>
      <c r="S52" s="78"/>
      <c r="T52" s="79">
        <f t="shared" si="4"/>
      </c>
      <c r="U52" s="79"/>
    </row>
    <row r="53" spans="2:21" ht="13.5">
      <c r="B53" s="20">
        <v>45</v>
      </c>
      <c r="C53" s="76">
        <f t="shared" si="1"/>
      </c>
      <c r="D53" s="76"/>
      <c r="E53" s="20"/>
      <c r="F53" s="8"/>
      <c r="G53" s="20" t="s">
        <v>4</v>
      </c>
      <c r="H53" s="77"/>
      <c r="I53" s="77"/>
      <c r="J53" s="20"/>
      <c r="K53" s="76">
        <f t="shared" si="0"/>
      </c>
      <c r="L53" s="76"/>
      <c r="M53" s="6">
        <f t="shared" si="2"/>
      </c>
      <c r="N53" s="20"/>
      <c r="O53" s="8"/>
      <c r="P53" s="77"/>
      <c r="Q53" s="77"/>
      <c r="R53" s="78">
        <f t="shared" si="3"/>
      </c>
      <c r="S53" s="78"/>
      <c r="T53" s="79">
        <f t="shared" si="4"/>
      </c>
      <c r="U53" s="79"/>
    </row>
    <row r="54" spans="2:21" ht="13.5">
      <c r="B54" s="20">
        <v>46</v>
      </c>
      <c r="C54" s="76">
        <f t="shared" si="1"/>
      </c>
      <c r="D54" s="76"/>
      <c r="E54" s="20"/>
      <c r="F54" s="8"/>
      <c r="G54" s="20" t="s">
        <v>4</v>
      </c>
      <c r="H54" s="77"/>
      <c r="I54" s="77"/>
      <c r="J54" s="20"/>
      <c r="K54" s="76">
        <f t="shared" si="0"/>
      </c>
      <c r="L54" s="76"/>
      <c r="M54" s="6">
        <f t="shared" si="2"/>
      </c>
      <c r="N54" s="20"/>
      <c r="O54" s="8"/>
      <c r="P54" s="77"/>
      <c r="Q54" s="77"/>
      <c r="R54" s="78">
        <f t="shared" si="3"/>
      </c>
      <c r="S54" s="78"/>
      <c r="T54" s="79">
        <f t="shared" si="4"/>
      </c>
      <c r="U54" s="79"/>
    </row>
    <row r="55" spans="2:21" ht="13.5">
      <c r="B55" s="20">
        <v>47</v>
      </c>
      <c r="C55" s="76">
        <f t="shared" si="1"/>
      </c>
      <c r="D55" s="76"/>
      <c r="E55" s="20"/>
      <c r="F55" s="8"/>
      <c r="G55" s="20" t="s">
        <v>3</v>
      </c>
      <c r="H55" s="77"/>
      <c r="I55" s="77"/>
      <c r="J55" s="20"/>
      <c r="K55" s="76">
        <f t="shared" si="0"/>
      </c>
      <c r="L55" s="76"/>
      <c r="M55" s="6">
        <f t="shared" si="2"/>
      </c>
      <c r="N55" s="20"/>
      <c r="O55" s="8"/>
      <c r="P55" s="77"/>
      <c r="Q55" s="77"/>
      <c r="R55" s="78">
        <f t="shared" si="3"/>
      </c>
      <c r="S55" s="78"/>
      <c r="T55" s="79">
        <f t="shared" si="4"/>
      </c>
      <c r="U55" s="79"/>
    </row>
    <row r="56" spans="2:21" ht="13.5">
      <c r="B56" s="20">
        <v>48</v>
      </c>
      <c r="C56" s="76">
        <f t="shared" si="1"/>
      </c>
      <c r="D56" s="76"/>
      <c r="E56" s="20"/>
      <c r="F56" s="8"/>
      <c r="G56" s="20" t="s">
        <v>3</v>
      </c>
      <c r="H56" s="77"/>
      <c r="I56" s="77"/>
      <c r="J56" s="20"/>
      <c r="K56" s="76">
        <f t="shared" si="0"/>
      </c>
      <c r="L56" s="76"/>
      <c r="M56" s="6">
        <f t="shared" si="2"/>
      </c>
      <c r="N56" s="20"/>
      <c r="O56" s="8"/>
      <c r="P56" s="77"/>
      <c r="Q56" s="77"/>
      <c r="R56" s="78">
        <f t="shared" si="3"/>
      </c>
      <c r="S56" s="78"/>
      <c r="T56" s="79">
        <f t="shared" si="4"/>
      </c>
      <c r="U56" s="79"/>
    </row>
    <row r="57" spans="2:21" ht="13.5">
      <c r="B57" s="20">
        <v>49</v>
      </c>
      <c r="C57" s="76">
        <f t="shared" si="1"/>
      </c>
      <c r="D57" s="76"/>
      <c r="E57" s="20"/>
      <c r="F57" s="8"/>
      <c r="G57" s="20" t="s">
        <v>3</v>
      </c>
      <c r="H57" s="77"/>
      <c r="I57" s="77"/>
      <c r="J57" s="20"/>
      <c r="K57" s="76">
        <f t="shared" si="0"/>
      </c>
      <c r="L57" s="76"/>
      <c r="M57" s="6">
        <f t="shared" si="2"/>
      </c>
      <c r="N57" s="20"/>
      <c r="O57" s="8"/>
      <c r="P57" s="77"/>
      <c r="Q57" s="77"/>
      <c r="R57" s="78">
        <f t="shared" si="3"/>
      </c>
      <c r="S57" s="78"/>
      <c r="T57" s="79">
        <f t="shared" si="4"/>
      </c>
      <c r="U57" s="79"/>
    </row>
    <row r="58" spans="2:21" ht="13.5">
      <c r="B58" s="20">
        <v>50</v>
      </c>
      <c r="C58" s="76">
        <f t="shared" si="1"/>
      </c>
      <c r="D58" s="76"/>
      <c r="E58" s="20"/>
      <c r="F58" s="8"/>
      <c r="G58" s="20" t="s">
        <v>3</v>
      </c>
      <c r="H58" s="77"/>
      <c r="I58" s="77"/>
      <c r="J58" s="20"/>
      <c r="K58" s="76">
        <f t="shared" si="0"/>
      </c>
      <c r="L58" s="76"/>
      <c r="M58" s="6">
        <f t="shared" si="2"/>
      </c>
      <c r="N58" s="20"/>
      <c r="O58" s="8"/>
      <c r="P58" s="77"/>
      <c r="Q58" s="77"/>
      <c r="R58" s="78">
        <f t="shared" si="3"/>
      </c>
      <c r="S58" s="78"/>
      <c r="T58" s="79">
        <f t="shared" si="4"/>
      </c>
      <c r="U58" s="79"/>
    </row>
    <row r="59" spans="2:21" ht="13.5">
      <c r="B59" s="20">
        <v>51</v>
      </c>
      <c r="C59" s="76">
        <f t="shared" si="1"/>
      </c>
      <c r="D59" s="76"/>
      <c r="E59" s="20"/>
      <c r="F59" s="8"/>
      <c r="G59" s="20" t="s">
        <v>3</v>
      </c>
      <c r="H59" s="77"/>
      <c r="I59" s="77"/>
      <c r="J59" s="20"/>
      <c r="K59" s="76">
        <f t="shared" si="0"/>
      </c>
      <c r="L59" s="76"/>
      <c r="M59" s="6">
        <f t="shared" si="2"/>
      </c>
      <c r="N59" s="20"/>
      <c r="O59" s="8"/>
      <c r="P59" s="77"/>
      <c r="Q59" s="77"/>
      <c r="R59" s="78">
        <f t="shared" si="3"/>
      </c>
      <c r="S59" s="78"/>
      <c r="T59" s="79">
        <f t="shared" si="4"/>
      </c>
      <c r="U59" s="79"/>
    </row>
    <row r="60" spans="2:21" ht="13.5">
      <c r="B60" s="20">
        <v>52</v>
      </c>
      <c r="C60" s="76">
        <f t="shared" si="1"/>
      </c>
      <c r="D60" s="76"/>
      <c r="E60" s="20"/>
      <c r="F60" s="8"/>
      <c r="G60" s="20" t="s">
        <v>3</v>
      </c>
      <c r="H60" s="77"/>
      <c r="I60" s="77"/>
      <c r="J60" s="20"/>
      <c r="K60" s="76">
        <f t="shared" si="0"/>
      </c>
      <c r="L60" s="76"/>
      <c r="M60" s="6">
        <f t="shared" si="2"/>
      </c>
      <c r="N60" s="20"/>
      <c r="O60" s="8"/>
      <c r="P60" s="77"/>
      <c r="Q60" s="77"/>
      <c r="R60" s="78">
        <f t="shared" si="3"/>
      </c>
      <c r="S60" s="78"/>
      <c r="T60" s="79">
        <f t="shared" si="4"/>
      </c>
      <c r="U60" s="79"/>
    </row>
    <row r="61" spans="2:21" ht="13.5">
      <c r="B61" s="20">
        <v>53</v>
      </c>
      <c r="C61" s="76">
        <f t="shared" si="1"/>
      </c>
      <c r="D61" s="76"/>
      <c r="E61" s="20"/>
      <c r="F61" s="8"/>
      <c r="G61" s="20" t="s">
        <v>3</v>
      </c>
      <c r="H61" s="77"/>
      <c r="I61" s="77"/>
      <c r="J61" s="20"/>
      <c r="K61" s="76">
        <f t="shared" si="0"/>
      </c>
      <c r="L61" s="76"/>
      <c r="M61" s="6">
        <f t="shared" si="2"/>
      </c>
      <c r="N61" s="20"/>
      <c r="O61" s="8"/>
      <c r="P61" s="77"/>
      <c r="Q61" s="77"/>
      <c r="R61" s="78">
        <f t="shared" si="3"/>
      </c>
      <c r="S61" s="78"/>
      <c r="T61" s="79">
        <f t="shared" si="4"/>
      </c>
      <c r="U61" s="79"/>
    </row>
    <row r="62" spans="2:21" ht="13.5">
      <c r="B62" s="20">
        <v>54</v>
      </c>
      <c r="C62" s="76">
        <f t="shared" si="1"/>
      </c>
      <c r="D62" s="76"/>
      <c r="E62" s="20"/>
      <c r="F62" s="8"/>
      <c r="G62" s="20" t="s">
        <v>3</v>
      </c>
      <c r="H62" s="77"/>
      <c r="I62" s="77"/>
      <c r="J62" s="20"/>
      <c r="K62" s="76">
        <f t="shared" si="0"/>
      </c>
      <c r="L62" s="76"/>
      <c r="M62" s="6">
        <f t="shared" si="2"/>
      </c>
      <c r="N62" s="20"/>
      <c r="O62" s="8"/>
      <c r="P62" s="77"/>
      <c r="Q62" s="77"/>
      <c r="R62" s="78">
        <f t="shared" si="3"/>
      </c>
      <c r="S62" s="78"/>
      <c r="T62" s="79">
        <f t="shared" si="4"/>
      </c>
      <c r="U62" s="79"/>
    </row>
    <row r="63" spans="2:21" ht="13.5">
      <c r="B63" s="20">
        <v>55</v>
      </c>
      <c r="C63" s="76">
        <f t="shared" si="1"/>
      </c>
      <c r="D63" s="76"/>
      <c r="E63" s="20"/>
      <c r="F63" s="8"/>
      <c r="G63" s="20" t="s">
        <v>4</v>
      </c>
      <c r="H63" s="77"/>
      <c r="I63" s="77"/>
      <c r="J63" s="20"/>
      <c r="K63" s="76">
        <f t="shared" si="0"/>
      </c>
      <c r="L63" s="76"/>
      <c r="M63" s="6">
        <f t="shared" si="2"/>
      </c>
      <c r="N63" s="20"/>
      <c r="O63" s="8"/>
      <c r="P63" s="77"/>
      <c r="Q63" s="77"/>
      <c r="R63" s="78">
        <f t="shared" si="3"/>
      </c>
      <c r="S63" s="78"/>
      <c r="T63" s="79">
        <f t="shared" si="4"/>
      </c>
      <c r="U63" s="79"/>
    </row>
    <row r="64" spans="2:21" ht="13.5">
      <c r="B64" s="20">
        <v>56</v>
      </c>
      <c r="C64" s="76">
        <f t="shared" si="1"/>
      </c>
      <c r="D64" s="76"/>
      <c r="E64" s="20"/>
      <c r="F64" s="8"/>
      <c r="G64" s="20" t="s">
        <v>3</v>
      </c>
      <c r="H64" s="77"/>
      <c r="I64" s="77"/>
      <c r="J64" s="20"/>
      <c r="K64" s="76">
        <f t="shared" si="0"/>
      </c>
      <c r="L64" s="76"/>
      <c r="M64" s="6">
        <f t="shared" si="2"/>
      </c>
      <c r="N64" s="20"/>
      <c r="O64" s="8"/>
      <c r="P64" s="77"/>
      <c r="Q64" s="77"/>
      <c r="R64" s="78">
        <f t="shared" si="3"/>
      </c>
      <c r="S64" s="78"/>
      <c r="T64" s="79">
        <f t="shared" si="4"/>
      </c>
      <c r="U64" s="79"/>
    </row>
    <row r="65" spans="2:21" ht="13.5">
      <c r="B65" s="20">
        <v>57</v>
      </c>
      <c r="C65" s="76">
        <f t="shared" si="1"/>
      </c>
      <c r="D65" s="76"/>
      <c r="E65" s="20"/>
      <c r="F65" s="8"/>
      <c r="G65" s="20" t="s">
        <v>3</v>
      </c>
      <c r="H65" s="77"/>
      <c r="I65" s="77"/>
      <c r="J65" s="20"/>
      <c r="K65" s="76">
        <f t="shared" si="0"/>
      </c>
      <c r="L65" s="76"/>
      <c r="M65" s="6">
        <f t="shared" si="2"/>
      </c>
      <c r="N65" s="20"/>
      <c r="O65" s="8"/>
      <c r="P65" s="77"/>
      <c r="Q65" s="77"/>
      <c r="R65" s="78">
        <f t="shared" si="3"/>
      </c>
      <c r="S65" s="78"/>
      <c r="T65" s="79">
        <f t="shared" si="4"/>
      </c>
      <c r="U65" s="79"/>
    </row>
    <row r="66" spans="2:21" ht="13.5">
      <c r="B66" s="20">
        <v>58</v>
      </c>
      <c r="C66" s="76">
        <f t="shared" si="1"/>
      </c>
      <c r="D66" s="76"/>
      <c r="E66" s="20"/>
      <c r="F66" s="8"/>
      <c r="G66" s="20" t="s">
        <v>3</v>
      </c>
      <c r="H66" s="77"/>
      <c r="I66" s="77"/>
      <c r="J66" s="20"/>
      <c r="K66" s="76">
        <f t="shared" si="0"/>
      </c>
      <c r="L66" s="76"/>
      <c r="M66" s="6">
        <f t="shared" si="2"/>
      </c>
      <c r="N66" s="20"/>
      <c r="O66" s="8"/>
      <c r="P66" s="77"/>
      <c r="Q66" s="77"/>
      <c r="R66" s="78">
        <f t="shared" si="3"/>
      </c>
      <c r="S66" s="78"/>
      <c r="T66" s="79">
        <f t="shared" si="4"/>
      </c>
      <c r="U66" s="79"/>
    </row>
    <row r="67" spans="2:21" ht="13.5">
      <c r="B67" s="20">
        <v>59</v>
      </c>
      <c r="C67" s="76">
        <f t="shared" si="1"/>
      </c>
      <c r="D67" s="76"/>
      <c r="E67" s="20"/>
      <c r="F67" s="8"/>
      <c r="G67" s="20" t="s">
        <v>3</v>
      </c>
      <c r="H67" s="77"/>
      <c r="I67" s="77"/>
      <c r="J67" s="20"/>
      <c r="K67" s="76">
        <f t="shared" si="0"/>
      </c>
      <c r="L67" s="76"/>
      <c r="M67" s="6">
        <f t="shared" si="2"/>
      </c>
      <c r="N67" s="20"/>
      <c r="O67" s="8"/>
      <c r="P67" s="77"/>
      <c r="Q67" s="77"/>
      <c r="R67" s="78">
        <f t="shared" si="3"/>
      </c>
      <c r="S67" s="78"/>
      <c r="T67" s="79">
        <f t="shared" si="4"/>
      </c>
      <c r="U67" s="79"/>
    </row>
    <row r="68" spans="2:21" ht="13.5">
      <c r="B68" s="20">
        <v>60</v>
      </c>
      <c r="C68" s="76">
        <f t="shared" si="1"/>
      </c>
      <c r="D68" s="76"/>
      <c r="E68" s="20"/>
      <c r="F68" s="8"/>
      <c r="G68" s="20" t="s">
        <v>4</v>
      </c>
      <c r="H68" s="77"/>
      <c r="I68" s="77"/>
      <c r="J68" s="20"/>
      <c r="K68" s="76">
        <f t="shared" si="0"/>
      </c>
      <c r="L68" s="76"/>
      <c r="M68" s="6">
        <f t="shared" si="2"/>
      </c>
      <c r="N68" s="20"/>
      <c r="O68" s="8"/>
      <c r="P68" s="77"/>
      <c r="Q68" s="77"/>
      <c r="R68" s="78">
        <f t="shared" si="3"/>
      </c>
      <c r="S68" s="78"/>
      <c r="T68" s="79">
        <f t="shared" si="4"/>
      </c>
      <c r="U68" s="79"/>
    </row>
    <row r="69" spans="2:21" ht="13.5">
      <c r="B69" s="20">
        <v>61</v>
      </c>
      <c r="C69" s="76">
        <f t="shared" si="1"/>
      </c>
      <c r="D69" s="76"/>
      <c r="E69" s="20"/>
      <c r="F69" s="8"/>
      <c r="G69" s="20" t="s">
        <v>4</v>
      </c>
      <c r="H69" s="77"/>
      <c r="I69" s="77"/>
      <c r="J69" s="20"/>
      <c r="K69" s="76">
        <f t="shared" si="0"/>
      </c>
      <c r="L69" s="76"/>
      <c r="M69" s="6">
        <f t="shared" si="2"/>
      </c>
      <c r="N69" s="20"/>
      <c r="O69" s="8"/>
      <c r="P69" s="77"/>
      <c r="Q69" s="77"/>
      <c r="R69" s="78">
        <f t="shared" si="3"/>
      </c>
      <c r="S69" s="78"/>
      <c r="T69" s="79">
        <f t="shared" si="4"/>
      </c>
      <c r="U69" s="79"/>
    </row>
    <row r="70" spans="2:21" ht="13.5">
      <c r="B70" s="20">
        <v>62</v>
      </c>
      <c r="C70" s="76">
        <f t="shared" si="1"/>
      </c>
      <c r="D70" s="76"/>
      <c r="E70" s="20"/>
      <c r="F70" s="8"/>
      <c r="G70" s="20" t="s">
        <v>3</v>
      </c>
      <c r="H70" s="77"/>
      <c r="I70" s="77"/>
      <c r="J70" s="20"/>
      <c r="K70" s="76">
        <f t="shared" si="0"/>
      </c>
      <c r="L70" s="76"/>
      <c r="M70" s="6">
        <f t="shared" si="2"/>
      </c>
      <c r="N70" s="20"/>
      <c r="O70" s="8"/>
      <c r="P70" s="77"/>
      <c r="Q70" s="77"/>
      <c r="R70" s="78">
        <f t="shared" si="3"/>
      </c>
      <c r="S70" s="78"/>
      <c r="T70" s="79">
        <f t="shared" si="4"/>
      </c>
      <c r="U70" s="79"/>
    </row>
    <row r="71" spans="2:21" ht="13.5">
      <c r="B71" s="20">
        <v>63</v>
      </c>
      <c r="C71" s="76">
        <f t="shared" si="1"/>
      </c>
      <c r="D71" s="76"/>
      <c r="E71" s="20"/>
      <c r="F71" s="8"/>
      <c r="G71" s="20" t="s">
        <v>4</v>
      </c>
      <c r="H71" s="77"/>
      <c r="I71" s="77"/>
      <c r="J71" s="20"/>
      <c r="K71" s="76">
        <f t="shared" si="0"/>
      </c>
      <c r="L71" s="76"/>
      <c r="M71" s="6">
        <f t="shared" si="2"/>
      </c>
      <c r="N71" s="20"/>
      <c r="O71" s="8"/>
      <c r="P71" s="77"/>
      <c r="Q71" s="77"/>
      <c r="R71" s="78">
        <f t="shared" si="3"/>
      </c>
      <c r="S71" s="78"/>
      <c r="T71" s="79">
        <f t="shared" si="4"/>
      </c>
      <c r="U71" s="79"/>
    </row>
    <row r="72" spans="2:21" ht="13.5">
      <c r="B72" s="20">
        <v>64</v>
      </c>
      <c r="C72" s="76">
        <f t="shared" si="1"/>
      </c>
      <c r="D72" s="76"/>
      <c r="E72" s="20"/>
      <c r="F72" s="8"/>
      <c r="G72" s="20" t="s">
        <v>3</v>
      </c>
      <c r="H72" s="77"/>
      <c r="I72" s="77"/>
      <c r="J72" s="20"/>
      <c r="K72" s="76">
        <f t="shared" si="0"/>
      </c>
      <c r="L72" s="76"/>
      <c r="M72" s="6">
        <f t="shared" si="2"/>
      </c>
      <c r="N72" s="20"/>
      <c r="O72" s="8"/>
      <c r="P72" s="77"/>
      <c r="Q72" s="77"/>
      <c r="R72" s="78">
        <f t="shared" si="3"/>
      </c>
      <c r="S72" s="78"/>
      <c r="T72" s="79">
        <f t="shared" si="4"/>
      </c>
      <c r="U72" s="79"/>
    </row>
    <row r="73" spans="2:21" ht="13.5">
      <c r="B73" s="20">
        <v>65</v>
      </c>
      <c r="C73" s="76">
        <f t="shared" si="1"/>
      </c>
      <c r="D73" s="76"/>
      <c r="E73" s="20"/>
      <c r="F73" s="8"/>
      <c r="G73" s="20" t="s">
        <v>4</v>
      </c>
      <c r="H73" s="77"/>
      <c r="I73" s="77"/>
      <c r="J73" s="20"/>
      <c r="K73" s="76">
        <f aca="true" t="shared" si="5" ref="K73:K108">IF(F73="","",C73*0.03)</f>
      </c>
      <c r="L73" s="76"/>
      <c r="M73" s="6">
        <f t="shared" si="2"/>
      </c>
      <c r="N73" s="20"/>
      <c r="O73" s="8"/>
      <c r="P73" s="77"/>
      <c r="Q73" s="77"/>
      <c r="R73" s="78">
        <f t="shared" si="3"/>
      </c>
      <c r="S73" s="78"/>
      <c r="T73" s="79">
        <f t="shared" si="4"/>
      </c>
      <c r="U73" s="79"/>
    </row>
    <row r="74" spans="2:21" ht="13.5">
      <c r="B74" s="20">
        <v>66</v>
      </c>
      <c r="C74" s="76">
        <f aca="true" t="shared" si="6" ref="C74:C108">IF(R73="","",C73+R73)</f>
      </c>
      <c r="D74" s="76"/>
      <c r="E74" s="20"/>
      <c r="F74" s="8"/>
      <c r="G74" s="20" t="s">
        <v>4</v>
      </c>
      <c r="H74" s="77"/>
      <c r="I74" s="77"/>
      <c r="J74" s="20"/>
      <c r="K74" s="76">
        <f t="shared" si="5"/>
      </c>
      <c r="L74" s="76"/>
      <c r="M74" s="6">
        <f aca="true" t="shared" si="7" ref="M74:M108">IF(J74="","",(K74/J74)/1000)</f>
      </c>
      <c r="N74" s="20"/>
      <c r="O74" s="8"/>
      <c r="P74" s="77"/>
      <c r="Q74" s="77"/>
      <c r="R74" s="78">
        <f aca="true" t="shared" si="8" ref="R74:R108">IF(O74="","",(IF(G74="売",H74-P74,P74-H74))*M74*100000)</f>
      </c>
      <c r="S74" s="78"/>
      <c r="T74" s="79">
        <f aca="true" t="shared" si="9" ref="T74:T108">IF(O74="","",IF(R74&lt;0,J74*(-1),IF(G74="買",(P74-H74)*100,(H74-P74)*100)))</f>
      </c>
      <c r="U74" s="79"/>
    </row>
    <row r="75" spans="2:21" ht="13.5">
      <c r="B75" s="20">
        <v>67</v>
      </c>
      <c r="C75" s="76">
        <f t="shared" si="6"/>
      </c>
      <c r="D75" s="76"/>
      <c r="E75" s="20"/>
      <c r="F75" s="8"/>
      <c r="G75" s="20" t="s">
        <v>3</v>
      </c>
      <c r="H75" s="77"/>
      <c r="I75" s="77"/>
      <c r="J75" s="20"/>
      <c r="K75" s="76">
        <f t="shared" si="5"/>
      </c>
      <c r="L75" s="76"/>
      <c r="M75" s="6">
        <f t="shared" si="7"/>
      </c>
      <c r="N75" s="20"/>
      <c r="O75" s="8"/>
      <c r="P75" s="77"/>
      <c r="Q75" s="77"/>
      <c r="R75" s="78">
        <f t="shared" si="8"/>
      </c>
      <c r="S75" s="78"/>
      <c r="T75" s="79">
        <f t="shared" si="9"/>
      </c>
      <c r="U75" s="79"/>
    </row>
    <row r="76" spans="2:21" ht="13.5">
      <c r="B76" s="20">
        <v>68</v>
      </c>
      <c r="C76" s="76">
        <f t="shared" si="6"/>
      </c>
      <c r="D76" s="76"/>
      <c r="E76" s="20"/>
      <c r="F76" s="8"/>
      <c r="G76" s="20" t="s">
        <v>3</v>
      </c>
      <c r="H76" s="77"/>
      <c r="I76" s="77"/>
      <c r="J76" s="20"/>
      <c r="K76" s="76">
        <f t="shared" si="5"/>
      </c>
      <c r="L76" s="76"/>
      <c r="M76" s="6">
        <f t="shared" si="7"/>
      </c>
      <c r="N76" s="20"/>
      <c r="O76" s="8"/>
      <c r="P76" s="77"/>
      <c r="Q76" s="77"/>
      <c r="R76" s="78">
        <f t="shared" si="8"/>
      </c>
      <c r="S76" s="78"/>
      <c r="T76" s="79">
        <f t="shared" si="9"/>
      </c>
      <c r="U76" s="79"/>
    </row>
    <row r="77" spans="2:21" ht="13.5">
      <c r="B77" s="20">
        <v>69</v>
      </c>
      <c r="C77" s="76">
        <f t="shared" si="6"/>
      </c>
      <c r="D77" s="76"/>
      <c r="E77" s="20"/>
      <c r="F77" s="8"/>
      <c r="G77" s="20" t="s">
        <v>3</v>
      </c>
      <c r="H77" s="77"/>
      <c r="I77" s="77"/>
      <c r="J77" s="20"/>
      <c r="K77" s="76">
        <f t="shared" si="5"/>
      </c>
      <c r="L77" s="76"/>
      <c r="M77" s="6">
        <f t="shared" si="7"/>
      </c>
      <c r="N77" s="20"/>
      <c r="O77" s="8"/>
      <c r="P77" s="77"/>
      <c r="Q77" s="77"/>
      <c r="R77" s="78">
        <f t="shared" si="8"/>
      </c>
      <c r="S77" s="78"/>
      <c r="T77" s="79">
        <f t="shared" si="9"/>
      </c>
      <c r="U77" s="79"/>
    </row>
    <row r="78" spans="2:21" ht="13.5">
      <c r="B78" s="20">
        <v>70</v>
      </c>
      <c r="C78" s="76">
        <f t="shared" si="6"/>
      </c>
      <c r="D78" s="76"/>
      <c r="E78" s="20"/>
      <c r="F78" s="8"/>
      <c r="G78" s="20" t="s">
        <v>4</v>
      </c>
      <c r="H78" s="77"/>
      <c r="I78" s="77"/>
      <c r="J78" s="20"/>
      <c r="K78" s="76">
        <f t="shared" si="5"/>
      </c>
      <c r="L78" s="76"/>
      <c r="M78" s="6">
        <f t="shared" si="7"/>
      </c>
      <c r="N78" s="20"/>
      <c r="O78" s="8"/>
      <c r="P78" s="77"/>
      <c r="Q78" s="77"/>
      <c r="R78" s="78">
        <f t="shared" si="8"/>
      </c>
      <c r="S78" s="78"/>
      <c r="T78" s="79">
        <f t="shared" si="9"/>
      </c>
      <c r="U78" s="79"/>
    </row>
    <row r="79" spans="2:21" ht="13.5">
      <c r="B79" s="20">
        <v>71</v>
      </c>
      <c r="C79" s="76">
        <f t="shared" si="6"/>
      </c>
      <c r="D79" s="76"/>
      <c r="E79" s="20"/>
      <c r="F79" s="8"/>
      <c r="G79" s="20" t="s">
        <v>3</v>
      </c>
      <c r="H79" s="77"/>
      <c r="I79" s="77"/>
      <c r="J79" s="20"/>
      <c r="K79" s="76">
        <f t="shared" si="5"/>
      </c>
      <c r="L79" s="76"/>
      <c r="M79" s="6">
        <f t="shared" si="7"/>
      </c>
      <c r="N79" s="20"/>
      <c r="O79" s="8"/>
      <c r="P79" s="77"/>
      <c r="Q79" s="77"/>
      <c r="R79" s="78">
        <f t="shared" si="8"/>
      </c>
      <c r="S79" s="78"/>
      <c r="T79" s="79">
        <f t="shared" si="9"/>
      </c>
      <c r="U79" s="79"/>
    </row>
    <row r="80" spans="2:21" ht="13.5">
      <c r="B80" s="20">
        <v>72</v>
      </c>
      <c r="C80" s="76">
        <f t="shared" si="6"/>
      </c>
      <c r="D80" s="76"/>
      <c r="E80" s="20"/>
      <c r="F80" s="8"/>
      <c r="G80" s="20" t="s">
        <v>4</v>
      </c>
      <c r="H80" s="77"/>
      <c r="I80" s="77"/>
      <c r="J80" s="20"/>
      <c r="K80" s="76">
        <f t="shared" si="5"/>
      </c>
      <c r="L80" s="76"/>
      <c r="M80" s="6">
        <f t="shared" si="7"/>
      </c>
      <c r="N80" s="20"/>
      <c r="O80" s="8"/>
      <c r="P80" s="77"/>
      <c r="Q80" s="77"/>
      <c r="R80" s="78">
        <f t="shared" si="8"/>
      </c>
      <c r="S80" s="78"/>
      <c r="T80" s="79">
        <f t="shared" si="9"/>
      </c>
      <c r="U80" s="79"/>
    </row>
    <row r="81" spans="2:21" ht="13.5">
      <c r="B81" s="20">
        <v>73</v>
      </c>
      <c r="C81" s="76">
        <f t="shared" si="6"/>
      </c>
      <c r="D81" s="76"/>
      <c r="E81" s="20"/>
      <c r="F81" s="8"/>
      <c r="G81" s="20" t="s">
        <v>3</v>
      </c>
      <c r="H81" s="77"/>
      <c r="I81" s="77"/>
      <c r="J81" s="20"/>
      <c r="K81" s="76">
        <f t="shared" si="5"/>
      </c>
      <c r="L81" s="76"/>
      <c r="M81" s="6">
        <f t="shared" si="7"/>
      </c>
      <c r="N81" s="20"/>
      <c r="O81" s="8"/>
      <c r="P81" s="77"/>
      <c r="Q81" s="77"/>
      <c r="R81" s="78">
        <f t="shared" si="8"/>
      </c>
      <c r="S81" s="78"/>
      <c r="T81" s="79">
        <f t="shared" si="9"/>
      </c>
      <c r="U81" s="79"/>
    </row>
    <row r="82" spans="2:21" ht="13.5">
      <c r="B82" s="20">
        <v>74</v>
      </c>
      <c r="C82" s="76">
        <f t="shared" si="6"/>
      </c>
      <c r="D82" s="76"/>
      <c r="E82" s="20"/>
      <c r="F82" s="8"/>
      <c r="G82" s="20" t="s">
        <v>3</v>
      </c>
      <c r="H82" s="77"/>
      <c r="I82" s="77"/>
      <c r="J82" s="20"/>
      <c r="K82" s="76">
        <f t="shared" si="5"/>
      </c>
      <c r="L82" s="76"/>
      <c r="M82" s="6">
        <f t="shared" si="7"/>
      </c>
      <c r="N82" s="20"/>
      <c r="O82" s="8"/>
      <c r="P82" s="77"/>
      <c r="Q82" s="77"/>
      <c r="R82" s="78">
        <f t="shared" si="8"/>
      </c>
      <c r="S82" s="78"/>
      <c r="T82" s="79">
        <f t="shared" si="9"/>
      </c>
      <c r="U82" s="79"/>
    </row>
    <row r="83" spans="2:21" ht="13.5">
      <c r="B83" s="20">
        <v>75</v>
      </c>
      <c r="C83" s="76">
        <f t="shared" si="6"/>
      </c>
      <c r="D83" s="76"/>
      <c r="E83" s="20"/>
      <c r="F83" s="8"/>
      <c r="G83" s="20" t="s">
        <v>3</v>
      </c>
      <c r="H83" s="77"/>
      <c r="I83" s="77"/>
      <c r="J83" s="20"/>
      <c r="K83" s="76">
        <f t="shared" si="5"/>
      </c>
      <c r="L83" s="76"/>
      <c r="M83" s="6">
        <f t="shared" si="7"/>
      </c>
      <c r="N83" s="20"/>
      <c r="O83" s="8"/>
      <c r="P83" s="77"/>
      <c r="Q83" s="77"/>
      <c r="R83" s="78">
        <f t="shared" si="8"/>
      </c>
      <c r="S83" s="78"/>
      <c r="T83" s="79">
        <f t="shared" si="9"/>
      </c>
      <c r="U83" s="79"/>
    </row>
    <row r="84" spans="2:21" ht="13.5">
      <c r="B84" s="20">
        <v>76</v>
      </c>
      <c r="C84" s="76">
        <f t="shared" si="6"/>
      </c>
      <c r="D84" s="76"/>
      <c r="E84" s="20"/>
      <c r="F84" s="8"/>
      <c r="G84" s="20" t="s">
        <v>3</v>
      </c>
      <c r="H84" s="77"/>
      <c r="I84" s="77"/>
      <c r="J84" s="20"/>
      <c r="K84" s="76">
        <f t="shared" si="5"/>
      </c>
      <c r="L84" s="76"/>
      <c r="M84" s="6">
        <f t="shared" si="7"/>
      </c>
      <c r="N84" s="20"/>
      <c r="O84" s="8"/>
      <c r="P84" s="77"/>
      <c r="Q84" s="77"/>
      <c r="R84" s="78">
        <f t="shared" si="8"/>
      </c>
      <c r="S84" s="78"/>
      <c r="T84" s="79">
        <f t="shared" si="9"/>
      </c>
      <c r="U84" s="79"/>
    </row>
    <row r="85" spans="2:21" ht="13.5">
      <c r="B85" s="20">
        <v>77</v>
      </c>
      <c r="C85" s="76">
        <f t="shared" si="6"/>
      </c>
      <c r="D85" s="76"/>
      <c r="E85" s="20"/>
      <c r="F85" s="8"/>
      <c r="G85" s="20" t="s">
        <v>4</v>
      </c>
      <c r="H85" s="77"/>
      <c r="I85" s="77"/>
      <c r="J85" s="20"/>
      <c r="K85" s="76">
        <f t="shared" si="5"/>
      </c>
      <c r="L85" s="76"/>
      <c r="M85" s="6">
        <f t="shared" si="7"/>
      </c>
      <c r="N85" s="20"/>
      <c r="O85" s="8"/>
      <c r="P85" s="77"/>
      <c r="Q85" s="77"/>
      <c r="R85" s="78">
        <f t="shared" si="8"/>
      </c>
      <c r="S85" s="78"/>
      <c r="T85" s="79">
        <f t="shared" si="9"/>
      </c>
      <c r="U85" s="79"/>
    </row>
    <row r="86" spans="2:21" ht="13.5">
      <c r="B86" s="20">
        <v>78</v>
      </c>
      <c r="C86" s="76">
        <f t="shared" si="6"/>
      </c>
      <c r="D86" s="76"/>
      <c r="E86" s="20"/>
      <c r="F86" s="8"/>
      <c r="G86" s="20" t="s">
        <v>3</v>
      </c>
      <c r="H86" s="77"/>
      <c r="I86" s="77"/>
      <c r="J86" s="20"/>
      <c r="K86" s="76">
        <f t="shared" si="5"/>
      </c>
      <c r="L86" s="76"/>
      <c r="M86" s="6">
        <f t="shared" si="7"/>
      </c>
      <c r="N86" s="20"/>
      <c r="O86" s="8"/>
      <c r="P86" s="77"/>
      <c r="Q86" s="77"/>
      <c r="R86" s="78">
        <f t="shared" si="8"/>
      </c>
      <c r="S86" s="78"/>
      <c r="T86" s="79">
        <f t="shared" si="9"/>
      </c>
      <c r="U86" s="79"/>
    </row>
    <row r="87" spans="2:21" ht="13.5">
      <c r="B87" s="20">
        <v>79</v>
      </c>
      <c r="C87" s="76">
        <f t="shared" si="6"/>
      </c>
      <c r="D87" s="76"/>
      <c r="E87" s="20"/>
      <c r="F87" s="8"/>
      <c r="G87" s="20" t="s">
        <v>4</v>
      </c>
      <c r="H87" s="77"/>
      <c r="I87" s="77"/>
      <c r="J87" s="20"/>
      <c r="K87" s="76">
        <f t="shared" si="5"/>
      </c>
      <c r="L87" s="76"/>
      <c r="M87" s="6">
        <f t="shared" si="7"/>
      </c>
      <c r="N87" s="20"/>
      <c r="O87" s="8"/>
      <c r="P87" s="77"/>
      <c r="Q87" s="77"/>
      <c r="R87" s="78">
        <f t="shared" si="8"/>
      </c>
      <c r="S87" s="78"/>
      <c r="T87" s="79">
        <f t="shared" si="9"/>
      </c>
      <c r="U87" s="79"/>
    </row>
    <row r="88" spans="2:21" ht="13.5">
      <c r="B88" s="20">
        <v>80</v>
      </c>
      <c r="C88" s="76">
        <f t="shared" si="6"/>
      </c>
      <c r="D88" s="76"/>
      <c r="E88" s="20"/>
      <c r="F88" s="8"/>
      <c r="G88" s="20" t="s">
        <v>4</v>
      </c>
      <c r="H88" s="77"/>
      <c r="I88" s="77"/>
      <c r="J88" s="20"/>
      <c r="K88" s="76">
        <f t="shared" si="5"/>
      </c>
      <c r="L88" s="76"/>
      <c r="M88" s="6">
        <f t="shared" si="7"/>
      </c>
      <c r="N88" s="20"/>
      <c r="O88" s="8"/>
      <c r="P88" s="77"/>
      <c r="Q88" s="77"/>
      <c r="R88" s="78">
        <f t="shared" si="8"/>
      </c>
      <c r="S88" s="78"/>
      <c r="T88" s="79">
        <f t="shared" si="9"/>
      </c>
      <c r="U88" s="79"/>
    </row>
    <row r="89" spans="2:21" ht="13.5">
      <c r="B89" s="20">
        <v>81</v>
      </c>
      <c r="C89" s="76">
        <f t="shared" si="6"/>
      </c>
      <c r="D89" s="76"/>
      <c r="E89" s="20"/>
      <c r="F89" s="8"/>
      <c r="G89" s="20" t="s">
        <v>4</v>
      </c>
      <c r="H89" s="77"/>
      <c r="I89" s="77"/>
      <c r="J89" s="20"/>
      <c r="K89" s="76">
        <f t="shared" si="5"/>
      </c>
      <c r="L89" s="76"/>
      <c r="M89" s="6">
        <f t="shared" si="7"/>
      </c>
      <c r="N89" s="20"/>
      <c r="O89" s="8"/>
      <c r="P89" s="77"/>
      <c r="Q89" s="77"/>
      <c r="R89" s="78">
        <f t="shared" si="8"/>
      </c>
      <c r="S89" s="78"/>
      <c r="T89" s="79">
        <f t="shared" si="9"/>
      </c>
      <c r="U89" s="79"/>
    </row>
    <row r="90" spans="2:21" ht="13.5">
      <c r="B90" s="20">
        <v>82</v>
      </c>
      <c r="C90" s="76">
        <f t="shared" si="6"/>
      </c>
      <c r="D90" s="76"/>
      <c r="E90" s="20"/>
      <c r="F90" s="8"/>
      <c r="G90" s="20" t="s">
        <v>4</v>
      </c>
      <c r="H90" s="77"/>
      <c r="I90" s="77"/>
      <c r="J90" s="20"/>
      <c r="K90" s="76">
        <f t="shared" si="5"/>
      </c>
      <c r="L90" s="76"/>
      <c r="M90" s="6">
        <f t="shared" si="7"/>
      </c>
      <c r="N90" s="20"/>
      <c r="O90" s="8"/>
      <c r="P90" s="77"/>
      <c r="Q90" s="77"/>
      <c r="R90" s="78">
        <f t="shared" si="8"/>
      </c>
      <c r="S90" s="78"/>
      <c r="T90" s="79">
        <f t="shared" si="9"/>
      </c>
      <c r="U90" s="79"/>
    </row>
    <row r="91" spans="2:21" ht="13.5">
      <c r="B91" s="20">
        <v>83</v>
      </c>
      <c r="C91" s="76">
        <f t="shared" si="6"/>
      </c>
      <c r="D91" s="76"/>
      <c r="E91" s="20"/>
      <c r="F91" s="8"/>
      <c r="G91" s="20" t="s">
        <v>4</v>
      </c>
      <c r="H91" s="77"/>
      <c r="I91" s="77"/>
      <c r="J91" s="20"/>
      <c r="K91" s="76">
        <f t="shared" si="5"/>
      </c>
      <c r="L91" s="76"/>
      <c r="M91" s="6">
        <f t="shared" si="7"/>
      </c>
      <c r="N91" s="20"/>
      <c r="O91" s="8"/>
      <c r="P91" s="77"/>
      <c r="Q91" s="77"/>
      <c r="R91" s="78">
        <f t="shared" si="8"/>
      </c>
      <c r="S91" s="78"/>
      <c r="T91" s="79">
        <f t="shared" si="9"/>
      </c>
      <c r="U91" s="79"/>
    </row>
    <row r="92" spans="2:21" ht="13.5">
      <c r="B92" s="20">
        <v>84</v>
      </c>
      <c r="C92" s="76">
        <f t="shared" si="6"/>
      </c>
      <c r="D92" s="76"/>
      <c r="E92" s="20"/>
      <c r="F92" s="8"/>
      <c r="G92" s="20" t="s">
        <v>3</v>
      </c>
      <c r="H92" s="77"/>
      <c r="I92" s="77"/>
      <c r="J92" s="20"/>
      <c r="K92" s="76">
        <f t="shared" si="5"/>
      </c>
      <c r="L92" s="76"/>
      <c r="M92" s="6">
        <f t="shared" si="7"/>
      </c>
      <c r="N92" s="20"/>
      <c r="O92" s="8"/>
      <c r="P92" s="77"/>
      <c r="Q92" s="77"/>
      <c r="R92" s="78">
        <f t="shared" si="8"/>
      </c>
      <c r="S92" s="78"/>
      <c r="T92" s="79">
        <f t="shared" si="9"/>
      </c>
      <c r="U92" s="79"/>
    </row>
    <row r="93" spans="2:21" ht="13.5">
      <c r="B93" s="20">
        <v>85</v>
      </c>
      <c r="C93" s="76">
        <f t="shared" si="6"/>
      </c>
      <c r="D93" s="76"/>
      <c r="E93" s="20"/>
      <c r="F93" s="8"/>
      <c r="G93" s="20" t="s">
        <v>4</v>
      </c>
      <c r="H93" s="77"/>
      <c r="I93" s="77"/>
      <c r="J93" s="20"/>
      <c r="K93" s="76">
        <f t="shared" si="5"/>
      </c>
      <c r="L93" s="76"/>
      <c r="M93" s="6">
        <f t="shared" si="7"/>
      </c>
      <c r="N93" s="20"/>
      <c r="O93" s="8"/>
      <c r="P93" s="77"/>
      <c r="Q93" s="77"/>
      <c r="R93" s="78">
        <f t="shared" si="8"/>
      </c>
      <c r="S93" s="78"/>
      <c r="T93" s="79">
        <f t="shared" si="9"/>
      </c>
      <c r="U93" s="79"/>
    </row>
    <row r="94" spans="2:21" ht="13.5">
      <c r="B94" s="20">
        <v>86</v>
      </c>
      <c r="C94" s="76">
        <f t="shared" si="6"/>
      </c>
      <c r="D94" s="76"/>
      <c r="E94" s="20"/>
      <c r="F94" s="8"/>
      <c r="G94" s="20" t="s">
        <v>3</v>
      </c>
      <c r="H94" s="77"/>
      <c r="I94" s="77"/>
      <c r="J94" s="20"/>
      <c r="K94" s="76">
        <f t="shared" si="5"/>
      </c>
      <c r="L94" s="76"/>
      <c r="M94" s="6">
        <f t="shared" si="7"/>
      </c>
      <c r="N94" s="20"/>
      <c r="O94" s="8"/>
      <c r="P94" s="77"/>
      <c r="Q94" s="77"/>
      <c r="R94" s="78">
        <f t="shared" si="8"/>
      </c>
      <c r="S94" s="78"/>
      <c r="T94" s="79">
        <f t="shared" si="9"/>
      </c>
      <c r="U94" s="79"/>
    </row>
    <row r="95" spans="2:21" ht="13.5">
      <c r="B95" s="20">
        <v>87</v>
      </c>
      <c r="C95" s="76">
        <f t="shared" si="6"/>
      </c>
      <c r="D95" s="76"/>
      <c r="E95" s="20"/>
      <c r="F95" s="8"/>
      <c r="G95" s="20" t="s">
        <v>4</v>
      </c>
      <c r="H95" s="77"/>
      <c r="I95" s="77"/>
      <c r="J95" s="20"/>
      <c r="K95" s="76">
        <f t="shared" si="5"/>
      </c>
      <c r="L95" s="76"/>
      <c r="M95" s="6">
        <f t="shared" si="7"/>
      </c>
      <c r="N95" s="20"/>
      <c r="O95" s="8"/>
      <c r="P95" s="77"/>
      <c r="Q95" s="77"/>
      <c r="R95" s="78">
        <f t="shared" si="8"/>
      </c>
      <c r="S95" s="78"/>
      <c r="T95" s="79">
        <f t="shared" si="9"/>
      </c>
      <c r="U95" s="79"/>
    </row>
    <row r="96" spans="2:21" ht="13.5">
      <c r="B96" s="20">
        <v>88</v>
      </c>
      <c r="C96" s="76">
        <f t="shared" si="6"/>
      </c>
      <c r="D96" s="76"/>
      <c r="E96" s="20"/>
      <c r="F96" s="8"/>
      <c r="G96" s="20" t="s">
        <v>3</v>
      </c>
      <c r="H96" s="77"/>
      <c r="I96" s="77"/>
      <c r="J96" s="20"/>
      <c r="K96" s="76">
        <f t="shared" si="5"/>
      </c>
      <c r="L96" s="76"/>
      <c r="M96" s="6">
        <f t="shared" si="7"/>
      </c>
      <c r="N96" s="20"/>
      <c r="O96" s="8"/>
      <c r="P96" s="77"/>
      <c r="Q96" s="77"/>
      <c r="R96" s="78">
        <f t="shared" si="8"/>
      </c>
      <c r="S96" s="78"/>
      <c r="T96" s="79">
        <f t="shared" si="9"/>
      </c>
      <c r="U96" s="79"/>
    </row>
    <row r="97" spans="2:21" ht="13.5">
      <c r="B97" s="20">
        <v>89</v>
      </c>
      <c r="C97" s="76">
        <f t="shared" si="6"/>
      </c>
      <c r="D97" s="76"/>
      <c r="E97" s="20"/>
      <c r="F97" s="8"/>
      <c r="G97" s="20" t="s">
        <v>4</v>
      </c>
      <c r="H97" s="77"/>
      <c r="I97" s="77"/>
      <c r="J97" s="20"/>
      <c r="K97" s="76">
        <f t="shared" si="5"/>
      </c>
      <c r="L97" s="76"/>
      <c r="M97" s="6">
        <f t="shared" si="7"/>
      </c>
      <c r="N97" s="20"/>
      <c r="O97" s="8"/>
      <c r="P97" s="77"/>
      <c r="Q97" s="77"/>
      <c r="R97" s="78">
        <f t="shared" si="8"/>
      </c>
      <c r="S97" s="78"/>
      <c r="T97" s="79">
        <f t="shared" si="9"/>
      </c>
      <c r="U97" s="79"/>
    </row>
    <row r="98" spans="2:21" ht="13.5">
      <c r="B98" s="20">
        <v>90</v>
      </c>
      <c r="C98" s="76">
        <f t="shared" si="6"/>
      </c>
      <c r="D98" s="76"/>
      <c r="E98" s="20"/>
      <c r="F98" s="8"/>
      <c r="G98" s="20" t="s">
        <v>3</v>
      </c>
      <c r="H98" s="77"/>
      <c r="I98" s="77"/>
      <c r="J98" s="20"/>
      <c r="K98" s="76">
        <f t="shared" si="5"/>
      </c>
      <c r="L98" s="76"/>
      <c r="M98" s="6">
        <f t="shared" si="7"/>
      </c>
      <c r="N98" s="20"/>
      <c r="O98" s="8"/>
      <c r="P98" s="77"/>
      <c r="Q98" s="77"/>
      <c r="R98" s="78">
        <f t="shared" si="8"/>
      </c>
      <c r="S98" s="78"/>
      <c r="T98" s="79">
        <f t="shared" si="9"/>
      </c>
      <c r="U98" s="79"/>
    </row>
    <row r="99" spans="2:21" ht="13.5">
      <c r="B99" s="20">
        <v>91</v>
      </c>
      <c r="C99" s="76">
        <f t="shared" si="6"/>
      </c>
      <c r="D99" s="76"/>
      <c r="E99" s="20"/>
      <c r="F99" s="8"/>
      <c r="G99" s="20" t="s">
        <v>4</v>
      </c>
      <c r="H99" s="77"/>
      <c r="I99" s="77"/>
      <c r="J99" s="20"/>
      <c r="K99" s="76">
        <f t="shared" si="5"/>
      </c>
      <c r="L99" s="76"/>
      <c r="M99" s="6">
        <f t="shared" si="7"/>
      </c>
      <c r="N99" s="20"/>
      <c r="O99" s="8"/>
      <c r="P99" s="77"/>
      <c r="Q99" s="77"/>
      <c r="R99" s="78">
        <f t="shared" si="8"/>
      </c>
      <c r="S99" s="78"/>
      <c r="T99" s="79">
        <f t="shared" si="9"/>
      </c>
      <c r="U99" s="79"/>
    </row>
    <row r="100" spans="2:21" ht="13.5">
      <c r="B100" s="20">
        <v>92</v>
      </c>
      <c r="C100" s="76">
        <f t="shared" si="6"/>
      </c>
      <c r="D100" s="76"/>
      <c r="E100" s="20"/>
      <c r="F100" s="8"/>
      <c r="G100" s="20" t="s">
        <v>4</v>
      </c>
      <c r="H100" s="77"/>
      <c r="I100" s="77"/>
      <c r="J100" s="20"/>
      <c r="K100" s="76">
        <f t="shared" si="5"/>
      </c>
      <c r="L100" s="76"/>
      <c r="M100" s="6">
        <f t="shared" si="7"/>
      </c>
      <c r="N100" s="20"/>
      <c r="O100" s="8"/>
      <c r="P100" s="77"/>
      <c r="Q100" s="77"/>
      <c r="R100" s="78">
        <f t="shared" si="8"/>
      </c>
      <c r="S100" s="78"/>
      <c r="T100" s="79">
        <f t="shared" si="9"/>
      </c>
      <c r="U100" s="79"/>
    </row>
    <row r="101" spans="2:21" ht="13.5">
      <c r="B101" s="20">
        <v>93</v>
      </c>
      <c r="C101" s="76">
        <f t="shared" si="6"/>
      </c>
      <c r="D101" s="76"/>
      <c r="E101" s="20"/>
      <c r="F101" s="8"/>
      <c r="G101" s="20" t="s">
        <v>3</v>
      </c>
      <c r="H101" s="77"/>
      <c r="I101" s="77"/>
      <c r="J101" s="20"/>
      <c r="K101" s="76">
        <f t="shared" si="5"/>
      </c>
      <c r="L101" s="76"/>
      <c r="M101" s="6">
        <f t="shared" si="7"/>
      </c>
      <c r="N101" s="20"/>
      <c r="O101" s="8"/>
      <c r="P101" s="77"/>
      <c r="Q101" s="77"/>
      <c r="R101" s="78">
        <f t="shared" si="8"/>
      </c>
      <c r="S101" s="78"/>
      <c r="T101" s="79">
        <f t="shared" si="9"/>
      </c>
      <c r="U101" s="79"/>
    </row>
    <row r="102" spans="2:21" ht="13.5">
      <c r="B102" s="20">
        <v>94</v>
      </c>
      <c r="C102" s="76">
        <f t="shared" si="6"/>
      </c>
      <c r="D102" s="76"/>
      <c r="E102" s="20"/>
      <c r="F102" s="8"/>
      <c r="G102" s="20" t="s">
        <v>3</v>
      </c>
      <c r="H102" s="77"/>
      <c r="I102" s="77"/>
      <c r="J102" s="20"/>
      <c r="K102" s="76">
        <f t="shared" si="5"/>
      </c>
      <c r="L102" s="76"/>
      <c r="M102" s="6">
        <f t="shared" si="7"/>
      </c>
      <c r="N102" s="20"/>
      <c r="O102" s="8"/>
      <c r="P102" s="77"/>
      <c r="Q102" s="77"/>
      <c r="R102" s="78">
        <f t="shared" si="8"/>
      </c>
      <c r="S102" s="78"/>
      <c r="T102" s="79">
        <f t="shared" si="9"/>
      </c>
      <c r="U102" s="79"/>
    </row>
    <row r="103" spans="2:21" ht="13.5">
      <c r="B103" s="20">
        <v>95</v>
      </c>
      <c r="C103" s="76">
        <f t="shared" si="6"/>
      </c>
      <c r="D103" s="76"/>
      <c r="E103" s="20"/>
      <c r="F103" s="8"/>
      <c r="G103" s="20" t="s">
        <v>3</v>
      </c>
      <c r="H103" s="77"/>
      <c r="I103" s="77"/>
      <c r="J103" s="20"/>
      <c r="K103" s="76">
        <f t="shared" si="5"/>
      </c>
      <c r="L103" s="76"/>
      <c r="M103" s="6">
        <f t="shared" si="7"/>
      </c>
      <c r="N103" s="20"/>
      <c r="O103" s="8"/>
      <c r="P103" s="77"/>
      <c r="Q103" s="77"/>
      <c r="R103" s="78">
        <f t="shared" si="8"/>
      </c>
      <c r="S103" s="78"/>
      <c r="T103" s="79">
        <f t="shared" si="9"/>
      </c>
      <c r="U103" s="79"/>
    </row>
    <row r="104" spans="2:21" ht="13.5">
      <c r="B104" s="20">
        <v>96</v>
      </c>
      <c r="C104" s="76">
        <f t="shared" si="6"/>
      </c>
      <c r="D104" s="76"/>
      <c r="E104" s="20"/>
      <c r="F104" s="8"/>
      <c r="G104" s="20" t="s">
        <v>4</v>
      </c>
      <c r="H104" s="77"/>
      <c r="I104" s="77"/>
      <c r="J104" s="20"/>
      <c r="K104" s="76">
        <f t="shared" si="5"/>
      </c>
      <c r="L104" s="76"/>
      <c r="M104" s="6">
        <f t="shared" si="7"/>
      </c>
      <c r="N104" s="20"/>
      <c r="O104" s="8"/>
      <c r="P104" s="77"/>
      <c r="Q104" s="77"/>
      <c r="R104" s="78">
        <f t="shared" si="8"/>
      </c>
      <c r="S104" s="78"/>
      <c r="T104" s="79">
        <f t="shared" si="9"/>
      </c>
      <c r="U104" s="79"/>
    </row>
    <row r="105" spans="2:21" ht="13.5">
      <c r="B105" s="20">
        <v>97</v>
      </c>
      <c r="C105" s="76">
        <f t="shared" si="6"/>
      </c>
      <c r="D105" s="76"/>
      <c r="E105" s="20"/>
      <c r="F105" s="8"/>
      <c r="G105" s="20" t="s">
        <v>3</v>
      </c>
      <c r="H105" s="77"/>
      <c r="I105" s="77"/>
      <c r="J105" s="20"/>
      <c r="K105" s="76">
        <f t="shared" si="5"/>
      </c>
      <c r="L105" s="76"/>
      <c r="M105" s="6">
        <f t="shared" si="7"/>
      </c>
      <c r="N105" s="20"/>
      <c r="O105" s="8"/>
      <c r="P105" s="77"/>
      <c r="Q105" s="77"/>
      <c r="R105" s="78">
        <f t="shared" si="8"/>
      </c>
      <c r="S105" s="78"/>
      <c r="T105" s="79">
        <f t="shared" si="9"/>
      </c>
      <c r="U105" s="79"/>
    </row>
    <row r="106" spans="2:21" ht="13.5">
      <c r="B106" s="20">
        <v>98</v>
      </c>
      <c r="C106" s="76">
        <f t="shared" si="6"/>
      </c>
      <c r="D106" s="76"/>
      <c r="E106" s="20"/>
      <c r="F106" s="8"/>
      <c r="G106" s="20" t="s">
        <v>4</v>
      </c>
      <c r="H106" s="77"/>
      <c r="I106" s="77"/>
      <c r="J106" s="20"/>
      <c r="K106" s="76">
        <f t="shared" si="5"/>
      </c>
      <c r="L106" s="76"/>
      <c r="M106" s="6">
        <f t="shared" si="7"/>
      </c>
      <c r="N106" s="20"/>
      <c r="O106" s="8"/>
      <c r="P106" s="77"/>
      <c r="Q106" s="77"/>
      <c r="R106" s="78">
        <f t="shared" si="8"/>
      </c>
      <c r="S106" s="78"/>
      <c r="T106" s="79">
        <f t="shared" si="9"/>
      </c>
      <c r="U106" s="79"/>
    </row>
    <row r="107" spans="2:21" ht="13.5">
      <c r="B107" s="20">
        <v>99</v>
      </c>
      <c r="C107" s="76">
        <f t="shared" si="6"/>
      </c>
      <c r="D107" s="76"/>
      <c r="E107" s="20"/>
      <c r="F107" s="8"/>
      <c r="G107" s="20" t="s">
        <v>4</v>
      </c>
      <c r="H107" s="77"/>
      <c r="I107" s="77"/>
      <c r="J107" s="20"/>
      <c r="K107" s="76">
        <f t="shared" si="5"/>
      </c>
      <c r="L107" s="76"/>
      <c r="M107" s="6">
        <f t="shared" si="7"/>
      </c>
      <c r="N107" s="20"/>
      <c r="O107" s="8"/>
      <c r="P107" s="77"/>
      <c r="Q107" s="77"/>
      <c r="R107" s="78">
        <f t="shared" si="8"/>
      </c>
      <c r="S107" s="78"/>
      <c r="T107" s="79">
        <f t="shared" si="9"/>
      </c>
      <c r="U107" s="79"/>
    </row>
    <row r="108" spans="2:21" ht="13.5">
      <c r="B108" s="20">
        <v>100</v>
      </c>
      <c r="C108" s="76">
        <f t="shared" si="6"/>
      </c>
      <c r="D108" s="76"/>
      <c r="E108" s="20"/>
      <c r="F108" s="8"/>
      <c r="G108" s="20" t="s">
        <v>3</v>
      </c>
      <c r="H108" s="77"/>
      <c r="I108" s="77"/>
      <c r="J108" s="20"/>
      <c r="K108" s="76">
        <f t="shared" si="5"/>
      </c>
      <c r="L108" s="76"/>
      <c r="M108" s="6">
        <f t="shared" si="7"/>
      </c>
      <c r="N108" s="20"/>
      <c r="O108" s="8"/>
      <c r="P108" s="77"/>
      <c r="Q108" s="77"/>
      <c r="R108" s="78">
        <f t="shared" si="8"/>
      </c>
      <c r="S108" s="78"/>
      <c r="T108" s="79">
        <f t="shared" si="9"/>
      </c>
      <c r="U108" s="7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0" operator="equal" stopIfTrue="1">
      <formula>"買"</formula>
    </cfRule>
    <cfRule type="cellIs" priority="2" dxfId="11" operator="equal" stopIfTrue="1">
      <formula>"売"</formula>
    </cfRule>
  </conditionalFormatting>
  <conditionalFormatting sqref="G9:G11 G14:G45 G47:G108">
    <cfRule type="cellIs" priority="7" dxfId="10" operator="equal" stopIfTrue="1">
      <formula>"買"</formula>
    </cfRule>
    <cfRule type="cellIs" priority="8" dxfId="11" operator="equal" stopIfTrue="1">
      <formula>"売"</formula>
    </cfRule>
  </conditionalFormatting>
  <conditionalFormatting sqref="G12">
    <cfRule type="cellIs" priority="5" dxfId="10" operator="equal" stopIfTrue="1">
      <formula>"買"</formula>
    </cfRule>
    <cfRule type="cellIs" priority="6" dxfId="11" operator="equal" stopIfTrue="1">
      <formula>"売"</formula>
    </cfRule>
  </conditionalFormatting>
  <conditionalFormatting sqref="G13">
    <cfRule type="cellIs" priority="3" dxfId="10" operator="equal" stopIfTrue="1">
      <formula>"買"</formula>
    </cfRule>
    <cfRule type="cellIs" priority="4" dxfId="1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速水 壮一郎</cp:lastModifiedBy>
  <cp:lastPrinted>2015-07-15T10:17:15Z</cp:lastPrinted>
  <dcterms:created xsi:type="dcterms:W3CDTF">2013-10-09T23:04:08Z</dcterms:created>
  <dcterms:modified xsi:type="dcterms:W3CDTF">2016-09-23T05:01:24Z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