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2"/>
  </bookViews>
  <sheets>
    <sheet name="画像91" sheetId="1" r:id="rId1"/>
    <sheet name="画像829" sheetId="2" r:id="rId2"/>
    <sheet name="検証（GBPEUR４H）" sheetId="3" r:id="rId3"/>
    <sheet name="画像828" sheetId="4" r:id="rId4"/>
  </sheets>
  <definedNames/>
  <calcPr fullCalcOnLoad="1"/>
</workbook>
</file>

<file path=xl/sharedStrings.xml><?xml version="1.0" encoding="utf-8"?>
<sst xmlns="http://schemas.openxmlformats.org/spreadsheetml/2006/main" count="165" uniqueCount="64">
  <si>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</si>
  <si>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</si>
  <si>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</si>
  <si>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</si>
  <si>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</si>
  <si>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</si>
  <si>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</si>
  <si>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</si>
  <si>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</si>
  <si>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</si>
  <si>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</si>
  <si>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</si>
  <si>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</si>
  <si>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</si>
  <si>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</si>
  <si>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</si>
  <si>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</si>
  <si>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</si>
  <si>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</si>
  <si>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</si>
  <si>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</si>
  <si>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</si>
  <si>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</si>
  <si>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</si>
  <si>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</si>
  <si>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</si>
  <si>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</si>
  <si>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</si>
  <si>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</si>
  <si>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</si>
  <si>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</si>
  <si>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</si>
  <si>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</si>
  <si>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</si>
  <si>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</si>
  <si>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4時間</t>
  </si>
  <si>
    <t>決済はフィボナッチ23.6％</t>
  </si>
  <si>
    <t>決済はｓ/ｒ（フィボナッチ0％）</t>
  </si>
  <si>
    <t>決済はフィボナッチ28.6％</t>
  </si>
  <si>
    <t>決済はｓ/ｒ</t>
  </si>
  <si>
    <t>フィボナッチ23.6％で決済</t>
  </si>
  <si>
    <t>決済はフィボナッチ100％</t>
  </si>
  <si>
    <t>決済はフィボナッチ161.8％</t>
  </si>
  <si>
    <t>tpは、フィボナッチ38.2％</t>
  </si>
  <si>
    <t>今までの検証で直前のS/Rなどで決済してきて自信がついてきたけど</t>
  </si>
  <si>
    <t>大きく取れないのが悩みです</t>
  </si>
  <si>
    <t>はっきり言って負けたくないから細かく利確しています。</t>
  </si>
  <si>
    <t>ささだ先生の動画を見て、トレンド初期やかくれたN</t>
  </si>
  <si>
    <t>から３８．2％抜けての61.8％狙いを意識して検証をやっていこうかなと考えています</t>
  </si>
  <si>
    <t>このトレードの結果、上の画像と合わせれば1回のトレードでした</t>
  </si>
  <si>
    <t>２回に分けて、入り直している結果です</t>
  </si>
  <si>
    <t>決済はｓ/ｒ0.77074</t>
  </si>
  <si>
    <t>過去に何回も効いてるから</t>
  </si>
  <si>
    <t>3/34</t>
  </si>
  <si>
    <t>天井付近で決済目標になるS/Rがないから</t>
  </si>
  <si>
    <t>PBブレイクでトレーリングしました</t>
  </si>
  <si>
    <t>戻りを待ってからエントリーしたい！！！</t>
  </si>
  <si>
    <t>2016/4/18と4/21のトレードはこうやるのが理想的ですね</t>
  </si>
  <si>
    <t>そうするためには</t>
  </si>
  <si>
    <t>①チャートパターンなどで方向性の予想が立てられることと</t>
  </si>
  <si>
    <t>②2本くらいのキャンドルでストップを下げないで</t>
  </si>
  <si>
    <t>戻りを確認してから、ｓｌを下げたりしていきたい</t>
  </si>
  <si>
    <t>戻りを確認してからエントリー</t>
  </si>
  <si>
    <t>戻りを確認してからトレーリングしてみました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</si>
</sst>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0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3" fillId="31" borderId="10" xfId="0" applyFont="1" applyFill="1" applyBorder="1" applyAlignment="1">
      <alignment horizontal="center" vertical="center" shrinkToFit="1"/>
    </xf>
    <xf numFmtId="0" fontId="33" fillId="33" borderId="10" xfId="0" applyFont="1" applyFill="1" applyBorder="1" applyAlignment="1">
      <alignment horizontal="center" vertical="center" shrinkToFit="1"/>
    </xf>
    <xf numFmtId="181" fontId="38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38" fillId="0" borderId="10" xfId="0" applyNumberFormat="1" applyFont="1" applyFill="1" applyBorder="1" applyAlignment="1">
      <alignment horizontal="center" vertical="center"/>
    </xf>
    <xf numFmtId="0" fontId="33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3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3" fillId="6" borderId="15" xfId="0" applyFont="1" applyFill="1" applyBorder="1" applyAlignment="1">
      <alignment vertical="center"/>
    </xf>
    <xf numFmtId="0" fontId="33" fillId="28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center" vertical="center"/>
    </xf>
    <xf numFmtId="0" fontId="33" fillId="6" borderId="10" xfId="0" applyFont="1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18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186" fontId="38" fillId="0" borderId="10" xfId="0" applyNumberFormat="1" applyFont="1" applyFill="1" applyBorder="1" applyAlignment="1">
      <alignment horizontal="center" vertical="center"/>
    </xf>
    <xf numFmtId="190" fontId="38" fillId="0" borderId="10" xfId="0" applyNumberFormat="1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 shrinkToFit="1"/>
    </xf>
    <xf numFmtId="0" fontId="33" fillId="28" borderId="16" xfId="0" applyFont="1" applyFill="1" applyBorder="1" applyAlignment="1">
      <alignment horizontal="center" vertical="center" shrinkToFit="1"/>
    </xf>
    <xf numFmtId="0" fontId="33" fillId="28" borderId="11" xfId="0" applyFont="1" applyFill="1" applyBorder="1" applyAlignment="1">
      <alignment horizontal="center" vertical="center" shrinkToFit="1"/>
    </xf>
    <xf numFmtId="0" fontId="33" fillId="31" borderId="16" xfId="0" applyFont="1" applyFill="1" applyBorder="1" applyAlignment="1">
      <alignment horizontal="center" vertical="center" shrinkToFit="1"/>
    </xf>
    <xf numFmtId="0" fontId="33" fillId="31" borderId="11" xfId="0" applyFont="1" applyFill="1" applyBorder="1" applyAlignment="1">
      <alignment horizontal="center" vertical="center" shrinkToFit="1"/>
    </xf>
    <xf numFmtId="0" fontId="33" fillId="33" borderId="16" xfId="0" applyFont="1" applyFill="1" applyBorder="1" applyAlignment="1">
      <alignment horizontal="center" vertical="center" shrinkToFit="1"/>
    </xf>
    <xf numFmtId="0" fontId="33" fillId="33" borderId="11" xfId="0" applyFont="1" applyFill="1" applyBorder="1" applyAlignment="1">
      <alignment horizontal="center" vertical="center" shrinkToFit="1"/>
    </xf>
    <xf numFmtId="0" fontId="33" fillId="35" borderId="17" xfId="0" applyFont="1" applyFill="1" applyBorder="1" applyAlignment="1">
      <alignment horizontal="center" vertical="center" shrinkToFit="1"/>
    </xf>
    <xf numFmtId="0" fontId="33" fillId="35" borderId="10" xfId="0" applyFont="1" applyFill="1" applyBorder="1" applyAlignment="1">
      <alignment horizontal="center" vertical="center" shrinkToFit="1"/>
    </xf>
    <xf numFmtId="0" fontId="33" fillId="36" borderId="15" xfId="0" applyFont="1" applyFill="1" applyBorder="1" applyAlignment="1">
      <alignment horizontal="center" vertical="center" shrinkToFit="1"/>
    </xf>
    <xf numFmtId="0" fontId="33" fillId="36" borderId="18" xfId="0" applyFont="1" applyFill="1" applyBorder="1" applyAlignment="1">
      <alignment horizontal="center" vertical="center" shrinkToFit="1"/>
    </xf>
    <xf numFmtId="0" fontId="33" fillId="36" borderId="19" xfId="0" applyFont="1" applyFill="1" applyBorder="1" applyAlignment="1">
      <alignment horizontal="center" vertical="center" shrinkToFit="1"/>
    </xf>
    <xf numFmtId="0" fontId="33" fillId="36" borderId="20" xfId="0" applyFont="1" applyFill="1" applyBorder="1" applyAlignment="1">
      <alignment horizontal="center" vertical="center" shrinkToFit="1"/>
    </xf>
    <xf numFmtId="0" fontId="33" fillId="28" borderId="19" xfId="0" applyFont="1" applyFill="1" applyBorder="1" applyAlignment="1">
      <alignment horizontal="center" vertical="center" shrinkToFit="1"/>
    </xf>
    <xf numFmtId="0" fontId="33" fillId="28" borderId="12" xfId="0" applyFont="1" applyFill="1" applyBorder="1" applyAlignment="1">
      <alignment horizontal="center" vertical="center" shrinkToFit="1"/>
    </xf>
    <xf numFmtId="0" fontId="33" fillId="31" borderId="19" xfId="0" applyFont="1" applyFill="1" applyBorder="1" applyAlignment="1">
      <alignment horizontal="center" vertical="center" shrinkToFit="1"/>
    </xf>
    <xf numFmtId="0" fontId="33" fillId="31" borderId="12" xfId="0" applyFont="1" applyFill="1" applyBorder="1" applyAlignment="1">
      <alignment horizontal="center" vertical="center" shrinkToFit="1"/>
    </xf>
    <xf numFmtId="0" fontId="33" fillId="37" borderId="10" xfId="0" applyFont="1" applyFill="1" applyBorder="1" applyAlignment="1">
      <alignment horizontal="center" vertical="center" shrinkToFit="1"/>
    </xf>
    <xf numFmtId="0" fontId="33" fillId="33" borderId="19" xfId="0" applyFont="1" applyFill="1" applyBorder="1" applyAlignment="1">
      <alignment horizontal="center" vertical="center" shrinkToFit="1"/>
    </xf>
    <xf numFmtId="0" fontId="33" fillId="33" borderId="12" xfId="0" applyFont="1" applyFill="1" applyBorder="1" applyAlignment="1">
      <alignment horizontal="center" vertical="center" shrinkToFit="1"/>
    </xf>
    <xf numFmtId="0" fontId="33" fillId="6" borderId="10" xfId="0" applyFont="1" applyFill="1" applyBorder="1" applyAlignment="1">
      <alignment horizontal="center" vertical="center" shrinkToFit="1"/>
    </xf>
    <xf numFmtId="189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33" fillId="6" borderId="14" xfId="0" applyFont="1" applyFill="1" applyBorder="1" applyAlignment="1">
      <alignment horizontal="center" vertical="center"/>
    </xf>
    <xf numFmtId="0" fontId="33" fillId="6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39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Relationship Id="rId6" Type="http://schemas.openxmlformats.org/officeDocument/2006/relationships/image" Target="../media/image15.png" /><Relationship Id="rId7" Type="http://schemas.openxmlformats.org/officeDocument/2006/relationships/image" Target="../media/image16.png" /><Relationship Id="rId8" Type="http://schemas.openxmlformats.org/officeDocument/2006/relationships/image" Target="../media/image17.png" /><Relationship Id="rId9" Type="http://schemas.openxmlformats.org/officeDocument/2006/relationships/image" Target="../media/image18.png" /><Relationship Id="rId10" Type="http://schemas.openxmlformats.org/officeDocument/2006/relationships/image" Target="../media/image19.png" /><Relationship Id="rId11" Type="http://schemas.openxmlformats.org/officeDocument/2006/relationships/image" Target="../media/image2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Relationship Id="rId2" Type="http://schemas.openxmlformats.org/officeDocument/2006/relationships/image" Target="../media/image22.png" /><Relationship Id="rId3" Type="http://schemas.openxmlformats.org/officeDocument/2006/relationships/image" Target="../media/image23.png" /><Relationship Id="rId4" Type="http://schemas.openxmlformats.org/officeDocument/2006/relationships/image" Target="../media/image24.png" /><Relationship Id="rId5" Type="http://schemas.openxmlformats.org/officeDocument/2006/relationships/image" Target="../media/image25.png" /><Relationship Id="rId6" Type="http://schemas.openxmlformats.org/officeDocument/2006/relationships/image" Target="../media/image26.png" /><Relationship Id="rId7" Type="http://schemas.openxmlformats.org/officeDocument/2006/relationships/image" Target="../media/image27.png" /><Relationship Id="rId8" Type="http://schemas.openxmlformats.org/officeDocument/2006/relationships/image" Target="../media/image2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29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3</xdr:col>
      <xdr:colOff>657225</xdr:colOff>
      <xdr:row>60</xdr:row>
      <xdr:rowOff>76200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14950"/>
          <a:ext cx="2714625" cy="504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3</xdr:col>
      <xdr:colOff>304800</xdr:colOff>
      <xdr:row>91</xdr:row>
      <xdr:rowOff>114300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629900"/>
          <a:ext cx="2362200" cy="508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3</xdr:col>
      <xdr:colOff>390525</xdr:colOff>
      <xdr:row>121</xdr:row>
      <xdr:rowOff>85725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944850"/>
          <a:ext cx="2447925" cy="488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3</xdr:col>
      <xdr:colOff>666750</xdr:colOff>
      <xdr:row>150</xdr:row>
      <xdr:rowOff>114300</xdr:rowOff>
    </xdr:to>
    <xdr:pic>
      <xdr:nvPicPr>
        <xdr:cNvPr id="5" name="図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1088350"/>
          <a:ext cx="2724150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16</xdr:col>
      <xdr:colOff>209550</xdr:colOff>
      <xdr:row>151</xdr:row>
      <xdr:rowOff>161925</xdr:rowOff>
    </xdr:to>
    <xdr:pic>
      <xdr:nvPicPr>
        <xdr:cNvPr id="6" name="図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86400" y="21088350"/>
          <a:ext cx="5695950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4</xdr:col>
      <xdr:colOff>495300</xdr:colOff>
      <xdr:row>182</xdr:row>
      <xdr:rowOff>38100</xdr:rowOff>
    </xdr:to>
    <xdr:pic>
      <xdr:nvPicPr>
        <xdr:cNvPr id="7" name="図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6231850"/>
          <a:ext cx="3238500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3</xdr:col>
      <xdr:colOff>371475</xdr:colOff>
      <xdr:row>213</xdr:row>
      <xdr:rowOff>142875</xdr:rowOff>
    </xdr:to>
    <xdr:pic>
      <xdr:nvPicPr>
        <xdr:cNvPr id="8" name="図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1546800"/>
          <a:ext cx="2428875" cy="511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3</xdr:col>
      <xdr:colOff>104775</xdr:colOff>
      <xdr:row>244</xdr:row>
      <xdr:rowOff>161925</xdr:rowOff>
    </xdr:to>
    <xdr:pic>
      <xdr:nvPicPr>
        <xdr:cNvPr id="9" name="図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36861750"/>
          <a:ext cx="2162175" cy="513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371475</xdr:colOff>
      <xdr:row>28</xdr:row>
      <xdr:rowOff>95250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6</xdr:col>
      <xdr:colOff>371475</xdr:colOff>
      <xdr:row>60</xdr:row>
      <xdr:rowOff>38100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43500"/>
          <a:ext cx="4486275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6</xdr:col>
      <xdr:colOff>438150</xdr:colOff>
      <xdr:row>91</xdr:row>
      <xdr:rowOff>152400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629900"/>
          <a:ext cx="4552950" cy="512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9</xdr:col>
      <xdr:colOff>38100</xdr:colOff>
      <xdr:row>122</xdr:row>
      <xdr:rowOff>104775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944850"/>
          <a:ext cx="6210300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11</xdr:col>
      <xdr:colOff>257175</xdr:colOff>
      <xdr:row>152</xdr:row>
      <xdr:rowOff>95250</xdr:rowOff>
    </xdr:to>
    <xdr:pic>
      <xdr:nvPicPr>
        <xdr:cNvPr id="5" name="図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1259800"/>
          <a:ext cx="780097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6</xdr:col>
      <xdr:colOff>47625</xdr:colOff>
      <xdr:row>184</xdr:row>
      <xdr:rowOff>66675</xdr:rowOff>
    </xdr:to>
    <xdr:pic>
      <xdr:nvPicPr>
        <xdr:cNvPr id="6" name="図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6574750"/>
          <a:ext cx="4162425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4</xdr:col>
      <xdr:colOff>152400</xdr:colOff>
      <xdr:row>216</xdr:row>
      <xdr:rowOff>133350</xdr:rowOff>
    </xdr:to>
    <xdr:pic>
      <xdr:nvPicPr>
        <xdr:cNvPr id="7" name="図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1889700"/>
          <a:ext cx="2895600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17</xdr:col>
      <xdr:colOff>485775</xdr:colOff>
      <xdr:row>246</xdr:row>
      <xdr:rowOff>123825</xdr:rowOff>
    </xdr:to>
    <xdr:pic>
      <xdr:nvPicPr>
        <xdr:cNvPr id="8" name="図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7547550"/>
          <a:ext cx="12144375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248</xdr:row>
      <xdr:rowOff>0</xdr:rowOff>
    </xdr:from>
    <xdr:to>
      <xdr:col>9</xdr:col>
      <xdr:colOff>152400</xdr:colOff>
      <xdr:row>277</xdr:row>
      <xdr:rowOff>133350</xdr:rowOff>
    </xdr:to>
    <xdr:pic>
      <xdr:nvPicPr>
        <xdr:cNvPr id="9" name="図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57400" y="42519600"/>
          <a:ext cx="4267200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279</xdr:row>
      <xdr:rowOff>0</xdr:rowOff>
    </xdr:from>
    <xdr:to>
      <xdr:col>8</xdr:col>
      <xdr:colOff>600075</xdr:colOff>
      <xdr:row>308</xdr:row>
      <xdr:rowOff>104775</xdr:rowOff>
    </xdr:to>
    <xdr:pic>
      <xdr:nvPicPr>
        <xdr:cNvPr id="10" name="図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" y="47834550"/>
          <a:ext cx="4029075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310</xdr:row>
      <xdr:rowOff>0</xdr:rowOff>
    </xdr:from>
    <xdr:to>
      <xdr:col>9</xdr:col>
      <xdr:colOff>180975</xdr:colOff>
      <xdr:row>339</xdr:row>
      <xdr:rowOff>38100</xdr:rowOff>
    </xdr:to>
    <xdr:pic>
      <xdr:nvPicPr>
        <xdr:cNvPr id="11" name="図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57400" y="53149500"/>
          <a:ext cx="4295775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561975</xdr:colOff>
      <xdr:row>28</xdr:row>
      <xdr:rowOff>95250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516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4</xdr:col>
      <xdr:colOff>28575</xdr:colOff>
      <xdr:row>58</xdr:row>
      <xdr:rowOff>142875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19725"/>
          <a:ext cx="2590800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4</xdr:col>
      <xdr:colOff>447675</xdr:colOff>
      <xdr:row>88</xdr:row>
      <xdr:rowOff>57150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839450"/>
          <a:ext cx="3009900" cy="512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5</xdr:col>
      <xdr:colOff>76200</xdr:colOff>
      <xdr:row>118</xdr:row>
      <xdr:rowOff>0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6259175"/>
          <a:ext cx="3324225" cy="506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5</xdr:col>
      <xdr:colOff>495300</xdr:colOff>
      <xdr:row>146</xdr:row>
      <xdr:rowOff>142875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1507450"/>
          <a:ext cx="3743325" cy="502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7</xdr:col>
      <xdr:colOff>190500</xdr:colOff>
      <xdr:row>176</xdr:row>
      <xdr:rowOff>152400</xdr:rowOff>
    </xdr:to>
    <xdr:pic>
      <xdr:nvPicPr>
        <xdr:cNvPr id="6" name="図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6746200"/>
          <a:ext cx="4810125" cy="521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7</xdr:col>
      <xdr:colOff>409575</xdr:colOff>
      <xdr:row>206</xdr:row>
      <xdr:rowOff>123825</xdr:rowOff>
    </xdr:to>
    <xdr:pic>
      <xdr:nvPicPr>
        <xdr:cNvPr id="7" name="図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2337375"/>
          <a:ext cx="5029200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3</xdr:col>
      <xdr:colOff>514350</xdr:colOff>
      <xdr:row>237</xdr:row>
      <xdr:rowOff>38100</xdr:rowOff>
    </xdr:to>
    <xdr:pic>
      <xdr:nvPicPr>
        <xdr:cNvPr id="8" name="図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7576125"/>
          <a:ext cx="2390775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R216"/>
  <sheetViews>
    <sheetView zoomScalePageLayoutView="0" workbookViewId="0" topLeftCell="A199">
      <selection activeCell="F217" sqref="F217"/>
    </sheetView>
  </sheetViews>
  <sheetFormatPr defaultColWidth="9.00390625" defaultRowHeight="13.5"/>
  <sheetData>
    <row r="2" ht="13.5">
      <c r="E2">
        <v>2016</v>
      </c>
    </row>
    <row r="3" ht="13.5">
      <c r="E3" s="25">
        <v>42466</v>
      </c>
    </row>
    <row r="5" ht="13.5">
      <c r="E5" t="s">
        <v>54</v>
      </c>
    </row>
    <row r="6" ht="13.5">
      <c r="E6" t="s">
        <v>55</v>
      </c>
    </row>
    <row r="32" spans="6:7" ht="13.5">
      <c r="F32">
        <v>2016</v>
      </c>
      <c r="G32" s="25">
        <v>42472</v>
      </c>
    </row>
    <row r="63" spans="6:7" ht="13.5">
      <c r="F63">
        <v>2016</v>
      </c>
      <c r="G63" s="25">
        <v>42474</v>
      </c>
    </row>
    <row r="65" ht="13.5">
      <c r="F65" s="61" t="s">
        <v>56</v>
      </c>
    </row>
    <row r="94" spans="6:7" ht="13.5">
      <c r="F94">
        <v>2016</v>
      </c>
      <c r="G94" s="25">
        <v>42478</v>
      </c>
    </row>
    <row r="124" spans="6:18" ht="13.5">
      <c r="F124">
        <v>2016</v>
      </c>
      <c r="G124" s="25">
        <v>42481</v>
      </c>
      <c r="R124" s="25" t="s">
        <v>57</v>
      </c>
    </row>
    <row r="125" ht="13.5">
      <c r="R125" t="s">
        <v>58</v>
      </c>
    </row>
    <row r="127" ht="13.5">
      <c r="R127" t="s">
        <v>59</v>
      </c>
    </row>
    <row r="129" ht="13.5">
      <c r="R129" t="s">
        <v>60</v>
      </c>
    </row>
    <row r="130" ht="13.5">
      <c r="R130" t="s">
        <v>61</v>
      </c>
    </row>
    <row r="154" ht="13.5">
      <c r="G154">
        <v>2016</v>
      </c>
    </row>
    <row r="155" ht="13.5">
      <c r="G155" s="25">
        <v>42485</v>
      </c>
    </row>
    <row r="185" spans="6:7" ht="13.5">
      <c r="F185">
        <v>2016</v>
      </c>
      <c r="G185" s="25">
        <v>42492</v>
      </c>
    </row>
    <row r="187" ht="13.5">
      <c r="F187" t="s">
        <v>62</v>
      </c>
    </row>
    <row r="189" ht="13.5">
      <c r="F189" t="s">
        <v>63</v>
      </c>
    </row>
    <row r="216" spans="5:6" ht="13.5">
      <c r="E216">
        <v>2016</v>
      </c>
      <c r="F216" s="25">
        <v>42507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T313"/>
  <sheetViews>
    <sheetView zoomScalePageLayoutView="0" workbookViewId="0" topLeftCell="D304">
      <selection activeCell="L327" sqref="L327"/>
    </sheetView>
  </sheetViews>
  <sheetFormatPr defaultColWidth="9.00390625" defaultRowHeight="13.5"/>
  <sheetData>
    <row r="2" spans="7:8" ht="13.5">
      <c r="G2">
        <v>2016</v>
      </c>
      <c r="H2" s="25">
        <v>42408</v>
      </c>
    </row>
    <row r="4" ht="13.5">
      <c r="G4" t="s">
        <v>41</v>
      </c>
    </row>
    <row r="31" spans="8:9" ht="13.5">
      <c r="H31">
        <v>2016</v>
      </c>
      <c r="I31" s="25">
        <v>42410</v>
      </c>
    </row>
    <row r="33" ht="13.5">
      <c r="H33" t="s">
        <v>42</v>
      </c>
    </row>
    <row r="63" spans="8:9" ht="13.5">
      <c r="H63">
        <v>2016</v>
      </c>
      <c r="I63" s="25">
        <v>42412</v>
      </c>
    </row>
    <row r="94" spans="11:12" ht="13.5">
      <c r="K94">
        <v>2016</v>
      </c>
      <c r="L94" s="25">
        <v>42418</v>
      </c>
    </row>
    <row r="125" spans="13:14" ht="13.5">
      <c r="M125">
        <v>2016</v>
      </c>
      <c r="N125" s="25">
        <v>42423</v>
      </c>
    </row>
    <row r="156" ht="13.5">
      <c r="H156">
        <v>2016</v>
      </c>
    </row>
    <row r="157" ht="13.5">
      <c r="I157" s="25">
        <v>42429</v>
      </c>
    </row>
    <row r="159" ht="13.5">
      <c r="H159" t="s">
        <v>43</v>
      </c>
    </row>
    <row r="187" ht="13.5">
      <c r="F187">
        <v>2016</v>
      </c>
    </row>
    <row r="188" ht="13.5">
      <c r="G188" s="25">
        <v>42431</v>
      </c>
    </row>
    <row r="190" ht="13.5">
      <c r="F190" t="s">
        <v>44</v>
      </c>
    </row>
    <row r="191" ht="13.5">
      <c r="F191" t="s">
        <v>45</v>
      </c>
    </row>
    <row r="193" ht="13.5">
      <c r="F193" t="s">
        <v>46</v>
      </c>
    </row>
    <row r="195" ht="13.5">
      <c r="F195" t="s">
        <v>47</v>
      </c>
    </row>
    <row r="196" ht="13.5">
      <c r="F196" t="s">
        <v>48</v>
      </c>
    </row>
    <row r="198" ht="13.5">
      <c r="F198" t="s">
        <v>49</v>
      </c>
    </row>
    <row r="199" ht="13.5">
      <c r="F199" t="s">
        <v>50</v>
      </c>
    </row>
    <row r="220" spans="19:20" ht="13.5">
      <c r="S220">
        <v>2016</v>
      </c>
      <c r="T220" s="25">
        <v>42437</v>
      </c>
    </row>
    <row r="222" ht="13.5">
      <c r="S222" t="s">
        <v>51</v>
      </c>
    </row>
    <row r="223" ht="13.5">
      <c r="S223" t="s">
        <v>52</v>
      </c>
    </row>
    <row r="249" spans="11:12" ht="13.5">
      <c r="K249">
        <v>2016</v>
      </c>
      <c r="L249" s="25">
        <v>42444</v>
      </c>
    </row>
    <row r="252" spans="11:12" ht="13.5">
      <c r="K252">
        <v>2016</v>
      </c>
      <c r="L252" s="25">
        <v>42445</v>
      </c>
    </row>
    <row r="281" spans="11:12" ht="13.5">
      <c r="K281">
        <v>2016</v>
      </c>
      <c r="L281" s="25">
        <v>42446</v>
      </c>
    </row>
    <row r="312" ht="13.5">
      <c r="K312">
        <v>2016</v>
      </c>
    </row>
    <row r="313" ht="13.5">
      <c r="K313" s="25">
        <v>42465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115" zoomScaleNormal="115" zoomScalePageLayoutView="0" workbookViewId="0" topLeftCell="B1">
      <pane ySplit="8" topLeftCell="A34" activePane="bottomLeft" state="frozen"/>
      <selection pane="topLeft" activeCell="A1" sqref="A1"/>
      <selection pane="bottomLeft" activeCell="P39" sqref="P39:Q3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0" bestFit="1" customWidth="1"/>
  </cols>
  <sheetData>
    <row r="2" spans="2:20" ht="13.5">
      <c r="B2" s="54" t="s">
        <v>2</v>
      </c>
      <c r="C2" s="54"/>
      <c r="D2" s="57"/>
      <c r="E2" s="57"/>
      <c r="F2" s="54" t="s">
        <v>3</v>
      </c>
      <c r="G2" s="54"/>
      <c r="H2" s="57" t="s">
        <v>35</v>
      </c>
      <c r="I2" s="57"/>
      <c r="J2" s="54" t="s">
        <v>4</v>
      </c>
      <c r="K2" s="54"/>
      <c r="L2" s="51">
        <v>100000</v>
      </c>
      <c r="M2" s="57"/>
      <c r="N2" s="54" t="s">
        <v>5</v>
      </c>
      <c r="O2" s="54"/>
      <c r="P2" s="51" t="e">
        <f>C108+R108</f>
        <v>#VALUE!</v>
      </c>
      <c r="Q2" s="57"/>
      <c r="R2" s="1"/>
      <c r="S2" s="1"/>
      <c r="T2" s="1"/>
    </row>
    <row r="3" spans="2:19" ht="57" customHeight="1">
      <c r="B3" s="54" t="s">
        <v>6</v>
      </c>
      <c r="C3" s="54"/>
      <c r="D3" s="59" t="s">
        <v>34</v>
      </c>
      <c r="E3" s="59"/>
      <c r="F3" s="59"/>
      <c r="G3" s="59"/>
      <c r="H3" s="59"/>
      <c r="I3" s="59"/>
      <c r="J3" s="54" t="s">
        <v>7</v>
      </c>
      <c r="K3" s="54"/>
      <c r="L3" s="59" t="s">
        <v>32</v>
      </c>
      <c r="M3" s="60"/>
      <c r="N3" s="60"/>
      <c r="O3" s="60"/>
      <c r="P3" s="60"/>
      <c r="Q3" s="60"/>
      <c r="R3" s="1"/>
      <c r="S3" s="1"/>
    </row>
    <row r="4" spans="2:20" ht="13.5">
      <c r="B4" s="54" t="s">
        <v>8</v>
      </c>
      <c r="C4" s="54"/>
      <c r="D4" s="52">
        <f>SUM($R$9:$S$993)</f>
        <v>157963.56015765786</v>
      </c>
      <c r="E4" s="52"/>
      <c r="F4" s="54" t="s">
        <v>9</v>
      </c>
      <c r="G4" s="54"/>
      <c r="H4" s="58">
        <f>SUM($T$9:$U$108)</f>
        <v>870.2000000000006</v>
      </c>
      <c r="I4" s="57"/>
      <c r="J4" s="50" t="s">
        <v>10</v>
      </c>
      <c r="K4" s="50"/>
      <c r="L4" s="51">
        <f>MAX($C$9:$D$990)-C9</f>
        <v>157963.5601576579</v>
      </c>
      <c r="M4" s="51"/>
      <c r="N4" s="50" t="s">
        <v>11</v>
      </c>
      <c r="O4" s="50"/>
      <c r="P4" s="52">
        <f>MIN($C$9:$D$990)-C9</f>
        <v>-1761.889364295479</v>
      </c>
      <c r="Q4" s="52"/>
      <c r="R4" s="1"/>
      <c r="S4" s="1"/>
      <c r="T4" s="1"/>
    </row>
    <row r="5" spans="2:20" ht="13.5">
      <c r="B5" s="23" t="s">
        <v>12</v>
      </c>
      <c r="C5" s="2">
        <f>COUNTIF($R$9:$R$990,"&gt;0")</f>
        <v>24</v>
      </c>
      <c r="D5" s="24" t="s">
        <v>13</v>
      </c>
      <c r="E5" s="16">
        <f>COUNTIF($R$9:$R$990,"&lt;0")</f>
        <v>6</v>
      </c>
      <c r="F5" s="24" t="s">
        <v>14</v>
      </c>
      <c r="G5" s="2">
        <f>COUNTIF($R$9:$R$990,"=0")</f>
        <v>0</v>
      </c>
      <c r="H5" s="24" t="s">
        <v>15</v>
      </c>
      <c r="I5" s="3">
        <f>C5/SUM(C5,E5,G5)</f>
        <v>0.8</v>
      </c>
      <c r="J5" s="53" t="s">
        <v>16</v>
      </c>
      <c r="K5" s="54"/>
      <c r="L5" s="55"/>
      <c r="M5" s="56"/>
      <c r="N5" s="18" t="s">
        <v>17</v>
      </c>
      <c r="O5" s="9"/>
      <c r="P5" s="55"/>
      <c r="Q5" s="56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37" t="s">
        <v>18</v>
      </c>
      <c r="C7" s="39" t="s">
        <v>19</v>
      </c>
      <c r="D7" s="40"/>
      <c r="E7" s="43" t="s">
        <v>20</v>
      </c>
      <c r="F7" s="44"/>
      <c r="G7" s="44"/>
      <c r="H7" s="44"/>
      <c r="I7" s="32"/>
      <c r="J7" s="45" t="s">
        <v>21</v>
      </c>
      <c r="K7" s="46"/>
      <c r="L7" s="34"/>
      <c r="M7" s="47" t="s">
        <v>22</v>
      </c>
      <c r="N7" s="48" t="s">
        <v>23</v>
      </c>
      <c r="O7" s="49"/>
      <c r="P7" s="49"/>
      <c r="Q7" s="36"/>
      <c r="R7" s="30" t="s">
        <v>24</v>
      </c>
      <c r="S7" s="30"/>
      <c r="T7" s="30"/>
      <c r="U7" s="30"/>
    </row>
    <row r="8" spans="2:21" ht="13.5">
      <c r="B8" s="38"/>
      <c r="C8" s="41"/>
      <c r="D8" s="42"/>
      <c r="E8" s="19" t="s">
        <v>25</v>
      </c>
      <c r="F8" s="19" t="s">
        <v>26</v>
      </c>
      <c r="G8" s="19" t="s">
        <v>27</v>
      </c>
      <c r="H8" s="31" t="s">
        <v>28</v>
      </c>
      <c r="I8" s="32"/>
      <c r="J8" s="4" t="s">
        <v>29</v>
      </c>
      <c r="K8" s="33" t="s">
        <v>30</v>
      </c>
      <c r="L8" s="34"/>
      <c r="M8" s="47"/>
      <c r="N8" s="5" t="s">
        <v>25</v>
      </c>
      <c r="O8" s="5" t="s">
        <v>26</v>
      </c>
      <c r="P8" s="35" t="s">
        <v>28</v>
      </c>
      <c r="Q8" s="36"/>
      <c r="R8" s="30" t="s">
        <v>31</v>
      </c>
      <c r="S8" s="30"/>
      <c r="T8" s="30" t="s">
        <v>29</v>
      </c>
      <c r="U8" s="30"/>
    </row>
    <row r="9" spans="2:21" ht="13.5">
      <c r="B9" s="22">
        <v>1</v>
      </c>
      <c r="C9" s="26">
        <v>100000</v>
      </c>
      <c r="D9" s="26"/>
      <c r="E9" s="22">
        <v>2016</v>
      </c>
      <c r="F9" s="8">
        <v>42373</v>
      </c>
      <c r="G9" s="22" t="s">
        <v>0</v>
      </c>
      <c r="H9" s="27">
        <v>0.73483</v>
      </c>
      <c r="I9" s="27"/>
      <c r="J9" s="22">
        <v>46</v>
      </c>
      <c r="K9" s="26">
        <f aca="true" t="shared" si="0" ref="K9:K72">IF(F9="","",C9*0.03)</f>
        <v>3000</v>
      </c>
      <c r="L9" s="26"/>
      <c r="M9" s="6">
        <f>IF(J9="","",(K9/J9)/1000)</f>
        <v>0.06521739130434782</v>
      </c>
      <c r="N9" s="22">
        <v>2016</v>
      </c>
      <c r="O9" s="8">
        <v>42374</v>
      </c>
      <c r="P9" s="27">
        <v>0.73195</v>
      </c>
      <c r="Q9" s="27"/>
      <c r="R9" s="28">
        <f>IF(O9="","",(IF(G9="売",H9-P9,P9-H9))*M9*10000000)</f>
        <v>1878.2608695652132</v>
      </c>
      <c r="S9" s="28"/>
      <c r="T9" s="29">
        <f>IF(O9="","",IF(R9&lt;0,J9*(-1),IF(G9="買",(P9-H9)*10000,(H9-P9)*10000)))</f>
        <v>28.799999999999937</v>
      </c>
      <c r="U9" s="29"/>
    </row>
    <row r="10" spans="2:21" ht="13.5">
      <c r="B10" s="22">
        <v>2</v>
      </c>
      <c r="C10" s="26">
        <f aca="true" t="shared" si="1" ref="C10:C73">IF(R9="","",C9+R9)</f>
        <v>101878.26086956522</v>
      </c>
      <c r="D10" s="26"/>
      <c r="E10" s="22">
        <v>2016</v>
      </c>
      <c r="F10" s="8">
        <v>42382</v>
      </c>
      <c r="G10" s="22" t="s">
        <v>1</v>
      </c>
      <c r="H10" s="27">
        <v>0.75253</v>
      </c>
      <c r="I10" s="27"/>
      <c r="J10" s="22">
        <v>35</v>
      </c>
      <c r="K10" s="26">
        <f t="shared" si="0"/>
        <v>3056.3478260869565</v>
      </c>
      <c r="L10" s="26"/>
      <c r="M10" s="6">
        <f aca="true" t="shared" si="2" ref="M10:M73">IF(J10="","",(K10/J10)/1000)</f>
        <v>0.08732422360248447</v>
      </c>
      <c r="N10" s="22">
        <v>2016</v>
      </c>
      <c r="O10" s="8">
        <v>42383</v>
      </c>
      <c r="P10" s="27">
        <v>0.7556</v>
      </c>
      <c r="Q10" s="27"/>
      <c r="R10" s="28">
        <f aca="true" t="shared" si="3" ref="R10:R73">IF(O10="","",(IF(G10="売",H10-P10,P10-H10))*M10*10000000)</f>
        <v>2680.853664596288</v>
      </c>
      <c r="S10" s="28"/>
      <c r="T10" s="29">
        <f aca="true" t="shared" si="4" ref="T10:T73">IF(O10="","",IF(R10&lt;0,J10*(-1),IF(G10="買",(P10-H10)*10000,(H10-P10)*10000)))</f>
        <v>30.700000000000173</v>
      </c>
      <c r="U10" s="29"/>
    </row>
    <row r="11" spans="2:21" ht="13.5">
      <c r="B11" s="22">
        <v>3</v>
      </c>
      <c r="C11" s="26">
        <f t="shared" si="1"/>
        <v>104559.1145341615</v>
      </c>
      <c r="D11" s="26"/>
      <c r="E11" s="22">
        <v>2016</v>
      </c>
      <c r="F11" s="8">
        <v>42387</v>
      </c>
      <c r="G11" s="22" t="s">
        <v>1</v>
      </c>
      <c r="H11" s="27">
        <v>0.76394</v>
      </c>
      <c r="I11" s="27"/>
      <c r="J11" s="22">
        <v>44</v>
      </c>
      <c r="K11" s="26">
        <f t="shared" si="0"/>
        <v>3136.773436024845</v>
      </c>
      <c r="L11" s="26"/>
      <c r="M11" s="6">
        <f t="shared" si="2"/>
        <v>0.07129030536420101</v>
      </c>
      <c r="N11" s="22">
        <v>2016</v>
      </c>
      <c r="O11" s="8">
        <v>42388</v>
      </c>
      <c r="P11" s="27">
        <v>0.75945</v>
      </c>
      <c r="Q11" s="27"/>
      <c r="R11" s="28">
        <f t="shared" si="3"/>
        <v>-3200.9347108526213</v>
      </c>
      <c r="S11" s="28"/>
      <c r="T11" s="29">
        <f t="shared" si="4"/>
        <v>-44</v>
      </c>
      <c r="U11" s="29"/>
    </row>
    <row r="12" spans="2:21" ht="13.5">
      <c r="B12" s="22">
        <v>4</v>
      </c>
      <c r="C12" s="26">
        <f t="shared" si="1"/>
        <v>101358.17982330888</v>
      </c>
      <c r="D12" s="26"/>
      <c r="E12" s="22">
        <v>2016</v>
      </c>
      <c r="F12" s="8">
        <v>42389</v>
      </c>
      <c r="G12" s="22" t="s">
        <v>1</v>
      </c>
      <c r="H12" s="27">
        <v>0.7685</v>
      </c>
      <c r="I12" s="27"/>
      <c r="J12" s="22">
        <v>23</v>
      </c>
      <c r="K12" s="26">
        <f t="shared" si="0"/>
        <v>3040.7453946992664</v>
      </c>
      <c r="L12" s="26"/>
      <c r="M12" s="6">
        <f t="shared" si="2"/>
        <v>0.13220632150866377</v>
      </c>
      <c r="N12" s="22">
        <v>2016</v>
      </c>
      <c r="O12" s="8">
        <v>42390</v>
      </c>
      <c r="P12" s="27">
        <v>0.76614</v>
      </c>
      <c r="Q12" s="27"/>
      <c r="R12" s="28">
        <f t="shared" si="3"/>
        <v>-3120.069187604356</v>
      </c>
      <c r="S12" s="28"/>
      <c r="T12" s="29">
        <f t="shared" si="4"/>
        <v>-23</v>
      </c>
      <c r="U12" s="29"/>
    </row>
    <row r="13" spans="2:21" ht="13.5">
      <c r="B13" s="22">
        <v>5</v>
      </c>
      <c r="C13" s="26">
        <f t="shared" si="1"/>
        <v>98238.11063570452</v>
      </c>
      <c r="D13" s="26"/>
      <c r="E13" s="22">
        <v>2016</v>
      </c>
      <c r="F13" s="8">
        <v>42396</v>
      </c>
      <c r="G13" s="22" t="s">
        <v>1</v>
      </c>
      <c r="H13" s="27">
        <v>0.76101</v>
      </c>
      <c r="I13" s="27"/>
      <c r="J13" s="22">
        <v>55</v>
      </c>
      <c r="K13" s="26">
        <f t="shared" si="0"/>
        <v>2947.1433190711355</v>
      </c>
      <c r="L13" s="26"/>
      <c r="M13" s="6">
        <f t="shared" si="2"/>
        <v>0.053584423983111557</v>
      </c>
      <c r="N13" s="22">
        <v>2016</v>
      </c>
      <c r="O13" s="8">
        <v>42396</v>
      </c>
      <c r="P13" s="27">
        <v>0.76534</v>
      </c>
      <c r="Q13" s="27"/>
      <c r="R13" s="28">
        <f t="shared" si="3"/>
        <v>2320.2055584687605</v>
      </c>
      <c r="S13" s="28"/>
      <c r="T13" s="29">
        <f t="shared" si="4"/>
        <v>43.30000000000056</v>
      </c>
      <c r="U13" s="29"/>
    </row>
    <row r="14" spans="2:21" ht="13.5">
      <c r="B14" s="22">
        <v>6</v>
      </c>
      <c r="C14" s="26">
        <f t="shared" si="1"/>
        <v>100558.31619417328</v>
      </c>
      <c r="D14" s="26"/>
      <c r="E14" s="22">
        <v>2016</v>
      </c>
      <c r="F14" s="8">
        <v>42401</v>
      </c>
      <c r="G14" s="22" t="s">
        <v>0</v>
      </c>
      <c r="H14" s="27">
        <v>0.75966</v>
      </c>
      <c r="I14" s="27"/>
      <c r="J14" s="22">
        <v>24</v>
      </c>
      <c r="K14" s="26">
        <f t="shared" si="0"/>
        <v>3016.7494858251985</v>
      </c>
      <c r="L14" s="26"/>
      <c r="M14" s="6">
        <f t="shared" si="2"/>
        <v>0.1256978952427166</v>
      </c>
      <c r="N14" s="22">
        <v>2016</v>
      </c>
      <c r="O14" s="8">
        <v>42401</v>
      </c>
      <c r="P14" s="27">
        <v>0.75568</v>
      </c>
      <c r="Q14" s="27"/>
      <c r="R14" s="28">
        <f t="shared" si="3"/>
        <v>5002.7762306601</v>
      </c>
      <c r="S14" s="28"/>
      <c r="T14" s="29">
        <f t="shared" si="4"/>
        <v>39.799999999999834</v>
      </c>
      <c r="U14" s="29"/>
    </row>
    <row r="15" spans="2:21" ht="13.5">
      <c r="B15" s="22">
        <v>7</v>
      </c>
      <c r="C15" s="26">
        <f t="shared" si="1"/>
        <v>105561.09242483339</v>
      </c>
      <c r="D15" s="26"/>
      <c r="E15" s="22">
        <v>2016</v>
      </c>
      <c r="F15" s="8">
        <v>42402</v>
      </c>
      <c r="G15" s="22" t="s">
        <v>0</v>
      </c>
      <c r="H15" s="27">
        <v>0.7568</v>
      </c>
      <c r="I15" s="27"/>
      <c r="J15" s="22">
        <v>46</v>
      </c>
      <c r="K15" s="26">
        <f t="shared" si="0"/>
        <v>3166.8327727450014</v>
      </c>
      <c r="L15" s="26"/>
      <c r="M15" s="6">
        <f t="shared" si="2"/>
        <v>0.06884419071184786</v>
      </c>
      <c r="N15" s="22">
        <v>2016</v>
      </c>
      <c r="O15" s="8">
        <v>42403</v>
      </c>
      <c r="P15" s="27">
        <v>0.75568</v>
      </c>
      <c r="Q15" s="27"/>
      <c r="R15" s="28">
        <f t="shared" si="3"/>
        <v>771.0549359727028</v>
      </c>
      <c r="S15" s="28"/>
      <c r="T15" s="29">
        <f t="shared" si="4"/>
        <v>11.200000000000099</v>
      </c>
      <c r="U15" s="29"/>
    </row>
    <row r="16" spans="2:21" ht="13.5">
      <c r="B16" s="22">
        <v>8</v>
      </c>
      <c r="C16" s="26">
        <f t="shared" si="1"/>
        <v>106332.14736080609</v>
      </c>
      <c r="D16" s="26"/>
      <c r="E16" s="22">
        <v>2016</v>
      </c>
      <c r="F16" s="8">
        <v>42404</v>
      </c>
      <c r="G16" s="22" t="s">
        <v>1</v>
      </c>
      <c r="H16" s="27">
        <v>0.76272</v>
      </c>
      <c r="I16" s="27"/>
      <c r="J16" s="22">
        <v>32</v>
      </c>
      <c r="K16" s="26">
        <f t="shared" si="0"/>
        <v>3189.9644208241825</v>
      </c>
      <c r="L16" s="26"/>
      <c r="M16" s="6">
        <f t="shared" si="2"/>
        <v>0.0996863881507557</v>
      </c>
      <c r="N16" s="22">
        <v>2016</v>
      </c>
      <c r="O16" s="8">
        <v>42404</v>
      </c>
      <c r="P16" s="27">
        <v>0.76516</v>
      </c>
      <c r="Q16" s="27"/>
      <c r="R16" s="28">
        <f t="shared" si="3"/>
        <v>2432.347870878437</v>
      </c>
      <c r="S16" s="28"/>
      <c r="T16" s="29">
        <f t="shared" si="4"/>
        <v>24.399999999999977</v>
      </c>
      <c r="U16" s="29"/>
    </row>
    <row r="17" spans="2:21" ht="13.5">
      <c r="B17" s="22">
        <v>9</v>
      </c>
      <c r="C17" s="26">
        <f t="shared" si="1"/>
        <v>108764.49523168453</v>
      </c>
      <c r="D17" s="26"/>
      <c r="E17" s="22">
        <v>2016</v>
      </c>
      <c r="F17" s="8">
        <v>42408</v>
      </c>
      <c r="G17" s="22" t="s">
        <v>1</v>
      </c>
      <c r="H17" s="27">
        <v>0.76819</v>
      </c>
      <c r="I17" s="27"/>
      <c r="J17" s="22">
        <v>19</v>
      </c>
      <c r="K17" s="26">
        <f t="shared" si="0"/>
        <v>3262.934856950536</v>
      </c>
      <c r="L17" s="26"/>
      <c r="M17" s="6">
        <f t="shared" si="2"/>
        <v>0.1717334135237124</v>
      </c>
      <c r="N17" s="22">
        <v>2016</v>
      </c>
      <c r="O17" s="8">
        <v>42408</v>
      </c>
      <c r="P17" s="27">
        <v>0.7756</v>
      </c>
      <c r="Q17" s="27"/>
      <c r="R17" s="28">
        <f t="shared" si="3"/>
        <v>12725.445942106946</v>
      </c>
      <c r="S17" s="28"/>
      <c r="T17" s="29">
        <f t="shared" si="4"/>
        <v>74.09999999999917</v>
      </c>
      <c r="U17" s="29"/>
    </row>
    <row r="18" spans="2:21" ht="13.5">
      <c r="B18" s="22">
        <v>10</v>
      </c>
      <c r="C18" s="26">
        <f t="shared" si="1"/>
        <v>121489.94117379148</v>
      </c>
      <c r="D18" s="26"/>
      <c r="E18" s="22">
        <v>2016</v>
      </c>
      <c r="F18" s="8">
        <v>42410</v>
      </c>
      <c r="G18" s="22" t="s">
        <v>1</v>
      </c>
      <c r="H18" s="27">
        <v>0.77686</v>
      </c>
      <c r="I18" s="27"/>
      <c r="J18" s="22">
        <v>57</v>
      </c>
      <c r="K18" s="26">
        <f t="shared" si="0"/>
        <v>3644.6982352137443</v>
      </c>
      <c r="L18" s="26"/>
      <c r="M18" s="6">
        <f t="shared" si="2"/>
        <v>0.06394207430199551</v>
      </c>
      <c r="N18" s="22">
        <v>2016</v>
      </c>
      <c r="O18" s="8">
        <v>42411</v>
      </c>
      <c r="P18" s="27">
        <v>0.78962</v>
      </c>
      <c r="Q18" s="27"/>
      <c r="R18" s="28">
        <f t="shared" si="3"/>
        <v>8159.008680934624</v>
      </c>
      <c r="S18" s="28"/>
      <c r="T18" s="29">
        <f t="shared" si="4"/>
        <v>127.59999999999994</v>
      </c>
      <c r="U18" s="29"/>
    </row>
    <row r="19" spans="2:21" ht="13.5">
      <c r="B19" s="22">
        <v>11</v>
      </c>
      <c r="C19" s="26">
        <f t="shared" si="1"/>
        <v>129648.9498547261</v>
      </c>
      <c r="D19" s="26"/>
      <c r="E19" s="22">
        <v>2016</v>
      </c>
      <c r="F19" s="8">
        <v>42412</v>
      </c>
      <c r="G19" s="22" t="s">
        <v>0</v>
      </c>
      <c r="H19" s="27">
        <v>0.77482</v>
      </c>
      <c r="I19" s="27"/>
      <c r="J19" s="22">
        <v>45</v>
      </c>
      <c r="K19" s="26">
        <f t="shared" si="0"/>
        <v>3889.4684956417827</v>
      </c>
      <c r="L19" s="26"/>
      <c r="M19" s="6">
        <f t="shared" si="2"/>
        <v>0.08643263323648406</v>
      </c>
      <c r="N19" s="22">
        <v>2016</v>
      </c>
      <c r="O19" s="8">
        <v>42415</v>
      </c>
      <c r="P19" s="27">
        <v>0.7711</v>
      </c>
      <c r="Q19" s="27"/>
      <c r="R19" s="28">
        <f t="shared" si="3"/>
        <v>3215.29395639716</v>
      </c>
      <c r="S19" s="28"/>
      <c r="T19" s="29">
        <f t="shared" si="4"/>
        <v>37.199999999999456</v>
      </c>
      <c r="U19" s="29"/>
    </row>
    <row r="20" spans="2:21" ht="13.5">
      <c r="B20" s="22">
        <v>12</v>
      </c>
      <c r="C20" s="26">
        <f t="shared" si="1"/>
        <v>132864.24381112328</v>
      </c>
      <c r="D20" s="26"/>
      <c r="E20" s="22">
        <v>2016</v>
      </c>
      <c r="F20" s="8">
        <v>42418</v>
      </c>
      <c r="G20" s="22" t="s">
        <v>0</v>
      </c>
      <c r="H20" s="27">
        <v>0.77566</v>
      </c>
      <c r="I20" s="27"/>
      <c r="J20" s="22">
        <v>58</v>
      </c>
      <c r="K20" s="26">
        <f t="shared" si="0"/>
        <v>3985.927314333698</v>
      </c>
      <c r="L20" s="26"/>
      <c r="M20" s="6">
        <f t="shared" si="2"/>
        <v>0.06872288472989135</v>
      </c>
      <c r="N20" s="22">
        <v>2016</v>
      </c>
      <c r="O20" s="8">
        <v>42418</v>
      </c>
      <c r="P20" s="27">
        <v>0.77101</v>
      </c>
      <c r="Q20" s="27"/>
      <c r="R20" s="28">
        <f t="shared" si="3"/>
        <v>3195.6141399399776</v>
      </c>
      <c r="S20" s="28"/>
      <c r="T20" s="29">
        <f t="shared" si="4"/>
        <v>46.500000000000426</v>
      </c>
      <c r="U20" s="29"/>
    </row>
    <row r="21" spans="2:21" ht="13.5">
      <c r="B21" s="22">
        <v>13</v>
      </c>
      <c r="C21" s="26">
        <f t="shared" si="1"/>
        <v>136059.85795106326</v>
      </c>
      <c r="D21" s="26"/>
      <c r="E21" s="22">
        <v>2016</v>
      </c>
      <c r="F21" s="8">
        <v>42423</v>
      </c>
      <c r="G21" s="22" t="s">
        <v>1</v>
      </c>
      <c r="H21" s="27">
        <v>0.78211</v>
      </c>
      <c r="I21" s="27"/>
      <c r="J21" s="22">
        <v>34</v>
      </c>
      <c r="K21" s="26">
        <f t="shared" si="0"/>
        <v>4081.7957385318973</v>
      </c>
      <c r="L21" s="26"/>
      <c r="M21" s="6">
        <f t="shared" si="2"/>
        <v>0.12005281583917345</v>
      </c>
      <c r="N21" s="22">
        <v>2016</v>
      </c>
      <c r="O21" s="8">
        <v>42424</v>
      </c>
      <c r="P21" s="27">
        <v>0.78938</v>
      </c>
      <c r="Q21" s="27"/>
      <c r="R21" s="28">
        <f t="shared" si="3"/>
        <v>8727.839711507908</v>
      </c>
      <c r="S21" s="28"/>
      <c r="T21" s="29">
        <f t="shared" si="4"/>
        <v>72.69999999999999</v>
      </c>
      <c r="U21" s="29"/>
    </row>
    <row r="22" spans="2:21" ht="13.5">
      <c r="B22" s="22">
        <v>14</v>
      </c>
      <c r="C22" s="26">
        <f t="shared" si="1"/>
        <v>144787.69766257115</v>
      </c>
      <c r="D22" s="26"/>
      <c r="E22" s="22">
        <v>2016</v>
      </c>
      <c r="F22" s="8">
        <v>42429</v>
      </c>
      <c r="G22" s="22" t="s">
        <v>0</v>
      </c>
      <c r="H22" s="27">
        <v>0.78555</v>
      </c>
      <c r="I22" s="27"/>
      <c r="J22" s="22">
        <v>39</v>
      </c>
      <c r="K22" s="26">
        <f t="shared" si="0"/>
        <v>4343.630929877135</v>
      </c>
      <c r="L22" s="26"/>
      <c r="M22" s="6">
        <f t="shared" si="2"/>
        <v>0.11137515204813167</v>
      </c>
      <c r="N22" s="22">
        <v>2016</v>
      </c>
      <c r="O22" s="8">
        <v>42430</v>
      </c>
      <c r="P22" s="27">
        <v>0.77722</v>
      </c>
      <c r="Q22" s="27"/>
      <c r="R22" s="28">
        <f t="shared" si="3"/>
        <v>9277.550165609311</v>
      </c>
      <c r="S22" s="28"/>
      <c r="T22" s="29">
        <f t="shared" si="4"/>
        <v>83.29999999999949</v>
      </c>
      <c r="U22" s="29"/>
    </row>
    <row r="23" spans="2:21" ht="13.5">
      <c r="B23" s="22">
        <v>15</v>
      </c>
      <c r="C23" s="26">
        <f t="shared" si="1"/>
        <v>154065.24782818047</v>
      </c>
      <c r="D23" s="26"/>
      <c r="E23" s="22">
        <v>2016</v>
      </c>
      <c r="F23" s="8">
        <v>42431</v>
      </c>
      <c r="G23" s="22" t="s">
        <v>0</v>
      </c>
      <c r="H23" s="27">
        <v>0.77592</v>
      </c>
      <c r="I23" s="27"/>
      <c r="J23" s="22">
        <v>54</v>
      </c>
      <c r="K23" s="26">
        <f t="shared" si="0"/>
        <v>4621.957434845413</v>
      </c>
      <c r="L23" s="26"/>
      <c r="M23" s="6">
        <f t="shared" si="2"/>
        <v>0.08559180434898914</v>
      </c>
      <c r="N23" s="22">
        <v>2016</v>
      </c>
      <c r="O23" s="8">
        <v>42437</v>
      </c>
      <c r="P23" s="27">
        <v>0.77463</v>
      </c>
      <c r="Q23" s="27"/>
      <c r="R23" s="28">
        <f t="shared" si="3"/>
        <v>1104.1342761019714</v>
      </c>
      <c r="S23" s="28"/>
      <c r="T23" s="29">
        <f t="shared" si="4"/>
        <v>12.900000000000134</v>
      </c>
      <c r="U23" s="29"/>
    </row>
    <row r="24" spans="2:21" ht="13.5">
      <c r="B24" s="22">
        <v>16</v>
      </c>
      <c r="C24" s="26">
        <f t="shared" si="1"/>
        <v>155169.38210428244</v>
      </c>
      <c r="D24" s="26"/>
      <c r="E24" s="22">
        <v>2016</v>
      </c>
      <c r="F24" s="8">
        <v>42437</v>
      </c>
      <c r="G24" s="22" t="s">
        <v>0</v>
      </c>
      <c r="H24" s="27">
        <v>0.77361</v>
      </c>
      <c r="I24" s="27"/>
      <c r="J24" s="22">
        <v>10</v>
      </c>
      <c r="K24" s="26">
        <f t="shared" si="0"/>
        <v>4655.081463128473</v>
      </c>
      <c r="L24" s="26"/>
      <c r="M24" s="6">
        <f t="shared" si="2"/>
        <v>0.4655081463128473</v>
      </c>
      <c r="N24" s="22">
        <v>2016</v>
      </c>
      <c r="O24" s="8">
        <v>42438</v>
      </c>
      <c r="P24" s="27">
        <v>0.77074</v>
      </c>
      <c r="Q24" s="27"/>
      <c r="R24" s="28">
        <f t="shared" si="3"/>
        <v>13360.0837991789</v>
      </c>
      <c r="S24" s="28"/>
      <c r="T24" s="29">
        <f t="shared" si="4"/>
        <v>28.700000000000394</v>
      </c>
      <c r="U24" s="29"/>
    </row>
    <row r="25" spans="2:21" ht="13.5">
      <c r="B25" s="22">
        <v>17</v>
      </c>
      <c r="C25" s="26">
        <f t="shared" si="1"/>
        <v>168529.46590346133</v>
      </c>
      <c r="D25" s="26"/>
      <c r="E25" s="22">
        <v>2016</v>
      </c>
      <c r="F25" s="8">
        <v>42444</v>
      </c>
      <c r="G25" s="22" t="s">
        <v>1</v>
      </c>
      <c r="H25" s="27">
        <v>0.78327</v>
      </c>
      <c r="I25" s="27"/>
      <c r="J25" s="22">
        <v>57</v>
      </c>
      <c r="K25" s="26">
        <f t="shared" si="0"/>
        <v>5055.883977103839</v>
      </c>
      <c r="L25" s="26"/>
      <c r="M25" s="6">
        <f t="shared" si="2"/>
        <v>0.08869971889655857</v>
      </c>
      <c r="N25" s="22">
        <v>2016</v>
      </c>
      <c r="O25" s="8">
        <v>42444</v>
      </c>
      <c r="P25" s="27">
        <v>0.78453</v>
      </c>
      <c r="Q25" s="27"/>
      <c r="R25" s="28">
        <f t="shared" si="3"/>
        <v>1117.616458096574</v>
      </c>
      <c r="S25" s="28"/>
      <c r="T25" s="29">
        <f t="shared" si="4"/>
        <v>12.599999999999278</v>
      </c>
      <c r="U25" s="29"/>
    </row>
    <row r="26" spans="2:21" ht="13.5">
      <c r="B26" s="22">
        <v>18</v>
      </c>
      <c r="C26" s="26">
        <f t="shared" si="1"/>
        <v>169647.0823615579</v>
      </c>
      <c r="D26" s="26"/>
      <c r="E26" s="22">
        <v>2016</v>
      </c>
      <c r="F26" s="8">
        <v>42445</v>
      </c>
      <c r="G26" s="22" t="s">
        <v>1</v>
      </c>
      <c r="H26" s="27">
        <v>0.78707</v>
      </c>
      <c r="I26" s="27"/>
      <c r="J26" s="22">
        <v>20</v>
      </c>
      <c r="K26" s="26">
        <f t="shared" si="0"/>
        <v>5089.412470846737</v>
      </c>
      <c r="L26" s="26"/>
      <c r="M26" s="6">
        <f t="shared" si="2"/>
        <v>0.25447062354233685</v>
      </c>
      <c r="N26" s="22">
        <v>2016</v>
      </c>
      <c r="O26" s="8">
        <v>42446</v>
      </c>
      <c r="P26" s="27">
        <v>0.78504</v>
      </c>
      <c r="Q26" s="27"/>
      <c r="R26" s="28">
        <f t="shared" si="3"/>
        <v>-5165.75365790966</v>
      </c>
      <c r="S26" s="28"/>
      <c r="T26" s="29">
        <f t="shared" si="4"/>
        <v>-20</v>
      </c>
      <c r="U26" s="29"/>
    </row>
    <row r="27" spans="2:21" ht="13.5">
      <c r="B27" s="22">
        <v>19</v>
      </c>
      <c r="C27" s="26">
        <f t="shared" si="1"/>
        <v>164481.32870364824</v>
      </c>
      <c r="D27" s="26"/>
      <c r="E27" s="22">
        <v>2016</v>
      </c>
      <c r="F27" s="8">
        <v>42446</v>
      </c>
      <c r="G27" s="22" t="s">
        <v>0</v>
      </c>
      <c r="H27" s="27">
        <v>0.7808</v>
      </c>
      <c r="I27" s="27"/>
      <c r="J27" s="22">
        <v>19</v>
      </c>
      <c r="K27" s="26">
        <f t="shared" si="0"/>
        <v>4934.439861109447</v>
      </c>
      <c r="L27" s="26"/>
      <c r="M27" s="6">
        <f t="shared" si="2"/>
        <v>0.2597073611110235</v>
      </c>
      <c r="N27" s="22">
        <v>2016</v>
      </c>
      <c r="O27" s="8">
        <v>42447</v>
      </c>
      <c r="P27" s="27">
        <v>0.77814</v>
      </c>
      <c r="Q27" s="27"/>
      <c r="R27" s="28">
        <f t="shared" si="3"/>
        <v>6908.215805553214</v>
      </c>
      <c r="S27" s="28"/>
      <c r="T27" s="29">
        <f t="shared" si="4"/>
        <v>26.59999999999996</v>
      </c>
      <c r="U27" s="29"/>
    </row>
    <row r="28" spans="2:21" ht="13.5">
      <c r="B28" s="22">
        <v>20</v>
      </c>
      <c r="C28" s="26">
        <f t="shared" si="1"/>
        <v>171389.54450920146</v>
      </c>
      <c r="D28" s="26"/>
      <c r="E28" s="22">
        <v>2016</v>
      </c>
      <c r="F28" s="8">
        <v>42450</v>
      </c>
      <c r="G28" s="22" t="s">
        <v>1</v>
      </c>
      <c r="H28" s="27">
        <v>0.78162</v>
      </c>
      <c r="I28" s="27"/>
      <c r="J28" s="22">
        <v>15</v>
      </c>
      <c r="K28" s="26">
        <f t="shared" si="0"/>
        <v>5141.686335276044</v>
      </c>
      <c r="L28" s="26"/>
      <c r="M28" s="6">
        <f t="shared" si="2"/>
        <v>0.3427790890184029</v>
      </c>
      <c r="N28" s="22">
        <v>2016</v>
      </c>
      <c r="O28" s="8">
        <v>42450</v>
      </c>
      <c r="P28" s="27">
        <v>0.78498</v>
      </c>
      <c r="Q28" s="27"/>
      <c r="R28" s="28">
        <f t="shared" si="3"/>
        <v>11517.37739101844</v>
      </c>
      <c r="S28" s="28"/>
      <c r="T28" s="29">
        <f t="shared" si="4"/>
        <v>33.60000000000029</v>
      </c>
      <c r="U28" s="29"/>
    </row>
    <row r="29" spans="2:21" ht="13.5">
      <c r="B29" s="22">
        <v>21</v>
      </c>
      <c r="C29" s="26">
        <f t="shared" si="1"/>
        <v>182906.9219002199</v>
      </c>
      <c r="D29" s="26"/>
      <c r="E29" s="22">
        <v>2016</v>
      </c>
      <c r="F29" s="8" t="s">
        <v>53</v>
      </c>
      <c r="G29" s="22" t="s">
        <v>1</v>
      </c>
      <c r="H29" s="27">
        <v>0.78998</v>
      </c>
      <c r="I29" s="27"/>
      <c r="J29" s="22">
        <v>13</v>
      </c>
      <c r="K29" s="26">
        <f t="shared" si="0"/>
        <v>5487.2076570065965</v>
      </c>
      <c r="L29" s="26"/>
      <c r="M29" s="6">
        <f t="shared" si="2"/>
        <v>0.4220928966928151</v>
      </c>
      <c r="N29" s="22">
        <v>2016</v>
      </c>
      <c r="O29" s="8">
        <v>42457</v>
      </c>
      <c r="P29" s="27">
        <v>0.78863</v>
      </c>
      <c r="Q29" s="27"/>
      <c r="R29" s="28">
        <f t="shared" si="3"/>
        <v>-5698.254105352844</v>
      </c>
      <c r="S29" s="28"/>
      <c r="T29" s="29">
        <f t="shared" si="4"/>
        <v>-13</v>
      </c>
      <c r="U29" s="29"/>
    </row>
    <row r="30" spans="2:21" ht="13.5">
      <c r="B30" s="22">
        <v>22</v>
      </c>
      <c r="C30" s="26">
        <f t="shared" si="1"/>
        <v>177208.66779486704</v>
      </c>
      <c r="D30" s="26"/>
      <c r="E30" s="22">
        <v>2016</v>
      </c>
      <c r="F30" s="8">
        <v>42465</v>
      </c>
      <c r="G30" s="22" t="s">
        <v>1</v>
      </c>
      <c r="H30" s="27">
        <v>0.79992</v>
      </c>
      <c r="I30" s="27"/>
      <c r="J30" s="22">
        <v>22</v>
      </c>
      <c r="K30" s="26">
        <f t="shared" si="0"/>
        <v>5316.260033846011</v>
      </c>
      <c r="L30" s="26"/>
      <c r="M30" s="6">
        <f t="shared" si="2"/>
        <v>0.24164818335663685</v>
      </c>
      <c r="N30" s="22">
        <v>2016</v>
      </c>
      <c r="O30" s="8">
        <v>42465</v>
      </c>
      <c r="P30" s="27">
        <v>0.80205</v>
      </c>
      <c r="Q30" s="27"/>
      <c r="R30" s="28">
        <f t="shared" si="3"/>
        <v>5147.10630549655</v>
      </c>
      <c r="S30" s="28"/>
      <c r="T30" s="29">
        <f t="shared" si="4"/>
        <v>21.300000000000765</v>
      </c>
      <c r="U30" s="29"/>
    </row>
    <row r="31" spans="2:21" ht="13.5">
      <c r="B31" s="22">
        <v>23</v>
      </c>
      <c r="C31" s="26">
        <f t="shared" si="1"/>
        <v>182355.7741003636</v>
      </c>
      <c r="D31" s="26"/>
      <c r="E31" s="22">
        <v>2016</v>
      </c>
      <c r="F31" s="8">
        <v>42466</v>
      </c>
      <c r="G31" s="22" t="s">
        <v>1</v>
      </c>
      <c r="H31" s="27">
        <v>0.80488</v>
      </c>
      <c r="I31" s="27"/>
      <c r="J31" s="22">
        <v>26</v>
      </c>
      <c r="K31" s="26">
        <f t="shared" si="0"/>
        <v>5470.673223010908</v>
      </c>
      <c r="L31" s="26"/>
      <c r="M31" s="6">
        <f t="shared" si="2"/>
        <v>0.21041050857734261</v>
      </c>
      <c r="N31" s="22">
        <v>2016</v>
      </c>
      <c r="O31" s="8">
        <v>42467</v>
      </c>
      <c r="P31" s="27">
        <v>0.80652</v>
      </c>
      <c r="Q31" s="27"/>
      <c r="R31" s="28">
        <f t="shared" si="3"/>
        <v>3450.732340668366</v>
      </c>
      <c r="S31" s="28"/>
      <c r="T31" s="29">
        <f t="shared" si="4"/>
        <v>16.39999999999975</v>
      </c>
      <c r="U31" s="29"/>
    </row>
    <row r="32" spans="2:21" ht="13.5">
      <c r="B32" s="22">
        <v>24</v>
      </c>
      <c r="C32" s="26">
        <f t="shared" si="1"/>
        <v>185806.50644103196</v>
      </c>
      <c r="D32" s="26"/>
      <c r="E32" s="22">
        <v>2016</v>
      </c>
      <c r="F32" s="8">
        <v>42472</v>
      </c>
      <c r="G32" s="22" t="s">
        <v>0</v>
      </c>
      <c r="H32" s="27">
        <v>0.80054</v>
      </c>
      <c r="I32" s="27"/>
      <c r="J32" s="22">
        <v>11</v>
      </c>
      <c r="K32" s="26">
        <f t="shared" si="0"/>
        <v>5574.1951932309585</v>
      </c>
      <c r="L32" s="26"/>
      <c r="M32" s="6">
        <f t="shared" si="2"/>
        <v>0.5067450175664507</v>
      </c>
      <c r="N32" s="22">
        <v>2016</v>
      </c>
      <c r="O32" s="8">
        <v>42473</v>
      </c>
      <c r="P32" s="27">
        <v>0.79584</v>
      </c>
      <c r="Q32" s="27"/>
      <c r="R32" s="28">
        <f t="shared" si="3"/>
        <v>23817.015825623374</v>
      </c>
      <c r="S32" s="28"/>
      <c r="T32" s="29">
        <f t="shared" si="4"/>
        <v>47.00000000000038</v>
      </c>
      <c r="U32" s="29"/>
    </row>
    <row r="33" spans="2:21" ht="13.5">
      <c r="B33" s="22">
        <v>25</v>
      </c>
      <c r="C33" s="26">
        <f t="shared" si="1"/>
        <v>209623.52226665535</v>
      </c>
      <c r="D33" s="26"/>
      <c r="E33" s="22">
        <v>2016</v>
      </c>
      <c r="F33" s="8">
        <v>42474</v>
      </c>
      <c r="G33" s="22" t="s">
        <v>0</v>
      </c>
      <c r="H33" s="27">
        <v>0.79541</v>
      </c>
      <c r="I33" s="27"/>
      <c r="J33" s="22">
        <v>11</v>
      </c>
      <c r="K33" s="26">
        <f t="shared" si="0"/>
        <v>6288.70566799966</v>
      </c>
      <c r="L33" s="26"/>
      <c r="M33" s="6">
        <f t="shared" si="2"/>
        <v>0.5717005152726964</v>
      </c>
      <c r="N33" s="22">
        <v>2016</v>
      </c>
      <c r="O33" s="8">
        <v>42475</v>
      </c>
      <c r="P33" s="27">
        <v>0.79659</v>
      </c>
      <c r="Q33" s="27"/>
      <c r="R33" s="28">
        <f t="shared" si="3"/>
        <v>-6746.066080218217</v>
      </c>
      <c r="S33" s="28"/>
      <c r="T33" s="29">
        <f t="shared" si="4"/>
        <v>-11</v>
      </c>
      <c r="U33" s="29"/>
    </row>
    <row r="34" spans="2:21" ht="13.5">
      <c r="B34" s="22">
        <v>26</v>
      </c>
      <c r="C34" s="26">
        <f t="shared" si="1"/>
        <v>202877.45618643714</v>
      </c>
      <c r="D34" s="26"/>
      <c r="E34" s="22">
        <v>2016</v>
      </c>
      <c r="F34" s="8">
        <v>42478</v>
      </c>
      <c r="G34" s="22" t="s">
        <v>0</v>
      </c>
      <c r="H34" s="27">
        <v>0.79493</v>
      </c>
      <c r="I34" s="27"/>
      <c r="J34" s="22">
        <v>34</v>
      </c>
      <c r="K34" s="26">
        <f t="shared" si="0"/>
        <v>6086.323685593114</v>
      </c>
      <c r="L34" s="26"/>
      <c r="M34" s="6">
        <f t="shared" si="2"/>
        <v>0.17900952016450333</v>
      </c>
      <c r="N34" s="22">
        <v>2016</v>
      </c>
      <c r="O34" s="8">
        <v>42480</v>
      </c>
      <c r="P34" s="27">
        <v>0.78831</v>
      </c>
      <c r="Q34" s="27"/>
      <c r="R34" s="28">
        <f t="shared" si="3"/>
        <v>11850.430234890247</v>
      </c>
      <c r="S34" s="28"/>
      <c r="T34" s="29">
        <f t="shared" si="4"/>
        <v>66.2000000000007</v>
      </c>
      <c r="U34" s="29"/>
    </row>
    <row r="35" spans="2:21" ht="13.5">
      <c r="B35" s="22">
        <v>27</v>
      </c>
      <c r="C35" s="26">
        <f t="shared" si="1"/>
        <v>214727.8864213274</v>
      </c>
      <c r="D35" s="26"/>
      <c r="E35" s="22">
        <v>2016</v>
      </c>
      <c r="F35" s="8">
        <v>42481</v>
      </c>
      <c r="G35" s="22" t="s">
        <v>0</v>
      </c>
      <c r="H35" s="27">
        <v>0.78744</v>
      </c>
      <c r="I35" s="27"/>
      <c r="J35" s="22">
        <v>9</v>
      </c>
      <c r="K35" s="26">
        <f t="shared" si="0"/>
        <v>6441.836592639822</v>
      </c>
      <c r="L35" s="26"/>
      <c r="M35" s="6">
        <f t="shared" si="2"/>
        <v>0.7157596214044247</v>
      </c>
      <c r="N35" s="22">
        <v>2016</v>
      </c>
      <c r="O35" s="8">
        <v>42481</v>
      </c>
      <c r="P35" s="27">
        <v>0.78279</v>
      </c>
      <c r="Q35" s="27"/>
      <c r="R35" s="28">
        <f t="shared" si="3"/>
        <v>33282.82239530606</v>
      </c>
      <c r="S35" s="28"/>
      <c r="T35" s="29">
        <f t="shared" si="4"/>
        <v>46.500000000000426</v>
      </c>
      <c r="U35" s="29"/>
    </row>
    <row r="36" spans="2:21" ht="13.5">
      <c r="B36" s="22">
        <v>28</v>
      </c>
      <c r="C36" s="26">
        <f t="shared" si="1"/>
        <v>248010.70881663344</v>
      </c>
      <c r="D36" s="26"/>
      <c r="E36" s="22">
        <v>2016</v>
      </c>
      <c r="F36" s="8">
        <v>42485</v>
      </c>
      <c r="G36" s="22" t="s">
        <v>0</v>
      </c>
      <c r="H36" s="27">
        <v>0.7775</v>
      </c>
      <c r="I36" s="27"/>
      <c r="J36" s="22">
        <v>32</v>
      </c>
      <c r="K36" s="26">
        <f t="shared" si="0"/>
        <v>7440.321264499003</v>
      </c>
      <c r="L36" s="26"/>
      <c r="M36" s="6">
        <f t="shared" si="2"/>
        <v>0.23251003951559382</v>
      </c>
      <c r="N36" s="22">
        <v>2016</v>
      </c>
      <c r="O36" s="8">
        <v>42489</v>
      </c>
      <c r="P36" s="27">
        <v>0.78075</v>
      </c>
      <c r="Q36" s="27"/>
      <c r="R36" s="28">
        <f t="shared" si="3"/>
        <v>-7556.576284256999</v>
      </c>
      <c r="S36" s="28"/>
      <c r="T36" s="29">
        <f t="shared" si="4"/>
        <v>-32</v>
      </c>
      <c r="U36" s="29"/>
    </row>
    <row r="37" spans="2:21" ht="13.5">
      <c r="B37" s="22">
        <v>29</v>
      </c>
      <c r="C37" s="26">
        <f t="shared" si="1"/>
        <v>240454.13253237645</v>
      </c>
      <c r="D37" s="26"/>
      <c r="E37" s="22">
        <v>2016</v>
      </c>
      <c r="F37" s="8">
        <v>42492</v>
      </c>
      <c r="G37" s="22" t="s">
        <v>1</v>
      </c>
      <c r="H37" s="27">
        <v>0.78637</v>
      </c>
      <c r="I37" s="27"/>
      <c r="J37" s="22">
        <v>43</v>
      </c>
      <c r="K37" s="26">
        <f t="shared" si="0"/>
        <v>7213.6239759712935</v>
      </c>
      <c r="L37" s="26"/>
      <c r="M37" s="6">
        <f t="shared" si="2"/>
        <v>0.16775869711561148</v>
      </c>
      <c r="N37" s="22">
        <v>2016</v>
      </c>
      <c r="O37" s="8">
        <v>42495</v>
      </c>
      <c r="P37" s="27">
        <v>0.78909</v>
      </c>
      <c r="Q37" s="27"/>
      <c r="R37" s="28">
        <f t="shared" si="3"/>
        <v>4563.036561544539</v>
      </c>
      <c r="S37" s="28"/>
      <c r="T37" s="29">
        <f t="shared" si="4"/>
        <v>27.19999999999945</v>
      </c>
      <c r="U37" s="29"/>
    </row>
    <row r="38" spans="2:21" ht="13.5">
      <c r="B38" s="22">
        <v>30</v>
      </c>
      <c r="C38" s="26">
        <f t="shared" si="1"/>
        <v>245017.169093921</v>
      </c>
      <c r="D38" s="26"/>
      <c r="E38" s="22">
        <v>2016</v>
      </c>
      <c r="F38" s="8">
        <v>42507</v>
      </c>
      <c r="G38" s="22" t="s">
        <v>0</v>
      </c>
      <c r="H38" s="27">
        <v>0.77927</v>
      </c>
      <c r="I38" s="27"/>
      <c r="J38" s="22">
        <v>31</v>
      </c>
      <c r="K38" s="26">
        <f t="shared" si="0"/>
        <v>7350.5150728176295</v>
      </c>
      <c r="L38" s="26"/>
      <c r="M38" s="6">
        <f t="shared" si="2"/>
        <v>0.23711338944573</v>
      </c>
      <c r="N38" s="22">
        <v>2016</v>
      </c>
      <c r="O38" s="8">
        <v>42508</v>
      </c>
      <c r="P38" s="27">
        <v>0.77381</v>
      </c>
      <c r="Q38" s="27"/>
      <c r="R38" s="28">
        <f t="shared" si="3"/>
        <v>12946.391063736906</v>
      </c>
      <c r="S38" s="28"/>
      <c r="T38" s="29">
        <f t="shared" si="4"/>
        <v>54.60000000000021</v>
      </c>
      <c r="U38" s="29"/>
    </row>
    <row r="39" spans="2:21" ht="13.5">
      <c r="B39" s="22">
        <v>31</v>
      </c>
      <c r="C39" s="26">
        <f t="shared" si="1"/>
        <v>257963.5601576579</v>
      </c>
      <c r="D39" s="26"/>
      <c r="E39" s="22"/>
      <c r="F39" s="8"/>
      <c r="G39" s="22" t="s">
        <v>1</v>
      </c>
      <c r="H39" s="27"/>
      <c r="I39" s="27"/>
      <c r="J39" s="22"/>
      <c r="K39" s="26">
        <f t="shared" si="0"/>
      </c>
      <c r="L39" s="26"/>
      <c r="M39" s="6">
        <f t="shared" si="2"/>
      </c>
      <c r="N39" s="22"/>
      <c r="O39" s="8"/>
      <c r="P39" s="27"/>
      <c r="Q39" s="27"/>
      <c r="R39" s="28">
        <f t="shared" si="3"/>
      </c>
      <c r="S39" s="28"/>
      <c r="T39" s="29">
        <f t="shared" si="4"/>
      </c>
      <c r="U39" s="29"/>
    </row>
    <row r="40" spans="2:21" ht="13.5">
      <c r="B40" s="22">
        <v>32</v>
      </c>
      <c r="C40" s="26">
        <f t="shared" si="1"/>
      </c>
      <c r="D40" s="26"/>
      <c r="E40" s="22"/>
      <c r="F40" s="8"/>
      <c r="G40" s="22" t="s">
        <v>1</v>
      </c>
      <c r="H40" s="27"/>
      <c r="I40" s="27"/>
      <c r="J40" s="22"/>
      <c r="K40" s="26">
        <f t="shared" si="0"/>
      </c>
      <c r="L40" s="26"/>
      <c r="M40" s="6">
        <f t="shared" si="2"/>
      </c>
      <c r="N40" s="22"/>
      <c r="O40" s="8"/>
      <c r="P40" s="27"/>
      <c r="Q40" s="27"/>
      <c r="R40" s="28">
        <f t="shared" si="3"/>
      </c>
      <c r="S40" s="28"/>
      <c r="T40" s="29">
        <f t="shared" si="4"/>
      </c>
      <c r="U40" s="29"/>
    </row>
    <row r="41" spans="2:21" ht="13.5">
      <c r="B41" s="22">
        <v>33</v>
      </c>
      <c r="C41" s="26">
        <f t="shared" si="1"/>
      </c>
      <c r="D41" s="26"/>
      <c r="E41" s="22"/>
      <c r="F41" s="8"/>
      <c r="G41" s="22" t="s">
        <v>0</v>
      </c>
      <c r="H41" s="27"/>
      <c r="I41" s="27"/>
      <c r="J41" s="22"/>
      <c r="K41" s="26">
        <f t="shared" si="0"/>
      </c>
      <c r="L41" s="26"/>
      <c r="M41" s="6">
        <f t="shared" si="2"/>
      </c>
      <c r="N41" s="22"/>
      <c r="O41" s="8"/>
      <c r="P41" s="27"/>
      <c r="Q41" s="27"/>
      <c r="R41" s="28">
        <f t="shared" si="3"/>
      </c>
      <c r="S41" s="28"/>
      <c r="T41" s="29">
        <f t="shared" si="4"/>
      </c>
      <c r="U41" s="29"/>
    </row>
    <row r="42" spans="2:21" ht="13.5">
      <c r="B42" s="22">
        <v>34</v>
      </c>
      <c r="C42" s="26">
        <f t="shared" si="1"/>
      </c>
      <c r="D42" s="26"/>
      <c r="E42" s="22"/>
      <c r="F42" s="8"/>
      <c r="G42" s="22" t="s">
        <v>1</v>
      </c>
      <c r="H42" s="27"/>
      <c r="I42" s="27"/>
      <c r="J42" s="22"/>
      <c r="K42" s="26">
        <f t="shared" si="0"/>
      </c>
      <c r="L42" s="26"/>
      <c r="M42" s="6">
        <f t="shared" si="2"/>
      </c>
      <c r="N42" s="22"/>
      <c r="O42" s="8"/>
      <c r="P42" s="27"/>
      <c r="Q42" s="27"/>
      <c r="R42" s="28">
        <f t="shared" si="3"/>
      </c>
      <c r="S42" s="28"/>
      <c r="T42" s="29">
        <f t="shared" si="4"/>
      </c>
      <c r="U42" s="29"/>
    </row>
    <row r="43" spans="2:21" ht="13.5">
      <c r="B43" s="22">
        <v>35</v>
      </c>
      <c r="C43" s="26">
        <f t="shared" si="1"/>
      </c>
      <c r="D43" s="26"/>
      <c r="E43" s="22"/>
      <c r="F43" s="8"/>
      <c r="G43" s="22" t="s">
        <v>0</v>
      </c>
      <c r="H43" s="27"/>
      <c r="I43" s="27"/>
      <c r="J43" s="22"/>
      <c r="K43" s="26">
        <f t="shared" si="0"/>
      </c>
      <c r="L43" s="26"/>
      <c r="M43" s="6">
        <f t="shared" si="2"/>
      </c>
      <c r="N43" s="22"/>
      <c r="O43" s="8"/>
      <c r="P43" s="27"/>
      <c r="Q43" s="27"/>
      <c r="R43" s="28">
        <f t="shared" si="3"/>
      </c>
      <c r="S43" s="28"/>
      <c r="T43" s="29">
        <f t="shared" si="4"/>
      </c>
      <c r="U43" s="29"/>
    </row>
    <row r="44" spans="2:21" ht="13.5">
      <c r="B44" s="22">
        <v>36</v>
      </c>
      <c r="C44" s="26">
        <f t="shared" si="1"/>
      </c>
      <c r="D44" s="26"/>
      <c r="E44" s="22"/>
      <c r="F44" s="8"/>
      <c r="G44" s="22" t="s">
        <v>1</v>
      </c>
      <c r="H44" s="27"/>
      <c r="I44" s="27"/>
      <c r="J44" s="22"/>
      <c r="K44" s="26">
        <f t="shared" si="0"/>
      </c>
      <c r="L44" s="26"/>
      <c r="M44" s="6">
        <f t="shared" si="2"/>
      </c>
      <c r="N44" s="22"/>
      <c r="O44" s="8"/>
      <c r="P44" s="27"/>
      <c r="Q44" s="27"/>
      <c r="R44" s="28">
        <f t="shared" si="3"/>
      </c>
      <c r="S44" s="28"/>
      <c r="T44" s="29">
        <f t="shared" si="4"/>
      </c>
      <c r="U44" s="29"/>
    </row>
    <row r="45" spans="2:21" ht="13.5">
      <c r="B45" s="22">
        <v>37</v>
      </c>
      <c r="C45" s="26">
        <f t="shared" si="1"/>
      </c>
      <c r="D45" s="26"/>
      <c r="E45" s="22"/>
      <c r="F45" s="8"/>
      <c r="G45" s="22" t="s">
        <v>0</v>
      </c>
      <c r="H45" s="27"/>
      <c r="I45" s="27"/>
      <c r="J45" s="22"/>
      <c r="K45" s="26">
        <f t="shared" si="0"/>
      </c>
      <c r="L45" s="26"/>
      <c r="M45" s="6">
        <f t="shared" si="2"/>
      </c>
      <c r="N45" s="22"/>
      <c r="O45" s="8"/>
      <c r="P45" s="27"/>
      <c r="Q45" s="27"/>
      <c r="R45" s="28">
        <f t="shared" si="3"/>
      </c>
      <c r="S45" s="28"/>
      <c r="T45" s="29">
        <f t="shared" si="4"/>
      </c>
      <c r="U45" s="29"/>
    </row>
    <row r="46" spans="2:21" ht="13.5">
      <c r="B46" s="22">
        <v>38</v>
      </c>
      <c r="C46" s="26">
        <f t="shared" si="1"/>
      </c>
      <c r="D46" s="26"/>
      <c r="E46" s="22"/>
      <c r="F46" s="8"/>
      <c r="G46" s="22" t="s">
        <v>1</v>
      </c>
      <c r="H46" s="27"/>
      <c r="I46" s="27"/>
      <c r="J46" s="22"/>
      <c r="K46" s="26">
        <f t="shared" si="0"/>
      </c>
      <c r="L46" s="26"/>
      <c r="M46" s="6">
        <f t="shared" si="2"/>
      </c>
      <c r="N46" s="22"/>
      <c r="O46" s="8"/>
      <c r="P46" s="27"/>
      <c r="Q46" s="27"/>
      <c r="R46" s="28">
        <f t="shared" si="3"/>
      </c>
      <c r="S46" s="28"/>
      <c r="T46" s="29">
        <f t="shared" si="4"/>
      </c>
      <c r="U46" s="29"/>
    </row>
    <row r="47" spans="2:21" ht="13.5">
      <c r="B47" s="22">
        <v>39</v>
      </c>
      <c r="C47" s="26">
        <f t="shared" si="1"/>
      </c>
      <c r="D47" s="26"/>
      <c r="E47" s="22"/>
      <c r="F47" s="8"/>
      <c r="G47" s="22" t="s">
        <v>1</v>
      </c>
      <c r="H47" s="27"/>
      <c r="I47" s="27"/>
      <c r="J47" s="22"/>
      <c r="K47" s="26">
        <f t="shared" si="0"/>
      </c>
      <c r="L47" s="26"/>
      <c r="M47" s="6">
        <f t="shared" si="2"/>
      </c>
      <c r="N47" s="22"/>
      <c r="O47" s="8"/>
      <c r="P47" s="27"/>
      <c r="Q47" s="27"/>
      <c r="R47" s="28">
        <f t="shared" si="3"/>
      </c>
      <c r="S47" s="28"/>
      <c r="T47" s="29">
        <f t="shared" si="4"/>
      </c>
      <c r="U47" s="29"/>
    </row>
    <row r="48" spans="2:21" ht="13.5">
      <c r="B48" s="22">
        <v>40</v>
      </c>
      <c r="C48" s="26">
        <f t="shared" si="1"/>
      </c>
      <c r="D48" s="26"/>
      <c r="E48" s="22"/>
      <c r="F48" s="8"/>
      <c r="G48" s="22" t="s">
        <v>33</v>
      </c>
      <c r="H48" s="27"/>
      <c r="I48" s="27"/>
      <c r="J48" s="22"/>
      <c r="K48" s="26">
        <f t="shared" si="0"/>
      </c>
      <c r="L48" s="26"/>
      <c r="M48" s="6">
        <f t="shared" si="2"/>
      </c>
      <c r="N48" s="22"/>
      <c r="O48" s="8"/>
      <c r="P48" s="27"/>
      <c r="Q48" s="27"/>
      <c r="R48" s="28">
        <f t="shared" si="3"/>
      </c>
      <c r="S48" s="28"/>
      <c r="T48" s="29">
        <f t="shared" si="4"/>
      </c>
      <c r="U48" s="29"/>
    </row>
    <row r="49" spans="2:21" ht="13.5">
      <c r="B49" s="22">
        <v>41</v>
      </c>
      <c r="C49" s="26">
        <f t="shared" si="1"/>
      </c>
      <c r="D49" s="26"/>
      <c r="E49" s="22"/>
      <c r="F49" s="8"/>
      <c r="G49" s="22" t="s">
        <v>1</v>
      </c>
      <c r="H49" s="27"/>
      <c r="I49" s="27"/>
      <c r="J49" s="22"/>
      <c r="K49" s="26">
        <f t="shared" si="0"/>
      </c>
      <c r="L49" s="26"/>
      <c r="M49" s="6">
        <f t="shared" si="2"/>
      </c>
      <c r="N49" s="22"/>
      <c r="O49" s="8"/>
      <c r="P49" s="27"/>
      <c r="Q49" s="27"/>
      <c r="R49" s="28">
        <f t="shared" si="3"/>
      </c>
      <c r="S49" s="28"/>
      <c r="T49" s="29">
        <f t="shared" si="4"/>
      </c>
      <c r="U49" s="29"/>
    </row>
    <row r="50" spans="2:21" ht="13.5">
      <c r="B50" s="22">
        <v>42</v>
      </c>
      <c r="C50" s="26">
        <f t="shared" si="1"/>
      </c>
      <c r="D50" s="26"/>
      <c r="E50" s="22"/>
      <c r="F50" s="8"/>
      <c r="G50" s="22" t="s">
        <v>1</v>
      </c>
      <c r="H50" s="27"/>
      <c r="I50" s="27"/>
      <c r="J50" s="22"/>
      <c r="K50" s="26">
        <f t="shared" si="0"/>
      </c>
      <c r="L50" s="26"/>
      <c r="M50" s="6">
        <f t="shared" si="2"/>
      </c>
      <c r="N50" s="22"/>
      <c r="O50" s="8"/>
      <c r="P50" s="27"/>
      <c r="Q50" s="27"/>
      <c r="R50" s="28">
        <f t="shared" si="3"/>
      </c>
      <c r="S50" s="28"/>
      <c r="T50" s="29">
        <f t="shared" si="4"/>
      </c>
      <c r="U50" s="29"/>
    </row>
    <row r="51" spans="2:21" ht="13.5">
      <c r="B51" s="22">
        <v>43</v>
      </c>
      <c r="C51" s="26">
        <f t="shared" si="1"/>
      </c>
      <c r="D51" s="26"/>
      <c r="E51" s="22"/>
      <c r="F51" s="8"/>
      <c r="G51" s="22" t="s">
        <v>0</v>
      </c>
      <c r="H51" s="27"/>
      <c r="I51" s="27"/>
      <c r="J51" s="22"/>
      <c r="K51" s="26">
        <f t="shared" si="0"/>
      </c>
      <c r="L51" s="26"/>
      <c r="M51" s="6">
        <f t="shared" si="2"/>
      </c>
      <c r="N51" s="22"/>
      <c r="O51" s="8"/>
      <c r="P51" s="27"/>
      <c r="Q51" s="27"/>
      <c r="R51" s="28">
        <f t="shared" si="3"/>
      </c>
      <c r="S51" s="28"/>
      <c r="T51" s="29">
        <f t="shared" si="4"/>
      </c>
      <c r="U51" s="29"/>
    </row>
    <row r="52" spans="2:21" ht="13.5">
      <c r="B52" s="22">
        <v>44</v>
      </c>
      <c r="C52" s="26">
        <f t="shared" si="1"/>
      </c>
      <c r="D52" s="26"/>
      <c r="E52" s="22"/>
      <c r="F52" s="8"/>
      <c r="G52" s="22" t="s">
        <v>0</v>
      </c>
      <c r="H52" s="27"/>
      <c r="I52" s="27"/>
      <c r="J52" s="22"/>
      <c r="K52" s="26">
        <f t="shared" si="0"/>
      </c>
      <c r="L52" s="26"/>
      <c r="M52" s="6">
        <f t="shared" si="2"/>
      </c>
      <c r="N52" s="22"/>
      <c r="O52" s="8"/>
      <c r="P52" s="27"/>
      <c r="Q52" s="27"/>
      <c r="R52" s="28">
        <f t="shared" si="3"/>
      </c>
      <c r="S52" s="28"/>
      <c r="T52" s="29">
        <f t="shared" si="4"/>
      </c>
      <c r="U52" s="29"/>
    </row>
    <row r="53" spans="2:21" ht="13.5">
      <c r="B53" s="22">
        <v>45</v>
      </c>
      <c r="C53" s="26">
        <f t="shared" si="1"/>
      </c>
      <c r="D53" s="26"/>
      <c r="E53" s="22"/>
      <c r="F53" s="8"/>
      <c r="G53" s="22" t="s">
        <v>1</v>
      </c>
      <c r="H53" s="27"/>
      <c r="I53" s="27"/>
      <c r="J53" s="22"/>
      <c r="K53" s="26">
        <f t="shared" si="0"/>
      </c>
      <c r="L53" s="26"/>
      <c r="M53" s="6">
        <f t="shared" si="2"/>
      </c>
      <c r="N53" s="22"/>
      <c r="O53" s="8"/>
      <c r="P53" s="27"/>
      <c r="Q53" s="27"/>
      <c r="R53" s="28">
        <f t="shared" si="3"/>
      </c>
      <c r="S53" s="28"/>
      <c r="T53" s="29">
        <f t="shared" si="4"/>
      </c>
      <c r="U53" s="29"/>
    </row>
    <row r="54" spans="2:21" ht="13.5">
      <c r="B54" s="22">
        <v>46</v>
      </c>
      <c r="C54" s="26">
        <f t="shared" si="1"/>
      </c>
      <c r="D54" s="26"/>
      <c r="E54" s="22"/>
      <c r="F54" s="8"/>
      <c r="G54" s="22" t="s">
        <v>1</v>
      </c>
      <c r="H54" s="27"/>
      <c r="I54" s="27"/>
      <c r="J54" s="22"/>
      <c r="K54" s="26">
        <f t="shared" si="0"/>
      </c>
      <c r="L54" s="26"/>
      <c r="M54" s="6">
        <f t="shared" si="2"/>
      </c>
      <c r="N54" s="22"/>
      <c r="O54" s="8"/>
      <c r="P54" s="27"/>
      <c r="Q54" s="27"/>
      <c r="R54" s="28">
        <f t="shared" si="3"/>
      </c>
      <c r="S54" s="28"/>
      <c r="T54" s="29">
        <f t="shared" si="4"/>
      </c>
      <c r="U54" s="29"/>
    </row>
    <row r="55" spans="2:21" ht="13.5">
      <c r="B55" s="22">
        <v>47</v>
      </c>
      <c r="C55" s="26">
        <f t="shared" si="1"/>
      </c>
      <c r="D55" s="26"/>
      <c r="E55" s="22"/>
      <c r="F55" s="8"/>
      <c r="G55" s="22" t="s">
        <v>0</v>
      </c>
      <c r="H55" s="27"/>
      <c r="I55" s="27"/>
      <c r="J55" s="22"/>
      <c r="K55" s="26">
        <f t="shared" si="0"/>
      </c>
      <c r="L55" s="26"/>
      <c r="M55" s="6">
        <f t="shared" si="2"/>
      </c>
      <c r="N55" s="22"/>
      <c r="O55" s="8"/>
      <c r="P55" s="27"/>
      <c r="Q55" s="27"/>
      <c r="R55" s="28">
        <f t="shared" si="3"/>
      </c>
      <c r="S55" s="28"/>
      <c r="T55" s="29">
        <f t="shared" si="4"/>
      </c>
      <c r="U55" s="29"/>
    </row>
    <row r="56" spans="2:21" ht="13.5">
      <c r="B56" s="22">
        <v>48</v>
      </c>
      <c r="C56" s="26">
        <f t="shared" si="1"/>
      </c>
      <c r="D56" s="26"/>
      <c r="E56" s="22"/>
      <c r="F56" s="8"/>
      <c r="G56" s="22" t="s">
        <v>0</v>
      </c>
      <c r="H56" s="27"/>
      <c r="I56" s="27"/>
      <c r="J56" s="22"/>
      <c r="K56" s="26">
        <f t="shared" si="0"/>
      </c>
      <c r="L56" s="26"/>
      <c r="M56" s="6">
        <f t="shared" si="2"/>
      </c>
      <c r="N56" s="22"/>
      <c r="O56" s="8"/>
      <c r="P56" s="27"/>
      <c r="Q56" s="27"/>
      <c r="R56" s="28">
        <f t="shared" si="3"/>
      </c>
      <c r="S56" s="28"/>
      <c r="T56" s="29">
        <f t="shared" si="4"/>
      </c>
      <c r="U56" s="29"/>
    </row>
    <row r="57" spans="2:21" ht="13.5">
      <c r="B57" s="22">
        <v>49</v>
      </c>
      <c r="C57" s="26">
        <f t="shared" si="1"/>
      </c>
      <c r="D57" s="26"/>
      <c r="E57" s="22"/>
      <c r="F57" s="8"/>
      <c r="G57" s="22" t="s">
        <v>0</v>
      </c>
      <c r="H57" s="27"/>
      <c r="I57" s="27"/>
      <c r="J57" s="22"/>
      <c r="K57" s="26">
        <f t="shared" si="0"/>
      </c>
      <c r="L57" s="26"/>
      <c r="M57" s="6">
        <f t="shared" si="2"/>
      </c>
      <c r="N57" s="22"/>
      <c r="O57" s="8"/>
      <c r="P57" s="27"/>
      <c r="Q57" s="27"/>
      <c r="R57" s="28">
        <f t="shared" si="3"/>
      </c>
      <c r="S57" s="28"/>
      <c r="T57" s="29">
        <f t="shared" si="4"/>
      </c>
      <c r="U57" s="29"/>
    </row>
    <row r="58" spans="2:21" ht="13.5">
      <c r="B58" s="22">
        <v>50</v>
      </c>
      <c r="C58" s="26">
        <f t="shared" si="1"/>
      </c>
      <c r="D58" s="26"/>
      <c r="E58" s="22"/>
      <c r="F58" s="8"/>
      <c r="G58" s="22" t="s">
        <v>0</v>
      </c>
      <c r="H58" s="27"/>
      <c r="I58" s="27"/>
      <c r="J58" s="22"/>
      <c r="K58" s="26">
        <f t="shared" si="0"/>
      </c>
      <c r="L58" s="26"/>
      <c r="M58" s="6">
        <f t="shared" si="2"/>
      </c>
      <c r="N58" s="22"/>
      <c r="O58" s="8"/>
      <c r="P58" s="27"/>
      <c r="Q58" s="27"/>
      <c r="R58" s="28">
        <f t="shared" si="3"/>
      </c>
      <c r="S58" s="28"/>
      <c r="T58" s="29">
        <f t="shared" si="4"/>
      </c>
      <c r="U58" s="29"/>
    </row>
    <row r="59" spans="2:21" ht="13.5">
      <c r="B59" s="22">
        <v>51</v>
      </c>
      <c r="C59" s="26">
        <f t="shared" si="1"/>
      </c>
      <c r="D59" s="26"/>
      <c r="E59" s="22"/>
      <c r="F59" s="8"/>
      <c r="G59" s="22" t="s">
        <v>0</v>
      </c>
      <c r="H59" s="27"/>
      <c r="I59" s="27"/>
      <c r="J59" s="22"/>
      <c r="K59" s="26">
        <f t="shared" si="0"/>
      </c>
      <c r="L59" s="26"/>
      <c r="M59" s="6">
        <f t="shared" si="2"/>
      </c>
      <c r="N59" s="22"/>
      <c r="O59" s="8"/>
      <c r="P59" s="27"/>
      <c r="Q59" s="27"/>
      <c r="R59" s="28">
        <f t="shared" si="3"/>
      </c>
      <c r="S59" s="28"/>
      <c r="T59" s="29">
        <f t="shared" si="4"/>
      </c>
      <c r="U59" s="29"/>
    </row>
    <row r="60" spans="2:21" ht="13.5">
      <c r="B60" s="22">
        <v>52</v>
      </c>
      <c r="C60" s="26">
        <f t="shared" si="1"/>
      </c>
      <c r="D60" s="26"/>
      <c r="E60" s="22"/>
      <c r="F60" s="8"/>
      <c r="G60" s="22" t="s">
        <v>0</v>
      </c>
      <c r="H60" s="27"/>
      <c r="I60" s="27"/>
      <c r="J60" s="22"/>
      <c r="K60" s="26">
        <f t="shared" si="0"/>
      </c>
      <c r="L60" s="26"/>
      <c r="M60" s="6">
        <f t="shared" si="2"/>
      </c>
      <c r="N60" s="22"/>
      <c r="O60" s="8"/>
      <c r="P60" s="27"/>
      <c r="Q60" s="27"/>
      <c r="R60" s="28">
        <f t="shared" si="3"/>
      </c>
      <c r="S60" s="28"/>
      <c r="T60" s="29">
        <f t="shared" si="4"/>
      </c>
      <c r="U60" s="29"/>
    </row>
    <row r="61" spans="2:21" ht="13.5">
      <c r="B61" s="22">
        <v>53</v>
      </c>
      <c r="C61" s="26">
        <f t="shared" si="1"/>
      </c>
      <c r="D61" s="26"/>
      <c r="E61" s="22"/>
      <c r="F61" s="8"/>
      <c r="G61" s="22" t="s">
        <v>0</v>
      </c>
      <c r="H61" s="27"/>
      <c r="I61" s="27"/>
      <c r="J61" s="22"/>
      <c r="K61" s="26">
        <f t="shared" si="0"/>
      </c>
      <c r="L61" s="26"/>
      <c r="M61" s="6">
        <f t="shared" si="2"/>
      </c>
      <c r="N61" s="22"/>
      <c r="O61" s="8"/>
      <c r="P61" s="27"/>
      <c r="Q61" s="27"/>
      <c r="R61" s="28">
        <f t="shared" si="3"/>
      </c>
      <c r="S61" s="28"/>
      <c r="T61" s="29">
        <f t="shared" si="4"/>
      </c>
      <c r="U61" s="29"/>
    </row>
    <row r="62" spans="2:21" ht="13.5">
      <c r="B62" s="22">
        <v>54</v>
      </c>
      <c r="C62" s="26">
        <f t="shared" si="1"/>
      </c>
      <c r="D62" s="26"/>
      <c r="E62" s="22"/>
      <c r="F62" s="8"/>
      <c r="G62" s="22" t="s">
        <v>0</v>
      </c>
      <c r="H62" s="27"/>
      <c r="I62" s="27"/>
      <c r="J62" s="22"/>
      <c r="K62" s="26">
        <f t="shared" si="0"/>
      </c>
      <c r="L62" s="26"/>
      <c r="M62" s="6">
        <f t="shared" si="2"/>
      </c>
      <c r="N62" s="22"/>
      <c r="O62" s="8"/>
      <c r="P62" s="27"/>
      <c r="Q62" s="27"/>
      <c r="R62" s="28">
        <f t="shared" si="3"/>
      </c>
      <c r="S62" s="28"/>
      <c r="T62" s="29">
        <f t="shared" si="4"/>
      </c>
      <c r="U62" s="29"/>
    </row>
    <row r="63" spans="2:21" ht="13.5">
      <c r="B63" s="22">
        <v>55</v>
      </c>
      <c r="C63" s="26">
        <f t="shared" si="1"/>
      </c>
      <c r="D63" s="26"/>
      <c r="E63" s="22"/>
      <c r="F63" s="8"/>
      <c r="G63" s="22" t="s">
        <v>1</v>
      </c>
      <c r="H63" s="27"/>
      <c r="I63" s="27"/>
      <c r="J63" s="22"/>
      <c r="K63" s="26">
        <f t="shared" si="0"/>
      </c>
      <c r="L63" s="26"/>
      <c r="M63" s="6">
        <f t="shared" si="2"/>
      </c>
      <c r="N63" s="22"/>
      <c r="O63" s="8"/>
      <c r="P63" s="27"/>
      <c r="Q63" s="27"/>
      <c r="R63" s="28">
        <f t="shared" si="3"/>
      </c>
      <c r="S63" s="28"/>
      <c r="T63" s="29">
        <f t="shared" si="4"/>
      </c>
      <c r="U63" s="29"/>
    </row>
    <row r="64" spans="2:21" ht="13.5">
      <c r="B64" s="22">
        <v>56</v>
      </c>
      <c r="C64" s="26">
        <f t="shared" si="1"/>
      </c>
      <c r="D64" s="26"/>
      <c r="E64" s="22"/>
      <c r="F64" s="8"/>
      <c r="G64" s="22" t="s">
        <v>0</v>
      </c>
      <c r="H64" s="27"/>
      <c r="I64" s="27"/>
      <c r="J64" s="22"/>
      <c r="K64" s="26">
        <f t="shared" si="0"/>
      </c>
      <c r="L64" s="26"/>
      <c r="M64" s="6">
        <f t="shared" si="2"/>
      </c>
      <c r="N64" s="22"/>
      <c r="O64" s="8"/>
      <c r="P64" s="27"/>
      <c r="Q64" s="27"/>
      <c r="R64" s="28">
        <f t="shared" si="3"/>
      </c>
      <c r="S64" s="28"/>
      <c r="T64" s="29">
        <f t="shared" si="4"/>
      </c>
      <c r="U64" s="29"/>
    </row>
    <row r="65" spans="2:21" ht="13.5">
      <c r="B65" s="22">
        <v>57</v>
      </c>
      <c r="C65" s="26">
        <f t="shared" si="1"/>
      </c>
      <c r="D65" s="26"/>
      <c r="E65" s="22"/>
      <c r="F65" s="8"/>
      <c r="G65" s="22" t="s">
        <v>0</v>
      </c>
      <c r="H65" s="27"/>
      <c r="I65" s="27"/>
      <c r="J65" s="22"/>
      <c r="K65" s="26">
        <f t="shared" si="0"/>
      </c>
      <c r="L65" s="26"/>
      <c r="M65" s="6">
        <f t="shared" si="2"/>
      </c>
      <c r="N65" s="22"/>
      <c r="O65" s="8"/>
      <c r="P65" s="27"/>
      <c r="Q65" s="27"/>
      <c r="R65" s="28">
        <f t="shared" si="3"/>
      </c>
      <c r="S65" s="28"/>
      <c r="T65" s="29">
        <f t="shared" si="4"/>
      </c>
      <c r="U65" s="29"/>
    </row>
    <row r="66" spans="2:21" ht="13.5">
      <c r="B66" s="22">
        <v>58</v>
      </c>
      <c r="C66" s="26">
        <f t="shared" si="1"/>
      </c>
      <c r="D66" s="26"/>
      <c r="E66" s="22"/>
      <c r="F66" s="8"/>
      <c r="G66" s="22" t="s">
        <v>0</v>
      </c>
      <c r="H66" s="27"/>
      <c r="I66" s="27"/>
      <c r="J66" s="22"/>
      <c r="K66" s="26">
        <f t="shared" si="0"/>
      </c>
      <c r="L66" s="26"/>
      <c r="M66" s="6">
        <f t="shared" si="2"/>
      </c>
      <c r="N66" s="22"/>
      <c r="O66" s="8"/>
      <c r="P66" s="27"/>
      <c r="Q66" s="27"/>
      <c r="R66" s="28">
        <f t="shared" si="3"/>
      </c>
      <c r="S66" s="28"/>
      <c r="T66" s="29">
        <f t="shared" si="4"/>
      </c>
      <c r="U66" s="29"/>
    </row>
    <row r="67" spans="2:21" ht="13.5">
      <c r="B67" s="22">
        <v>59</v>
      </c>
      <c r="C67" s="26">
        <f t="shared" si="1"/>
      </c>
      <c r="D67" s="26"/>
      <c r="E67" s="22"/>
      <c r="F67" s="8"/>
      <c r="G67" s="22" t="s">
        <v>0</v>
      </c>
      <c r="H67" s="27"/>
      <c r="I67" s="27"/>
      <c r="J67" s="22"/>
      <c r="K67" s="26">
        <f t="shared" si="0"/>
      </c>
      <c r="L67" s="26"/>
      <c r="M67" s="6">
        <f t="shared" si="2"/>
      </c>
      <c r="N67" s="22"/>
      <c r="O67" s="8"/>
      <c r="P67" s="27"/>
      <c r="Q67" s="27"/>
      <c r="R67" s="28">
        <f t="shared" si="3"/>
      </c>
      <c r="S67" s="28"/>
      <c r="T67" s="29">
        <f t="shared" si="4"/>
      </c>
      <c r="U67" s="29"/>
    </row>
    <row r="68" spans="2:21" ht="13.5">
      <c r="B68" s="22">
        <v>60</v>
      </c>
      <c r="C68" s="26">
        <f t="shared" si="1"/>
      </c>
      <c r="D68" s="26"/>
      <c r="E68" s="22"/>
      <c r="F68" s="8"/>
      <c r="G68" s="22" t="s">
        <v>1</v>
      </c>
      <c r="H68" s="27"/>
      <c r="I68" s="27"/>
      <c r="J68" s="22"/>
      <c r="K68" s="26">
        <f t="shared" si="0"/>
      </c>
      <c r="L68" s="26"/>
      <c r="M68" s="6">
        <f t="shared" si="2"/>
      </c>
      <c r="N68" s="22"/>
      <c r="O68" s="8"/>
      <c r="P68" s="27"/>
      <c r="Q68" s="27"/>
      <c r="R68" s="28">
        <f t="shared" si="3"/>
      </c>
      <c r="S68" s="28"/>
      <c r="T68" s="29">
        <f t="shared" si="4"/>
      </c>
      <c r="U68" s="29"/>
    </row>
    <row r="69" spans="2:21" ht="13.5">
      <c r="B69" s="22">
        <v>61</v>
      </c>
      <c r="C69" s="26">
        <f t="shared" si="1"/>
      </c>
      <c r="D69" s="26"/>
      <c r="E69" s="22"/>
      <c r="F69" s="8"/>
      <c r="G69" s="22" t="s">
        <v>1</v>
      </c>
      <c r="H69" s="27"/>
      <c r="I69" s="27"/>
      <c r="J69" s="22"/>
      <c r="K69" s="26">
        <f t="shared" si="0"/>
      </c>
      <c r="L69" s="26"/>
      <c r="M69" s="6">
        <f t="shared" si="2"/>
      </c>
      <c r="N69" s="22"/>
      <c r="O69" s="8"/>
      <c r="P69" s="27"/>
      <c r="Q69" s="27"/>
      <c r="R69" s="28">
        <f t="shared" si="3"/>
      </c>
      <c r="S69" s="28"/>
      <c r="T69" s="29">
        <f t="shared" si="4"/>
      </c>
      <c r="U69" s="29"/>
    </row>
    <row r="70" spans="2:21" ht="13.5">
      <c r="B70" s="22">
        <v>62</v>
      </c>
      <c r="C70" s="26">
        <f t="shared" si="1"/>
      </c>
      <c r="D70" s="26"/>
      <c r="E70" s="22"/>
      <c r="F70" s="8"/>
      <c r="G70" s="22" t="s">
        <v>0</v>
      </c>
      <c r="H70" s="27"/>
      <c r="I70" s="27"/>
      <c r="J70" s="22"/>
      <c r="K70" s="26">
        <f t="shared" si="0"/>
      </c>
      <c r="L70" s="26"/>
      <c r="M70" s="6">
        <f t="shared" si="2"/>
      </c>
      <c r="N70" s="22"/>
      <c r="O70" s="8"/>
      <c r="P70" s="27"/>
      <c r="Q70" s="27"/>
      <c r="R70" s="28">
        <f t="shared" si="3"/>
      </c>
      <c r="S70" s="28"/>
      <c r="T70" s="29">
        <f t="shared" si="4"/>
      </c>
      <c r="U70" s="29"/>
    </row>
    <row r="71" spans="2:21" ht="13.5">
      <c r="B71" s="22">
        <v>63</v>
      </c>
      <c r="C71" s="26">
        <f t="shared" si="1"/>
      </c>
      <c r="D71" s="26"/>
      <c r="E71" s="22"/>
      <c r="F71" s="8"/>
      <c r="G71" s="22" t="s">
        <v>1</v>
      </c>
      <c r="H71" s="27"/>
      <c r="I71" s="27"/>
      <c r="J71" s="22"/>
      <c r="K71" s="26">
        <f t="shared" si="0"/>
      </c>
      <c r="L71" s="26"/>
      <c r="M71" s="6">
        <f t="shared" si="2"/>
      </c>
      <c r="N71" s="22"/>
      <c r="O71" s="8"/>
      <c r="P71" s="27"/>
      <c r="Q71" s="27"/>
      <c r="R71" s="28">
        <f t="shared" si="3"/>
      </c>
      <c r="S71" s="28"/>
      <c r="T71" s="29">
        <f t="shared" si="4"/>
      </c>
      <c r="U71" s="29"/>
    </row>
    <row r="72" spans="2:21" ht="13.5">
      <c r="B72" s="22">
        <v>64</v>
      </c>
      <c r="C72" s="26">
        <f t="shared" si="1"/>
      </c>
      <c r="D72" s="26"/>
      <c r="E72" s="22"/>
      <c r="F72" s="8"/>
      <c r="G72" s="22" t="s">
        <v>0</v>
      </c>
      <c r="H72" s="27"/>
      <c r="I72" s="27"/>
      <c r="J72" s="22"/>
      <c r="K72" s="26">
        <f t="shared" si="0"/>
      </c>
      <c r="L72" s="26"/>
      <c r="M72" s="6">
        <f t="shared" si="2"/>
      </c>
      <c r="N72" s="22"/>
      <c r="O72" s="8"/>
      <c r="P72" s="27"/>
      <c r="Q72" s="27"/>
      <c r="R72" s="28">
        <f t="shared" si="3"/>
      </c>
      <c r="S72" s="28"/>
      <c r="T72" s="29">
        <f t="shared" si="4"/>
      </c>
      <c r="U72" s="29"/>
    </row>
    <row r="73" spans="2:21" ht="13.5">
      <c r="B73" s="22">
        <v>65</v>
      </c>
      <c r="C73" s="26">
        <f t="shared" si="1"/>
      </c>
      <c r="D73" s="26"/>
      <c r="E73" s="22"/>
      <c r="F73" s="8"/>
      <c r="G73" s="22" t="s">
        <v>1</v>
      </c>
      <c r="H73" s="27"/>
      <c r="I73" s="27"/>
      <c r="J73" s="22"/>
      <c r="K73" s="26">
        <f aca="true" t="shared" si="5" ref="K73:K108">IF(F73="","",C73*0.03)</f>
      </c>
      <c r="L73" s="26"/>
      <c r="M73" s="6">
        <f t="shared" si="2"/>
      </c>
      <c r="N73" s="22"/>
      <c r="O73" s="8"/>
      <c r="P73" s="27"/>
      <c r="Q73" s="27"/>
      <c r="R73" s="28">
        <f t="shared" si="3"/>
      </c>
      <c r="S73" s="28"/>
      <c r="T73" s="29">
        <f t="shared" si="4"/>
      </c>
      <c r="U73" s="29"/>
    </row>
    <row r="74" spans="2:21" ht="13.5">
      <c r="B74" s="22">
        <v>66</v>
      </c>
      <c r="C74" s="26">
        <f aca="true" t="shared" si="6" ref="C74:C108">IF(R73="","",C73+R73)</f>
      </c>
      <c r="D74" s="26"/>
      <c r="E74" s="22"/>
      <c r="F74" s="8"/>
      <c r="G74" s="22" t="s">
        <v>1</v>
      </c>
      <c r="H74" s="27"/>
      <c r="I74" s="27"/>
      <c r="J74" s="22"/>
      <c r="K74" s="26">
        <f t="shared" si="5"/>
      </c>
      <c r="L74" s="26"/>
      <c r="M74" s="6">
        <f aca="true" t="shared" si="7" ref="M74:M108">IF(J74="","",(K74/J74)/1000)</f>
      </c>
      <c r="N74" s="22"/>
      <c r="O74" s="8"/>
      <c r="P74" s="27"/>
      <c r="Q74" s="27"/>
      <c r="R74" s="28">
        <f aca="true" t="shared" si="8" ref="R74:R108">IF(O74="","",(IF(G74="売",H74-P74,P74-H74))*M74*10000000)</f>
      </c>
      <c r="S74" s="28"/>
      <c r="T74" s="29">
        <f aca="true" t="shared" si="9" ref="T74:T108">IF(O74="","",IF(R74&lt;0,J74*(-1),IF(G74="買",(P74-H74)*10000,(H74-P74)*10000)))</f>
      </c>
      <c r="U74" s="29"/>
    </row>
    <row r="75" spans="2:21" ht="13.5">
      <c r="B75" s="22">
        <v>67</v>
      </c>
      <c r="C75" s="26">
        <f t="shared" si="6"/>
      </c>
      <c r="D75" s="26"/>
      <c r="E75" s="22"/>
      <c r="F75" s="8"/>
      <c r="G75" s="22" t="s">
        <v>0</v>
      </c>
      <c r="H75" s="27"/>
      <c r="I75" s="27"/>
      <c r="J75" s="22"/>
      <c r="K75" s="26">
        <f t="shared" si="5"/>
      </c>
      <c r="L75" s="26"/>
      <c r="M75" s="6">
        <f t="shared" si="7"/>
      </c>
      <c r="N75" s="22"/>
      <c r="O75" s="8"/>
      <c r="P75" s="27"/>
      <c r="Q75" s="27"/>
      <c r="R75" s="28">
        <f t="shared" si="8"/>
      </c>
      <c r="S75" s="28"/>
      <c r="T75" s="29">
        <f t="shared" si="9"/>
      </c>
      <c r="U75" s="29"/>
    </row>
    <row r="76" spans="2:21" ht="13.5">
      <c r="B76" s="22">
        <v>68</v>
      </c>
      <c r="C76" s="26">
        <f t="shared" si="6"/>
      </c>
      <c r="D76" s="26"/>
      <c r="E76" s="22"/>
      <c r="F76" s="8"/>
      <c r="G76" s="22" t="s">
        <v>0</v>
      </c>
      <c r="H76" s="27"/>
      <c r="I76" s="27"/>
      <c r="J76" s="22"/>
      <c r="K76" s="26">
        <f t="shared" si="5"/>
      </c>
      <c r="L76" s="26"/>
      <c r="M76" s="6">
        <f t="shared" si="7"/>
      </c>
      <c r="N76" s="22"/>
      <c r="O76" s="8"/>
      <c r="P76" s="27"/>
      <c r="Q76" s="27"/>
      <c r="R76" s="28">
        <f t="shared" si="8"/>
      </c>
      <c r="S76" s="28"/>
      <c r="T76" s="29">
        <f t="shared" si="9"/>
      </c>
      <c r="U76" s="29"/>
    </row>
    <row r="77" spans="2:21" ht="13.5">
      <c r="B77" s="22">
        <v>69</v>
      </c>
      <c r="C77" s="26">
        <f t="shared" si="6"/>
      </c>
      <c r="D77" s="26"/>
      <c r="E77" s="22"/>
      <c r="F77" s="8"/>
      <c r="G77" s="22" t="s">
        <v>0</v>
      </c>
      <c r="H77" s="27"/>
      <c r="I77" s="27"/>
      <c r="J77" s="22"/>
      <c r="K77" s="26">
        <f t="shared" si="5"/>
      </c>
      <c r="L77" s="26"/>
      <c r="M77" s="6">
        <f t="shared" si="7"/>
      </c>
      <c r="N77" s="22"/>
      <c r="O77" s="8"/>
      <c r="P77" s="27"/>
      <c r="Q77" s="27"/>
      <c r="R77" s="28">
        <f t="shared" si="8"/>
      </c>
      <c r="S77" s="28"/>
      <c r="T77" s="29">
        <f t="shared" si="9"/>
      </c>
      <c r="U77" s="29"/>
    </row>
    <row r="78" spans="2:21" ht="13.5">
      <c r="B78" s="22">
        <v>70</v>
      </c>
      <c r="C78" s="26">
        <f t="shared" si="6"/>
      </c>
      <c r="D78" s="26"/>
      <c r="E78" s="22"/>
      <c r="F78" s="8"/>
      <c r="G78" s="22" t="s">
        <v>1</v>
      </c>
      <c r="H78" s="27"/>
      <c r="I78" s="27"/>
      <c r="J78" s="22"/>
      <c r="K78" s="26">
        <f t="shared" si="5"/>
      </c>
      <c r="L78" s="26"/>
      <c r="M78" s="6">
        <f t="shared" si="7"/>
      </c>
      <c r="N78" s="22"/>
      <c r="O78" s="8"/>
      <c r="P78" s="27"/>
      <c r="Q78" s="27"/>
      <c r="R78" s="28">
        <f t="shared" si="8"/>
      </c>
      <c r="S78" s="28"/>
      <c r="T78" s="29">
        <f t="shared" si="9"/>
      </c>
      <c r="U78" s="29"/>
    </row>
    <row r="79" spans="2:21" ht="13.5">
      <c r="B79" s="22">
        <v>71</v>
      </c>
      <c r="C79" s="26">
        <f t="shared" si="6"/>
      </c>
      <c r="D79" s="26"/>
      <c r="E79" s="22"/>
      <c r="F79" s="8"/>
      <c r="G79" s="22" t="s">
        <v>0</v>
      </c>
      <c r="H79" s="27"/>
      <c r="I79" s="27"/>
      <c r="J79" s="22"/>
      <c r="K79" s="26">
        <f t="shared" si="5"/>
      </c>
      <c r="L79" s="26"/>
      <c r="M79" s="6">
        <f t="shared" si="7"/>
      </c>
      <c r="N79" s="22"/>
      <c r="O79" s="8"/>
      <c r="P79" s="27"/>
      <c r="Q79" s="27"/>
      <c r="R79" s="28">
        <f t="shared" si="8"/>
      </c>
      <c r="S79" s="28"/>
      <c r="T79" s="29">
        <f t="shared" si="9"/>
      </c>
      <c r="U79" s="29"/>
    </row>
    <row r="80" spans="2:21" ht="13.5">
      <c r="B80" s="22">
        <v>72</v>
      </c>
      <c r="C80" s="26">
        <f t="shared" si="6"/>
      </c>
      <c r="D80" s="26"/>
      <c r="E80" s="22"/>
      <c r="F80" s="8"/>
      <c r="G80" s="22" t="s">
        <v>1</v>
      </c>
      <c r="H80" s="27"/>
      <c r="I80" s="27"/>
      <c r="J80" s="22"/>
      <c r="K80" s="26">
        <f t="shared" si="5"/>
      </c>
      <c r="L80" s="26"/>
      <c r="M80" s="6">
        <f t="shared" si="7"/>
      </c>
      <c r="N80" s="22"/>
      <c r="O80" s="8"/>
      <c r="P80" s="27"/>
      <c r="Q80" s="27"/>
      <c r="R80" s="28">
        <f t="shared" si="8"/>
      </c>
      <c r="S80" s="28"/>
      <c r="T80" s="29">
        <f t="shared" si="9"/>
      </c>
      <c r="U80" s="29"/>
    </row>
    <row r="81" spans="2:21" ht="13.5">
      <c r="B81" s="22">
        <v>73</v>
      </c>
      <c r="C81" s="26">
        <f t="shared" si="6"/>
      </c>
      <c r="D81" s="26"/>
      <c r="E81" s="22"/>
      <c r="F81" s="8"/>
      <c r="G81" s="22" t="s">
        <v>0</v>
      </c>
      <c r="H81" s="27"/>
      <c r="I81" s="27"/>
      <c r="J81" s="22"/>
      <c r="K81" s="26">
        <f t="shared" si="5"/>
      </c>
      <c r="L81" s="26"/>
      <c r="M81" s="6">
        <f t="shared" si="7"/>
      </c>
      <c r="N81" s="22"/>
      <c r="O81" s="8"/>
      <c r="P81" s="27"/>
      <c r="Q81" s="27"/>
      <c r="R81" s="28">
        <f t="shared" si="8"/>
      </c>
      <c r="S81" s="28"/>
      <c r="T81" s="29">
        <f t="shared" si="9"/>
      </c>
      <c r="U81" s="29"/>
    </row>
    <row r="82" spans="2:21" ht="13.5">
      <c r="B82" s="22">
        <v>74</v>
      </c>
      <c r="C82" s="26">
        <f t="shared" si="6"/>
      </c>
      <c r="D82" s="26"/>
      <c r="E82" s="22"/>
      <c r="F82" s="8"/>
      <c r="G82" s="22" t="s">
        <v>0</v>
      </c>
      <c r="H82" s="27"/>
      <c r="I82" s="27"/>
      <c r="J82" s="22"/>
      <c r="K82" s="26">
        <f t="shared" si="5"/>
      </c>
      <c r="L82" s="26"/>
      <c r="M82" s="6">
        <f t="shared" si="7"/>
      </c>
      <c r="N82" s="22"/>
      <c r="O82" s="8"/>
      <c r="P82" s="27"/>
      <c r="Q82" s="27"/>
      <c r="R82" s="28">
        <f t="shared" si="8"/>
      </c>
      <c r="S82" s="28"/>
      <c r="T82" s="29">
        <f t="shared" si="9"/>
      </c>
      <c r="U82" s="29"/>
    </row>
    <row r="83" spans="2:21" ht="13.5">
      <c r="B83" s="22">
        <v>75</v>
      </c>
      <c r="C83" s="26">
        <f t="shared" si="6"/>
      </c>
      <c r="D83" s="26"/>
      <c r="E83" s="22"/>
      <c r="F83" s="8"/>
      <c r="G83" s="22" t="s">
        <v>0</v>
      </c>
      <c r="H83" s="27"/>
      <c r="I83" s="27"/>
      <c r="J83" s="22"/>
      <c r="K83" s="26">
        <f t="shared" si="5"/>
      </c>
      <c r="L83" s="26"/>
      <c r="M83" s="6">
        <f t="shared" si="7"/>
      </c>
      <c r="N83" s="22"/>
      <c r="O83" s="8"/>
      <c r="P83" s="27"/>
      <c r="Q83" s="27"/>
      <c r="R83" s="28">
        <f t="shared" si="8"/>
      </c>
      <c r="S83" s="28"/>
      <c r="T83" s="29">
        <f t="shared" si="9"/>
      </c>
      <c r="U83" s="29"/>
    </row>
    <row r="84" spans="2:21" ht="13.5">
      <c r="B84" s="22">
        <v>76</v>
      </c>
      <c r="C84" s="26">
        <f t="shared" si="6"/>
      </c>
      <c r="D84" s="26"/>
      <c r="E84" s="22"/>
      <c r="F84" s="8"/>
      <c r="G84" s="22" t="s">
        <v>0</v>
      </c>
      <c r="H84" s="27"/>
      <c r="I84" s="27"/>
      <c r="J84" s="22"/>
      <c r="K84" s="26">
        <f t="shared" si="5"/>
      </c>
      <c r="L84" s="26"/>
      <c r="M84" s="6">
        <f t="shared" si="7"/>
      </c>
      <c r="N84" s="22"/>
      <c r="O84" s="8"/>
      <c r="P84" s="27"/>
      <c r="Q84" s="27"/>
      <c r="R84" s="28">
        <f t="shared" si="8"/>
      </c>
      <c r="S84" s="28"/>
      <c r="T84" s="29">
        <f t="shared" si="9"/>
      </c>
      <c r="U84" s="29"/>
    </row>
    <row r="85" spans="2:21" ht="13.5">
      <c r="B85" s="22">
        <v>77</v>
      </c>
      <c r="C85" s="26">
        <f t="shared" si="6"/>
      </c>
      <c r="D85" s="26"/>
      <c r="E85" s="22"/>
      <c r="F85" s="8"/>
      <c r="G85" s="22" t="s">
        <v>1</v>
      </c>
      <c r="H85" s="27"/>
      <c r="I85" s="27"/>
      <c r="J85" s="22"/>
      <c r="K85" s="26">
        <f t="shared" si="5"/>
      </c>
      <c r="L85" s="26"/>
      <c r="M85" s="6">
        <f t="shared" si="7"/>
      </c>
      <c r="N85" s="22"/>
      <c r="O85" s="8"/>
      <c r="P85" s="27"/>
      <c r="Q85" s="27"/>
      <c r="R85" s="28">
        <f t="shared" si="8"/>
      </c>
      <c r="S85" s="28"/>
      <c r="T85" s="29">
        <f t="shared" si="9"/>
      </c>
      <c r="U85" s="29"/>
    </row>
    <row r="86" spans="2:21" ht="13.5">
      <c r="B86" s="22">
        <v>78</v>
      </c>
      <c r="C86" s="26">
        <f t="shared" si="6"/>
      </c>
      <c r="D86" s="26"/>
      <c r="E86" s="22"/>
      <c r="F86" s="8"/>
      <c r="G86" s="22" t="s">
        <v>0</v>
      </c>
      <c r="H86" s="27"/>
      <c r="I86" s="27"/>
      <c r="J86" s="22"/>
      <c r="K86" s="26">
        <f t="shared" si="5"/>
      </c>
      <c r="L86" s="26"/>
      <c r="M86" s="6">
        <f t="shared" si="7"/>
      </c>
      <c r="N86" s="22"/>
      <c r="O86" s="8"/>
      <c r="P86" s="27"/>
      <c r="Q86" s="27"/>
      <c r="R86" s="28">
        <f t="shared" si="8"/>
      </c>
      <c r="S86" s="28"/>
      <c r="T86" s="29">
        <f t="shared" si="9"/>
      </c>
      <c r="U86" s="29"/>
    </row>
    <row r="87" spans="2:21" ht="13.5">
      <c r="B87" s="22">
        <v>79</v>
      </c>
      <c r="C87" s="26">
        <f t="shared" si="6"/>
      </c>
      <c r="D87" s="26"/>
      <c r="E87" s="22"/>
      <c r="F87" s="8"/>
      <c r="G87" s="22" t="s">
        <v>1</v>
      </c>
      <c r="H87" s="27"/>
      <c r="I87" s="27"/>
      <c r="J87" s="22"/>
      <c r="K87" s="26">
        <f t="shared" si="5"/>
      </c>
      <c r="L87" s="26"/>
      <c r="M87" s="6">
        <f t="shared" si="7"/>
      </c>
      <c r="N87" s="22"/>
      <c r="O87" s="8"/>
      <c r="P87" s="27"/>
      <c r="Q87" s="27"/>
      <c r="R87" s="28">
        <f t="shared" si="8"/>
      </c>
      <c r="S87" s="28"/>
      <c r="T87" s="29">
        <f t="shared" si="9"/>
      </c>
      <c r="U87" s="29"/>
    </row>
    <row r="88" spans="2:21" ht="13.5">
      <c r="B88" s="22">
        <v>80</v>
      </c>
      <c r="C88" s="26">
        <f t="shared" si="6"/>
      </c>
      <c r="D88" s="26"/>
      <c r="E88" s="22"/>
      <c r="F88" s="8"/>
      <c r="G88" s="22" t="s">
        <v>1</v>
      </c>
      <c r="H88" s="27"/>
      <c r="I88" s="27"/>
      <c r="J88" s="22"/>
      <c r="K88" s="26">
        <f t="shared" si="5"/>
      </c>
      <c r="L88" s="26"/>
      <c r="M88" s="6">
        <f t="shared" si="7"/>
      </c>
      <c r="N88" s="22"/>
      <c r="O88" s="8"/>
      <c r="P88" s="27"/>
      <c r="Q88" s="27"/>
      <c r="R88" s="28">
        <f t="shared" si="8"/>
      </c>
      <c r="S88" s="28"/>
      <c r="T88" s="29">
        <f t="shared" si="9"/>
      </c>
      <c r="U88" s="29"/>
    </row>
    <row r="89" spans="2:21" ht="13.5">
      <c r="B89" s="22">
        <v>81</v>
      </c>
      <c r="C89" s="26">
        <f t="shared" si="6"/>
      </c>
      <c r="D89" s="26"/>
      <c r="E89" s="22"/>
      <c r="F89" s="8"/>
      <c r="G89" s="22" t="s">
        <v>1</v>
      </c>
      <c r="H89" s="27"/>
      <c r="I89" s="27"/>
      <c r="J89" s="22"/>
      <c r="K89" s="26">
        <f t="shared" si="5"/>
      </c>
      <c r="L89" s="26"/>
      <c r="M89" s="6">
        <f t="shared" si="7"/>
      </c>
      <c r="N89" s="22"/>
      <c r="O89" s="8"/>
      <c r="P89" s="27"/>
      <c r="Q89" s="27"/>
      <c r="R89" s="28">
        <f t="shared" si="8"/>
      </c>
      <c r="S89" s="28"/>
      <c r="T89" s="29">
        <f t="shared" si="9"/>
      </c>
      <c r="U89" s="29"/>
    </row>
    <row r="90" spans="2:21" ht="13.5">
      <c r="B90" s="22">
        <v>82</v>
      </c>
      <c r="C90" s="26">
        <f t="shared" si="6"/>
      </c>
      <c r="D90" s="26"/>
      <c r="E90" s="22"/>
      <c r="F90" s="8"/>
      <c r="G90" s="22" t="s">
        <v>1</v>
      </c>
      <c r="H90" s="27"/>
      <c r="I90" s="27"/>
      <c r="J90" s="22"/>
      <c r="K90" s="26">
        <f t="shared" si="5"/>
      </c>
      <c r="L90" s="26"/>
      <c r="M90" s="6">
        <f t="shared" si="7"/>
      </c>
      <c r="N90" s="22"/>
      <c r="O90" s="8"/>
      <c r="P90" s="27"/>
      <c r="Q90" s="27"/>
      <c r="R90" s="28">
        <f t="shared" si="8"/>
      </c>
      <c r="S90" s="28"/>
      <c r="T90" s="29">
        <f t="shared" si="9"/>
      </c>
      <c r="U90" s="29"/>
    </row>
    <row r="91" spans="2:21" ht="13.5">
      <c r="B91" s="22">
        <v>83</v>
      </c>
      <c r="C91" s="26">
        <f t="shared" si="6"/>
      </c>
      <c r="D91" s="26"/>
      <c r="E91" s="22"/>
      <c r="F91" s="8"/>
      <c r="G91" s="22" t="s">
        <v>1</v>
      </c>
      <c r="H91" s="27"/>
      <c r="I91" s="27"/>
      <c r="J91" s="22"/>
      <c r="K91" s="26">
        <f t="shared" si="5"/>
      </c>
      <c r="L91" s="26"/>
      <c r="M91" s="6">
        <f t="shared" si="7"/>
      </c>
      <c r="N91" s="22"/>
      <c r="O91" s="8"/>
      <c r="P91" s="27"/>
      <c r="Q91" s="27"/>
      <c r="R91" s="28">
        <f t="shared" si="8"/>
      </c>
      <c r="S91" s="28"/>
      <c r="T91" s="29">
        <f t="shared" si="9"/>
      </c>
      <c r="U91" s="29"/>
    </row>
    <row r="92" spans="2:21" ht="13.5">
      <c r="B92" s="22">
        <v>84</v>
      </c>
      <c r="C92" s="26">
        <f t="shared" si="6"/>
      </c>
      <c r="D92" s="26"/>
      <c r="E92" s="22"/>
      <c r="F92" s="8"/>
      <c r="G92" s="22" t="s">
        <v>0</v>
      </c>
      <c r="H92" s="27"/>
      <c r="I92" s="27"/>
      <c r="J92" s="22"/>
      <c r="K92" s="26">
        <f t="shared" si="5"/>
      </c>
      <c r="L92" s="26"/>
      <c r="M92" s="6">
        <f t="shared" si="7"/>
      </c>
      <c r="N92" s="22"/>
      <c r="O92" s="8"/>
      <c r="P92" s="27"/>
      <c r="Q92" s="27"/>
      <c r="R92" s="28">
        <f t="shared" si="8"/>
      </c>
      <c r="S92" s="28"/>
      <c r="T92" s="29">
        <f t="shared" si="9"/>
      </c>
      <c r="U92" s="29"/>
    </row>
    <row r="93" spans="2:21" ht="13.5">
      <c r="B93" s="22">
        <v>85</v>
      </c>
      <c r="C93" s="26">
        <f t="shared" si="6"/>
      </c>
      <c r="D93" s="26"/>
      <c r="E93" s="22"/>
      <c r="F93" s="8"/>
      <c r="G93" s="22" t="s">
        <v>1</v>
      </c>
      <c r="H93" s="27"/>
      <c r="I93" s="27"/>
      <c r="J93" s="22"/>
      <c r="K93" s="26">
        <f t="shared" si="5"/>
      </c>
      <c r="L93" s="26"/>
      <c r="M93" s="6">
        <f t="shared" si="7"/>
      </c>
      <c r="N93" s="22"/>
      <c r="O93" s="8"/>
      <c r="P93" s="27"/>
      <c r="Q93" s="27"/>
      <c r="R93" s="28">
        <f t="shared" si="8"/>
      </c>
      <c r="S93" s="28"/>
      <c r="T93" s="29">
        <f t="shared" si="9"/>
      </c>
      <c r="U93" s="29"/>
    </row>
    <row r="94" spans="2:21" ht="13.5">
      <c r="B94" s="22">
        <v>86</v>
      </c>
      <c r="C94" s="26">
        <f t="shared" si="6"/>
      </c>
      <c r="D94" s="26"/>
      <c r="E94" s="22"/>
      <c r="F94" s="8"/>
      <c r="G94" s="22" t="s">
        <v>0</v>
      </c>
      <c r="H94" s="27"/>
      <c r="I94" s="27"/>
      <c r="J94" s="22"/>
      <c r="K94" s="26">
        <f t="shared" si="5"/>
      </c>
      <c r="L94" s="26"/>
      <c r="M94" s="6">
        <f t="shared" si="7"/>
      </c>
      <c r="N94" s="22"/>
      <c r="O94" s="8"/>
      <c r="P94" s="27"/>
      <c r="Q94" s="27"/>
      <c r="R94" s="28">
        <f t="shared" si="8"/>
      </c>
      <c r="S94" s="28"/>
      <c r="T94" s="29">
        <f t="shared" si="9"/>
      </c>
      <c r="U94" s="29"/>
    </row>
    <row r="95" spans="2:21" ht="13.5">
      <c r="B95" s="22">
        <v>87</v>
      </c>
      <c r="C95" s="26">
        <f t="shared" si="6"/>
      </c>
      <c r="D95" s="26"/>
      <c r="E95" s="22"/>
      <c r="F95" s="8"/>
      <c r="G95" s="22" t="s">
        <v>1</v>
      </c>
      <c r="H95" s="27"/>
      <c r="I95" s="27"/>
      <c r="J95" s="22"/>
      <c r="K95" s="26">
        <f t="shared" si="5"/>
      </c>
      <c r="L95" s="26"/>
      <c r="M95" s="6">
        <f t="shared" si="7"/>
      </c>
      <c r="N95" s="22"/>
      <c r="O95" s="8"/>
      <c r="P95" s="27"/>
      <c r="Q95" s="27"/>
      <c r="R95" s="28">
        <f t="shared" si="8"/>
      </c>
      <c r="S95" s="28"/>
      <c r="T95" s="29">
        <f t="shared" si="9"/>
      </c>
      <c r="U95" s="29"/>
    </row>
    <row r="96" spans="2:21" ht="13.5">
      <c r="B96" s="22">
        <v>88</v>
      </c>
      <c r="C96" s="26">
        <f t="shared" si="6"/>
      </c>
      <c r="D96" s="26"/>
      <c r="E96" s="22"/>
      <c r="F96" s="8"/>
      <c r="G96" s="22" t="s">
        <v>0</v>
      </c>
      <c r="H96" s="27"/>
      <c r="I96" s="27"/>
      <c r="J96" s="22"/>
      <c r="K96" s="26">
        <f t="shared" si="5"/>
      </c>
      <c r="L96" s="26"/>
      <c r="M96" s="6">
        <f t="shared" si="7"/>
      </c>
      <c r="N96" s="22"/>
      <c r="O96" s="8"/>
      <c r="P96" s="27"/>
      <c r="Q96" s="27"/>
      <c r="R96" s="28">
        <f t="shared" si="8"/>
      </c>
      <c r="S96" s="28"/>
      <c r="T96" s="29">
        <f t="shared" si="9"/>
      </c>
      <c r="U96" s="29"/>
    </row>
    <row r="97" spans="2:21" ht="13.5">
      <c r="B97" s="22">
        <v>89</v>
      </c>
      <c r="C97" s="26">
        <f t="shared" si="6"/>
      </c>
      <c r="D97" s="26"/>
      <c r="E97" s="22"/>
      <c r="F97" s="8"/>
      <c r="G97" s="22" t="s">
        <v>1</v>
      </c>
      <c r="H97" s="27"/>
      <c r="I97" s="27"/>
      <c r="J97" s="22"/>
      <c r="K97" s="26">
        <f t="shared" si="5"/>
      </c>
      <c r="L97" s="26"/>
      <c r="M97" s="6">
        <f t="shared" si="7"/>
      </c>
      <c r="N97" s="22"/>
      <c r="O97" s="8"/>
      <c r="P97" s="27"/>
      <c r="Q97" s="27"/>
      <c r="R97" s="28">
        <f t="shared" si="8"/>
      </c>
      <c r="S97" s="28"/>
      <c r="T97" s="29">
        <f t="shared" si="9"/>
      </c>
      <c r="U97" s="29"/>
    </row>
    <row r="98" spans="2:21" ht="13.5">
      <c r="B98" s="22">
        <v>90</v>
      </c>
      <c r="C98" s="26">
        <f t="shared" si="6"/>
      </c>
      <c r="D98" s="26"/>
      <c r="E98" s="22"/>
      <c r="F98" s="8"/>
      <c r="G98" s="22" t="s">
        <v>0</v>
      </c>
      <c r="H98" s="27"/>
      <c r="I98" s="27"/>
      <c r="J98" s="22"/>
      <c r="K98" s="26">
        <f t="shared" si="5"/>
      </c>
      <c r="L98" s="26"/>
      <c r="M98" s="6">
        <f t="shared" si="7"/>
      </c>
      <c r="N98" s="22"/>
      <c r="O98" s="8"/>
      <c r="P98" s="27"/>
      <c r="Q98" s="27"/>
      <c r="R98" s="28">
        <f t="shared" si="8"/>
      </c>
      <c r="S98" s="28"/>
      <c r="T98" s="29">
        <f t="shared" si="9"/>
      </c>
      <c r="U98" s="29"/>
    </row>
    <row r="99" spans="2:21" ht="13.5">
      <c r="B99" s="22">
        <v>91</v>
      </c>
      <c r="C99" s="26">
        <f t="shared" si="6"/>
      </c>
      <c r="D99" s="26"/>
      <c r="E99" s="22"/>
      <c r="F99" s="8"/>
      <c r="G99" s="22" t="s">
        <v>1</v>
      </c>
      <c r="H99" s="27"/>
      <c r="I99" s="27"/>
      <c r="J99" s="22"/>
      <c r="K99" s="26">
        <f t="shared" si="5"/>
      </c>
      <c r="L99" s="26"/>
      <c r="M99" s="6">
        <f t="shared" si="7"/>
      </c>
      <c r="N99" s="22"/>
      <c r="O99" s="8"/>
      <c r="P99" s="27"/>
      <c r="Q99" s="27"/>
      <c r="R99" s="28">
        <f t="shared" si="8"/>
      </c>
      <c r="S99" s="28"/>
      <c r="T99" s="29">
        <f t="shared" si="9"/>
      </c>
      <c r="U99" s="29"/>
    </row>
    <row r="100" spans="2:21" ht="13.5">
      <c r="B100" s="22">
        <v>92</v>
      </c>
      <c r="C100" s="26">
        <f t="shared" si="6"/>
      </c>
      <c r="D100" s="26"/>
      <c r="E100" s="22"/>
      <c r="F100" s="8"/>
      <c r="G100" s="22" t="s">
        <v>1</v>
      </c>
      <c r="H100" s="27"/>
      <c r="I100" s="27"/>
      <c r="J100" s="22"/>
      <c r="K100" s="26">
        <f t="shared" si="5"/>
      </c>
      <c r="L100" s="26"/>
      <c r="M100" s="6">
        <f t="shared" si="7"/>
      </c>
      <c r="N100" s="22"/>
      <c r="O100" s="8"/>
      <c r="P100" s="27"/>
      <c r="Q100" s="27"/>
      <c r="R100" s="28">
        <f t="shared" si="8"/>
      </c>
      <c r="S100" s="28"/>
      <c r="T100" s="29">
        <f t="shared" si="9"/>
      </c>
      <c r="U100" s="29"/>
    </row>
    <row r="101" spans="2:21" ht="13.5">
      <c r="B101" s="22">
        <v>93</v>
      </c>
      <c r="C101" s="26">
        <f t="shared" si="6"/>
      </c>
      <c r="D101" s="26"/>
      <c r="E101" s="22"/>
      <c r="F101" s="8"/>
      <c r="G101" s="22" t="s">
        <v>0</v>
      </c>
      <c r="H101" s="27"/>
      <c r="I101" s="27"/>
      <c r="J101" s="22"/>
      <c r="K101" s="26">
        <f t="shared" si="5"/>
      </c>
      <c r="L101" s="26"/>
      <c r="M101" s="6">
        <f t="shared" si="7"/>
      </c>
      <c r="N101" s="22"/>
      <c r="O101" s="8"/>
      <c r="P101" s="27"/>
      <c r="Q101" s="27"/>
      <c r="R101" s="28">
        <f t="shared" si="8"/>
      </c>
      <c r="S101" s="28"/>
      <c r="T101" s="29">
        <f t="shared" si="9"/>
      </c>
      <c r="U101" s="29"/>
    </row>
    <row r="102" spans="2:21" ht="13.5">
      <c r="B102" s="22">
        <v>94</v>
      </c>
      <c r="C102" s="26">
        <f t="shared" si="6"/>
      </c>
      <c r="D102" s="26"/>
      <c r="E102" s="22"/>
      <c r="F102" s="8"/>
      <c r="G102" s="22" t="s">
        <v>0</v>
      </c>
      <c r="H102" s="27"/>
      <c r="I102" s="27"/>
      <c r="J102" s="22"/>
      <c r="K102" s="26">
        <f t="shared" si="5"/>
      </c>
      <c r="L102" s="26"/>
      <c r="M102" s="6">
        <f t="shared" si="7"/>
      </c>
      <c r="N102" s="22"/>
      <c r="O102" s="8"/>
      <c r="P102" s="27"/>
      <c r="Q102" s="27"/>
      <c r="R102" s="28">
        <f t="shared" si="8"/>
      </c>
      <c r="S102" s="28"/>
      <c r="T102" s="29">
        <f t="shared" si="9"/>
      </c>
      <c r="U102" s="29"/>
    </row>
    <row r="103" spans="2:21" ht="13.5">
      <c r="B103" s="22">
        <v>95</v>
      </c>
      <c r="C103" s="26">
        <f t="shared" si="6"/>
      </c>
      <c r="D103" s="26"/>
      <c r="E103" s="22"/>
      <c r="F103" s="8"/>
      <c r="G103" s="22" t="s">
        <v>0</v>
      </c>
      <c r="H103" s="27"/>
      <c r="I103" s="27"/>
      <c r="J103" s="22"/>
      <c r="K103" s="26">
        <f t="shared" si="5"/>
      </c>
      <c r="L103" s="26"/>
      <c r="M103" s="6">
        <f t="shared" si="7"/>
      </c>
      <c r="N103" s="22"/>
      <c r="O103" s="8"/>
      <c r="P103" s="27"/>
      <c r="Q103" s="27"/>
      <c r="R103" s="28">
        <f t="shared" si="8"/>
      </c>
      <c r="S103" s="28"/>
      <c r="T103" s="29">
        <f t="shared" si="9"/>
      </c>
      <c r="U103" s="29"/>
    </row>
    <row r="104" spans="2:21" ht="13.5">
      <c r="B104" s="22">
        <v>96</v>
      </c>
      <c r="C104" s="26">
        <f t="shared" si="6"/>
      </c>
      <c r="D104" s="26"/>
      <c r="E104" s="22"/>
      <c r="F104" s="8"/>
      <c r="G104" s="22" t="s">
        <v>1</v>
      </c>
      <c r="H104" s="27"/>
      <c r="I104" s="27"/>
      <c r="J104" s="22"/>
      <c r="K104" s="26">
        <f t="shared" si="5"/>
      </c>
      <c r="L104" s="26"/>
      <c r="M104" s="6">
        <f t="shared" si="7"/>
      </c>
      <c r="N104" s="22"/>
      <c r="O104" s="8"/>
      <c r="P104" s="27"/>
      <c r="Q104" s="27"/>
      <c r="R104" s="28">
        <f t="shared" si="8"/>
      </c>
      <c r="S104" s="28"/>
      <c r="T104" s="29">
        <f t="shared" si="9"/>
      </c>
      <c r="U104" s="29"/>
    </row>
    <row r="105" spans="2:21" ht="13.5">
      <c r="B105" s="22">
        <v>97</v>
      </c>
      <c r="C105" s="26">
        <f t="shared" si="6"/>
      </c>
      <c r="D105" s="26"/>
      <c r="E105" s="22"/>
      <c r="F105" s="8"/>
      <c r="G105" s="22" t="s">
        <v>0</v>
      </c>
      <c r="H105" s="27"/>
      <c r="I105" s="27"/>
      <c r="J105" s="22"/>
      <c r="K105" s="26">
        <f t="shared" si="5"/>
      </c>
      <c r="L105" s="26"/>
      <c r="M105" s="6">
        <f t="shared" si="7"/>
      </c>
      <c r="N105" s="22"/>
      <c r="O105" s="8"/>
      <c r="P105" s="27"/>
      <c r="Q105" s="27"/>
      <c r="R105" s="28">
        <f t="shared" si="8"/>
      </c>
      <c r="S105" s="28"/>
      <c r="T105" s="29">
        <f t="shared" si="9"/>
      </c>
      <c r="U105" s="29"/>
    </row>
    <row r="106" spans="2:21" ht="13.5">
      <c r="B106" s="22">
        <v>98</v>
      </c>
      <c r="C106" s="26">
        <f t="shared" si="6"/>
      </c>
      <c r="D106" s="26"/>
      <c r="E106" s="22"/>
      <c r="F106" s="8"/>
      <c r="G106" s="22" t="s">
        <v>1</v>
      </c>
      <c r="H106" s="27"/>
      <c r="I106" s="27"/>
      <c r="J106" s="22"/>
      <c r="K106" s="26">
        <f t="shared" si="5"/>
      </c>
      <c r="L106" s="26"/>
      <c r="M106" s="6">
        <f t="shared" si="7"/>
      </c>
      <c r="N106" s="22"/>
      <c r="O106" s="8"/>
      <c r="P106" s="27"/>
      <c r="Q106" s="27"/>
      <c r="R106" s="28">
        <f t="shared" si="8"/>
      </c>
      <c r="S106" s="28"/>
      <c r="T106" s="29">
        <f t="shared" si="9"/>
      </c>
      <c r="U106" s="29"/>
    </row>
    <row r="107" spans="2:21" ht="13.5">
      <c r="B107" s="22">
        <v>99</v>
      </c>
      <c r="C107" s="26">
        <f t="shared" si="6"/>
      </c>
      <c r="D107" s="26"/>
      <c r="E107" s="22"/>
      <c r="F107" s="8"/>
      <c r="G107" s="22" t="s">
        <v>1</v>
      </c>
      <c r="H107" s="27"/>
      <c r="I107" s="27"/>
      <c r="J107" s="22"/>
      <c r="K107" s="26">
        <f t="shared" si="5"/>
      </c>
      <c r="L107" s="26"/>
      <c r="M107" s="6">
        <f t="shared" si="7"/>
      </c>
      <c r="N107" s="22"/>
      <c r="O107" s="8"/>
      <c r="P107" s="27"/>
      <c r="Q107" s="27"/>
      <c r="R107" s="28">
        <f t="shared" si="8"/>
      </c>
      <c r="S107" s="28"/>
      <c r="T107" s="29">
        <f t="shared" si="9"/>
      </c>
      <c r="U107" s="29"/>
    </row>
    <row r="108" spans="2:21" ht="13.5">
      <c r="B108" s="22">
        <v>100</v>
      </c>
      <c r="C108" s="26">
        <f t="shared" si="6"/>
      </c>
      <c r="D108" s="26"/>
      <c r="E108" s="22"/>
      <c r="F108" s="8"/>
      <c r="G108" s="22" t="s">
        <v>0</v>
      </c>
      <c r="H108" s="27"/>
      <c r="I108" s="27"/>
      <c r="J108" s="22"/>
      <c r="K108" s="26">
        <f t="shared" si="5"/>
      </c>
      <c r="L108" s="26"/>
      <c r="M108" s="6">
        <f t="shared" si="7"/>
      </c>
      <c r="N108" s="22"/>
      <c r="O108" s="8"/>
      <c r="P108" s="27"/>
      <c r="Q108" s="27"/>
      <c r="R108" s="28">
        <f t="shared" si="8"/>
      </c>
      <c r="S108" s="28"/>
      <c r="T108" s="29">
        <f t="shared" si="9"/>
      </c>
      <c r="U108" s="29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8" operator="equal" stopIfTrue="1">
      <formula>"買"</formula>
    </cfRule>
    <cfRule type="cellIs" priority="2" dxfId="9" operator="equal" stopIfTrue="1">
      <formula>"売"</formula>
    </cfRule>
  </conditionalFormatting>
  <conditionalFormatting sqref="G9:G11 G14:G45 G47:G108">
    <cfRule type="cellIs" priority="7" dxfId="8" operator="equal" stopIfTrue="1">
      <formula>"買"</formula>
    </cfRule>
    <cfRule type="cellIs" priority="8" dxfId="9" operator="equal" stopIfTrue="1">
      <formula>"売"</formula>
    </cfRule>
  </conditionalFormatting>
  <conditionalFormatting sqref="G12">
    <cfRule type="cellIs" priority="5" dxfId="8" operator="equal" stopIfTrue="1">
      <formula>"買"</formula>
    </cfRule>
    <cfRule type="cellIs" priority="6" dxfId="9" operator="equal" stopIfTrue="1">
      <formula>"売"</formula>
    </cfRule>
  </conditionalFormatting>
  <conditionalFormatting sqref="G13">
    <cfRule type="cellIs" priority="3" dxfId="8" operator="equal" stopIfTrue="1">
      <formula>"買"</formula>
    </cfRule>
    <cfRule type="cellIs" priority="4" dxfId="9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2:J211"/>
  <sheetViews>
    <sheetView zoomScalePageLayoutView="0" workbookViewId="0" topLeftCell="A197">
      <selection activeCell="G212" sqref="G212"/>
    </sheetView>
  </sheetViews>
  <sheetFormatPr defaultColWidth="9.00390625" defaultRowHeight="13.5"/>
  <cols>
    <col min="1" max="1" width="7.50390625" style="21" customWidth="1"/>
    <col min="2" max="2" width="8.125" style="0" customWidth="1"/>
  </cols>
  <sheetData>
    <row r="1" ht="14.25"/>
    <row r="2" spans="6:7" ht="14.25">
      <c r="F2">
        <v>2016</v>
      </c>
      <c r="G2" s="25">
        <v>42373</v>
      </c>
    </row>
    <row r="3" ht="14.25"/>
    <row r="4" ht="14.25">
      <c r="F4" t="s">
        <v>36</v>
      </c>
    </row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1" spans="6:7" ht="14.25">
      <c r="F31">
        <v>2016</v>
      </c>
      <c r="G31" s="25">
        <v>42382</v>
      </c>
    </row>
    <row r="32" ht="14.25"/>
    <row r="33" ht="14.25">
      <c r="F33" t="s">
        <v>37</v>
      </c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1" spans="7:8" ht="14.25">
      <c r="G61">
        <v>2016</v>
      </c>
      <c r="H61" s="25">
        <v>42387</v>
      </c>
    </row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1" ht="14.25">
      <c r="G91">
        <v>2015</v>
      </c>
    </row>
    <row r="92" ht="14.25">
      <c r="G92" s="25">
        <v>42389</v>
      </c>
    </row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>
      <c r="H120">
        <v>2016</v>
      </c>
    </row>
    <row r="121" ht="14.25">
      <c r="H121" s="25">
        <v>42396</v>
      </c>
    </row>
    <row r="122" ht="14.25"/>
    <row r="123" ht="14.25">
      <c r="H123" t="s">
        <v>38</v>
      </c>
    </row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9" spans="9:10" ht="14.25">
      <c r="I149">
        <v>2016</v>
      </c>
      <c r="J149" s="25">
        <v>42401</v>
      </c>
    </row>
    <row r="150" ht="14.25"/>
    <row r="151" ht="14.25">
      <c r="I151" t="s">
        <v>39</v>
      </c>
    </row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80" ht="14.25">
      <c r="J180">
        <v>2016</v>
      </c>
    </row>
    <row r="181" ht="14.25">
      <c r="J181" s="25">
        <v>42402</v>
      </c>
    </row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9" ht="14.25">
      <c r="G209">
        <v>2016</v>
      </c>
    </row>
    <row r="210" ht="14.25">
      <c r="G210" s="25">
        <v>42404</v>
      </c>
    </row>
    <row r="211" ht="14.25">
      <c r="G211" t="s">
        <v>40</v>
      </c>
    </row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PC User</cp:lastModifiedBy>
  <cp:lastPrinted>2015-07-15T10:17:15Z</cp:lastPrinted>
  <dcterms:created xsi:type="dcterms:W3CDTF">2013-10-09T23:04:08Z</dcterms:created>
  <dcterms:modified xsi:type="dcterms:W3CDTF">2016-09-01T05:59:46Z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