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EURUSD-1D）"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<sst xmlns="http://schemas.openxmlformats.org/spreadsheetml/2006/main" count="316" uniqueCount="71">
  <si>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</si>
  <si>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</si>
  <si>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</si>
  <si>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</si>
  <si>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</si>
  <si>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</si>
  <si>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</si>
  <si>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</si>
  <si>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</si>
  <si>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</si>
  <si>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</si>
  <si>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</si>
  <si>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</si>
  <si>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</si>
  <si>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</si>
  <si>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</si>
  <si>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</si>
  <si>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</si>
  <si>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</si>
  <si>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</si>
  <si>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</si>
  <si>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</si>
  <si>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</si>
  <si>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</si>
  <si>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</si>
  <si>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</si>
  <si>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</si>
  <si>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</si>
  <si>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</si>
  <si>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</si>
  <si>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</si>
  <si>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</si>
  <si>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</si>
  <si>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</si>
  <si>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</si>
  <si>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</si>
  <si>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</si>
  <si>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</si>
  <si>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</si>
  <si>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</si>
  <si>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</si>
  <si>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</si>
  <si>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</si>
  <si>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</si>
  <si>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</si>
  <si>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</si>
  <si>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</si>
  <si>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</si>
  <si>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ストップ</t>
  </si>
  <si>
    <t>最大pips平均値</t>
  </si>
  <si>
    <t>レート</t>
  </si>
  <si>
    <t>EURUSD</t>
  </si>
  <si>
    <t>①最大
pips</t>
  </si>
  <si>
    <t>②ストップX
2倍pips</t>
  </si>
  <si>
    <t>①</t>
  </si>
  <si>
    <t>②</t>
  </si>
  <si>
    <t>気付き</t>
  </si>
  <si>
    <t>質問</t>
  </si>
  <si>
    <t>③</t>
  </si>
  <si>
    <t>④</t>
  </si>
  <si>
    <t>⑤</t>
  </si>
  <si>
    <t>⑥</t>
  </si>
  <si>
    <r>
      <t>トレーリング
ストップまでの</t>
    </r>
    <r>
      <rPr>
        <b/>
        <sz val="11"/>
        <color indexed="8"/>
        <rFont val="ＭＳ Ｐゴシック"/>
        <family val="3"/>
      </rPr>
      <t xml:space="preserve">
最高安値</t>
    </r>
  </si>
  <si>
    <t>⑦</t>
  </si>
  <si>
    <t>⑧</t>
  </si>
  <si>
    <t>①－②
2倍に到達したか</t>
  </si>
  <si>
    <t>・トレーリングストップ（ダウ理論）
・『10MAと20MAが逆転』もしくは『逆方向へのエントリー理由となるPBの出現』9月29日以降に追加。</t>
  </si>
  <si>
    <t>⑨</t>
  </si>
  <si>
    <t>①売りなら陰線、買いなら陽線でのPBの方が勝率は高いのでしょうか？
②決済理由として、『10MAと20MAが逆転』もしくは『逆方向へのエントリー理由となるPBの出現』は有効な気がしますが如何でしょうか？
③PBではないのですが、画像⑨の赤囲み部分のように『10MAと20MAを実体が貫通』するように出たキャンドルも有効な気がするのですが如何でしょうか？</t>
  </si>
  <si>
    <t>⑩</t>
  </si>
  <si>
    <t>USDJPYに比べて値幅が広い。
でも、ポジションサイジングで損失額が同じ比率なので関係ない。
実体が長くても、髭の長いものはPB。(気づきと言うか塾長にご教示頂いた。Ｗ)
通貨よって動きが違う。
USDJPYに比べてPBの出現率が高い。
1ヶ月目のカリキュラムでは無いが、何処まで伸びるのかの判断にフィボナッチの『23.6』、『38.2』を意識すると効果が高そうだ。
画像⑩フィボナッチってすごい。
EURUSDの決済ポイントとして、機械的にエントリー+100pipsは有効かも。(USDJPYではストップX2倍pipsが有効であった)
でも、とんでもなく伸びる場合があるので、分割決済が有効と思う。
決済ポイントを工夫すれば勝率はかなり上がると思うので、ストレスは減るだろう。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</si>
</sst>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0"/>
      <color indexed="8"/>
      <name val="ＭＳ Ｐゴシック"/>
      <family val="3"/>
    </font>
    <font>
      <b/>
      <sz val="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0" fillId="22" borderId="10" xfId="0"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3" fillId="22" borderId="16" xfId="0" applyFont="1" applyFill="1" applyBorder="1" applyAlignment="1">
      <alignment horizontal="center" vertical="center" shrinkToFit="1"/>
    </xf>
    <xf numFmtId="0" fontId="23" fillId="22" borderId="10" xfId="0" applyFont="1" applyFill="1" applyBorder="1" applyAlignment="1">
      <alignment horizontal="center" vertical="center" shrinkToFit="1"/>
    </xf>
    <xf numFmtId="0" fontId="3" fillId="0" borderId="0" xfId="0" applyFont="1" applyAlignment="1">
      <alignment horizontal="right" vertical="center"/>
    </xf>
    <xf numFmtId="0" fontId="0" fillId="22" borderId="14" xfId="0" applyFill="1" applyBorder="1" applyAlignment="1">
      <alignment horizontal="center" vertical="center"/>
    </xf>
    <xf numFmtId="187" fontId="0" fillId="22" borderId="10" xfId="42" applyNumberFormat="1" applyFont="1" applyFill="1" applyBorder="1" applyAlignment="1">
      <alignment horizontal="center" vertical="center"/>
    </xf>
    <xf numFmtId="0" fontId="14" fillId="0" borderId="0" xfId="0" applyFont="1" applyAlignment="1">
      <alignment vertical="center"/>
    </xf>
    <xf numFmtId="183" fontId="1" fillId="8" borderId="10" xfId="0" applyNumberFormat="1" applyFont="1" applyFill="1" applyBorder="1" applyAlignment="1">
      <alignment horizontal="center" vertical="center"/>
    </xf>
    <xf numFmtId="0" fontId="3" fillId="4" borderId="12" xfId="0" applyFont="1" applyFill="1" applyBorder="1" applyAlignment="1">
      <alignment horizontal="center" vertical="center" shrinkToFit="1"/>
    </xf>
    <xf numFmtId="189" fontId="0" fillId="22" borderId="10" xfId="0" applyNumberFormat="1" applyFill="1" applyBorder="1" applyAlignment="1">
      <alignment horizontal="center" vertical="center"/>
    </xf>
    <xf numFmtId="0" fontId="24" fillId="0" borderId="0" xfId="0" applyFont="1" applyBorder="1" applyAlignment="1">
      <alignment horizontal="center" vertical="center" wrapText="1"/>
    </xf>
    <xf numFmtId="0" fontId="0" fillId="0" borderId="0" xfId="0" applyAlignment="1">
      <alignment horizontal="center" vertical="center" wrapTex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186" fontId="0" fillId="22" borderId="10" xfId="0" applyNumberFormat="1" applyFill="1" applyBorder="1" applyAlignment="1">
      <alignment horizontal="center" vertical="center"/>
    </xf>
    <xf numFmtId="0" fontId="3" fillId="6" borderId="18"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7"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22" borderId="10" xfId="0" applyNumberFormat="1" applyFill="1" applyBorder="1" applyAlignment="1">
      <alignment horizontal="center" vertical="center"/>
    </xf>
    <xf numFmtId="0" fontId="0" fillId="22" borderId="10" xfId="0"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vertical="top" wrapText="1"/>
    </xf>
    <xf numFmtId="0" fontId="3" fillId="22" borderId="16"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24</xdr:col>
      <xdr:colOff>276225</xdr:colOff>
      <xdr:row>44</xdr:row>
      <xdr:rowOff>85725</xdr:rowOff>
    </xdr:to>
    <xdr:pic>
      <xdr:nvPicPr>
        <xdr:cNvPr id="1" name="Picture 2"/>
        <xdr:cNvPicPr preferRelativeResize="1">
          <a:picLocks noChangeAspect="1"/>
        </xdr:cNvPicPr>
      </xdr:nvPicPr>
      <xdr:blipFill>
        <a:blip r:embed="rId1"/>
        <a:stretch>
          <a:fillRect/>
        </a:stretch>
      </xdr:blipFill>
      <xdr:spPr>
        <a:xfrm>
          <a:off x="571500" y="180975"/>
          <a:ext cx="15982950" cy="7867650"/>
        </a:xfrm>
        <a:prstGeom prst="rect">
          <a:avLst/>
        </a:prstGeom>
        <a:noFill/>
        <a:ln w="1" cmpd="sng">
          <a:noFill/>
        </a:ln>
      </xdr:spPr>
    </xdr:pic>
    <xdr:clientData/>
  </xdr:twoCellAnchor>
  <xdr:twoCellAnchor editAs="oneCell">
    <xdr:from>
      <xdr:col>1</xdr:col>
      <xdr:colOff>0</xdr:colOff>
      <xdr:row>46</xdr:row>
      <xdr:rowOff>0</xdr:rowOff>
    </xdr:from>
    <xdr:to>
      <xdr:col>24</xdr:col>
      <xdr:colOff>314325</xdr:colOff>
      <xdr:row>89</xdr:row>
      <xdr:rowOff>0</xdr:rowOff>
    </xdr:to>
    <xdr:pic>
      <xdr:nvPicPr>
        <xdr:cNvPr id="2" name="Picture 3"/>
        <xdr:cNvPicPr preferRelativeResize="1">
          <a:picLocks noChangeAspect="1"/>
        </xdr:cNvPicPr>
      </xdr:nvPicPr>
      <xdr:blipFill>
        <a:blip r:embed="rId2"/>
        <a:stretch>
          <a:fillRect/>
        </a:stretch>
      </xdr:blipFill>
      <xdr:spPr>
        <a:xfrm>
          <a:off x="571500" y="8315325"/>
          <a:ext cx="16021050" cy="7781925"/>
        </a:xfrm>
        <a:prstGeom prst="rect">
          <a:avLst/>
        </a:prstGeom>
        <a:noFill/>
        <a:ln w="1" cmpd="sng">
          <a:noFill/>
        </a:ln>
      </xdr:spPr>
    </xdr:pic>
    <xdr:clientData/>
  </xdr:twoCellAnchor>
  <xdr:twoCellAnchor editAs="oneCell">
    <xdr:from>
      <xdr:col>1</xdr:col>
      <xdr:colOff>0</xdr:colOff>
      <xdr:row>91</xdr:row>
      <xdr:rowOff>0</xdr:rowOff>
    </xdr:from>
    <xdr:to>
      <xdr:col>24</xdr:col>
      <xdr:colOff>314325</xdr:colOff>
      <xdr:row>134</xdr:row>
      <xdr:rowOff>104775</xdr:rowOff>
    </xdr:to>
    <xdr:pic>
      <xdr:nvPicPr>
        <xdr:cNvPr id="3" name="Picture 4"/>
        <xdr:cNvPicPr preferRelativeResize="1">
          <a:picLocks noChangeAspect="1"/>
        </xdr:cNvPicPr>
      </xdr:nvPicPr>
      <xdr:blipFill>
        <a:blip r:embed="rId3"/>
        <a:stretch>
          <a:fillRect/>
        </a:stretch>
      </xdr:blipFill>
      <xdr:spPr>
        <a:xfrm>
          <a:off x="571500" y="16449675"/>
          <a:ext cx="16021050" cy="7886700"/>
        </a:xfrm>
        <a:prstGeom prst="rect">
          <a:avLst/>
        </a:prstGeom>
        <a:noFill/>
        <a:ln w="1" cmpd="sng">
          <a:noFill/>
        </a:ln>
      </xdr:spPr>
    </xdr:pic>
    <xdr:clientData/>
  </xdr:twoCellAnchor>
  <xdr:twoCellAnchor editAs="oneCell">
    <xdr:from>
      <xdr:col>1</xdr:col>
      <xdr:colOff>0</xdr:colOff>
      <xdr:row>136</xdr:row>
      <xdr:rowOff>0</xdr:rowOff>
    </xdr:from>
    <xdr:to>
      <xdr:col>24</xdr:col>
      <xdr:colOff>314325</xdr:colOff>
      <xdr:row>179</xdr:row>
      <xdr:rowOff>57150</xdr:rowOff>
    </xdr:to>
    <xdr:pic>
      <xdr:nvPicPr>
        <xdr:cNvPr id="4" name="Picture 5"/>
        <xdr:cNvPicPr preferRelativeResize="1">
          <a:picLocks noChangeAspect="1"/>
        </xdr:cNvPicPr>
      </xdr:nvPicPr>
      <xdr:blipFill>
        <a:blip r:embed="rId4"/>
        <a:stretch>
          <a:fillRect/>
        </a:stretch>
      </xdr:blipFill>
      <xdr:spPr>
        <a:xfrm>
          <a:off x="571500" y="24584025"/>
          <a:ext cx="16021050" cy="7839075"/>
        </a:xfrm>
        <a:prstGeom prst="rect">
          <a:avLst/>
        </a:prstGeom>
        <a:noFill/>
        <a:ln w="1" cmpd="sng">
          <a:noFill/>
        </a:ln>
      </xdr:spPr>
    </xdr:pic>
    <xdr:clientData/>
  </xdr:twoCellAnchor>
  <xdr:twoCellAnchor editAs="oneCell">
    <xdr:from>
      <xdr:col>1</xdr:col>
      <xdr:colOff>0</xdr:colOff>
      <xdr:row>181</xdr:row>
      <xdr:rowOff>0</xdr:rowOff>
    </xdr:from>
    <xdr:to>
      <xdr:col>24</xdr:col>
      <xdr:colOff>342900</xdr:colOff>
      <xdr:row>225</xdr:row>
      <xdr:rowOff>0</xdr:rowOff>
    </xdr:to>
    <xdr:pic>
      <xdr:nvPicPr>
        <xdr:cNvPr id="5" name="Picture 6"/>
        <xdr:cNvPicPr preferRelativeResize="1">
          <a:picLocks noChangeAspect="1"/>
        </xdr:cNvPicPr>
      </xdr:nvPicPr>
      <xdr:blipFill>
        <a:blip r:embed="rId5"/>
        <a:stretch>
          <a:fillRect/>
        </a:stretch>
      </xdr:blipFill>
      <xdr:spPr>
        <a:xfrm>
          <a:off x="571500" y="32718375"/>
          <a:ext cx="16049625" cy="7962900"/>
        </a:xfrm>
        <a:prstGeom prst="rect">
          <a:avLst/>
        </a:prstGeom>
        <a:noFill/>
        <a:ln w="1" cmpd="sng">
          <a:noFill/>
        </a:ln>
      </xdr:spPr>
    </xdr:pic>
    <xdr:clientData/>
  </xdr:twoCellAnchor>
  <xdr:twoCellAnchor editAs="oneCell">
    <xdr:from>
      <xdr:col>1</xdr:col>
      <xdr:colOff>0</xdr:colOff>
      <xdr:row>226</xdr:row>
      <xdr:rowOff>0</xdr:rowOff>
    </xdr:from>
    <xdr:to>
      <xdr:col>24</xdr:col>
      <xdr:colOff>295275</xdr:colOff>
      <xdr:row>269</xdr:row>
      <xdr:rowOff>114300</xdr:rowOff>
    </xdr:to>
    <xdr:pic>
      <xdr:nvPicPr>
        <xdr:cNvPr id="6" name="Picture 7"/>
        <xdr:cNvPicPr preferRelativeResize="1">
          <a:picLocks noChangeAspect="1"/>
        </xdr:cNvPicPr>
      </xdr:nvPicPr>
      <xdr:blipFill>
        <a:blip r:embed="rId6"/>
        <a:stretch>
          <a:fillRect/>
        </a:stretch>
      </xdr:blipFill>
      <xdr:spPr>
        <a:xfrm>
          <a:off x="571500" y="40862250"/>
          <a:ext cx="16002000" cy="7896225"/>
        </a:xfrm>
        <a:prstGeom prst="rect">
          <a:avLst/>
        </a:prstGeom>
        <a:noFill/>
        <a:ln w="1" cmpd="sng">
          <a:noFill/>
        </a:ln>
      </xdr:spPr>
    </xdr:pic>
    <xdr:clientData/>
  </xdr:twoCellAnchor>
  <xdr:twoCellAnchor editAs="oneCell">
    <xdr:from>
      <xdr:col>1</xdr:col>
      <xdr:colOff>0</xdr:colOff>
      <xdr:row>271</xdr:row>
      <xdr:rowOff>0</xdr:rowOff>
    </xdr:from>
    <xdr:to>
      <xdr:col>24</xdr:col>
      <xdr:colOff>314325</xdr:colOff>
      <xdr:row>314</xdr:row>
      <xdr:rowOff>142875</xdr:rowOff>
    </xdr:to>
    <xdr:pic>
      <xdr:nvPicPr>
        <xdr:cNvPr id="7" name="Picture 8"/>
        <xdr:cNvPicPr preferRelativeResize="1">
          <a:picLocks noChangeAspect="1"/>
        </xdr:cNvPicPr>
      </xdr:nvPicPr>
      <xdr:blipFill>
        <a:blip r:embed="rId7"/>
        <a:stretch>
          <a:fillRect/>
        </a:stretch>
      </xdr:blipFill>
      <xdr:spPr>
        <a:xfrm>
          <a:off x="571500" y="48996600"/>
          <a:ext cx="16021050" cy="7924800"/>
        </a:xfrm>
        <a:prstGeom prst="rect">
          <a:avLst/>
        </a:prstGeom>
        <a:noFill/>
        <a:ln w="1" cmpd="sng">
          <a:noFill/>
        </a:ln>
      </xdr:spPr>
    </xdr:pic>
    <xdr:clientData/>
  </xdr:twoCellAnchor>
  <xdr:twoCellAnchor editAs="oneCell">
    <xdr:from>
      <xdr:col>1</xdr:col>
      <xdr:colOff>0</xdr:colOff>
      <xdr:row>316</xdr:row>
      <xdr:rowOff>0</xdr:rowOff>
    </xdr:from>
    <xdr:to>
      <xdr:col>24</xdr:col>
      <xdr:colOff>333375</xdr:colOff>
      <xdr:row>360</xdr:row>
      <xdr:rowOff>19050</xdr:rowOff>
    </xdr:to>
    <xdr:pic>
      <xdr:nvPicPr>
        <xdr:cNvPr id="8" name="Picture 9"/>
        <xdr:cNvPicPr preferRelativeResize="1">
          <a:picLocks noChangeAspect="1"/>
        </xdr:cNvPicPr>
      </xdr:nvPicPr>
      <xdr:blipFill>
        <a:blip r:embed="rId8"/>
        <a:stretch>
          <a:fillRect/>
        </a:stretch>
      </xdr:blipFill>
      <xdr:spPr>
        <a:xfrm>
          <a:off x="571500" y="57130950"/>
          <a:ext cx="16040100" cy="7981950"/>
        </a:xfrm>
        <a:prstGeom prst="rect">
          <a:avLst/>
        </a:prstGeom>
        <a:noFill/>
        <a:ln w="1" cmpd="sng">
          <a:noFill/>
        </a:ln>
      </xdr:spPr>
    </xdr:pic>
    <xdr:clientData/>
  </xdr:twoCellAnchor>
  <xdr:twoCellAnchor editAs="oneCell">
    <xdr:from>
      <xdr:col>1</xdr:col>
      <xdr:colOff>0</xdr:colOff>
      <xdr:row>362</xdr:row>
      <xdr:rowOff>0</xdr:rowOff>
    </xdr:from>
    <xdr:to>
      <xdr:col>24</xdr:col>
      <xdr:colOff>314325</xdr:colOff>
      <xdr:row>405</xdr:row>
      <xdr:rowOff>161925</xdr:rowOff>
    </xdr:to>
    <xdr:pic>
      <xdr:nvPicPr>
        <xdr:cNvPr id="9" name="Picture 10"/>
        <xdr:cNvPicPr preferRelativeResize="1">
          <a:picLocks noChangeAspect="1"/>
        </xdr:cNvPicPr>
      </xdr:nvPicPr>
      <xdr:blipFill>
        <a:blip r:embed="rId9"/>
        <a:stretch>
          <a:fillRect/>
        </a:stretch>
      </xdr:blipFill>
      <xdr:spPr>
        <a:xfrm>
          <a:off x="571500" y="65446275"/>
          <a:ext cx="16021050" cy="7943850"/>
        </a:xfrm>
        <a:prstGeom prst="rect">
          <a:avLst/>
        </a:prstGeom>
        <a:noFill/>
        <a:ln w="1" cmpd="sng">
          <a:noFill/>
        </a:ln>
      </xdr:spPr>
    </xdr:pic>
    <xdr:clientData/>
  </xdr:twoCellAnchor>
  <xdr:twoCellAnchor editAs="oneCell">
    <xdr:from>
      <xdr:col>1</xdr:col>
      <xdr:colOff>0</xdr:colOff>
      <xdr:row>408</xdr:row>
      <xdr:rowOff>0</xdr:rowOff>
    </xdr:from>
    <xdr:to>
      <xdr:col>24</xdr:col>
      <xdr:colOff>266700</xdr:colOff>
      <xdr:row>451</xdr:row>
      <xdr:rowOff>114300</xdr:rowOff>
    </xdr:to>
    <xdr:pic>
      <xdr:nvPicPr>
        <xdr:cNvPr id="10" name="Picture 11"/>
        <xdr:cNvPicPr preferRelativeResize="1">
          <a:picLocks noChangeAspect="1"/>
        </xdr:cNvPicPr>
      </xdr:nvPicPr>
      <xdr:blipFill>
        <a:blip r:embed="rId10"/>
        <a:stretch>
          <a:fillRect/>
        </a:stretch>
      </xdr:blipFill>
      <xdr:spPr>
        <a:xfrm>
          <a:off x="571500" y="73752075"/>
          <a:ext cx="15973425" cy="7896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109"/>
  <sheetViews>
    <sheetView tabSelected="1" zoomScale="115" zoomScaleNormal="115" zoomScalePageLayoutView="0" workbookViewId="0" topLeftCell="A1">
      <pane ySplit="8" topLeftCell="BM9" activePane="bottomLeft" state="frozen"/>
      <selection pane="topLeft" activeCell="A1" sqref="A1"/>
      <selection pane="bottomLeft" activeCell="AA75" sqref="AA75"/>
    </sheetView>
  </sheetViews>
  <sheetFormatPr defaultColWidth="9.00390625" defaultRowHeight="13.5"/>
  <cols>
    <col min="1" max="1" width="2.875" style="0" customWidth="1"/>
    <col min="2" max="7" width="6.625" style="0" customWidth="1"/>
    <col min="8" max="9" width="10.625" style="0" customWidth="1"/>
    <col min="10" max="18" width="6.625" style="0" customWidth="1"/>
    <col min="20" max="21" width="5.625" style="0" customWidth="1"/>
    <col min="22" max="22" width="10.625" style="23" customWidth="1"/>
    <col min="23" max="23" width="7.625" style="0" customWidth="1"/>
    <col min="24" max="24" width="10.25390625" style="0" customWidth="1"/>
    <col min="25" max="25" width="9.625" style="0" customWidth="1"/>
  </cols>
  <sheetData>
    <row r="2" spans="2:20" ht="13.5">
      <c r="B2" s="76" t="s">
        <v>4</v>
      </c>
      <c r="C2" s="76"/>
      <c r="D2" s="79" t="s">
        <v>51</v>
      </c>
      <c r="E2" s="79"/>
      <c r="F2" s="76" t="s">
        <v>5</v>
      </c>
      <c r="G2" s="76"/>
      <c r="H2" s="79" t="s">
        <v>35</v>
      </c>
      <c r="I2" s="79"/>
      <c r="J2" s="76" t="s">
        <v>6</v>
      </c>
      <c r="K2" s="76"/>
      <c r="L2" s="49">
        <f>C9</f>
        <v>1000000</v>
      </c>
      <c r="M2" s="81"/>
      <c r="N2" s="76" t="s">
        <v>7</v>
      </c>
      <c r="O2" s="76"/>
      <c r="P2" s="49">
        <f>C108+R108</f>
        <v>9851364.281425767</v>
      </c>
      <c r="Q2" s="81"/>
      <c r="R2" s="1"/>
      <c r="S2" s="1"/>
      <c r="T2" s="1"/>
    </row>
    <row r="3" spans="2:19" ht="57" customHeight="1">
      <c r="B3" s="76" t="s">
        <v>8</v>
      </c>
      <c r="C3" s="76"/>
      <c r="D3" s="82" t="s">
        <v>37</v>
      </c>
      <c r="E3" s="82"/>
      <c r="F3" s="82"/>
      <c r="G3" s="82"/>
      <c r="H3" s="82"/>
      <c r="I3" s="82"/>
      <c r="J3" s="76" t="s">
        <v>9</v>
      </c>
      <c r="K3" s="76"/>
      <c r="L3" s="82" t="s">
        <v>66</v>
      </c>
      <c r="M3" s="83"/>
      <c r="N3" s="83"/>
      <c r="O3" s="83"/>
      <c r="P3" s="83"/>
      <c r="Q3" s="83"/>
      <c r="R3" s="1"/>
      <c r="S3" s="1"/>
    </row>
    <row r="4" spans="2:23" ht="13.5">
      <c r="B4" s="76" t="s">
        <v>10</v>
      </c>
      <c r="C4" s="76"/>
      <c r="D4" s="64">
        <f>SUM($R$9:$S$993)</f>
        <v>8851364.281425767</v>
      </c>
      <c r="E4" s="64"/>
      <c r="F4" s="76" t="s">
        <v>11</v>
      </c>
      <c r="G4" s="76"/>
      <c r="H4" s="80">
        <f>SUM($T$9:$U$108)</f>
        <v>8654.699999999993</v>
      </c>
      <c r="I4" s="81"/>
      <c r="J4" s="63" t="s">
        <v>12</v>
      </c>
      <c r="K4" s="63"/>
      <c r="L4" s="49">
        <f>MAX($C$9:$D$990)-C9</f>
        <v>9156045.6509544</v>
      </c>
      <c r="M4" s="49"/>
      <c r="N4" s="63" t="s">
        <v>13</v>
      </c>
      <c r="O4" s="63"/>
      <c r="P4" s="64">
        <f>MIN($C$9:$D$990)-C9</f>
        <v>0</v>
      </c>
      <c r="Q4" s="64"/>
      <c r="R4" s="1"/>
      <c r="S4" s="1"/>
      <c r="T4" s="1"/>
      <c r="V4" s="43" t="s">
        <v>49</v>
      </c>
      <c r="W4">
        <f>SUM(W9:W108)/100</f>
        <v>325.00700000000006</v>
      </c>
    </row>
    <row r="5" spans="2:20" ht="13.5">
      <c r="B5" s="22" t="s">
        <v>14</v>
      </c>
      <c r="C5" s="36">
        <f>COUNTIF($R$9:$R$990,"&gt;0")</f>
        <v>42</v>
      </c>
      <c r="D5" s="21" t="s">
        <v>15</v>
      </c>
      <c r="E5" s="44">
        <f>COUNTIF($R$9:$R$990,"&lt;0")</f>
        <v>50</v>
      </c>
      <c r="F5" s="21" t="s">
        <v>16</v>
      </c>
      <c r="G5" s="36">
        <f>COUNTIF($R$9:$R$990,"=0")</f>
        <v>8</v>
      </c>
      <c r="H5" s="21" t="s">
        <v>17</v>
      </c>
      <c r="I5" s="45">
        <f>C5/SUM(C5,E5,G5)</f>
        <v>0.42</v>
      </c>
      <c r="J5" s="75" t="s">
        <v>18</v>
      </c>
      <c r="K5" s="76"/>
      <c r="L5" s="77"/>
      <c r="M5" s="78"/>
      <c r="N5" s="18" t="s">
        <v>19</v>
      </c>
      <c r="O5" s="9"/>
      <c r="P5" s="77"/>
      <c r="Q5" s="78"/>
      <c r="R5" s="1"/>
      <c r="S5" s="1"/>
      <c r="T5" s="1"/>
    </row>
    <row r="6" spans="2:25" ht="13.5">
      <c r="B6" s="11"/>
      <c r="C6" s="14"/>
      <c r="D6" s="15"/>
      <c r="E6" s="12"/>
      <c r="F6" s="11"/>
      <c r="G6" s="12"/>
      <c r="H6" s="11"/>
      <c r="I6" s="17"/>
      <c r="J6" s="11"/>
      <c r="K6" s="11"/>
      <c r="L6" s="12"/>
      <c r="M6" s="12"/>
      <c r="N6" s="13"/>
      <c r="O6" s="13"/>
      <c r="P6" s="10"/>
      <c r="Q6" s="7"/>
      <c r="R6" s="1"/>
      <c r="S6" s="1"/>
      <c r="T6" s="1"/>
      <c r="V6" s="50" t="s">
        <v>62</v>
      </c>
      <c r="W6" s="51" t="s">
        <v>52</v>
      </c>
      <c r="X6" s="51" t="s">
        <v>53</v>
      </c>
      <c r="Y6" s="51" t="s">
        <v>65</v>
      </c>
    </row>
    <row r="7" spans="2:25" ht="13.5" customHeight="1">
      <c r="B7" s="65" t="s">
        <v>20</v>
      </c>
      <c r="C7" s="66" t="s">
        <v>21</v>
      </c>
      <c r="D7" s="67"/>
      <c r="E7" s="70" t="s">
        <v>22</v>
      </c>
      <c r="F7" s="71"/>
      <c r="G7" s="71"/>
      <c r="H7" s="71"/>
      <c r="I7" s="72"/>
      <c r="J7" s="73" t="s">
        <v>23</v>
      </c>
      <c r="K7" s="74"/>
      <c r="L7" s="58"/>
      <c r="M7" s="61" t="s">
        <v>24</v>
      </c>
      <c r="N7" s="62" t="s">
        <v>25</v>
      </c>
      <c r="O7" s="48"/>
      <c r="P7" s="48"/>
      <c r="Q7" s="60"/>
      <c r="R7" s="56" t="s">
        <v>26</v>
      </c>
      <c r="S7" s="56"/>
      <c r="T7" s="56"/>
      <c r="U7" s="56"/>
      <c r="V7" s="50"/>
      <c r="W7" s="51"/>
      <c r="X7" s="51"/>
      <c r="Y7" s="51"/>
    </row>
    <row r="8" spans="2:25" ht="13.5">
      <c r="B8" s="63"/>
      <c r="C8" s="68"/>
      <c r="D8" s="69"/>
      <c r="E8" s="19" t="s">
        <v>27</v>
      </c>
      <c r="F8" s="19" t="s">
        <v>28</v>
      </c>
      <c r="G8" s="19" t="s">
        <v>29</v>
      </c>
      <c r="H8" s="41" t="s">
        <v>50</v>
      </c>
      <c r="I8" s="42" t="s">
        <v>48</v>
      </c>
      <c r="J8" s="4" t="s">
        <v>31</v>
      </c>
      <c r="K8" s="57" t="s">
        <v>32</v>
      </c>
      <c r="L8" s="58"/>
      <c r="M8" s="61"/>
      <c r="N8" s="5" t="s">
        <v>27</v>
      </c>
      <c r="O8" s="5" t="s">
        <v>28</v>
      </c>
      <c r="P8" s="59" t="s">
        <v>30</v>
      </c>
      <c r="Q8" s="60"/>
      <c r="R8" s="56" t="s">
        <v>33</v>
      </c>
      <c r="S8" s="56"/>
      <c r="T8" s="56" t="s">
        <v>31</v>
      </c>
      <c r="U8" s="56"/>
      <c r="V8" s="50"/>
      <c r="W8" s="51"/>
      <c r="X8" s="51"/>
      <c r="Y8" s="51"/>
    </row>
    <row r="9" spans="2:25" ht="13.5">
      <c r="B9" s="20">
        <v>1</v>
      </c>
      <c r="C9" s="54">
        <v>1000000</v>
      </c>
      <c r="D9" s="54"/>
      <c r="E9" s="20">
        <v>2001</v>
      </c>
      <c r="F9" s="8">
        <v>42388</v>
      </c>
      <c r="G9" s="20" t="s">
        <v>2</v>
      </c>
      <c r="H9" s="20">
        <v>0.9328</v>
      </c>
      <c r="I9" s="20">
        <v>0.9513</v>
      </c>
      <c r="J9" s="20">
        <f>ABS(H9-I9)*10000</f>
        <v>185.0000000000007</v>
      </c>
      <c r="K9" s="54">
        <f aca="true" t="shared" si="0" ref="K9:K72">IF(F9="","",C9*0.03)</f>
        <v>30000</v>
      </c>
      <c r="L9" s="54"/>
      <c r="M9" s="6">
        <f>IF(J9="","",(K9/J9)/1000)</f>
        <v>0.16216216216216153</v>
      </c>
      <c r="N9" s="20">
        <v>2001</v>
      </c>
      <c r="O9" s="8">
        <v>42428</v>
      </c>
      <c r="P9" s="55">
        <v>0.9246</v>
      </c>
      <c r="Q9" s="55"/>
      <c r="R9" s="52">
        <f>IF(O9="","",(IF(G9="売",H9-P9,P9-H9))*M9*10000000)</f>
        <v>13297.297297297222</v>
      </c>
      <c r="S9" s="52"/>
      <c r="T9" s="53">
        <f>IF(O9="","",IF(R9&lt;0,J9*(-1),IF(G9="買",(P9-H9)*10000,(H9-P9)*10000)))</f>
        <v>81.99999999999986</v>
      </c>
      <c r="U9" s="53"/>
      <c r="V9" s="23">
        <v>0.9011</v>
      </c>
      <c r="W9">
        <f>ABS(H9-V9)*10000</f>
        <v>316.9999999999995</v>
      </c>
      <c r="X9">
        <f>J9*2</f>
        <v>370.0000000000014</v>
      </c>
      <c r="Y9" s="46">
        <f>W9-X9</f>
        <v>-53.00000000000193</v>
      </c>
    </row>
    <row r="10" spans="2:25" ht="13.5">
      <c r="B10" s="20">
        <v>2</v>
      </c>
      <c r="C10" s="54">
        <f aca="true" t="shared" si="1" ref="C10:C73">IF(R9="","",C9+R9)</f>
        <v>1013297.2972972973</v>
      </c>
      <c r="D10" s="54"/>
      <c r="E10" s="20">
        <v>2001</v>
      </c>
      <c r="F10" s="8">
        <v>42443</v>
      </c>
      <c r="G10" s="20" t="s">
        <v>2</v>
      </c>
      <c r="H10" s="20">
        <v>0.9076</v>
      </c>
      <c r="I10" s="20">
        <v>0.9218</v>
      </c>
      <c r="J10" s="20">
        <f>ABS(H10-I10)*10000</f>
        <v>141.99999999999991</v>
      </c>
      <c r="K10" s="54">
        <f t="shared" si="0"/>
        <v>30398.918918918916</v>
      </c>
      <c r="L10" s="54"/>
      <c r="M10" s="6">
        <f aca="true" t="shared" si="2" ref="M10:M73">IF(J10="","",(K10/J10)/1000)</f>
        <v>0.21407689379520378</v>
      </c>
      <c r="N10" s="20">
        <v>2001</v>
      </c>
      <c r="O10" s="8">
        <v>42464</v>
      </c>
      <c r="P10" s="55">
        <v>0.8994</v>
      </c>
      <c r="Q10" s="55"/>
      <c r="R10" s="52">
        <f aca="true" t="shared" si="3" ref="R10:R73">IF(O10="","",(IF(G10="売",H10-P10,P10-H10))*M10*10000000)</f>
        <v>17554.305291206678</v>
      </c>
      <c r="S10" s="52"/>
      <c r="T10" s="53">
        <f aca="true" t="shared" si="4" ref="T10:T73">IF(O10="","",IF(R10&lt;0,J10*(-1),IF(G10="買",(P10-H10)*10000,(H10-P10)*10000)))</f>
        <v>81.99999999999986</v>
      </c>
      <c r="U10" s="53"/>
      <c r="V10" s="23">
        <v>0.8742</v>
      </c>
      <c r="W10">
        <f aca="true" t="shared" si="5" ref="W10:W34">ABS(H10-V10)*10000</f>
        <v>333.99999999999983</v>
      </c>
      <c r="X10">
        <f aca="true" t="shared" si="6" ref="X10:X34">J10*2</f>
        <v>283.99999999999983</v>
      </c>
      <c r="Y10">
        <f aca="true" t="shared" si="7" ref="Y10:Y34">W10-X10</f>
        <v>50</v>
      </c>
    </row>
    <row r="11" spans="2:25" ht="13.5">
      <c r="B11" s="20">
        <v>3</v>
      </c>
      <c r="C11" s="54">
        <f t="shared" si="1"/>
        <v>1030851.602588504</v>
      </c>
      <c r="D11" s="54"/>
      <c r="E11" s="20">
        <v>2001</v>
      </c>
      <c r="F11" s="8">
        <v>42499</v>
      </c>
      <c r="G11" s="20" t="s">
        <v>2</v>
      </c>
      <c r="H11" s="20">
        <v>0.878</v>
      </c>
      <c r="I11" s="20">
        <v>0.8925</v>
      </c>
      <c r="J11" s="20">
        <f aca="true" t="shared" si="8" ref="J11:J74">ABS(H11-I11)*10000</f>
        <v>144.99999999999957</v>
      </c>
      <c r="K11" s="54">
        <f t="shared" si="0"/>
        <v>30925.54807765512</v>
      </c>
      <c r="L11" s="54"/>
      <c r="M11" s="6">
        <f t="shared" si="2"/>
        <v>0.21327964191486354</v>
      </c>
      <c r="N11" s="20">
        <v>2001</v>
      </c>
      <c r="O11" s="8">
        <v>42535</v>
      </c>
      <c r="P11" s="55">
        <v>0.8572</v>
      </c>
      <c r="Q11" s="55"/>
      <c r="R11" s="52">
        <f t="shared" si="3"/>
        <v>44362.16551829171</v>
      </c>
      <c r="S11" s="52"/>
      <c r="T11" s="53">
        <f t="shared" si="4"/>
        <v>208.0000000000004</v>
      </c>
      <c r="U11" s="53"/>
      <c r="V11" s="23">
        <v>0.841</v>
      </c>
      <c r="W11">
        <f t="shared" si="5"/>
        <v>370.00000000000034</v>
      </c>
      <c r="X11">
        <f t="shared" si="6"/>
        <v>289.99999999999915</v>
      </c>
      <c r="Y11">
        <f t="shared" si="7"/>
        <v>80.0000000000012</v>
      </c>
    </row>
    <row r="12" spans="2:25" ht="13.5">
      <c r="B12" s="20">
        <v>4</v>
      </c>
      <c r="C12" s="54">
        <f t="shared" si="1"/>
        <v>1075213.7681067956</v>
      </c>
      <c r="D12" s="54"/>
      <c r="E12" s="20">
        <v>2001</v>
      </c>
      <c r="F12" s="8">
        <v>42543</v>
      </c>
      <c r="G12" s="20" t="s">
        <v>3</v>
      </c>
      <c r="H12" s="20">
        <v>0.8582</v>
      </c>
      <c r="I12" s="20">
        <v>0.8508</v>
      </c>
      <c r="J12" s="20">
        <f t="shared" si="8"/>
        <v>73.99999999999962</v>
      </c>
      <c r="K12" s="54">
        <f t="shared" si="0"/>
        <v>32256.413043203866</v>
      </c>
      <c r="L12" s="54"/>
      <c r="M12" s="6">
        <f t="shared" si="2"/>
        <v>0.43589747355681124</v>
      </c>
      <c r="N12" s="20">
        <v>2001</v>
      </c>
      <c r="O12" s="8">
        <v>42549</v>
      </c>
      <c r="P12" s="55">
        <v>0.8508</v>
      </c>
      <c r="Q12" s="55"/>
      <c r="R12" s="52">
        <f t="shared" si="3"/>
        <v>-32256.413043203866</v>
      </c>
      <c r="S12" s="52"/>
      <c r="T12" s="53">
        <f t="shared" si="4"/>
        <v>-73.99999999999962</v>
      </c>
      <c r="U12" s="53"/>
      <c r="V12" s="23">
        <v>0.8665</v>
      </c>
      <c r="W12" s="46">
        <f t="shared" si="5"/>
        <v>83.00000000000085</v>
      </c>
      <c r="X12">
        <f t="shared" si="6"/>
        <v>147.99999999999923</v>
      </c>
      <c r="Y12" s="46">
        <f t="shared" si="7"/>
        <v>-64.99999999999838</v>
      </c>
    </row>
    <row r="13" spans="2:25" ht="13.5">
      <c r="B13" s="20">
        <v>5</v>
      </c>
      <c r="C13" s="54">
        <f t="shared" si="1"/>
        <v>1042957.3550635917</v>
      </c>
      <c r="D13" s="54"/>
      <c r="E13" s="20">
        <v>2001</v>
      </c>
      <c r="F13" s="8">
        <v>42568</v>
      </c>
      <c r="G13" s="20" t="s">
        <v>3</v>
      </c>
      <c r="H13" s="20">
        <v>0.8615</v>
      </c>
      <c r="I13" s="20">
        <v>0.8487</v>
      </c>
      <c r="J13" s="20">
        <f t="shared" si="8"/>
        <v>128.00000000000034</v>
      </c>
      <c r="K13" s="54">
        <f t="shared" si="0"/>
        <v>31288.72065190775</v>
      </c>
      <c r="L13" s="54"/>
      <c r="M13" s="6">
        <f t="shared" si="2"/>
        <v>0.24444313009302865</v>
      </c>
      <c r="N13" s="20">
        <v>2001</v>
      </c>
      <c r="O13" s="8">
        <v>42617</v>
      </c>
      <c r="P13" s="55">
        <v>0.9024</v>
      </c>
      <c r="Q13" s="55"/>
      <c r="R13" s="52">
        <f t="shared" si="3"/>
        <v>99977.24020804856</v>
      </c>
      <c r="S13" s="52"/>
      <c r="T13" s="53">
        <f t="shared" si="4"/>
        <v>408.9999999999994</v>
      </c>
      <c r="U13" s="53"/>
      <c r="V13" s="23">
        <v>0.9244</v>
      </c>
      <c r="W13">
        <f t="shared" si="5"/>
        <v>628.9999999999995</v>
      </c>
      <c r="X13">
        <f t="shared" si="6"/>
        <v>256.0000000000007</v>
      </c>
      <c r="Y13">
        <f t="shared" si="7"/>
        <v>372.99999999999886</v>
      </c>
    </row>
    <row r="14" spans="2:25" ht="13.5">
      <c r="B14" s="20">
        <v>6</v>
      </c>
      <c r="C14" s="54">
        <f t="shared" si="1"/>
        <v>1142934.5952716402</v>
      </c>
      <c r="D14" s="54"/>
      <c r="E14" s="20">
        <v>2001</v>
      </c>
      <c r="F14" s="8">
        <v>42653</v>
      </c>
      <c r="G14" s="20" t="s">
        <v>2</v>
      </c>
      <c r="H14" s="20">
        <v>0.9097</v>
      </c>
      <c r="I14" s="20">
        <v>0.9163</v>
      </c>
      <c r="J14" s="20">
        <f t="shared" si="8"/>
        <v>66.0000000000005</v>
      </c>
      <c r="K14" s="54">
        <f t="shared" si="0"/>
        <v>34288.037858149204</v>
      </c>
      <c r="L14" s="54"/>
      <c r="M14" s="6">
        <f t="shared" si="2"/>
        <v>0.5195157251234689</v>
      </c>
      <c r="N14" s="20">
        <v>2001</v>
      </c>
      <c r="O14" s="8">
        <v>42672</v>
      </c>
      <c r="P14" s="55">
        <v>0.8984</v>
      </c>
      <c r="Q14" s="55"/>
      <c r="R14" s="52">
        <f t="shared" si="3"/>
        <v>58705.276938951865</v>
      </c>
      <c r="S14" s="52"/>
      <c r="T14" s="53">
        <f t="shared" si="4"/>
        <v>112.99999999999977</v>
      </c>
      <c r="U14" s="53"/>
      <c r="V14" s="23">
        <v>0.8867</v>
      </c>
      <c r="W14">
        <f t="shared" si="5"/>
        <v>229.9999999999991</v>
      </c>
      <c r="X14">
        <f t="shared" si="6"/>
        <v>132.000000000001</v>
      </c>
      <c r="Y14">
        <f t="shared" si="7"/>
        <v>97.9999999999981</v>
      </c>
    </row>
    <row r="15" spans="2:25" ht="13.5">
      <c r="B15" s="20">
        <v>7</v>
      </c>
      <c r="C15" s="54">
        <f t="shared" si="1"/>
        <v>1201639.872210592</v>
      </c>
      <c r="D15" s="54"/>
      <c r="E15" s="20">
        <v>2001</v>
      </c>
      <c r="F15" s="8">
        <v>42675</v>
      </c>
      <c r="G15" s="20" t="s">
        <v>2</v>
      </c>
      <c r="H15" s="20">
        <v>0.8991</v>
      </c>
      <c r="I15" s="20">
        <v>0.9126</v>
      </c>
      <c r="J15" s="20">
        <f t="shared" si="8"/>
        <v>134.99999999999957</v>
      </c>
      <c r="K15" s="54">
        <f t="shared" si="0"/>
        <v>36049.19616631776</v>
      </c>
      <c r="L15" s="54"/>
      <c r="M15" s="6">
        <f t="shared" si="2"/>
        <v>0.2670310827134657</v>
      </c>
      <c r="N15" s="20">
        <v>2001</v>
      </c>
      <c r="O15" s="8">
        <v>42702</v>
      </c>
      <c r="P15" s="55">
        <v>0.887</v>
      </c>
      <c r="Q15" s="55"/>
      <c r="R15" s="52">
        <f t="shared" si="3"/>
        <v>32310.76100832935</v>
      </c>
      <c r="S15" s="52"/>
      <c r="T15" s="53">
        <f t="shared" si="4"/>
        <v>121</v>
      </c>
      <c r="U15" s="53"/>
      <c r="V15" s="23">
        <v>0.8733</v>
      </c>
      <c r="W15">
        <f t="shared" si="5"/>
        <v>258.00000000000045</v>
      </c>
      <c r="X15">
        <f t="shared" si="6"/>
        <v>269.99999999999915</v>
      </c>
      <c r="Y15" s="46">
        <f t="shared" si="7"/>
        <v>-11.999999999998693</v>
      </c>
    </row>
    <row r="16" spans="2:25" ht="13.5">
      <c r="B16" s="20">
        <v>8</v>
      </c>
      <c r="C16" s="54">
        <f t="shared" si="1"/>
        <v>1233950.6332189215</v>
      </c>
      <c r="D16" s="54"/>
      <c r="E16" s="20">
        <v>2001</v>
      </c>
      <c r="F16" s="8">
        <v>42711</v>
      </c>
      <c r="G16" s="20" t="s">
        <v>3</v>
      </c>
      <c r="H16" s="20">
        <v>0.8924</v>
      </c>
      <c r="I16" s="20">
        <v>0.8839</v>
      </c>
      <c r="J16" s="20">
        <f t="shared" si="8"/>
        <v>84.99999999999952</v>
      </c>
      <c r="K16" s="54">
        <f t="shared" si="0"/>
        <v>37018.51899656764</v>
      </c>
      <c r="L16" s="54"/>
      <c r="M16" s="6">
        <f t="shared" si="2"/>
        <v>0.4355119881949159</v>
      </c>
      <c r="N16" s="20">
        <v>2001</v>
      </c>
      <c r="O16" s="8">
        <v>42725</v>
      </c>
      <c r="P16" s="55">
        <v>0.8924</v>
      </c>
      <c r="Q16" s="55"/>
      <c r="R16" s="52">
        <f t="shared" si="3"/>
        <v>0</v>
      </c>
      <c r="S16" s="52"/>
      <c r="T16" s="53">
        <f t="shared" si="4"/>
        <v>0</v>
      </c>
      <c r="U16" s="53"/>
      <c r="V16" s="23">
        <v>0.9087</v>
      </c>
      <c r="W16">
        <f t="shared" si="5"/>
        <v>162.9999999999998</v>
      </c>
      <c r="X16">
        <f t="shared" si="6"/>
        <v>169.99999999999903</v>
      </c>
      <c r="Y16" s="46">
        <f t="shared" si="7"/>
        <v>-6.999999999999233</v>
      </c>
    </row>
    <row r="17" spans="2:25" ht="13.5">
      <c r="B17" s="20">
        <v>9</v>
      </c>
      <c r="C17" s="54">
        <f t="shared" si="1"/>
        <v>1233950.6332189215</v>
      </c>
      <c r="D17" s="54"/>
      <c r="E17" s="20">
        <v>2002</v>
      </c>
      <c r="F17" s="8">
        <v>42391</v>
      </c>
      <c r="G17" s="20" t="s">
        <v>2</v>
      </c>
      <c r="H17" s="20">
        <v>0.8763</v>
      </c>
      <c r="I17" s="20">
        <v>0.8896</v>
      </c>
      <c r="J17" s="20">
        <f t="shared" si="8"/>
        <v>132.99999999999977</v>
      </c>
      <c r="K17" s="54">
        <f t="shared" si="0"/>
        <v>37018.51899656764</v>
      </c>
      <c r="L17" s="54"/>
      <c r="M17" s="6">
        <f t="shared" si="2"/>
        <v>0.2783347292975015</v>
      </c>
      <c r="N17" s="20">
        <v>2002</v>
      </c>
      <c r="O17" s="8">
        <v>42404</v>
      </c>
      <c r="P17" s="55">
        <v>0.8678</v>
      </c>
      <c r="Q17" s="55"/>
      <c r="R17" s="52">
        <f t="shared" si="3"/>
        <v>23658.451990287496</v>
      </c>
      <c r="S17" s="52"/>
      <c r="T17" s="53">
        <f t="shared" si="4"/>
        <v>84.99999999999952</v>
      </c>
      <c r="U17" s="53"/>
      <c r="V17" s="23">
        <v>0.8562</v>
      </c>
      <c r="W17">
        <f t="shared" si="5"/>
        <v>201.00000000000006</v>
      </c>
      <c r="X17">
        <f t="shared" si="6"/>
        <v>265.99999999999955</v>
      </c>
      <c r="Y17" s="46">
        <f t="shared" si="7"/>
        <v>-64.99999999999949</v>
      </c>
    </row>
    <row r="18" spans="2:25" ht="13.5">
      <c r="B18" s="20">
        <v>10</v>
      </c>
      <c r="C18" s="54">
        <f t="shared" si="1"/>
        <v>1257609.085209209</v>
      </c>
      <c r="D18" s="54"/>
      <c r="E18" s="20">
        <v>2002</v>
      </c>
      <c r="F18" s="8">
        <v>42415</v>
      </c>
      <c r="G18" s="20" t="s">
        <v>3</v>
      </c>
      <c r="H18" s="20">
        <v>0.8749</v>
      </c>
      <c r="I18" s="20">
        <v>0.8692</v>
      </c>
      <c r="J18" s="20">
        <f t="shared" si="8"/>
        <v>57.000000000000384</v>
      </c>
      <c r="K18" s="54">
        <f t="shared" si="0"/>
        <v>37728.27255627627</v>
      </c>
      <c r="L18" s="54"/>
      <c r="M18" s="6">
        <f t="shared" si="2"/>
        <v>0.6618995185311581</v>
      </c>
      <c r="N18" s="20">
        <v>2002</v>
      </c>
      <c r="O18" s="8">
        <v>42419</v>
      </c>
      <c r="P18" s="55">
        <v>0.8692</v>
      </c>
      <c r="Q18" s="55"/>
      <c r="R18" s="52">
        <f t="shared" si="3"/>
        <v>-37728.272556276264</v>
      </c>
      <c r="S18" s="52"/>
      <c r="T18" s="53">
        <f t="shared" si="4"/>
        <v>-57.000000000000384</v>
      </c>
      <c r="U18" s="53"/>
      <c r="V18" s="23">
        <v>0.8786</v>
      </c>
      <c r="W18" s="46">
        <f t="shared" si="5"/>
        <v>37.00000000000037</v>
      </c>
      <c r="X18">
        <f t="shared" si="6"/>
        <v>114.00000000000077</v>
      </c>
      <c r="Y18" s="46">
        <f t="shared" si="7"/>
        <v>-77.0000000000004</v>
      </c>
    </row>
    <row r="19" spans="2:25" ht="13.5">
      <c r="B19" s="20">
        <v>11</v>
      </c>
      <c r="C19" s="54">
        <f t="shared" si="1"/>
        <v>1219880.8126529327</v>
      </c>
      <c r="D19" s="54"/>
      <c r="E19" s="20">
        <v>2002</v>
      </c>
      <c r="F19" s="8">
        <v>42434</v>
      </c>
      <c r="G19" s="20" t="s">
        <v>3</v>
      </c>
      <c r="H19" s="20">
        <v>0.8736</v>
      </c>
      <c r="I19" s="20">
        <v>0.865</v>
      </c>
      <c r="J19" s="20">
        <f t="shared" si="8"/>
        <v>86.00000000000053</v>
      </c>
      <c r="K19" s="54">
        <f t="shared" si="0"/>
        <v>36596.42437958798</v>
      </c>
      <c r="L19" s="54"/>
      <c r="M19" s="6">
        <f t="shared" si="2"/>
        <v>0.42553981836729954</v>
      </c>
      <c r="N19" s="20">
        <v>2002</v>
      </c>
      <c r="O19" s="8">
        <v>42457</v>
      </c>
      <c r="P19" s="55">
        <v>0.8701</v>
      </c>
      <c r="Q19" s="55"/>
      <c r="R19" s="52">
        <f t="shared" si="3"/>
        <v>-14893.893642855734</v>
      </c>
      <c r="S19" s="52"/>
      <c r="T19" s="53">
        <f t="shared" si="4"/>
        <v>-86.00000000000053</v>
      </c>
      <c r="U19" s="53"/>
      <c r="V19" s="23">
        <v>0.8872</v>
      </c>
      <c r="W19">
        <f t="shared" si="5"/>
        <v>135.99999999999946</v>
      </c>
      <c r="X19">
        <f t="shared" si="6"/>
        <v>172.00000000000105</v>
      </c>
      <c r="Y19" s="46">
        <f t="shared" si="7"/>
        <v>-36.00000000000159</v>
      </c>
    </row>
    <row r="20" spans="2:25" ht="13.5">
      <c r="B20" s="20">
        <v>12</v>
      </c>
      <c r="C20" s="54">
        <f t="shared" si="1"/>
        <v>1204986.919010077</v>
      </c>
      <c r="D20" s="54"/>
      <c r="E20" s="20">
        <v>2002</v>
      </c>
      <c r="F20" s="8">
        <v>42472</v>
      </c>
      <c r="G20" s="20" t="s">
        <v>3</v>
      </c>
      <c r="H20" s="20">
        <v>0.8832</v>
      </c>
      <c r="I20" s="20">
        <v>0.8774</v>
      </c>
      <c r="J20" s="20">
        <f t="shared" si="8"/>
        <v>58.00000000000027</v>
      </c>
      <c r="K20" s="54">
        <f t="shared" si="0"/>
        <v>36149.60757030231</v>
      </c>
      <c r="L20" s="54"/>
      <c r="M20" s="6">
        <f t="shared" si="2"/>
        <v>0.623269096039692</v>
      </c>
      <c r="N20" s="20">
        <v>2002</v>
      </c>
      <c r="O20" s="8">
        <v>42580</v>
      </c>
      <c r="P20" s="55">
        <v>0.983</v>
      </c>
      <c r="Q20" s="55"/>
      <c r="R20" s="52">
        <f t="shared" si="3"/>
        <v>622022.5578476127</v>
      </c>
      <c r="S20" s="52"/>
      <c r="T20" s="53">
        <f t="shared" si="4"/>
        <v>998</v>
      </c>
      <c r="U20" s="53"/>
      <c r="V20" s="23">
        <v>1.0206</v>
      </c>
      <c r="W20">
        <f t="shared" si="5"/>
        <v>1373.9999999999998</v>
      </c>
      <c r="X20">
        <f t="shared" si="6"/>
        <v>116.00000000000054</v>
      </c>
      <c r="Y20">
        <f t="shared" si="7"/>
        <v>1257.9999999999993</v>
      </c>
    </row>
    <row r="21" spans="2:25" ht="13.5">
      <c r="B21" s="20">
        <v>13</v>
      </c>
      <c r="C21" s="54">
        <f t="shared" si="1"/>
        <v>1827009.4768576897</v>
      </c>
      <c r="D21" s="54"/>
      <c r="E21" s="20">
        <v>2002</v>
      </c>
      <c r="F21" s="8">
        <v>42596</v>
      </c>
      <c r="G21" s="20" t="s">
        <v>2</v>
      </c>
      <c r="H21" s="20">
        <v>0.9759</v>
      </c>
      <c r="I21" s="20">
        <v>0.9896</v>
      </c>
      <c r="J21" s="20">
        <f t="shared" si="8"/>
        <v>137.00000000000045</v>
      </c>
      <c r="K21" s="54">
        <f t="shared" si="0"/>
        <v>54810.28430573069</v>
      </c>
      <c r="L21" s="54"/>
      <c r="M21" s="6">
        <f t="shared" si="2"/>
        <v>0.40007506792504016</v>
      </c>
      <c r="N21" s="20">
        <v>2002</v>
      </c>
      <c r="O21" s="8">
        <v>42611</v>
      </c>
      <c r="P21" s="55">
        <v>0.9852</v>
      </c>
      <c r="Q21" s="55"/>
      <c r="R21" s="52">
        <f t="shared" si="3"/>
        <v>-37206.981317028636</v>
      </c>
      <c r="S21" s="52"/>
      <c r="T21" s="53">
        <f t="shared" si="4"/>
        <v>-137.00000000000045</v>
      </c>
      <c r="U21" s="53"/>
      <c r="V21" s="23">
        <v>0.9662</v>
      </c>
      <c r="W21" s="46">
        <f t="shared" si="5"/>
        <v>97.00000000000043</v>
      </c>
      <c r="X21">
        <f t="shared" si="6"/>
        <v>274.0000000000009</v>
      </c>
      <c r="Y21" s="46">
        <f t="shared" si="7"/>
        <v>-177.00000000000048</v>
      </c>
    </row>
    <row r="22" spans="2:25" ht="13.5">
      <c r="B22" s="20">
        <v>14</v>
      </c>
      <c r="C22" s="54">
        <f t="shared" si="1"/>
        <v>1789802.495540661</v>
      </c>
      <c r="D22" s="54"/>
      <c r="E22" s="20">
        <v>2002</v>
      </c>
      <c r="F22" s="8">
        <v>42615</v>
      </c>
      <c r="G22" s="20" t="s">
        <v>3</v>
      </c>
      <c r="H22" s="20">
        <v>0.9861</v>
      </c>
      <c r="I22" s="20">
        <v>0.9796</v>
      </c>
      <c r="J22" s="20">
        <f t="shared" si="8"/>
        <v>64.9999999999995</v>
      </c>
      <c r="K22" s="54">
        <f t="shared" si="0"/>
        <v>53694.07486621983</v>
      </c>
      <c r="L22" s="54"/>
      <c r="M22" s="6">
        <f t="shared" si="2"/>
        <v>0.8260626902495422</v>
      </c>
      <c r="N22" s="20">
        <v>2002</v>
      </c>
      <c r="O22" s="8">
        <v>42619</v>
      </c>
      <c r="P22" s="55">
        <v>0.9861</v>
      </c>
      <c r="Q22" s="55"/>
      <c r="R22" s="52">
        <f t="shared" si="3"/>
        <v>0</v>
      </c>
      <c r="S22" s="52"/>
      <c r="T22" s="53">
        <f t="shared" si="4"/>
        <v>0</v>
      </c>
      <c r="U22" s="53"/>
      <c r="V22" s="23">
        <v>0.9995</v>
      </c>
      <c r="W22">
        <f t="shared" si="5"/>
        <v>134.0000000000008</v>
      </c>
      <c r="X22">
        <f t="shared" si="6"/>
        <v>129.999999999999</v>
      </c>
      <c r="Y22">
        <f t="shared" si="7"/>
        <v>4.000000000001791</v>
      </c>
    </row>
    <row r="23" spans="2:25" ht="13.5">
      <c r="B23" s="20">
        <v>15</v>
      </c>
      <c r="C23" s="54">
        <f t="shared" si="1"/>
        <v>1789802.495540661</v>
      </c>
      <c r="D23" s="54"/>
      <c r="E23" s="20">
        <v>2002</v>
      </c>
      <c r="F23" s="8">
        <v>42623</v>
      </c>
      <c r="G23" s="20" t="s">
        <v>2</v>
      </c>
      <c r="H23" s="20">
        <v>0.972</v>
      </c>
      <c r="I23" s="20">
        <v>0.9844</v>
      </c>
      <c r="J23" s="20">
        <f t="shared" si="8"/>
        <v>124.00000000000078</v>
      </c>
      <c r="K23" s="54">
        <f t="shared" si="0"/>
        <v>53694.07486621983</v>
      </c>
      <c r="L23" s="54"/>
      <c r="M23" s="6">
        <f t="shared" si="2"/>
        <v>0.4330167327920927</v>
      </c>
      <c r="N23" s="20">
        <v>2002</v>
      </c>
      <c r="O23" s="8">
        <v>42632</v>
      </c>
      <c r="P23" s="55">
        <v>0.9842</v>
      </c>
      <c r="Q23" s="55"/>
      <c r="R23" s="52">
        <f t="shared" si="3"/>
        <v>-52828.04140063526</v>
      </c>
      <c r="S23" s="52"/>
      <c r="T23" s="53">
        <f t="shared" si="4"/>
        <v>-124.00000000000078</v>
      </c>
      <c r="U23" s="53"/>
      <c r="V23" s="23">
        <v>0.9607</v>
      </c>
      <c r="W23">
        <f t="shared" si="5"/>
        <v>112.99999999999977</v>
      </c>
      <c r="X23">
        <f t="shared" si="6"/>
        <v>248.00000000000156</v>
      </c>
      <c r="Y23" s="46">
        <f t="shared" si="7"/>
        <v>-135.0000000000018</v>
      </c>
    </row>
    <row r="24" spans="2:25" ht="13.5">
      <c r="B24" s="20">
        <v>16</v>
      </c>
      <c r="C24" s="54">
        <f t="shared" si="1"/>
        <v>1736974.454140026</v>
      </c>
      <c r="D24" s="54"/>
      <c r="E24" s="20">
        <v>2002</v>
      </c>
      <c r="F24" s="8">
        <v>42680</v>
      </c>
      <c r="G24" s="20" t="s">
        <v>3</v>
      </c>
      <c r="H24" s="20">
        <v>1.0052</v>
      </c>
      <c r="I24" s="20">
        <v>0.9939</v>
      </c>
      <c r="J24" s="20">
        <f t="shared" si="8"/>
        <v>113.00000000000088</v>
      </c>
      <c r="K24" s="54">
        <f t="shared" si="0"/>
        <v>52109.23362420077</v>
      </c>
      <c r="L24" s="54"/>
      <c r="M24" s="6">
        <f t="shared" si="2"/>
        <v>0.4611436603911537</v>
      </c>
      <c r="N24" s="20">
        <v>2002</v>
      </c>
      <c r="O24" s="8">
        <v>42693</v>
      </c>
      <c r="P24" s="55">
        <v>1.0012</v>
      </c>
      <c r="Q24" s="55"/>
      <c r="R24" s="52">
        <f t="shared" si="3"/>
        <v>-18445.746415646165</v>
      </c>
      <c r="S24" s="52"/>
      <c r="T24" s="53">
        <f t="shared" si="4"/>
        <v>-113.00000000000088</v>
      </c>
      <c r="U24" s="53"/>
      <c r="V24" s="23">
        <v>1.0174</v>
      </c>
      <c r="W24">
        <f t="shared" si="5"/>
        <v>121.99999999999989</v>
      </c>
      <c r="X24">
        <f t="shared" si="6"/>
        <v>226.00000000000176</v>
      </c>
      <c r="Y24" s="46">
        <f t="shared" si="7"/>
        <v>-104.00000000000188</v>
      </c>
    </row>
    <row r="25" spans="2:25" ht="13.5">
      <c r="B25" s="20">
        <v>17</v>
      </c>
      <c r="C25" s="54">
        <f t="shared" si="1"/>
        <v>1718528.7077243798</v>
      </c>
      <c r="D25" s="54"/>
      <c r="E25" s="20">
        <v>2002</v>
      </c>
      <c r="F25" s="8">
        <v>42723</v>
      </c>
      <c r="G25" s="20" t="s">
        <v>3</v>
      </c>
      <c r="H25" s="20">
        <v>1.0289</v>
      </c>
      <c r="I25" s="20">
        <v>1.0223</v>
      </c>
      <c r="J25" s="20">
        <f t="shared" si="8"/>
        <v>65.99999999999939</v>
      </c>
      <c r="K25" s="54">
        <f t="shared" si="0"/>
        <v>51555.8612317314</v>
      </c>
      <c r="L25" s="54"/>
      <c r="M25" s="6">
        <f t="shared" si="2"/>
        <v>0.7811494126019981</v>
      </c>
      <c r="N25" s="20">
        <v>2003</v>
      </c>
      <c r="O25" s="8">
        <v>42411</v>
      </c>
      <c r="P25" s="55">
        <v>1.0691</v>
      </c>
      <c r="Q25" s="55"/>
      <c r="R25" s="52">
        <f t="shared" si="3"/>
        <v>314022.06386600336</v>
      </c>
      <c r="S25" s="52"/>
      <c r="T25" s="53">
        <f t="shared" si="4"/>
        <v>402.0000000000001</v>
      </c>
      <c r="U25" s="53"/>
      <c r="V25" s="23">
        <v>1.094</v>
      </c>
      <c r="W25">
        <f t="shared" si="5"/>
        <v>651.0000000000016</v>
      </c>
      <c r="X25">
        <f t="shared" si="6"/>
        <v>131.99999999999878</v>
      </c>
      <c r="Y25">
        <f t="shared" si="7"/>
        <v>519.0000000000028</v>
      </c>
    </row>
    <row r="26" spans="2:25" ht="13.5">
      <c r="B26" s="20">
        <v>18</v>
      </c>
      <c r="C26" s="54">
        <f t="shared" si="1"/>
        <v>2032550.7715903833</v>
      </c>
      <c r="D26" s="54"/>
      <c r="E26" s="20">
        <v>2003</v>
      </c>
      <c r="F26" s="8">
        <v>42418</v>
      </c>
      <c r="G26" s="20" t="s">
        <v>2</v>
      </c>
      <c r="H26" s="20">
        <v>1.0677</v>
      </c>
      <c r="I26" s="20">
        <v>1.0759</v>
      </c>
      <c r="J26" s="20">
        <f t="shared" si="8"/>
        <v>81.99999999999986</v>
      </c>
      <c r="K26" s="54">
        <f t="shared" si="0"/>
        <v>60976.523147711494</v>
      </c>
      <c r="L26" s="54"/>
      <c r="M26" s="6">
        <f t="shared" si="2"/>
        <v>0.7436161359477025</v>
      </c>
      <c r="N26" s="20">
        <v>2003</v>
      </c>
      <c r="O26" s="8">
        <v>42419</v>
      </c>
      <c r="P26" s="55">
        <v>1.0759</v>
      </c>
      <c r="Q26" s="55"/>
      <c r="R26" s="52">
        <f t="shared" si="3"/>
        <v>-60976.523147711494</v>
      </c>
      <c r="S26" s="52"/>
      <c r="T26" s="53">
        <f t="shared" si="4"/>
        <v>-81.99999999999986</v>
      </c>
      <c r="U26" s="53"/>
      <c r="V26" s="23">
        <v>1.0665</v>
      </c>
      <c r="W26" s="46">
        <f t="shared" si="5"/>
        <v>12.000000000000899</v>
      </c>
      <c r="X26">
        <f t="shared" si="6"/>
        <v>163.99999999999972</v>
      </c>
      <c r="Y26" s="46">
        <f t="shared" si="7"/>
        <v>-151.9999999999988</v>
      </c>
    </row>
    <row r="27" spans="2:25" ht="13.5">
      <c r="B27" s="20">
        <v>19</v>
      </c>
      <c r="C27" s="54">
        <f t="shared" si="1"/>
        <v>1971574.2484426717</v>
      </c>
      <c r="D27" s="54"/>
      <c r="E27" s="20">
        <v>2003</v>
      </c>
      <c r="F27" s="8">
        <v>42475</v>
      </c>
      <c r="G27" s="20" t="s">
        <v>3</v>
      </c>
      <c r="H27" s="20">
        <v>1.0824</v>
      </c>
      <c r="I27" s="20">
        <v>1.0735</v>
      </c>
      <c r="J27" s="20">
        <f t="shared" si="8"/>
        <v>89.00000000000131</v>
      </c>
      <c r="K27" s="54">
        <f t="shared" si="0"/>
        <v>59147.22745328015</v>
      </c>
      <c r="L27" s="54"/>
      <c r="M27" s="6">
        <f t="shared" si="2"/>
        <v>0.6645755893626886</v>
      </c>
      <c r="N27" s="20">
        <v>2003</v>
      </c>
      <c r="O27" s="8">
        <v>42540</v>
      </c>
      <c r="P27" s="55">
        <v>1.1655</v>
      </c>
      <c r="Q27" s="55"/>
      <c r="R27" s="52">
        <f t="shared" si="3"/>
        <v>552262.3147603939</v>
      </c>
      <c r="S27" s="52"/>
      <c r="T27" s="53">
        <f t="shared" si="4"/>
        <v>830.9999999999995</v>
      </c>
      <c r="U27" s="53"/>
      <c r="V27" s="23">
        <v>1.1938</v>
      </c>
      <c r="W27">
        <f t="shared" si="5"/>
        <v>1113.9999999999995</v>
      </c>
      <c r="X27">
        <f t="shared" si="6"/>
        <v>178.00000000000261</v>
      </c>
      <c r="Y27">
        <f t="shared" si="7"/>
        <v>935.9999999999969</v>
      </c>
    </row>
    <row r="28" spans="2:25" ht="13.5">
      <c r="B28" s="20">
        <v>20</v>
      </c>
      <c r="C28" s="54">
        <f t="shared" si="1"/>
        <v>2523836.5632030657</v>
      </c>
      <c r="D28" s="54"/>
      <c r="E28" s="20">
        <v>2003</v>
      </c>
      <c r="F28" s="8">
        <v>42546</v>
      </c>
      <c r="G28" s="20" t="s">
        <v>2</v>
      </c>
      <c r="H28" s="20">
        <v>1.149</v>
      </c>
      <c r="I28" s="20">
        <v>1.1628</v>
      </c>
      <c r="J28" s="20">
        <f t="shared" si="8"/>
        <v>138.00000000000034</v>
      </c>
      <c r="K28" s="54">
        <f t="shared" si="0"/>
        <v>75715.09689609197</v>
      </c>
      <c r="L28" s="54"/>
      <c r="M28" s="6">
        <f t="shared" si="2"/>
        <v>0.5486601224354477</v>
      </c>
      <c r="N28" s="20">
        <v>2003</v>
      </c>
      <c r="O28" s="8">
        <v>42572</v>
      </c>
      <c r="P28" s="55">
        <v>1.1341</v>
      </c>
      <c r="Q28" s="55"/>
      <c r="R28" s="52">
        <f t="shared" si="3"/>
        <v>81750.35824288122</v>
      </c>
      <c r="S28" s="52"/>
      <c r="T28" s="53">
        <f t="shared" si="4"/>
        <v>148.99999999999915</v>
      </c>
      <c r="U28" s="53"/>
      <c r="V28" s="23">
        <v>1.1109</v>
      </c>
      <c r="W28">
        <f t="shared" si="5"/>
        <v>381.0000000000002</v>
      </c>
      <c r="X28">
        <f t="shared" si="6"/>
        <v>276.0000000000007</v>
      </c>
      <c r="Y28">
        <f t="shared" si="7"/>
        <v>104.99999999999955</v>
      </c>
    </row>
    <row r="29" spans="2:25" ht="13.5">
      <c r="B29" s="20">
        <v>21</v>
      </c>
      <c r="C29" s="54">
        <f t="shared" si="1"/>
        <v>2605586.9214459467</v>
      </c>
      <c r="D29" s="54"/>
      <c r="E29" s="20">
        <v>2003</v>
      </c>
      <c r="F29" s="47">
        <v>42642</v>
      </c>
      <c r="G29" s="20" t="s">
        <v>3</v>
      </c>
      <c r="H29" s="20">
        <v>1.1644</v>
      </c>
      <c r="I29" s="20">
        <v>1.1396</v>
      </c>
      <c r="J29" s="20">
        <f t="shared" si="8"/>
        <v>248.00000000000156</v>
      </c>
      <c r="K29" s="54">
        <f t="shared" si="0"/>
        <v>78167.6076433784</v>
      </c>
      <c r="L29" s="54"/>
      <c r="M29" s="6">
        <f t="shared" si="2"/>
        <v>0.3151919663039432</v>
      </c>
      <c r="N29" s="20">
        <v>2003</v>
      </c>
      <c r="O29" s="8">
        <v>42673</v>
      </c>
      <c r="P29" s="55">
        <v>1.1658</v>
      </c>
      <c r="Q29" s="55"/>
      <c r="R29" s="52">
        <f t="shared" si="3"/>
        <v>4412.687528254719</v>
      </c>
      <c r="S29" s="52"/>
      <c r="T29" s="53">
        <f t="shared" si="4"/>
        <v>13.999999999998458</v>
      </c>
      <c r="U29" s="53"/>
      <c r="V29" s="23">
        <v>1.1864</v>
      </c>
      <c r="W29">
        <f t="shared" si="5"/>
        <v>219.99999999999798</v>
      </c>
      <c r="X29">
        <f t="shared" si="6"/>
        <v>496.0000000000031</v>
      </c>
      <c r="Y29" s="46">
        <f t="shared" si="7"/>
        <v>-276.0000000000051</v>
      </c>
    </row>
    <row r="30" spans="2:25" ht="13.5">
      <c r="B30" s="20">
        <v>22</v>
      </c>
      <c r="C30" s="54">
        <f t="shared" si="1"/>
        <v>2609999.6089742016</v>
      </c>
      <c r="D30" s="54"/>
      <c r="E30" s="20">
        <v>2003</v>
      </c>
      <c r="F30" s="8">
        <v>42673</v>
      </c>
      <c r="G30" s="20" t="s">
        <v>2</v>
      </c>
      <c r="H30" s="20">
        <v>1.1617</v>
      </c>
      <c r="I30" s="20">
        <v>1.1759</v>
      </c>
      <c r="J30" s="20">
        <f t="shared" si="8"/>
        <v>141.99999999999991</v>
      </c>
      <c r="K30" s="54">
        <f t="shared" si="0"/>
        <v>78299.98826922604</v>
      </c>
      <c r="L30" s="54"/>
      <c r="M30" s="6">
        <f t="shared" si="2"/>
        <v>0.5514083680931414</v>
      </c>
      <c r="N30" s="20">
        <v>2003</v>
      </c>
      <c r="O30" s="8">
        <v>42681</v>
      </c>
      <c r="P30" s="55">
        <v>1.1515</v>
      </c>
      <c r="Q30" s="55"/>
      <c r="R30" s="52">
        <f t="shared" si="3"/>
        <v>56243.653545500354</v>
      </c>
      <c r="S30" s="52"/>
      <c r="T30" s="53">
        <f t="shared" si="4"/>
        <v>101.99999999999987</v>
      </c>
      <c r="U30" s="53"/>
      <c r="V30" s="23">
        <v>1.1372</v>
      </c>
      <c r="W30">
        <f t="shared" si="5"/>
        <v>244.99999999999966</v>
      </c>
      <c r="X30">
        <f t="shared" si="6"/>
        <v>283.99999999999983</v>
      </c>
      <c r="Y30" s="46">
        <f t="shared" si="7"/>
        <v>-39.00000000000017</v>
      </c>
    </row>
    <row r="31" spans="2:25" ht="13.5">
      <c r="B31" s="20">
        <v>23</v>
      </c>
      <c r="C31" s="54">
        <f t="shared" si="1"/>
        <v>2666243.262519702</v>
      </c>
      <c r="D31" s="54"/>
      <c r="E31" s="20">
        <v>2003</v>
      </c>
      <c r="F31" s="8">
        <v>42715</v>
      </c>
      <c r="G31" s="20" t="s">
        <v>3</v>
      </c>
      <c r="H31" s="20">
        <v>1.2239</v>
      </c>
      <c r="I31" s="20">
        <v>1.2111</v>
      </c>
      <c r="J31" s="20">
        <f t="shared" si="8"/>
        <v>127.99999999999923</v>
      </c>
      <c r="K31" s="54">
        <f t="shared" si="0"/>
        <v>79987.29787559106</v>
      </c>
      <c r="L31" s="54"/>
      <c r="M31" s="6">
        <f t="shared" si="2"/>
        <v>0.6249007646530589</v>
      </c>
      <c r="N31" s="20">
        <v>2004</v>
      </c>
      <c r="O31" s="8">
        <v>42384</v>
      </c>
      <c r="P31" s="55">
        <v>1.2558</v>
      </c>
      <c r="Q31" s="55"/>
      <c r="R31" s="52">
        <f t="shared" si="3"/>
        <v>199343.343924326</v>
      </c>
      <c r="S31" s="52"/>
      <c r="T31" s="53">
        <f t="shared" si="4"/>
        <v>319.0000000000004</v>
      </c>
      <c r="U31" s="53"/>
      <c r="V31" s="23">
        <v>1.2901</v>
      </c>
      <c r="W31">
        <f t="shared" si="5"/>
        <v>662.0000000000003</v>
      </c>
      <c r="X31">
        <f t="shared" si="6"/>
        <v>255.99999999999847</v>
      </c>
      <c r="Y31">
        <f t="shared" si="7"/>
        <v>406.0000000000019</v>
      </c>
    </row>
    <row r="32" spans="2:25" ht="13.5">
      <c r="B32" s="20">
        <v>24</v>
      </c>
      <c r="C32" s="54">
        <f t="shared" si="1"/>
        <v>2865586.6064440277</v>
      </c>
      <c r="D32" s="54"/>
      <c r="E32" s="20">
        <v>2004</v>
      </c>
      <c r="F32" s="8">
        <v>42398</v>
      </c>
      <c r="G32" s="20" t="s">
        <v>2</v>
      </c>
      <c r="H32" s="20">
        <v>1.236</v>
      </c>
      <c r="I32" s="20">
        <v>1.2531</v>
      </c>
      <c r="J32" s="20">
        <f t="shared" si="8"/>
        <v>171.00000000000114</v>
      </c>
      <c r="K32" s="54">
        <f t="shared" si="0"/>
        <v>85967.59819332082</v>
      </c>
      <c r="L32" s="54"/>
      <c r="M32" s="6">
        <f t="shared" si="2"/>
        <v>0.5027344923585979</v>
      </c>
      <c r="N32" s="20">
        <v>2004</v>
      </c>
      <c r="O32" s="8">
        <v>42403</v>
      </c>
      <c r="P32" s="55">
        <v>1.2531</v>
      </c>
      <c r="Q32" s="55"/>
      <c r="R32" s="52">
        <f t="shared" si="3"/>
        <v>-85967.59819332082</v>
      </c>
      <c r="S32" s="52"/>
      <c r="T32" s="53">
        <f t="shared" si="4"/>
        <v>-171.00000000000114</v>
      </c>
      <c r="U32" s="53"/>
      <c r="V32" s="23">
        <v>1.2349</v>
      </c>
      <c r="W32" s="46">
        <f t="shared" si="5"/>
        <v>10.999999999998789</v>
      </c>
      <c r="X32">
        <f t="shared" si="6"/>
        <v>342.0000000000023</v>
      </c>
      <c r="Y32" s="46">
        <f t="shared" si="7"/>
        <v>-331.00000000000347</v>
      </c>
    </row>
    <row r="33" spans="2:25" ht="13.5">
      <c r="B33" s="20">
        <v>25</v>
      </c>
      <c r="C33" s="54">
        <f t="shared" si="1"/>
        <v>2779619.008250707</v>
      </c>
      <c r="D33" s="54"/>
      <c r="E33" s="20">
        <v>2004</v>
      </c>
      <c r="F33" s="8">
        <v>42414</v>
      </c>
      <c r="G33" s="20" t="s">
        <v>3</v>
      </c>
      <c r="H33" s="20">
        <v>1.2793</v>
      </c>
      <c r="I33" s="20">
        <v>1.2717</v>
      </c>
      <c r="J33" s="20">
        <f t="shared" si="8"/>
        <v>76.00000000000051</v>
      </c>
      <c r="K33" s="54">
        <f t="shared" si="0"/>
        <v>83388.5702475212</v>
      </c>
      <c r="L33" s="54"/>
      <c r="M33" s="6">
        <f t="shared" si="2"/>
        <v>1.0972180295726401</v>
      </c>
      <c r="N33" s="20">
        <v>2004</v>
      </c>
      <c r="O33" s="8">
        <v>42418</v>
      </c>
      <c r="P33" s="55">
        <v>1.2717</v>
      </c>
      <c r="Q33" s="55"/>
      <c r="R33" s="52">
        <f t="shared" si="3"/>
        <v>-83388.5702475212</v>
      </c>
      <c r="S33" s="52"/>
      <c r="T33" s="53">
        <f t="shared" si="4"/>
        <v>-76.00000000000051</v>
      </c>
      <c r="U33" s="53"/>
      <c r="V33" s="23">
        <v>1.2931</v>
      </c>
      <c r="W33">
        <f t="shared" si="5"/>
        <v>137.99999999999812</v>
      </c>
      <c r="X33">
        <f t="shared" si="6"/>
        <v>152.00000000000102</v>
      </c>
      <c r="Y33" s="46">
        <f t="shared" si="7"/>
        <v>-14.000000000002899</v>
      </c>
    </row>
    <row r="34" spans="2:25" ht="13.5">
      <c r="B34" s="20">
        <v>26</v>
      </c>
      <c r="C34" s="54">
        <f t="shared" si="1"/>
        <v>2696230.4380031857</v>
      </c>
      <c r="D34" s="54"/>
      <c r="E34" s="20">
        <v>2004</v>
      </c>
      <c r="F34" s="8">
        <v>42430</v>
      </c>
      <c r="G34" s="20" t="s">
        <v>2</v>
      </c>
      <c r="H34" s="20">
        <v>1.2424</v>
      </c>
      <c r="I34" s="20">
        <v>1.2544</v>
      </c>
      <c r="J34" s="20">
        <f t="shared" si="8"/>
        <v>120.00000000000011</v>
      </c>
      <c r="K34" s="54">
        <f t="shared" si="0"/>
        <v>80886.91314009557</v>
      </c>
      <c r="L34" s="54"/>
      <c r="M34" s="6">
        <f t="shared" si="2"/>
        <v>0.6740576095007957</v>
      </c>
      <c r="N34" s="20">
        <v>2004</v>
      </c>
      <c r="O34" s="8">
        <v>42459</v>
      </c>
      <c r="P34" s="55">
        <v>1.2213</v>
      </c>
      <c r="Q34" s="55"/>
      <c r="R34" s="52">
        <f t="shared" si="3"/>
        <v>142226.1556046672</v>
      </c>
      <c r="S34" s="52"/>
      <c r="T34" s="53">
        <f t="shared" si="4"/>
        <v>210.99999999999898</v>
      </c>
      <c r="U34" s="53"/>
      <c r="V34" s="23">
        <v>1.2044</v>
      </c>
      <c r="W34">
        <f t="shared" si="5"/>
        <v>380.00000000000034</v>
      </c>
      <c r="X34">
        <f t="shared" si="6"/>
        <v>240.00000000000023</v>
      </c>
      <c r="Y34">
        <f t="shared" si="7"/>
        <v>140.0000000000001</v>
      </c>
    </row>
    <row r="35" spans="2:25" ht="13.5">
      <c r="B35" s="20">
        <v>27</v>
      </c>
      <c r="C35" s="54">
        <f t="shared" si="1"/>
        <v>2838456.5936078527</v>
      </c>
      <c r="D35" s="54"/>
      <c r="E35" s="20">
        <v>2004</v>
      </c>
      <c r="F35" s="8">
        <v>42468</v>
      </c>
      <c r="G35" s="20" t="s">
        <v>2</v>
      </c>
      <c r="H35" s="20">
        <v>1.2058</v>
      </c>
      <c r="I35" s="20">
        <v>1.2221</v>
      </c>
      <c r="J35" s="20">
        <f>ABS(H35-I35)*10000</f>
        <v>162.9999999999998</v>
      </c>
      <c r="K35" s="54">
        <f t="shared" si="0"/>
        <v>85153.69780823558</v>
      </c>
      <c r="L35" s="54"/>
      <c r="M35" s="6">
        <f t="shared" si="2"/>
        <v>0.522415323976906</v>
      </c>
      <c r="N35" s="20">
        <v>2004</v>
      </c>
      <c r="O35" s="8">
        <v>42487</v>
      </c>
      <c r="P35" s="55">
        <v>1.1944</v>
      </c>
      <c r="Q35" s="55"/>
      <c r="R35" s="52">
        <f t="shared" si="3"/>
        <v>59555.34693336769</v>
      </c>
      <c r="S35" s="52"/>
      <c r="T35" s="53">
        <f t="shared" si="4"/>
        <v>114.00000000000077</v>
      </c>
      <c r="U35" s="53"/>
      <c r="V35" s="23">
        <v>1.1758</v>
      </c>
      <c r="W35">
        <f aca="true" t="shared" si="9" ref="W35:W53">ABS(H35-V35)*10000</f>
        <v>300.0000000000003</v>
      </c>
      <c r="X35">
        <f aca="true" t="shared" si="10" ref="X35:X53">J35*2</f>
        <v>325.9999999999996</v>
      </c>
      <c r="Y35" s="46">
        <f aca="true" t="shared" si="11" ref="Y35:Y53">W35-X35</f>
        <v>-25.999999999999318</v>
      </c>
    </row>
    <row r="36" spans="2:25" ht="13.5">
      <c r="B36" s="20">
        <v>28</v>
      </c>
      <c r="C36" s="54">
        <f t="shared" si="1"/>
        <v>2898011.9405412204</v>
      </c>
      <c r="D36" s="54"/>
      <c r="E36" s="20">
        <v>2004</v>
      </c>
      <c r="F36" s="8">
        <v>42510</v>
      </c>
      <c r="G36" s="20" t="s">
        <v>3</v>
      </c>
      <c r="H36" s="20">
        <v>1.2021</v>
      </c>
      <c r="I36" s="20">
        <v>1.1893</v>
      </c>
      <c r="J36" s="20">
        <f t="shared" si="8"/>
        <v>127.99999999999923</v>
      </c>
      <c r="K36" s="54">
        <f t="shared" si="0"/>
        <v>86940.35821623661</v>
      </c>
      <c r="L36" s="54"/>
      <c r="M36" s="6">
        <f t="shared" si="2"/>
        <v>0.6792215485643526</v>
      </c>
      <c r="N36" s="20">
        <v>2004</v>
      </c>
      <c r="O36" s="8">
        <v>42525</v>
      </c>
      <c r="P36" s="55">
        <v>1.2153</v>
      </c>
      <c r="Q36" s="55"/>
      <c r="R36" s="52">
        <f t="shared" si="3"/>
        <v>89657.24441049523</v>
      </c>
      <c r="S36" s="52"/>
      <c r="T36" s="53">
        <f t="shared" si="4"/>
        <v>132.000000000001</v>
      </c>
      <c r="U36" s="53"/>
      <c r="V36" s="23">
        <v>1.2308</v>
      </c>
      <c r="W36">
        <f t="shared" si="9"/>
        <v>286.9999999999995</v>
      </c>
      <c r="X36">
        <f t="shared" si="10"/>
        <v>255.99999999999847</v>
      </c>
      <c r="Y36">
        <f t="shared" si="11"/>
        <v>31.000000000001023</v>
      </c>
    </row>
    <row r="37" spans="2:25" ht="13.5">
      <c r="B37" s="20">
        <v>29</v>
      </c>
      <c r="C37" s="54">
        <f t="shared" si="1"/>
        <v>2987669.1849517156</v>
      </c>
      <c r="D37" s="54"/>
      <c r="E37" s="20">
        <v>2004</v>
      </c>
      <c r="F37" s="8">
        <v>42566</v>
      </c>
      <c r="G37" s="20" t="s">
        <v>3</v>
      </c>
      <c r="H37" s="20">
        <v>1.2397</v>
      </c>
      <c r="I37" s="20">
        <v>1.2325</v>
      </c>
      <c r="J37" s="20">
        <f t="shared" si="8"/>
        <v>72.00000000000095</v>
      </c>
      <c r="K37" s="54">
        <f t="shared" si="0"/>
        <v>89630.07554855147</v>
      </c>
      <c r="L37" s="54"/>
      <c r="M37" s="6">
        <f t="shared" si="2"/>
        <v>1.2448621603965315</v>
      </c>
      <c r="N37" s="20">
        <v>2004</v>
      </c>
      <c r="O37" s="8">
        <v>42571</v>
      </c>
      <c r="P37" s="55">
        <v>1.2325</v>
      </c>
      <c r="Q37" s="55"/>
      <c r="R37" s="52">
        <f t="shared" si="3"/>
        <v>-89630.07554855145</v>
      </c>
      <c r="S37" s="52"/>
      <c r="T37" s="53">
        <f t="shared" si="4"/>
        <v>-72.00000000000095</v>
      </c>
      <c r="U37" s="53"/>
      <c r="V37" s="23">
        <v>1.2464</v>
      </c>
      <c r="W37" s="46">
        <f t="shared" si="9"/>
        <v>66.99999999999929</v>
      </c>
      <c r="X37">
        <f t="shared" si="10"/>
        <v>144.0000000000019</v>
      </c>
      <c r="Y37" s="46">
        <f t="shared" si="11"/>
        <v>-77.00000000000261</v>
      </c>
    </row>
    <row r="38" spans="2:25" ht="13.5">
      <c r="B38" s="20">
        <v>30</v>
      </c>
      <c r="C38" s="54">
        <f t="shared" si="1"/>
        <v>2898039.109403164</v>
      </c>
      <c r="D38" s="54"/>
      <c r="E38" s="20">
        <v>2004</v>
      </c>
      <c r="F38" s="8">
        <v>42595</v>
      </c>
      <c r="G38" s="20" t="s">
        <v>3</v>
      </c>
      <c r="H38" s="20">
        <v>1.2376</v>
      </c>
      <c r="I38" s="20">
        <v>1.2175</v>
      </c>
      <c r="J38" s="20">
        <f t="shared" si="8"/>
        <v>201.00000000000006</v>
      </c>
      <c r="K38" s="54">
        <f t="shared" si="0"/>
        <v>86941.17328209493</v>
      </c>
      <c r="L38" s="54"/>
      <c r="M38" s="6">
        <f t="shared" si="2"/>
        <v>0.43254315065718857</v>
      </c>
      <c r="N38" s="20">
        <v>2004</v>
      </c>
      <c r="O38" s="8">
        <v>42605</v>
      </c>
      <c r="P38" s="55">
        <v>1.2175</v>
      </c>
      <c r="Q38" s="55"/>
      <c r="R38" s="52">
        <f t="shared" si="3"/>
        <v>-86941.17328209494</v>
      </c>
      <c r="S38" s="52"/>
      <c r="T38" s="53">
        <f t="shared" si="4"/>
        <v>-201.00000000000006</v>
      </c>
      <c r="U38" s="53"/>
      <c r="V38" s="23">
        <v>1.2392</v>
      </c>
      <c r="W38" s="46">
        <f t="shared" si="9"/>
        <v>16.00000000000046</v>
      </c>
      <c r="X38">
        <f t="shared" si="10"/>
        <v>402.0000000000001</v>
      </c>
      <c r="Y38" s="46">
        <f t="shared" si="11"/>
        <v>-385.99999999999966</v>
      </c>
    </row>
    <row r="39" spans="2:25" ht="13.5">
      <c r="B39" s="20">
        <v>31</v>
      </c>
      <c r="C39" s="54">
        <f t="shared" si="1"/>
        <v>2811097.9361210694</v>
      </c>
      <c r="D39" s="54"/>
      <c r="E39" s="20">
        <v>2004</v>
      </c>
      <c r="F39" s="8">
        <v>42640</v>
      </c>
      <c r="G39" s="20" t="s">
        <v>3</v>
      </c>
      <c r="H39" s="20">
        <v>1.2317</v>
      </c>
      <c r="I39" s="20">
        <v>1.2247</v>
      </c>
      <c r="J39" s="20">
        <f t="shared" si="8"/>
        <v>70.00000000000117</v>
      </c>
      <c r="K39" s="54">
        <f t="shared" si="0"/>
        <v>84332.93808363208</v>
      </c>
      <c r="L39" s="54"/>
      <c r="M39" s="6">
        <f t="shared" si="2"/>
        <v>1.204756258337581</v>
      </c>
      <c r="N39" s="20">
        <v>2004</v>
      </c>
      <c r="O39" s="8">
        <v>42647</v>
      </c>
      <c r="P39" s="55">
        <v>1.2247</v>
      </c>
      <c r="Q39" s="55"/>
      <c r="R39" s="52">
        <f t="shared" si="3"/>
        <v>-84332.93808363209</v>
      </c>
      <c r="S39" s="52"/>
      <c r="T39" s="53">
        <f t="shared" si="4"/>
        <v>-70.00000000000117</v>
      </c>
      <c r="U39" s="53"/>
      <c r="V39" s="23">
        <v>1.2444</v>
      </c>
      <c r="W39">
        <f t="shared" si="9"/>
        <v>126.99999999999933</v>
      </c>
      <c r="X39">
        <f t="shared" si="10"/>
        <v>140.00000000000233</v>
      </c>
      <c r="Y39" s="46">
        <f t="shared" si="11"/>
        <v>-13.000000000002998</v>
      </c>
    </row>
    <row r="40" spans="2:25" ht="13.5">
      <c r="B40" s="20">
        <v>32</v>
      </c>
      <c r="C40" s="54">
        <f t="shared" si="1"/>
        <v>2726764.9980374374</v>
      </c>
      <c r="D40" s="54"/>
      <c r="E40" s="20">
        <v>2004</v>
      </c>
      <c r="F40" s="8">
        <v>42656</v>
      </c>
      <c r="G40" s="20" t="s">
        <v>3</v>
      </c>
      <c r="H40" s="20">
        <v>1.2361</v>
      </c>
      <c r="I40" s="20">
        <v>1.2223</v>
      </c>
      <c r="J40" s="20">
        <f t="shared" si="8"/>
        <v>138.00000000000034</v>
      </c>
      <c r="K40" s="54">
        <f t="shared" si="0"/>
        <v>81802.94994112312</v>
      </c>
      <c r="L40" s="54"/>
      <c r="M40" s="6">
        <f t="shared" si="2"/>
        <v>0.5927749995733546</v>
      </c>
      <c r="N40" s="20">
        <v>2005</v>
      </c>
      <c r="O40" s="8">
        <v>42375</v>
      </c>
      <c r="P40" s="55">
        <v>1.3201</v>
      </c>
      <c r="Q40" s="55"/>
      <c r="R40" s="52">
        <f t="shared" si="3"/>
        <v>497930.9996416183</v>
      </c>
      <c r="S40" s="52"/>
      <c r="T40" s="53">
        <f t="shared" si="4"/>
        <v>840.0000000000008</v>
      </c>
      <c r="U40" s="53"/>
      <c r="V40" s="23">
        <v>1.3669</v>
      </c>
      <c r="W40">
        <f t="shared" si="9"/>
        <v>1308.0000000000002</v>
      </c>
      <c r="X40">
        <f t="shared" si="10"/>
        <v>276.0000000000007</v>
      </c>
      <c r="Y40">
        <f t="shared" si="11"/>
        <v>1031.9999999999995</v>
      </c>
    </row>
    <row r="41" spans="2:25" ht="13.5">
      <c r="B41" s="20">
        <v>33</v>
      </c>
      <c r="C41" s="54">
        <f t="shared" si="1"/>
        <v>3224695.9976790557</v>
      </c>
      <c r="D41" s="54"/>
      <c r="E41" s="20">
        <v>2005</v>
      </c>
      <c r="F41" s="8">
        <v>42388</v>
      </c>
      <c r="G41" s="20" t="s">
        <v>2</v>
      </c>
      <c r="H41" s="20">
        <v>1.2963</v>
      </c>
      <c r="I41" s="20">
        <v>1.3121</v>
      </c>
      <c r="J41" s="20">
        <f t="shared" si="8"/>
        <v>158.00000000000037</v>
      </c>
      <c r="K41" s="54">
        <f t="shared" si="0"/>
        <v>96740.87993037167</v>
      </c>
      <c r="L41" s="54"/>
      <c r="M41" s="6">
        <f t="shared" si="2"/>
        <v>0.6122840501922243</v>
      </c>
      <c r="N41" s="20">
        <v>2005</v>
      </c>
      <c r="O41" s="8">
        <v>42396</v>
      </c>
      <c r="P41" s="55">
        <v>1.3121</v>
      </c>
      <c r="Q41" s="55"/>
      <c r="R41" s="52">
        <f t="shared" si="3"/>
        <v>-96740.87993037167</v>
      </c>
      <c r="S41" s="52"/>
      <c r="T41" s="53">
        <f t="shared" si="4"/>
        <v>-158.00000000000037</v>
      </c>
      <c r="U41" s="53"/>
      <c r="V41" s="23">
        <v>1.292</v>
      </c>
      <c r="W41" s="46">
        <f t="shared" si="9"/>
        <v>42.9999999999997</v>
      </c>
      <c r="X41">
        <f t="shared" si="10"/>
        <v>316.00000000000074</v>
      </c>
      <c r="Y41" s="46">
        <f t="shared" si="11"/>
        <v>-273.000000000001</v>
      </c>
    </row>
    <row r="42" spans="2:25" ht="13.5">
      <c r="B42" s="20">
        <v>34</v>
      </c>
      <c r="C42" s="54">
        <f t="shared" si="1"/>
        <v>3127955.117748684</v>
      </c>
      <c r="D42" s="54"/>
      <c r="E42" s="20">
        <v>2005</v>
      </c>
      <c r="F42" s="8">
        <v>42402</v>
      </c>
      <c r="G42" s="20" t="s">
        <v>2</v>
      </c>
      <c r="H42" s="20">
        <v>1.3007</v>
      </c>
      <c r="I42" s="20">
        <v>1.3094</v>
      </c>
      <c r="J42" s="20">
        <f t="shared" si="8"/>
        <v>86.9999999999993</v>
      </c>
      <c r="K42" s="54">
        <f t="shared" si="0"/>
        <v>93838.6535324605</v>
      </c>
      <c r="L42" s="54"/>
      <c r="M42" s="6">
        <f t="shared" si="2"/>
        <v>1.0786052130167962</v>
      </c>
      <c r="N42" s="20">
        <v>2005</v>
      </c>
      <c r="O42" s="8">
        <v>42415</v>
      </c>
      <c r="P42" s="55">
        <v>1.3007</v>
      </c>
      <c r="Q42" s="55"/>
      <c r="R42" s="52">
        <f t="shared" si="3"/>
        <v>0</v>
      </c>
      <c r="S42" s="52"/>
      <c r="T42" s="53">
        <f t="shared" si="4"/>
        <v>0</v>
      </c>
      <c r="U42" s="53"/>
      <c r="V42" s="23">
        <v>1.2729</v>
      </c>
      <c r="W42">
        <f t="shared" si="9"/>
        <v>278.00000000000045</v>
      </c>
      <c r="X42">
        <f t="shared" si="10"/>
        <v>173.9999999999986</v>
      </c>
      <c r="Y42">
        <f t="shared" si="11"/>
        <v>104.00000000000185</v>
      </c>
    </row>
    <row r="43" spans="2:25" ht="13.5">
      <c r="B43" s="20">
        <v>35</v>
      </c>
      <c r="C43" s="54">
        <f t="shared" si="1"/>
        <v>3127955.117748684</v>
      </c>
      <c r="D43" s="54"/>
      <c r="E43" s="20">
        <v>2005</v>
      </c>
      <c r="F43" s="8">
        <v>42418</v>
      </c>
      <c r="G43" s="20" t="s">
        <v>3</v>
      </c>
      <c r="H43" s="20">
        <v>1.3084</v>
      </c>
      <c r="I43" s="20">
        <v>1.3013</v>
      </c>
      <c r="J43" s="20">
        <f t="shared" si="8"/>
        <v>71.00000000000107</v>
      </c>
      <c r="K43" s="54">
        <f t="shared" si="0"/>
        <v>93838.6535324605</v>
      </c>
      <c r="L43" s="54"/>
      <c r="M43" s="6">
        <f t="shared" si="2"/>
        <v>1.3216711765135085</v>
      </c>
      <c r="N43" s="20">
        <v>2005</v>
      </c>
      <c r="O43" s="8">
        <v>42431</v>
      </c>
      <c r="P43" s="55">
        <v>1.3144</v>
      </c>
      <c r="Q43" s="55"/>
      <c r="R43" s="52">
        <f t="shared" si="3"/>
        <v>79300.27059081059</v>
      </c>
      <c r="S43" s="52"/>
      <c r="T43" s="53">
        <f t="shared" si="4"/>
        <v>60.00000000000006</v>
      </c>
      <c r="U43" s="53"/>
      <c r="V43" s="23">
        <v>1.3281</v>
      </c>
      <c r="W43">
        <f t="shared" si="9"/>
        <v>197.0000000000005</v>
      </c>
      <c r="X43">
        <f t="shared" si="10"/>
        <v>142.00000000000213</v>
      </c>
      <c r="Y43">
        <f t="shared" si="11"/>
        <v>54.99999999999838</v>
      </c>
    </row>
    <row r="44" spans="2:25" ht="13.5">
      <c r="B44" s="20">
        <v>36</v>
      </c>
      <c r="C44" s="54">
        <f t="shared" si="1"/>
        <v>3207255.3883394944</v>
      </c>
      <c r="D44" s="54"/>
      <c r="E44" s="20">
        <v>2005</v>
      </c>
      <c r="F44" s="8">
        <v>42436</v>
      </c>
      <c r="G44" s="20" t="s">
        <v>3</v>
      </c>
      <c r="H44" s="20">
        <v>1.325</v>
      </c>
      <c r="I44" s="20">
        <v>1.3179</v>
      </c>
      <c r="J44" s="20">
        <f t="shared" si="8"/>
        <v>70.99999999999883</v>
      </c>
      <c r="K44" s="54">
        <f t="shared" si="0"/>
        <v>96217.66165018483</v>
      </c>
      <c r="L44" s="54"/>
      <c r="M44" s="6">
        <f t="shared" si="2"/>
        <v>1.355178333101217</v>
      </c>
      <c r="N44" s="20">
        <v>2005</v>
      </c>
      <c r="O44" s="8">
        <v>42447</v>
      </c>
      <c r="P44" s="55">
        <v>1.329</v>
      </c>
      <c r="Q44" s="55"/>
      <c r="R44" s="52">
        <f t="shared" si="3"/>
        <v>54207.13332404874</v>
      </c>
      <c r="S44" s="52"/>
      <c r="T44" s="53">
        <f t="shared" si="4"/>
        <v>40.000000000000036</v>
      </c>
      <c r="U44" s="53"/>
      <c r="V44" s="23">
        <v>1.3484</v>
      </c>
      <c r="W44">
        <f t="shared" si="9"/>
        <v>234.00000000000088</v>
      </c>
      <c r="X44">
        <f t="shared" si="10"/>
        <v>141.99999999999767</v>
      </c>
      <c r="Y44">
        <f t="shared" si="11"/>
        <v>92.00000000000321</v>
      </c>
    </row>
    <row r="45" spans="2:25" ht="13.5">
      <c r="B45" s="20">
        <v>37</v>
      </c>
      <c r="C45" s="54">
        <f t="shared" si="1"/>
        <v>3261462.5216635433</v>
      </c>
      <c r="D45" s="54"/>
      <c r="E45" s="20">
        <v>2005</v>
      </c>
      <c r="F45" s="8">
        <v>42451</v>
      </c>
      <c r="G45" s="20" t="s">
        <v>2</v>
      </c>
      <c r="H45" s="20">
        <v>1.3051</v>
      </c>
      <c r="I45" s="20">
        <v>1.3229</v>
      </c>
      <c r="J45" s="20">
        <f t="shared" si="8"/>
        <v>178.00000000000037</v>
      </c>
      <c r="K45" s="54">
        <f t="shared" si="0"/>
        <v>97843.8756499063</v>
      </c>
      <c r="L45" s="54"/>
      <c r="M45" s="6">
        <f t="shared" si="2"/>
        <v>0.5496846946623938</v>
      </c>
      <c r="N45" s="20">
        <v>2005</v>
      </c>
      <c r="O45" s="8">
        <v>42478</v>
      </c>
      <c r="P45" s="55">
        <v>1.302</v>
      </c>
      <c r="Q45" s="55"/>
      <c r="R45" s="52">
        <f t="shared" si="3"/>
        <v>17040.22553453355</v>
      </c>
      <c r="S45" s="52"/>
      <c r="T45" s="53">
        <f t="shared" si="4"/>
        <v>30.999999999998806</v>
      </c>
      <c r="U45" s="53"/>
      <c r="V45" s="23">
        <v>1.2764</v>
      </c>
      <c r="W45">
        <f t="shared" si="9"/>
        <v>286.9999999999995</v>
      </c>
      <c r="X45">
        <f t="shared" si="10"/>
        <v>356.00000000000074</v>
      </c>
      <c r="Y45" s="46">
        <f t="shared" si="11"/>
        <v>-69.00000000000125</v>
      </c>
    </row>
    <row r="46" spans="2:25" ht="13.5">
      <c r="B46" s="20">
        <v>38</v>
      </c>
      <c r="C46" s="54">
        <f t="shared" si="1"/>
        <v>3278502.747198077</v>
      </c>
      <c r="D46" s="54"/>
      <c r="E46" s="20">
        <v>2005</v>
      </c>
      <c r="F46" s="8">
        <v>42479</v>
      </c>
      <c r="G46" s="20" t="s">
        <v>3</v>
      </c>
      <c r="H46" s="20">
        <v>1.3081</v>
      </c>
      <c r="I46" s="20">
        <v>1.2979</v>
      </c>
      <c r="J46" s="20">
        <f t="shared" si="8"/>
        <v>101.99999999999987</v>
      </c>
      <c r="K46" s="54">
        <f t="shared" si="0"/>
        <v>98355.0824159423</v>
      </c>
      <c r="L46" s="54"/>
      <c r="M46" s="6">
        <f t="shared" si="2"/>
        <v>0.9642655138817885</v>
      </c>
      <c r="N46" s="20">
        <v>2005</v>
      </c>
      <c r="O46" s="8">
        <v>42485</v>
      </c>
      <c r="P46" s="55">
        <v>1.2979</v>
      </c>
      <c r="Q46" s="55"/>
      <c r="R46" s="52">
        <f t="shared" si="3"/>
        <v>-98355.0824159423</v>
      </c>
      <c r="S46" s="52"/>
      <c r="T46" s="53">
        <f t="shared" si="4"/>
        <v>-101.99999999999987</v>
      </c>
      <c r="U46" s="53"/>
      <c r="V46" s="23">
        <v>1.3127</v>
      </c>
      <c r="W46" s="46">
        <f t="shared" si="9"/>
        <v>45.999999999999375</v>
      </c>
      <c r="X46">
        <f t="shared" si="10"/>
        <v>203.99999999999974</v>
      </c>
      <c r="Y46" s="46">
        <f t="shared" si="11"/>
        <v>-158.00000000000037</v>
      </c>
    </row>
    <row r="47" spans="2:25" ht="13.5">
      <c r="B47" s="20">
        <v>39</v>
      </c>
      <c r="C47" s="54">
        <f t="shared" si="1"/>
        <v>3180147.664782135</v>
      </c>
      <c r="D47" s="54"/>
      <c r="E47" s="20">
        <v>2005</v>
      </c>
      <c r="F47" s="8">
        <v>42489</v>
      </c>
      <c r="G47" s="20" t="s">
        <v>2</v>
      </c>
      <c r="H47" s="20">
        <v>1.2853</v>
      </c>
      <c r="I47" s="20">
        <v>1.2982</v>
      </c>
      <c r="J47" s="20">
        <f t="shared" si="8"/>
        <v>128.99999999999912</v>
      </c>
      <c r="K47" s="54">
        <f t="shared" si="0"/>
        <v>95404.42994346404</v>
      </c>
      <c r="L47" s="54"/>
      <c r="M47" s="6">
        <f t="shared" si="2"/>
        <v>0.7395692243679434</v>
      </c>
      <c r="N47" s="20">
        <v>2005</v>
      </c>
      <c r="O47" s="8">
        <v>42495</v>
      </c>
      <c r="P47" s="55">
        <v>1.2982</v>
      </c>
      <c r="Q47" s="55"/>
      <c r="R47" s="52">
        <f t="shared" si="3"/>
        <v>-95404.42994346404</v>
      </c>
      <c r="S47" s="52"/>
      <c r="T47" s="53">
        <f t="shared" si="4"/>
        <v>-128.99999999999912</v>
      </c>
      <c r="U47" s="53"/>
      <c r="V47" s="23">
        <v>1.2829</v>
      </c>
      <c r="W47" s="46">
        <f t="shared" si="9"/>
        <v>24.000000000001798</v>
      </c>
      <c r="X47">
        <f t="shared" si="10"/>
        <v>257.99999999999824</v>
      </c>
      <c r="Y47" s="46">
        <f t="shared" si="11"/>
        <v>-233.99999999999645</v>
      </c>
    </row>
    <row r="48" spans="2:25" ht="13.5">
      <c r="B48" s="20">
        <v>40</v>
      </c>
      <c r="C48" s="54">
        <f t="shared" si="1"/>
        <v>3084743.2348386706</v>
      </c>
      <c r="D48" s="54"/>
      <c r="E48" s="20">
        <v>2005</v>
      </c>
      <c r="F48" s="8">
        <v>42501</v>
      </c>
      <c r="G48" s="20" t="s">
        <v>2</v>
      </c>
      <c r="H48" s="20">
        <v>1.2774</v>
      </c>
      <c r="I48" s="20">
        <v>1.2914</v>
      </c>
      <c r="J48" s="20">
        <f t="shared" si="8"/>
        <v>140.0000000000001</v>
      </c>
      <c r="K48" s="54">
        <f t="shared" si="0"/>
        <v>92542.29704516011</v>
      </c>
      <c r="L48" s="54"/>
      <c r="M48" s="6">
        <f t="shared" si="2"/>
        <v>0.6610164074654289</v>
      </c>
      <c r="N48" s="20">
        <v>2005</v>
      </c>
      <c r="O48" s="8">
        <v>42563</v>
      </c>
      <c r="P48" s="55">
        <v>1.2187</v>
      </c>
      <c r="Q48" s="55"/>
      <c r="R48" s="52">
        <f t="shared" si="3"/>
        <v>388016.6311822081</v>
      </c>
      <c r="S48" s="52"/>
      <c r="T48" s="53">
        <f t="shared" si="4"/>
        <v>587.0000000000019</v>
      </c>
      <c r="U48" s="53"/>
      <c r="V48" s="23">
        <v>1.1869</v>
      </c>
      <c r="W48">
        <f t="shared" si="9"/>
        <v>905.0000000000002</v>
      </c>
      <c r="X48">
        <f t="shared" si="10"/>
        <v>280.0000000000002</v>
      </c>
      <c r="Y48">
        <f t="shared" si="11"/>
        <v>625</v>
      </c>
    </row>
    <row r="49" spans="2:25" ht="13.5">
      <c r="B49" s="20">
        <v>41</v>
      </c>
      <c r="C49" s="54">
        <f t="shared" si="1"/>
        <v>3472759.866020879</v>
      </c>
      <c r="D49" s="54"/>
      <c r="E49" s="20">
        <v>2005</v>
      </c>
      <c r="F49" s="8">
        <v>42580</v>
      </c>
      <c r="G49" s="20" t="s">
        <v>3</v>
      </c>
      <c r="H49" s="20">
        <v>1.2162</v>
      </c>
      <c r="I49" s="20">
        <v>1.2074</v>
      </c>
      <c r="J49" s="20">
        <f t="shared" si="8"/>
        <v>87.99999999999919</v>
      </c>
      <c r="K49" s="54">
        <f t="shared" si="0"/>
        <v>104182.79598062635</v>
      </c>
      <c r="L49" s="54"/>
      <c r="M49" s="6">
        <f t="shared" si="2"/>
        <v>1.183895408870765</v>
      </c>
      <c r="N49" s="20">
        <v>2005</v>
      </c>
      <c r="O49" s="8">
        <v>42598</v>
      </c>
      <c r="P49" s="55">
        <v>1.2311</v>
      </c>
      <c r="Q49" s="55"/>
      <c r="R49" s="52">
        <f t="shared" si="3"/>
        <v>176400.4159217456</v>
      </c>
      <c r="S49" s="52"/>
      <c r="T49" s="53">
        <f t="shared" si="4"/>
        <v>149.00000000000136</v>
      </c>
      <c r="U49" s="53"/>
      <c r="V49" s="23">
        <v>1.2488</v>
      </c>
      <c r="W49">
        <f t="shared" si="9"/>
        <v>325.9999999999996</v>
      </c>
      <c r="X49">
        <f t="shared" si="10"/>
        <v>175.99999999999838</v>
      </c>
      <c r="Y49">
        <f t="shared" si="11"/>
        <v>150.00000000000122</v>
      </c>
    </row>
    <row r="50" spans="2:25" ht="13.5">
      <c r="B50" s="20">
        <v>42</v>
      </c>
      <c r="C50" s="54">
        <f t="shared" si="1"/>
        <v>3649160.2819426246</v>
      </c>
      <c r="D50" s="54"/>
      <c r="E50" s="20">
        <v>2005</v>
      </c>
      <c r="F50" s="8">
        <v>42635</v>
      </c>
      <c r="G50" s="20" t="s">
        <v>2</v>
      </c>
      <c r="H50" s="20">
        <v>1.213</v>
      </c>
      <c r="I50" s="20">
        <v>1.2274</v>
      </c>
      <c r="J50" s="20">
        <f t="shared" si="8"/>
        <v>143.9999999999997</v>
      </c>
      <c r="K50" s="54">
        <f t="shared" si="0"/>
        <v>109474.80845827873</v>
      </c>
      <c r="L50" s="54"/>
      <c r="M50" s="6">
        <f t="shared" si="2"/>
        <v>0.760241725404715</v>
      </c>
      <c r="N50" s="20">
        <v>2005</v>
      </c>
      <c r="O50" s="8">
        <v>42649</v>
      </c>
      <c r="P50" s="55">
        <v>1.2093</v>
      </c>
      <c r="Q50" s="55"/>
      <c r="R50" s="52">
        <f t="shared" si="3"/>
        <v>28128.943839974734</v>
      </c>
      <c r="S50" s="52"/>
      <c r="T50" s="53">
        <f t="shared" si="4"/>
        <v>37.00000000000037</v>
      </c>
      <c r="U50" s="53"/>
      <c r="V50" s="23">
        <v>1.1901</v>
      </c>
      <c r="W50">
        <f t="shared" si="9"/>
        <v>229.00000000000142</v>
      </c>
      <c r="X50">
        <f t="shared" si="10"/>
        <v>287.9999999999994</v>
      </c>
      <c r="Y50" s="46">
        <f t="shared" si="11"/>
        <v>-58.999999999997954</v>
      </c>
    </row>
    <row r="51" spans="2:25" ht="13.5">
      <c r="B51" s="20">
        <v>43</v>
      </c>
      <c r="C51" s="54">
        <f t="shared" si="1"/>
        <v>3677289.2257825993</v>
      </c>
      <c r="D51" s="54"/>
      <c r="E51" s="20">
        <v>2005</v>
      </c>
      <c r="F51" s="8">
        <v>42664</v>
      </c>
      <c r="G51" s="20" t="s">
        <v>2</v>
      </c>
      <c r="H51" s="20">
        <v>1.1928</v>
      </c>
      <c r="I51" s="20">
        <v>1.2079</v>
      </c>
      <c r="J51" s="20">
        <f t="shared" si="8"/>
        <v>150.99999999999892</v>
      </c>
      <c r="K51" s="54">
        <f t="shared" si="0"/>
        <v>110318.67677347797</v>
      </c>
      <c r="L51" s="54"/>
      <c r="M51" s="6">
        <f t="shared" si="2"/>
        <v>0.7305872634005216</v>
      </c>
      <c r="N51" s="20">
        <v>2005</v>
      </c>
      <c r="O51" s="8">
        <v>42668</v>
      </c>
      <c r="P51" s="55">
        <v>1.2079</v>
      </c>
      <c r="Q51" s="55"/>
      <c r="R51" s="52">
        <f t="shared" si="3"/>
        <v>-110318.67677347797</v>
      </c>
      <c r="S51" s="52"/>
      <c r="T51" s="53">
        <f t="shared" si="4"/>
        <v>-150.99999999999892</v>
      </c>
      <c r="U51" s="53"/>
      <c r="V51" s="23">
        <v>1.1922</v>
      </c>
      <c r="W51" s="46">
        <f t="shared" si="9"/>
        <v>6.00000000000156</v>
      </c>
      <c r="X51">
        <f t="shared" si="10"/>
        <v>301.99999999999784</v>
      </c>
      <c r="Y51" s="46">
        <f t="shared" si="11"/>
        <v>-295.9999999999963</v>
      </c>
    </row>
    <row r="52" spans="2:25" ht="13.5">
      <c r="B52" s="20">
        <v>44</v>
      </c>
      <c r="C52" s="54">
        <f t="shared" si="1"/>
        <v>3566970.5490091215</v>
      </c>
      <c r="D52" s="54"/>
      <c r="E52" s="20">
        <v>2005</v>
      </c>
      <c r="F52" s="8">
        <v>42688</v>
      </c>
      <c r="G52" s="20" t="s">
        <v>2</v>
      </c>
      <c r="H52" s="20">
        <v>1.1658</v>
      </c>
      <c r="I52" s="20">
        <v>1.1775</v>
      </c>
      <c r="J52" s="20">
        <f>ABS(H52-I52)*10000</f>
        <v>117.00000000000044</v>
      </c>
      <c r="K52" s="54">
        <f t="shared" si="0"/>
        <v>107009.11647027364</v>
      </c>
      <c r="L52" s="54"/>
      <c r="M52" s="6">
        <f t="shared" si="2"/>
        <v>0.9146078330792585</v>
      </c>
      <c r="N52" s="20">
        <v>2005</v>
      </c>
      <c r="O52" s="8">
        <v>42692</v>
      </c>
      <c r="P52" s="55">
        <v>1.1775</v>
      </c>
      <c r="Q52" s="55"/>
      <c r="R52" s="52">
        <f t="shared" si="3"/>
        <v>-107009.11647027364</v>
      </c>
      <c r="S52" s="52"/>
      <c r="T52" s="53">
        <f t="shared" si="4"/>
        <v>-117.00000000000044</v>
      </c>
      <c r="U52" s="53"/>
      <c r="V52" s="23">
        <v>1.1638</v>
      </c>
      <c r="W52" s="46">
        <f t="shared" si="9"/>
        <v>20.000000000000018</v>
      </c>
      <c r="X52">
        <f t="shared" si="10"/>
        <v>234.00000000000088</v>
      </c>
      <c r="Y52" s="46">
        <f t="shared" si="11"/>
        <v>-214.00000000000085</v>
      </c>
    </row>
    <row r="53" spans="2:25" ht="13.5">
      <c r="B53" s="20">
        <v>45</v>
      </c>
      <c r="C53" s="54">
        <f t="shared" si="1"/>
        <v>3459961.432538848</v>
      </c>
      <c r="D53" s="54"/>
      <c r="E53" s="20">
        <v>2005</v>
      </c>
      <c r="F53" s="8">
        <v>42704</v>
      </c>
      <c r="G53" s="20" t="s">
        <v>3</v>
      </c>
      <c r="H53" s="20">
        <v>1.1806</v>
      </c>
      <c r="I53" s="20">
        <v>1.1753</v>
      </c>
      <c r="J53" s="20">
        <f t="shared" si="8"/>
        <v>53.000000000000824</v>
      </c>
      <c r="K53" s="54">
        <f t="shared" si="0"/>
        <v>103798.84297616543</v>
      </c>
      <c r="L53" s="54"/>
      <c r="M53" s="6">
        <f t="shared" si="2"/>
        <v>1.9584687353993173</v>
      </c>
      <c r="N53" s="20">
        <v>2005</v>
      </c>
      <c r="O53" s="8">
        <v>42705</v>
      </c>
      <c r="P53" s="55">
        <v>1.1753</v>
      </c>
      <c r="Q53" s="55"/>
      <c r="R53" s="52">
        <f t="shared" si="3"/>
        <v>-103798.84297616543</v>
      </c>
      <c r="S53" s="52"/>
      <c r="T53" s="53">
        <f t="shared" si="4"/>
        <v>-53.000000000000824</v>
      </c>
      <c r="U53" s="53"/>
      <c r="V53" s="23">
        <v>1.1806</v>
      </c>
      <c r="W53" s="46">
        <f t="shared" si="9"/>
        <v>0</v>
      </c>
      <c r="X53">
        <f t="shared" si="10"/>
        <v>106.00000000000165</v>
      </c>
      <c r="Y53" s="46">
        <f t="shared" si="11"/>
        <v>-106.00000000000165</v>
      </c>
    </row>
    <row r="54" spans="2:25" ht="13.5">
      <c r="B54" s="20">
        <v>46</v>
      </c>
      <c r="C54" s="54">
        <f t="shared" si="1"/>
        <v>3356162.5895626824</v>
      </c>
      <c r="D54" s="54"/>
      <c r="E54" s="20">
        <v>2005</v>
      </c>
      <c r="F54" s="8">
        <v>42713</v>
      </c>
      <c r="G54" s="20" t="s">
        <v>3</v>
      </c>
      <c r="H54" s="20">
        <v>1.184</v>
      </c>
      <c r="I54" s="20">
        <v>1.1766</v>
      </c>
      <c r="J54" s="20">
        <f t="shared" si="8"/>
        <v>73.99999999999851</v>
      </c>
      <c r="K54" s="54">
        <f t="shared" si="0"/>
        <v>100684.87768688047</v>
      </c>
      <c r="L54" s="54"/>
      <c r="M54" s="6">
        <f t="shared" si="2"/>
        <v>1.3606064552281418</v>
      </c>
      <c r="N54" s="20">
        <v>2005</v>
      </c>
      <c r="O54" s="8">
        <v>42724</v>
      </c>
      <c r="P54" s="55">
        <v>1.1905</v>
      </c>
      <c r="Q54" s="55"/>
      <c r="R54" s="52">
        <f t="shared" si="3"/>
        <v>88439.41958982854</v>
      </c>
      <c r="S54" s="52"/>
      <c r="T54" s="53">
        <f t="shared" si="4"/>
        <v>64.9999999999995</v>
      </c>
      <c r="U54" s="53"/>
      <c r="V54" s="23">
        <v>1.2064</v>
      </c>
      <c r="W54">
        <f aca="true" t="shared" si="12" ref="W54:W108">ABS(H54-V54)*10000</f>
        <v>223.99999999999974</v>
      </c>
      <c r="X54">
        <f aca="true" t="shared" si="13" ref="X54:X108">J54*2</f>
        <v>147.99999999999702</v>
      </c>
      <c r="Y54">
        <f aca="true" t="shared" si="14" ref="Y54:Y108">W54-X54</f>
        <v>76.00000000000273</v>
      </c>
    </row>
    <row r="55" spans="2:25" ht="13.5">
      <c r="B55" s="20">
        <v>47</v>
      </c>
      <c r="C55" s="54">
        <f t="shared" si="1"/>
        <v>3444602.009152511</v>
      </c>
      <c r="D55" s="54"/>
      <c r="E55" s="20">
        <v>2005</v>
      </c>
      <c r="F55" s="8">
        <v>42732</v>
      </c>
      <c r="G55" s="20" t="s">
        <v>2</v>
      </c>
      <c r="H55" s="20">
        <v>1.1809</v>
      </c>
      <c r="I55" s="20">
        <v>1.1934</v>
      </c>
      <c r="J55" s="20">
        <f t="shared" si="8"/>
        <v>124.99999999999956</v>
      </c>
      <c r="K55" s="54">
        <f t="shared" si="0"/>
        <v>103338.06027457533</v>
      </c>
      <c r="L55" s="54"/>
      <c r="M55" s="6">
        <f t="shared" si="2"/>
        <v>0.8267044821966055</v>
      </c>
      <c r="N55" s="20">
        <v>2006</v>
      </c>
      <c r="O55" s="8">
        <v>42372</v>
      </c>
      <c r="P55" s="55">
        <v>1.1934</v>
      </c>
      <c r="Q55" s="55"/>
      <c r="R55" s="52">
        <f t="shared" si="3"/>
        <v>-103338.06027457531</v>
      </c>
      <c r="S55" s="52"/>
      <c r="T55" s="53">
        <f t="shared" si="4"/>
        <v>-124.99999999999956</v>
      </c>
      <c r="U55" s="53"/>
      <c r="V55" s="23">
        <v>1.1778</v>
      </c>
      <c r="W55" s="46">
        <f t="shared" si="12"/>
        <v>31.000000000001027</v>
      </c>
      <c r="X55">
        <f t="shared" si="13"/>
        <v>249.99999999999912</v>
      </c>
      <c r="Y55" s="46">
        <f t="shared" si="14"/>
        <v>-218.9999999999981</v>
      </c>
    </row>
    <row r="56" spans="2:25" ht="13.5">
      <c r="B56" s="20">
        <v>48</v>
      </c>
      <c r="C56" s="54">
        <f t="shared" si="1"/>
        <v>3341263.9488779358</v>
      </c>
      <c r="D56" s="54"/>
      <c r="E56" s="20">
        <v>2006</v>
      </c>
      <c r="F56" s="8">
        <v>42379</v>
      </c>
      <c r="G56" s="20" t="s">
        <v>3</v>
      </c>
      <c r="H56" s="20">
        <v>1.2113</v>
      </c>
      <c r="I56" s="20">
        <v>1.2036</v>
      </c>
      <c r="J56" s="20">
        <f t="shared" si="8"/>
        <v>77.0000000000004</v>
      </c>
      <c r="K56" s="54">
        <f t="shared" si="0"/>
        <v>100237.91846633807</v>
      </c>
      <c r="L56" s="54"/>
      <c r="M56" s="6">
        <f t="shared" si="2"/>
        <v>1.3017911489134746</v>
      </c>
      <c r="N56" s="20">
        <v>2006</v>
      </c>
      <c r="O56" s="8">
        <v>42381</v>
      </c>
      <c r="P56" s="55">
        <v>1.2036</v>
      </c>
      <c r="Q56" s="55"/>
      <c r="R56" s="52">
        <f t="shared" si="3"/>
        <v>-100237.91846633807</v>
      </c>
      <c r="S56" s="52"/>
      <c r="T56" s="53">
        <f t="shared" si="4"/>
        <v>-77.0000000000004</v>
      </c>
      <c r="U56" s="53"/>
      <c r="V56" s="23">
        <v>1.2165</v>
      </c>
      <c r="W56" s="46">
        <f t="shared" si="12"/>
        <v>51.999999999998714</v>
      </c>
      <c r="X56">
        <f t="shared" si="13"/>
        <v>154.0000000000008</v>
      </c>
      <c r="Y56" s="46">
        <f t="shared" si="14"/>
        <v>-102.00000000000207</v>
      </c>
    </row>
    <row r="57" spans="2:25" ht="13.5">
      <c r="B57" s="20">
        <v>49</v>
      </c>
      <c r="C57" s="54">
        <f t="shared" si="1"/>
        <v>3241026.030411598</v>
      </c>
      <c r="D57" s="54"/>
      <c r="E57" s="20">
        <v>2006</v>
      </c>
      <c r="F57" s="8">
        <v>42389</v>
      </c>
      <c r="G57" s="20" t="s">
        <v>3</v>
      </c>
      <c r="H57" s="20">
        <v>1.2144</v>
      </c>
      <c r="I57" s="20">
        <v>1.204</v>
      </c>
      <c r="J57" s="20">
        <f t="shared" si="8"/>
        <v>103.99999999999964</v>
      </c>
      <c r="K57" s="54">
        <f t="shared" si="0"/>
        <v>97230.78091234792</v>
      </c>
      <c r="L57" s="54"/>
      <c r="M57" s="6">
        <f t="shared" si="2"/>
        <v>0.9349113549264256</v>
      </c>
      <c r="N57" s="20">
        <v>2006</v>
      </c>
      <c r="O57" s="8">
        <v>42396</v>
      </c>
      <c r="P57" s="55">
        <v>1.2144</v>
      </c>
      <c r="Q57" s="55"/>
      <c r="R57" s="52">
        <f t="shared" si="3"/>
        <v>0</v>
      </c>
      <c r="S57" s="52"/>
      <c r="T57" s="53">
        <f t="shared" si="4"/>
        <v>0</v>
      </c>
      <c r="U57" s="53"/>
      <c r="V57" s="23">
        <v>1.2324</v>
      </c>
      <c r="W57">
        <f t="shared" si="12"/>
        <v>180.00000000000017</v>
      </c>
      <c r="X57">
        <f t="shared" si="13"/>
        <v>207.9999999999993</v>
      </c>
      <c r="Y57" s="46">
        <f t="shared" si="14"/>
        <v>-27.99999999999912</v>
      </c>
    </row>
    <row r="58" spans="2:25" ht="13.5">
      <c r="B58" s="20">
        <v>50</v>
      </c>
      <c r="C58" s="54">
        <f t="shared" si="1"/>
        <v>3241026.030411598</v>
      </c>
      <c r="D58" s="54"/>
      <c r="E58" s="20">
        <v>2006</v>
      </c>
      <c r="F58" s="8">
        <v>42410</v>
      </c>
      <c r="G58" s="20" t="s">
        <v>2</v>
      </c>
      <c r="H58" s="20">
        <v>1.1891</v>
      </c>
      <c r="I58" s="20">
        <v>1.2028</v>
      </c>
      <c r="J58" s="20">
        <f t="shared" si="8"/>
        <v>137.00000000000045</v>
      </c>
      <c r="K58" s="54">
        <f t="shared" si="0"/>
        <v>97230.78091234792</v>
      </c>
      <c r="L58" s="54"/>
      <c r="M58" s="6">
        <f t="shared" si="2"/>
        <v>0.7097137292872088</v>
      </c>
      <c r="N58" s="20">
        <v>2006</v>
      </c>
      <c r="O58" s="8">
        <v>42420</v>
      </c>
      <c r="P58" s="55">
        <v>1.1955</v>
      </c>
      <c r="Q58" s="55"/>
      <c r="R58" s="52">
        <f t="shared" si="3"/>
        <v>-45421.67867438109</v>
      </c>
      <c r="S58" s="52"/>
      <c r="T58" s="53">
        <f t="shared" si="4"/>
        <v>-137.00000000000045</v>
      </c>
      <c r="U58" s="53"/>
      <c r="V58" s="23">
        <v>1.1848</v>
      </c>
      <c r="W58" s="46">
        <f t="shared" si="12"/>
        <v>42.9999999999997</v>
      </c>
      <c r="X58">
        <f t="shared" si="13"/>
        <v>274.0000000000009</v>
      </c>
      <c r="Y58" s="46">
        <f t="shared" si="14"/>
        <v>-231.0000000000012</v>
      </c>
    </row>
    <row r="59" spans="2:25" ht="13.5">
      <c r="B59" s="20">
        <v>51</v>
      </c>
      <c r="C59" s="54">
        <f t="shared" si="1"/>
        <v>3195604.3517372166</v>
      </c>
      <c r="D59" s="54"/>
      <c r="E59" s="20">
        <v>2006</v>
      </c>
      <c r="F59" s="8">
        <v>42463</v>
      </c>
      <c r="G59" s="20" t="s">
        <v>3</v>
      </c>
      <c r="H59" s="20">
        <v>1.2152</v>
      </c>
      <c r="I59" s="20">
        <v>1.2031</v>
      </c>
      <c r="J59" s="20">
        <f t="shared" si="8"/>
        <v>121</v>
      </c>
      <c r="K59" s="54">
        <f t="shared" si="0"/>
        <v>95868.13055211649</v>
      </c>
      <c r="L59" s="54"/>
      <c r="M59" s="6">
        <f t="shared" si="2"/>
        <v>0.7922985996042685</v>
      </c>
      <c r="N59" s="20">
        <v>2006</v>
      </c>
      <c r="O59" s="8">
        <v>42529</v>
      </c>
      <c r="P59" s="55">
        <v>1.2684</v>
      </c>
      <c r="Q59" s="55"/>
      <c r="R59" s="52">
        <f t="shared" si="3"/>
        <v>421502.85498947016</v>
      </c>
      <c r="S59" s="52"/>
      <c r="T59" s="53">
        <f t="shared" si="4"/>
        <v>531.9999999999991</v>
      </c>
      <c r="U59" s="53"/>
      <c r="V59" s="23">
        <v>1.2981</v>
      </c>
      <c r="W59">
        <f t="shared" si="12"/>
        <v>828.9999999999998</v>
      </c>
      <c r="X59">
        <f t="shared" si="13"/>
        <v>242</v>
      </c>
      <c r="Y59">
        <f t="shared" si="14"/>
        <v>586.9999999999998</v>
      </c>
    </row>
    <row r="60" spans="2:25" ht="13.5">
      <c r="B60" s="20">
        <v>52</v>
      </c>
      <c r="C60" s="54">
        <f t="shared" si="1"/>
        <v>3617107.2067266866</v>
      </c>
      <c r="D60" s="54"/>
      <c r="E60" s="20">
        <v>2006</v>
      </c>
      <c r="F60" s="8">
        <v>42583</v>
      </c>
      <c r="G60" s="20" t="s">
        <v>3</v>
      </c>
      <c r="H60" s="20">
        <v>1.2834</v>
      </c>
      <c r="I60" s="20">
        <v>1.272</v>
      </c>
      <c r="J60" s="20">
        <f t="shared" si="8"/>
        <v>114.00000000000077</v>
      </c>
      <c r="K60" s="54">
        <f t="shared" si="0"/>
        <v>108513.21620180059</v>
      </c>
      <c r="L60" s="54"/>
      <c r="M60" s="6">
        <f t="shared" si="2"/>
        <v>0.9518703175596479</v>
      </c>
      <c r="N60" s="20">
        <v>2006</v>
      </c>
      <c r="O60" s="8">
        <v>42593</v>
      </c>
      <c r="P60" s="55">
        <v>1.2741</v>
      </c>
      <c r="Q60" s="55"/>
      <c r="R60" s="52">
        <f t="shared" si="3"/>
        <v>-88523.93953304806</v>
      </c>
      <c r="S60" s="52"/>
      <c r="T60" s="53">
        <f t="shared" si="4"/>
        <v>-114.00000000000077</v>
      </c>
      <c r="U60" s="53"/>
      <c r="V60" s="23">
        <v>1.2915</v>
      </c>
      <c r="W60" s="46">
        <f t="shared" si="12"/>
        <v>80.99999999999996</v>
      </c>
      <c r="X60">
        <f t="shared" si="13"/>
        <v>228.00000000000153</v>
      </c>
      <c r="Y60" s="46">
        <f t="shared" si="14"/>
        <v>-147.0000000000016</v>
      </c>
    </row>
    <row r="61" spans="2:25" ht="13.5">
      <c r="B61" s="20">
        <v>53</v>
      </c>
      <c r="C61" s="54">
        <f t="shared" si="1"/>
        <v>3528583.2671936387</v>
      </c>
      <c r="D61" s="54"/>
      <c r="E61" s="20">
        <v>2006</v>
      </c>
      <c r="F61" s="8">
        <v>42605</v>
      </c>
      <c r="G61" s="20" t="s">
        <v>2</v>
      </c>
      <c r="H61" s="20">
        <v>1.2773</v>
      </c>
      <c r="I61" s="20">
        <v>1.2854</v>
      </c>
      <c r="J61" s="20">
        <f t="shared" si="8"/>
        <v>80.99999999999996</v>
      </c>
      <c r="K61" s="54">
        <f t="shared" si="0"/>
        <v>105857.49801580916</v>
      </c>
      <c r="L61" s="54"/>
      <c r="M61" s="6">
        <f t="shared" si="2"/>
        <v>1.3068826915532001</v>
      </c>
      <c r="N61" s="20">
        <v>2006</v>
      </c>
      <c r="O61" s="8">
        <v>42612</v>
      </c>
      <c r="P61" s="55">
        <v>1.2854</v>
      </c>
      <c r="Q61" s="55"/>
      <c r="R61" s="52">
        <f t="shared" si="3"/>
        <v>-105857.49801580916</v>
      </c>
      <c r="S61" s="52"/>
      <c r="T61" s="53">
        <f t="shared" si="4"/>
        <v>-80.99999999999996</v>
      </c>
      <c r="U61" s="53"/>
      <c r="V61" s="23">
        <v>1.2723</v>
      </c>
      <c r="W61" s="46">
        <f t="shared" si="12"/>
        <v>50.00000000000115</v>
      </c>
      <c r="X61">
        <f t="shared" si="13"/>
        <v>161.99999999999991</v>
      </c>
      <c r="Y61" s="46">
        <f t="shared" si="14"/>
        <v>-111.99999999999876</v>
      </c>
    </row>
    <row r="62" spans="2:25" ht="13.5">
      <c r="B62" s="20">
        <v>54</v>
      </c>
      <c r="C62" s="54">
        <f t="shared" si="1"/>
        <v>3422725.7691778294</v>
      </c>
      <c r="D62" s="54"/>
      <c r="E62" s="20">
        <v>2006</v>
      </c>
      <c r="F62" s="8">
        <v>42614</v>
      </c>
      <c r="G62" s="20" t="s">
        <v>3</v>
      </c>
      <c r="H62" s="20">
        <v>1.2851</v>
      </c>
      <c r="I62" s="20">
        <v>1.2755</v>
      </c>
      <c r="J62" s="20">
        <f t="shared" si="8"/>
        <v>95.99999999999831</v>
      </c>
      <c r="K62" s="54">
        <f t="shared" si="0"/>
        <v>102681.77307533487</v>
      </c>
      <c r="L62" s="54"/>
      <c r="M62" s="6">
        <f t="shared" si="2"/>
        <v>1.0696018028680905</v>
      </c>
      <c r="N62" s="20">
        <v>2006</v>
      </c>
      <c r="O62" s="8">
        <v>42620</v>
      </c>
      <c r="P62" s="55">
        <v>1.2755</v>
      </c>
      <c r="Q62" s="55"/>
      <c r="R62" s="52">
        <f t="shared" si="3"/>
        <v>-102681.77307533489</v>
      </c>
      <c r="S62" s="52"/>
      <c r="T62" s="53">
        <f t="shared" si="4"/>
        <v>-95.99999999999831</v>
      </c>
      <c r="U62" s="53"/>
      <c r="V62" s="23">
        <v>1.2877</v>
      </c>
      <c r="W62" s="46">
        <f t="shared" si="12"/>
        <v>26.000000000001577</v>
      </c>
      <c r="X62">
        <f t="shared" si="13"/>
        <v>191.99999999999662</v>
      </c>
      <c r="Y62" s="46">
        <f t="shared" si="14"/>
        <v>-165.99999999999505</v>
      </c>
    </row>
    <row r="63" spans="2:25" ht="13.5">
      <c r="B63" s="20">
        <v>55</v>
      </c>
      <c r="C63" s="54">
        <f t="shared" si="1"/>
        <v>3320043.9961024947</v>
      </c>
      <c r="D63" s="54"/>
      <c r="E63" s="20">
        <v>2006</v>
      </c>
      <c r="F63" s="8">
        <v>42674</v>
      </c>
      <c r="G63" s="20" t="s">
        <v>3</v>
      </c>
      <c r="H63" s="20">
        <v>1.2783</v>
      </c>
      <c r="I63" s="20">
        <v>1.2677</v>
      </c>
      <c r="J63" s="20">
        <f t="shared" si="8"/>
        <v>105.99999999999943</v>
      </c>
      <c r="K63" s="54">
        <f t="shared" si="0"/>
        <v>99601.31988307483</v>
      </c>
      <c r="L63" s="54"/>
      <c r="M63" s="6">
        <f t="shared" si="2"/>
        <v>0.93963509323656</v>
      </c>
      <c r="N63" s="20">
        <v>2006</v>
      </c>
      <c r="O63" s="8">
        <v>42720</v>
      </c>
      <c r="P63" s="55">
        <v>1.3079</v>
      </c>
      <c r="Q63" s="55"/>
      <c r="R63" s="52">
        <f t="shared" si="3"/>
        <v>278131.98759802245</v>
      </c>
      <c r="S63" s="52"/>
      <c r="T63" s="53">
        <f t="shared" si="4"/>
        <v>296.0000000000007</v>
      </c>
      <c r="U63" s="53"/>
      <c r="V63" s="23">
        <v>1.3364</v>
      </c>
      <c r="W63">
        <f t="shared" si="12"/>
        <v>581.0000000000005</v>
      </c>
      <c r="X63">
        <f t="shared" si="13"/>
        <v>211.99999999999886</v>
      </c>
      <c r="Y63">
        <f t="shared" si="14"/>
        <v>369.0000000000016</v>
      </c>
    </row>
    <row r="64" spans="2:25" ht="13.5">
      <c r="B64" s="20">
        <v>56</v>
      </c>
      <c r="C64" s="54">
        <f t="shared" si="1"/>
        <v>3598175.983700517</v>
      </c>
      <c r="D64" s="54"/>
      <c r="E64" s="20">
        <v>2006</v>
      </c>
      <c r="F64" s="8">
        <v>42724</v>
      </c>
      <c r="G64" s="20" t="s">
        <v>2</v>
      </c>
      <c r="H64" s="20">
        <v>1.3158</v>
      </c>
      <c r="I64" s="20">
        <v>1.3244</v>
      </c>
      <c r="J64" s="20">
        <f t="shared" si="8"/>
        <v>85.9999999999994</v>
      </c>
      <c r="K64" s="54">
        <f t="shared" si="0"/>
        <v>107945.27951101551</v>
      </c>
      <c r="L64" s="54"/>
      <c r="M64" s="6">
        <f t="shared" si="2"/>
        <v>1.2551776687327472</v>
      </c>
      <c r="N64" s="20">
        <v>2007</v>
      </c>
      <c r="O64" s="8">
        <v>42371</v>
      </c>
      <c r="P64" s="55">
        <v>1.3244</v>
      </c>
      <c r="Q64" s="55"/>
      <c r="R64" s="52">
        <f t="shared" si="3"/>
        <v>-107945.27951101551</v>
      </c>
      <c r="S64" s="52"/>
      <c r="T64" s="53">
        <f t="shared" si="4"/>
        <v>-85.9999999999994</v>
      </c>
      <c r="U64" s="53"/>
      <c r="V64" s="23">
        <v>1.3087</v>
      </c>
      <c r="W64" s="46">
        <f t="shared" si="12"/>
        <v>71.00000000000107</v>
      </c>
      <c r="X64">
        <f t="shared" si="13"/>
        <v>171.9999999999988</v>
      </c>
      <c r="Y64" s="46">
        <f t="shared" si="14"/>
        <v>-100.99999999999774</v>
      </c>
    </row>
    <row r="65" spans="2:25" ht="13.5">
      <c r="B65" s="20">
        <v>57</v>
      </c>
      <c r="C65" s="54">
        <f t="shared" si="1"/>
        <v>3490230.7041895017</v>
      </c>
      <c r="D65" s="54"/>
      <c r="E65" s="20">
        <v>2007</v>
      </c>
      <c r="F65" s="8">
        <v>42385</v>
      </c>
      <c r="G65" s="20" t="s">
        <v>2</v>
      </c>
      <c r="H65" s="20">
        <v>1.2906</v>
      </c>
      <c r="I65" s="20">
        <v>1.2988</v>
      </c>
      <c r="J65" s="20">
        <f t="shared" si="8"/>
        <v>81.99999999999986</v>
      </c>
      <c r="K65" s="54">
        <f t="shared" si="0"/>
        <v>104706.92112568505</v>
      </c>
      <c r="L65" s="54"/>
      <c r="M65" s="6">
        <f t="shared" si="2"/>
        <v>1.276913672264454</v>
      </c>
      <c r="N65" s="20">
        <v>2007</v>
      </c>
      <c r="O65" s="8">
        <v>42392</v>
      </c>
      <c r="P65" s="55">
        <v>1.2988</v>
      </c>
      <c r="Q65" s="55"/>
      <c r="R65" s="52">
        <f t="shared" si="3"/>
        <v>-104706.92112568505</v>
      </c>
      <c r="S65" s="52"/>
      <c r="T65" s="53">
        <f t="shared" si="4"/>
        <v>-81.99999999999986</v>
      </c>
      <c r="U65" s="53"/>
      <c r="V65" s="23">
        <v>1.2896</v>
      </c>
      <c r="W65" s="46">
        <f t="shared" si="12"/>
        <v>9.999999999998899</v>
      </c>
      <c r="X65">
        <f t="shared" si="13"/>
        <v>163.99999999999972</v>
      </c>
      <c r="Y65" s="46">
        <f t="shared" si="14"/>
        <v>-154.00000000000082</v>
      </c>
    </row>
    <row r="66" spans="2:25" ht="13.5">
      <c r="B66" s="20">
        <v>58</v>
      </c>
      <c r="C66" s="54">
        <f t="shared" si="1"/>
        <v>3385523.783063817</v>
      </c>
      <c r="D66" s="54"/>
      <c r="E66" s="20">
        <v>2007</v>
      </c>
      <c r="F66" s="8">
        <v>42400</v>
      </c>
      <c r="G66" s="20" t="s">
        <v>3</v>
      </c>
      <c r="H66" s="20">
        <v>1.3037</v>
      </c>
      <c r="I66" s="20">
        <v>1.2923</v>
      </c>
      <c r="J66" s="20">
        <f t="shared" si="8"/>
        <v>114.00000000000077</v>
      </c>
      <c r="K66" s="54">
        <f t="shared" si="0"/>
        <v>101565.7134919145</v>
      </c>
      <c r="L66" s="54"/>
      <c r="M66" s="6">
        <f t="shared" si="2"/>
        <v>0.8909273113325773</v>
      </c>
      <c r="N66" s="20">
        <v>2007</v>
      </c>
      <c r="O66" s="8">
        <v>42405</v>
      </c>
      <c r="P66" s="55">
        <v>1.2923</v>
      </c>
      <c r="Q66" s="55"/>
      <c r="R66" s="52">
        <f t="shared" si="3"/>
        <v>-101565.7134919145</v>
      </c>
      <c r="S66" s="52"/>
      <c r="T66" s="53">
        <f t="shared" si="4"/>
        <v>-114.00000000000077</v>
      </c>
      <c r="U66" s="53"/>
      <c r="V66" s="23">
        <v>1.3062</v>
      </c>
      <c r="W66" s="46">
        <f t="shared" si="12"/>
        <v>24.999999999999467</v>
      </c>
      <c r="X66">
        <f t="shared" si="13"/>
        <v>228.00000000000153</v>
      </c>
      <c r="Y66" s="46">
        <f t="shared" si="14"/>
        <v>-203.00000000000207</v>
      </c>
    </row>
    <row r="67" spans="2:25" ht="13.5">
      <c r="B67" s="20">
        <v>59</v>
      </c>
      <c r="C67" s="54">
        <f t="shared" si="1"/>
        <v>3283958.0695719025</v>
      </c>
      <c r="D67" s="54"/>
      <c r="E67" s="20">
        <v>2007</v>
      </c>
      <c r="F67" s="8">
        <v>42408</v>
      </c>
      <c r="G67" s="20" t="s">
        <v>3</v>
      </c>
      <c r="H67" s="20">
        <v>1.3042</v>
      </c>
      <c r="I67" s="20">
        <v>1.2973</v>
      </c>
      <c r="J67" s="20">
        <f t="shared" si="8"/>
        <v>69.00000000000128</v>
      </c>
      <c r="K67" s="54">
        <f t="shared" si="0"/>
        <v>98518.74208715706</v>
      </c>
      <c r="L67" s="54"/>
      <c r="M67" s="6">
        <f t="shared" si="2"/>
        <v>1.4278078563355832</v>
      </c>
      <c r="N67" s="20">
        <v>2007</v>
      </c>
      <c r="O67" s="8">
        <v>42412</v>
      </c>
      <c r="P67" s="55">
        <v>1.2973</v>
      </c>
      <c r="Q67" s="55"/>
      <c r="R67" s="52">
        <f t="shared" si="3"/>
        <v>-98518.74208715706</v>
      </c>
      <c r="S67" s="52"/>
      <c r="T67" s="53">
        <f t="shared" si="4"/>
        <v>-69.00000000000128</v>
      </c>
      <c r="U67" s="53"/>
      <c r="V67" s="23">
        <v>1.3045</v>
      </c>
      <c r="W67" s="46">
        <f t="shared" si="12"/>
        <v>2.9999999999996696</v>
      </c>
      <c r="X67">
        <f t="shared" si="13"/>
        <v>138.00000000000256</v>
      </c>
      <c r="Y67" s="46">
        <f t="shared" si="14"/>
        <v>-135.0000000000029</v>
      </c>
    </row>
    <row r="68" spans="2:25" ht="13.5">
      <c r="B68" s="20">
        <v>60</v>
      </c>
      <c r="C68" s="54">
        <f t="shared" si="1"/>
        <v>3185439.3274847455</v>
      </c>
      <c r="D68" s="54"/>
      <c r="E68" s="20">
        <v>2007</v>
      </c>
      <c r="F68" s="8">
        <v>42422</v>
      </c>
      <c r="G68" s="20" t="s">
        <v>3</v>
      </c>
      <c r="H68" s="20">
        <v>1.3144</v>
      </c>
      <c r="I68" s="20">
        <v>1.3079</v>
      </c>
      <c r="J68" s="20">
        <f t="shared" si="8"/>
        <v>64.9999999999995</v>
      </c>
      <c r="K68" s="54">
        <f t="shared" si="0"/>
        <v>95563.17982454236</v>
      </c>
      <c r="L68" s="54"/>
      <c r="M68" s="6">
        <f t="shared" si="2"/>
        <v>1.4702027665314321</v>
      </c>
      <c r="N68" s="20">
        <v>2007</v>
      </c>
      <c r="O68" s="8">
        <v>42434</v>
      </c>
      <c r="P68" s="55">
        <v>1.3079</v>
      </c>
      <c r="Q68" s="55"/>
      <c r="R68" s="52">
        <f t="shared" si="3"/>
        <v>-95563.17982454236</v>
      </c>
      <c r="S68" s="52"/>
      <c r="T68" s="53">
        <f t="shared" si="4"/>
        <v>-64.9999999999995</v>
      </c>
      <c r="U68" s="53"/>
      <c r="V68" s="23">
        <v>1.3258</v>
      </c>
      <c r="W68">
        <f t="shared" si="12"/>
        <v>114.00000000000077</v>
      </c>
      <c r="X68">
        <f t="shared" si="13"/>
        <v>129.999999999999</v>
      </c>
      <c r="Y68" s="46">
        <f t="shared" si="14"/>
        <v>-15.999999999998238</v>
      </c>
    </row>
    <row r="69" spans="2:25" ht="13.5">
      <c r="B69" s="20">
        <v>61</v>
      </c>
      <c r="C69" s="54">
        <f t="shared" si="1"/>
        <v>3089876.1476602033</v>
      </c>
      <c r="D69" s="54"/>
      <c r="E69" s="20">
        <v>2007</v>
      </c>
      <c r="F69" s="8">
        <v>42455</v>
      </c>
      <c r="G69" s="20" t="s">
        <v>3</v>
      </c>
      <c r="H69" s="20">
        <v>1.3347</v>
      </c>
      <c r="I69" s="20">
        <v>1.3253</v>
      </c>
      <c r="J69" s="20">
        <f t="shared" si="8"/>
        <v>94.00000000000075</v>
      </c>
      <c r="K69" s="54">
        <f t="shared" si="0"/>
        <v>92696.2844298061</v>
      </c>
      <c r="L69" s="54"/>
      <c r="M69" s="6">
        <f t="shared" si="2"/>
        <v>0.9861306854234612</v>
      </c>
      <c r="N69" s="20">
        <v>2007</v>
      </c>
      <c r="O69" s="8">
        <v>42492</v>
      </c>
      <c r="P69" s="55">
        <v>1.3584</v>
      </c>
      <c r="Q69" s="55"/>
      <c r="R69" s="52">
        <f t="shared" si="3"/>
        <v>233712.97244536082</v>
      </c>
      <c r="S69" s="52"/>
      <c r="T69" s="53">
        <f t="shared" si="4"/>
        <v>237.00000000000054</v>
      </c>
      <c r="U69" s="53"/>
      <c r="V69" s="23">
        <v>1.3681</v>
      </c>
      <c r="W69">
        <f t="shared" si="12"/>
        <v>334.00000000000097</v>
      </c>
      <c r="X69">
        <f t="shared" si="13"/>
        <v>188.0000000000015</v>
      </c>
      <c r="Y69">
        <f t="shared" si="14"/>
        <v>145.99999999999946</v>
      </c>
    </row>
    <row r="70" spans="2:25" ht="13.5">
      <c r="B70" s="20">
        <v>62</v>
      </c>
      <c r="C70" s="54">
        <f t="shared" si="1"/>
        <v>3323589.120105564</v>
      </c>
      <c r="D70" s="54"/>
      <c r="E70" s="20">
        <v>2007</v>
      </c>
      <c r="F70" s="8">
        <v>42507</v>
      </c>
      <c r="G70" s="20" t="s">
        <v>2</v>
      </c>
      <c r="H70" s="20">
        <v>1.3475</v>
      </c>
      <c r="I70" s="20">
        <v>1.3544</v>
      </c>
      <c r="J70" s="20">
        <f t="shared" si="8"/>
        <v>69.00000000000128</v>
      </c>
      <c r="K70" s="54">
        <f t="shared" si="0"/>
        <v>99707.67360316691</v>
      </c>
      <c r="L70" s="54"/>
      <c r="M70" s="6">
        <f t="shared" si="2"/>
        <v>1.4450387478719575</v>
      </c>
      <c r="N70" s="20">
        <v>2007</v>
      </c>
      <c r="O70" s="8">
        <v>42519</v>
      </c>
      <c r="P70" s="55">
        <v>1.35</v>
      </c>
      <c r="Q70" s="55"/>
      <c r="R70" s="52">
        <f t="shared" si="3"/>
        <v>-36125.96869680138</v>
      </c>
      <c r="S70" s="52"/>
      <c r="T70" s="53">
        <f t="shared" si="4"/>
        <v>-69.00000000000128</v>
      </c>
      <c r="U70" s="53"/>
      <c r="V70" s="23">
        <v>1.3411</v>
      </c>
      <c r="W70" s="46">
        <f t="shared" si="12"/>
        <v>63.999999999999616</v>
      </c>
      <c r="X70">
        <f t="shared" si="13"/>
        <v>138.00000000000256</v>
      </c>
      <c r="Y70" s="46">
        <f t="shared" si="14"/>
        <v>-74.00000000000294</v>
      </c>
    </row>
    <row r="71" spans="2:25" ht="13.5">
      <c r="B71" s="20">
        <v>63</v>
      </c>
      <c r="C71" s="54">
        <f t="shared" si="1"/>
        <v>3287463.1514087627</v>
      </c>
      <c r="D71" s="54"/>
      <c r="E71" s="20">
        <v>2007</v>
      </c>
      <c r="F71" s="8">
        <v>42519</v>
      </c>
      <c r="G71" s="20" t="s">
        <v>2</v>
      </c>
      <c r="H71" s="20">
        <v>1.3418</v>
      </c>
      <c r="I71" s="20">
        <v>1.3519</v>
      </c>
      <c r="J71" s="20">
        <f>ABS(H71-I71)*10000</f>
        <v>100.99999999999997</v>
      </c>
      <c r="K71" s="54">
        <f t="shared" si="0"/>
        <v>98623.89454226287</v>
      </c>
      <c r="L71" s="54"/>
      <c r="M71" s="6">
        <f t="shared" si="2"/>
        <v>0.9764742033887416</v>
      </c>
      <c r="N71" s="20">
        <v>2007</v>
      </c>
      <c r="O71" s="8">
        <v>42525</v>
      </c>
      <c r="P71" s="55">
        <v>1.3477</v>
      </c>
      <c r="Q71" s="55"/>
      <c r="R71" s="52">
        <f t="shared" si="3"/>
        <v>-57611.97799993375</v>
      </c>
      <c r="S71" s="52"/>
      <c r="T71" s="53">
        <f t="shared" si="4"/>
        <v>-100.99999999999997</v>
      </c>
      <c r="U71" s="53"/>
      <c r="V71" s="23">
        <v>1.3392</v>
      </c>
      <c r="W71" s="46">
        <f t="shared" si="12"/>
        <v>26.000000000001577</v>
      </c>
      <c r="X71">
        <f t="shared" si="13"/>
        <v>201.99999999999994</v>
      </c>
      <c r="Y71" s="46">
        <f t="shared" si="14"/>
        <v>-175.99999999999835</v>
      </c>
    </row>
    <row r="72" spans="2:25" ht="13.5">
      <c r="B72" s="20">
        <v>64</v>
      </c>
      <c r="C72" s="54">
        <f t="shared" si="1"/>
        <v>3229851.173408829</v>
      </c>
      <c r="D72" s="54"/>
      <c r="E72" s="20">
        <v>2007</v>
      </c>
      <c r="F72" s="8">
        <v>42548</v>
      </c>
      <c r="G72" s="20" t="s">
        <v>3</v>
      </c>
      <c r="H72" s="20">
        <v>1.3459</v>
      </c>
      <c r="I72" s="20">
        <v>1.3415</v>
      </c>
      <c r="J72" s="20">
        <f t="shared" si="8"/>
        <v>44.00000000000182</v>
      </c>
      <c r="K72" s="54">
        <f t="shared" si="0"/>
        <v>96895.53520226487</v>
      </c>
      <c r="L72" s="54"/>
      <c r="M72" s="6">
        <f t="shared" si="2"/>
        <v>2.202171254596838</v>
      </c>
      <c r="N72" s="20">
        <v>2007</v>
      </c>
      <c r="O72" s="8">
        <v>42576</v>
      </c>
      <c r="P72" s="55">
        <v>1.3752</v>
      </c>
      <c r="Q72" s="55"/>
      <c r="R72" s="52">
        <f t="shared" si="3"/>
        <v>645236.1775968709</v>
      </c>
      <c r="S72" s="52"/>
      <c r="T72" s="53">
        <f t="shared" si="4"/>
        <v>292.9999999999988</v>
      </c>
      <c r="U72" s="53"/>
      <c r="V72" s="23">
        <v>1.3851</v>
      </c>
      <c r="W72">
        <f t="shared" si="12"/>
        <v>391.99999999999903</v>
      </c>
      <c r="X72">
        <f t="shared" si="13"/>
        <v>88.00000000000364</v>
      </c>
      <c r="Y72">
        <f t="shared" si="14"/>
        <v>303.9999999999954</v>
      </c>
    </row>
    <row r="73" spans="2:25" ht="13.5">
      <c r="B73" s="20">
        <v>65</v>
      </c>
      <c r="C73" s="54">
        <f t="shared" si="1"/>
        <v>3875087.3510057</v>
      </c>
      <c r="D73" s="54"/>
      <c r="E73" s="20">
        <v>2007</v>
      </c>
      <c r="F73" s="8">
        <v>42618</v>
      </c>
      <c r="G73" s="20" t="s">
        <v>3</v>
      </c>
      <c r="H73" s="20">
        <v>1.3672</v>
      </c>
      <c r="I73" s="20">
        <v>1.3569</v>
      </c>
      <c r="J73" s="20">
        <f t="shared" si="8"/>
        <v>102.99999999999976</v>
      </c>
      <c r="K73" s="54">
        <f aca="true" t="shared" si="15" ref="K73:K108">IF(F73="","",C73*0.03)</f>
        <v>116252.620530171</v>
      </c>
      <c r="L73" s="54"/>
      <c r="M73" s="6">
        <f t="shared" si="2"/>
        <v>1.1286662187395269</v>
      </c>
      <c r="N73" s="20">
        <v>2007</v>
      </c>
      <c r="O73" s="8">
        <v>42710</v>
      </c>
      <c r="P73" s="55">
        <v>1.4581</v>
      </c>
      <c r="Q73" s="55"/>
      <c r="R73" s="52">
        <f t="shared" si="3"/>
        <v>1025957.5928342297</v>
      </c>
      <c r="S73" s="52"/>
      <c r="T73" s="53">
        <f t="shared" si="4"/>
        <v>908.9999999999998</v>
      </c>
      <c r="U73" s="53"/>
      <c r="V73" s="23">
        <v>1.4966</v>
      </c>
      <c r="W73">
        <f t="shared" si="12"/>
        <v>1293.9999999999995</v>
      </c>
      <c r="X73">
        <f t="shared" si="13"/>
        <v>205.99999999999952</v>
      </c>
      <c r="Y73">
        <f t="shared" si="14"/>
        <v>1088</v>
      </c>
    </row>
    <row r="74" spans="2:25" ht="13.5">
      <c r="B74" s="20">
        <v>66</v>
      </c>
      <c r="C74" s="54">
        <f aca="true" t="shared" si="16" ref="C74:C108">IF(R73="","",C73+R73)</f>
        <v>4901044.94383993</v>
      </c>
      <c r="D74" s="54"/>
      <c r="E74" s="20">
        <v>2008</v>
      </c>
      <c r="F74" s="8">
        <v>42426</v>
      </c>
      <c r="G74" s="20" t="s">
        <v>3</v>
      </c>
      <c r="H74" s="20">
        <v>1.4982</v>
      </c>
      <c r="I74" s="20">
        <v>1.4778</v>
      </c>
      <c r="J74" s="20">
        <f t="shared" si="8"/>
        <v>203.99999999999974</v>
      </c>
      <c r="K74" s="54">
        <f t="shared" si="15"/>
        <v>147031.3483151979</v>
      </c>
      <c r="L74" s="54"/>
      <c r="M74" s="6">
        <f aca="true" t="shared" si="17" ref="M74:M108">IF(J74="","",(K74/J74)/1000)</f>
        <v>0.7207419035058729</v>
      </c>
      <c r="N74" s="20">
        <v>2008</v>
      </c>
      <c r="O74" s="8">
        <v>42484</v>
      </c>
      <c r="P74" s="55">
        <v>1.571</v>
      </c>
      <c r="Q74" s="55"/>
      <c r="R74" s="52">
        <f aca="true" t="shared" si="18" ref="R74:R108">IF(O74="","",(IF(G74="売",H74-P74,P74-H74))*M74*10000000)</f>
        <v>524700.1057522753</v>
      </c>
      <c r="S74" s="52"/>
      <c r="T74" s="53">
        <f aca="true" t="shared" si="19" ref="T74:T108">IF(O74="","",IF(R74&lt;0,J74*(-1),IF(G74="買",(P74-H74)*10000,(H74-P74)*10000)))</f>
        <v>727.9999999999998</v>
      </c>
      <c r="U74" s="53"/>
      <c r="V74" s="23">
        <v>1.6018</v>
      </c>
      <c r="W74">
        <f t="shared" si="12"/>
        <v>1035.999999999999</v>
      </c>
      <c r="X74">
        <f t="shared" si="13"/>
        <v>407.9999999999995</v>
      </c>
      <c r="Y74">
        <f t="shared" si="14"/>
        <v>627.9999999999995</v>
      </c>
    </row>
    <row r="75" spans="2:25" ht="13.5">
      <c r="B75" s="20">
        <v>67</v>
      </c>
      <c r="C75" s="54">
        <f t="shared" si="16"/>
        <v>5425745.049592205</v>
      </c>
      <c r="D75" s="54"/>
      <c r="E75" s="20">
        <v>2008</v>
      </c>
      <c r="F75" s="8">
        <v>42496</v>
      </c>
      <c r="G75" s="20" t="s">
        <v>2</v>
      </c>
      <c r="H75" s="20">
        <v>1.545</v>
      </c>
      <c r="I75" s="20">
        <v>1.5594</v>
      </c>
      <c r="J75" s="20">
        <f aca="true" t="shared" si="20" ref="J75:J86">ABS(H75-I75)*10000</f>
        <v>143.9999999999997</v>
      </c>
      <c r="K75" s="54">
        <f t="shared" si="15"/>
        <v>162772.35148776617</v>
      </c>
      <c r="L75" s="54"/>
      <c r="M75" s="6">
        <f t="shared" si="17"/>
        <v>1.1303635519983786</v>
      </c>
      <c r="N75" s="20">
        <v>2008</v>
      </c>
      <c r="O75" s="8">
        <v>42506</v>
      </c>
      <c r="P75" s="55">
        <v>1.5594</v>
      </c>
      <c r="Q75" s="55"/>
      <c r="R75" s="52">
        <f t="shared" si="18"/>
        <v>-162772.35148776617</v>
      </c>
      <c r="S75" s="52"/>
      <c r="T75" s="53">
        <f t="shared" si="19"/>
        <v>-143.9999999999997</v>
      </c>
      <c r="U75" s="53"/>
      <c r="V75" s="23">
        <v>1.5284</v>
      </c>
      <c r="W75">
        <f t="shared" si="12"/>
        <v>165.9999999999995</v>
      </c>
      <c r="X75">
        <f t="shared" si="13"/>
        <v>287.9999999999994</v>
      </c>
      <c r="Y75" s="46">
        <f t="shared" si="14"/>
        <v>-121.99999999999989</v>
      </c>
    </row>
    <row r="76" spans="2:25" ht="13.5">
      <c r="B76" s="20">
        <v>68</v>
      </c>
      <c r="C76" s="54">
        <f t="shared" si="16"/>
        <v>5262972.698104439</v>
      </c>
      <c r="D76" s="54"/>
      <c r="E76" s="20">
        <v>2008</v>
      </c>
      <c r="F76" s="8">
        <v>42561</v>
      </c>
      <c r="G76" s="20" t="s">
        <v>3</v>
      </c>
      <c r="H76" s="20">
        <v>1.5802</v>
      </c>
      <c r="I76" s="20">
        <v>1.5691</v>
      </c>
      <c r="J76" s="20">
        <f t="shared" si="20"/>
        <v>111.0000000000011</v>
      </c>
      <c r="K76" s="54">
        <f t="shared" si="15"/>
        <v>157889.18094313316</v>
      </c>
      <c r="L76" s="54"/>
      <c r="M76" s="6">
        <f t="shared" si="17"/>
        <v>1.4224250535417262</v>
      </c>
      <c r="N76" s="20">
        <v>2008</v>
      </c>
      <c r="O76" s="8">
        <v>42573</v>
      </c>
      <c r="P76" s="55">
        <v>1.5783</v>
      </c>
      <c r="Q76" s="55"/>
      <c r="R76" s="52">
        <f t="shared" si="18"/>
        <v>-27026.07601729298</v>
      </c>
      <c r="S76" s="52"/>
      <c r="T76" s="53">
        <f t="shared" si="19"/>
        <v>-111.0000000000011</v>
      </c>
      <c r="U76" s="53"/>
      <c r="V76" s="23">
        <v>1.6038</v>
      </c>
      <c r="W76">
        <f t="shared" si="12"/>
        <v>235.99999999999844</v>
      </c>
      <c r="X76">
        <f t="shared" si="13"/>
        <v>222.0000000000022</v>
      </c>
      <c r="Y76">
        <f t="shared" si="14"/>
        <v>13.999999999996248</v>
      </c>
    </row>
    <row r="77" spans="2:25" ht="13.5">
      <c r="B77" s="20">
        <v>69</v>
      </c>
      <c r="C77" s="54">
        <f t="shared" si="16"/>
        <v>5235946.622087146</v>
      </c>
      <c r="D77" s="54"/>
      <c r="E77" s="20">
        <v>2008</v>
      </c>
      <c r="F77" s="8">
        <v>42582</v>
      </c>
      <c r="G77" s="20" t="s">
        <v>2</v>
      </c>
      <c r="H77" s="20">
        <v>1.5569</v>
      </c>
      <c r="I77" s="20">
        <v>1.57</v>
      </c>
      <c r="J77" s="20">
        <f t="shared" si="20"/>
        <v>131.0000000000011</v>
      </c>
      <c r="K77" s="54">
        <f t="shared" si="15"/>
        <v>157078.39866261437</v>
      </c>
      <c r="L77" s="54"/>
      <c r="M77" s="6">
        <f t="shared" si="17"/>
        <v>1.19907174551613</v>
      </c>
      <c r="N77" s="20">
        <v>2008</v>
      </c>
      <c r="O77" s="8">
        <v>42628</v>
      </c>
      <c r="P77" s="55">
        <v>1.4428</v>
      </c>
      <c r="Q77" s="55"/>
      <c r="R77" s="52">
        <f t="shared" si="18"/>
        <v>1368140.8616339026</v>
      </c>
      <c r="S77" s="52"/>
      <c r="T77" s="53">
        <f t="shared" si="19"/>
        <v>1140.9999999999986</v>
      </c>
      <c r="U77" s="53"/>
      <c r="V77" s="23">
        <v>1.3881</v>
      </c>
      <c r="W77">
        <f t="shared" si="12"/>
        <v>1688.0000000000007</v>
      </c>
      <c r="X77">
        <f t="shared" si="13"/>
        <v>262.0000000000022</v>
      </c>
      <c r="Y77">
        <f t="shared" si="14"/>
        <v>1425.9999999999984</v>
      </c>
    </row>
    <row r="78" spans="2:25" ht="13.5">
      <c r="B78" s="20">
        <v>70</v>
      </c>
      <c r="C78" s="54">
        <f t="shared" si="16"/>
        <v>6604087.483721049</v>
      </c>
      <c r="D78" s="54"/>
      <c r="E78" s="20">
        <v>2008</v>
      </c>
      <c r="F78" s="8">
        <v>42657</v>
      </c>
      <c r="G78" s="20" t="s">
        <v>2</v>
      </c>
      <c r="H78" s="20">
        <v>1.3575</v>
      </c>
      <c r="I78" s="20">
        <v>1.3768</v>
      </c>
      <c r="J78" s="20">
        <f t="shared" si="20"/>
        <v>193.00000000000094</v>
      </c>
      <c r="K78" s="54">
        <f t="shared" si="15"/>
        <v>198122.62451163144</v>
      </c>
      <c r="L78" s="54"/>
      <c r="M78" s="6">
        <f t="shared" si="17"/>
        <v>1.0265420959151839</v>
      </c>
      <c r="N78" s="20">
        <v>2008</v>
      </c>
      <c r="O78" s="8">
        <v>42673</v>
      </c>
      <c r="P78" s="55">
        <v>1.3003</v>
      </c>
      <c r="Q78" s="55"/>
      <c r="R78" s="52">
        <f t="shared" si="18"/>
        <v>587182.0788634843</v>
      </c>
      <c r="S78" s="52"/>
      <c r="T78" s="53">
        <f t="shared" si="19"/>
        <v>571.9999999999992</v>
      </c>
      <c r="U78" s="53"/>
      <c r="V78" s="23">
        <v>1.233</v>
      </c>
      <c r="W78">
        <f t="shared" si="12"/>
        <v>1244.9999999999984</v>
      </c>
      <c r="X78">
        <f t="shared" si="13"/>
        <v>386.0000000000019</v>
      </c>
      <c r="Y78">
        <f t="shared" si="14"/>
        <v>858.9999999999966</v>
      </c>
    </row>
    <row r="79" spans="2:25" ht="13.5">
      <c r="B79" s="20">
        <v>71</v>
      </c>
      <c r="C79" s="54">
        <f t="shared" si="16"/>
        <v>7191269.562584532</v>
      </c>
      <c r="D79" s="54"/>
      <c r="E79" s="20">
        <v>2008</v>
      </c>
      <c r="F79" s="8">
        <v>42673</v>
      </c>
      <c r="G79" s="20" t="s">
        <v>2</v>
      </c>
      <c r="H79" s="20">
        <v>1.2804</v>
      </c>
      <c r="I79" s="20">
        <v>1.3288</v>
      </c>
      <c r="J79" s="20">
        <f t="shared" si="20"/>
        <v>484</v>
      </c>
      <c r="K79" s="54">
        <f t="shared" si="15"/>
        <v>215738.08687753597</v>
      </c>
      <c r="L79" s="54"/>
      <c r="M79" s="6">
        <f t="shared" si="17"/>
        <v>0.44573984892052887</v>
      </c>
      <c r="N79" s="20">
        <v>2008</v>
      </c>
      <c r="O79" s="8">
        <v>42678</v>
      </c>
      <c r="P79" s="55">
        <v>1.2897</v>
      </c>
      <c r="Q79" s="55"/>
      <c r="R79" s="52">
        <f t="shared" si="18"/>
        <v>-41453.80594960957</v>
      </c>
      <c r="S79" s="52"/>
      <c r="T79" s="53">
        <f t="shared" si="19"/>
        <v>-484</v>
      </c>
      <c r="U79" s="53"/>
      <c r="V79" s="23">
        <v>1.2526</v>
      </c>
      <c r="W79">
        <f t="shared" si="12"/>
        <v>278.00000000000045</v>
      </c>
      <c r="X79">
        <f t="shared" si="13"/>
        <v>968</v>
      </c>
      <c r="Y79" s="46">
        <f t="shared" si="14"/>
        <v>-689.9999999999995</v>
      </c>
    </row>
    <row r="80" spans="2:25" ht="13.5">
      <c r="B80" s="20">
        <v>72</v>
      </c>
      <c r="C80" s="54">
        <f t="shared" si="16"/>
        <v>7149815.756634923</v>
      </c>
      <c r="D80" s="54"/>
      <c r="E80" s="20">
        <v>2008</v>
      </c>
      <c r="F80" s="8">
        <v>42684</v>
      </c>
      <c r="G80" s="20" t="s">
        <v>2</v>
      </c>
      <c r="H80" s="20">
        <v>1.2717</v>
      </c>
      <c r="I80" s="20">
        <v>1.2927</v>
      </c>
      <c r="J80" s="20">
        <f t="shared" si="20"/>
        <v>209.9999999999991</v>
      </c>
      <c r="K80" s="54">
        <f t="shared" si="15"/>
        <v>214494.47269904768</v>
      </c>
      <c r="L80" s="54"/>
      <c r="M80" s="6">
        <f t="shared" si="17"/>
        <v>1.0214022509478504</v>
      </c>
      <c r="N80" s="20">
        <v>2008</v>
      </c>
      <c r="O80" s="8">
        <v>42693</v>
      </c>
      <c r="P80" s="55">
        <v>1.2742</v>
      </c>
      <c r="Q80" s="55"/>
      <c r="R80" s="52">
        <f t="shared" si="18"/>
        <v>-25535.056273695714</v>
      </c>
      <c r="S80" s="52"/>
      <c r="T80" s="53">
        <f t="shared" si="19"/>
        <v>-209.9999999999991</v>
      </c>
      <c r="U80" s="53"/>
      <c r="V80" s="23">
        <v>1.2389</v>
      </c>
      <c r="W80">
        <f t="shared" si="12"/>
        <v>328.00000000000165</v>
      </c>
      <c r="X80">
        <f t="shared" si="13"/>
        <v>419.9999999999982</v>
      </c>
      <c r="Y80" s="46">
        <f t="shared" si="14"/>
        <v>-91.99999999999653</v>
      </c>
    </row>
    <row r="81" spans="2:25" ht="13.5">
      <c r="B81" s="20">
        <v>73</v>
      </c>
      <c r="C81" s="54">
        <f t="shared" si="16"/>
        <v>7124280.700361227</v>
      </c>
      <c r="D81" s="54"/>
      <c r="E81" s="20">
        <v>2008</v>
      </c>
      <c r="F81" s="8">
        <v>42713</v>
      </c>
      <c r="G81" s="20" t="s">
        <v>3</v>
      </c>
      <c r="H81" s="20">
        <v>1.3001</v>
      </c>
      <c r="I81" s="20">
        <v>1.2799</v>
      </c>
      <c r="J81" s="20">
        <f t="shared" si="20"/>
        <v>201.99999999999994</v>
      </c>
      <c r="K81" s="54">
        <f t="shared" si="15"/>
        <v>213728.42101083678</v>
      </c>
      <c r="L81" s="54"/>
      <c r="M81" s="6">
        <f t="shared" si="17"/>
        <v>1.0580614901526575</v>
      </c>
      <c r="N81" s="20">
        <v>2009</v>
      </c>
      <c r="O81" s="8">
        <v>42374</v>
      </c>
      <c r="P81" s="55">
        <v>1.3826</v>
      </c>
      <c r="Q81" s="55"/>
      <c r="R81" s="52">
        <f t="shared" si="18"/>
        <v>872900.7293759426</v>
      </c>
      <c r="S81" s="52"/>
      <c r="T81" s="53">
        <f t="shared" si="19"/>
        <v>825.0000000000002</v>
      </c>
      <c r="U81" s="53"/>
      <c r="V81" s="23">
        <v>1.4719</v>
      </c>
      <c r="W81">
        <f t="shared" si="12"/>
        <v>1717.9999999999995</v>
      </c>
      <c r="X81">
        <f t="shared" si="13"/>
        <v>403.9999999999999</v>
      </c>
      <c r="Y81">
        <f t="shared" si="14"/>
        <v>1313.9999999999995</v>
      </c>
    </row>
    <row r="82" spans="2:25" ht="13.5">
      <c r="B82" s="20">
        <v>74</v>
      </c>
      <c r="C82" s="54">
        <f t="shared" si="16"/>
        <v>7997181.429737169</v>
      </c>
      <c r="D82" s="54"/>
      <c r="E82" s="20">
        <v>2009</v>
      </c>
      <c r="F82" s="8">
        <v>42411</v>
      </c>
      <c r="G82" s="20" t="s">
        <v>2</v>
      </c>
      <c r="H82" s="20">
        <v>1.2831</v>
      </c>
      <c r="I82" s="20">
        <v>1.2996</v>
      </c>
      <c r="J82" s="20">
        <f t="shared" si="20"/>
        <v>165.00000000000182</v>
      </c>
      <c r="K82" s="54">
        <f t="shared" si="15"/>
        <v>239915.44289211507</v>
      </c>
      <c r="L82" s="54"/>
      <c r="M82" s="6">
        <f t="shared" si="17"/>
        <v>1.4540329872249238</v>
      </c>
      <c r="N82" s="20">
        <v>2009</v>
      </c>
      <c r="O82" s="8">
        <v>42420</v>
      </c>
      <c r="P82" s="55">
        <v>1.2825</v>
      </c>
      <c r="Q82" s="55"/>
      <c r="R82" s="52">
        <f t="shared" si="18"/>
        <v>8724.197923348582</v>
      </c>
      <c r="S82" s="52"/>
      <c r="T82" s="53">
        <f t="shared" si="19"/>
        <v>5.999999999999339</v>
      </c>
      <c r="U82" s="53"/>
      <c r="V82" s="23">
        <v>1.2512</v>
      </c>
      <c r="W82">
        <f t="shared" si="12"/>
        <v>318.9999999999982</v>
      </c>
      <c r="X82">
        <f t="shared" si="13"/>
        <v>330.00000000000364</v>
      </c>
      <c r="Y82" s="46">
        <f t="shared" si="14"/>
        <v>-11.000000000005457</v>
      </c>
    </row>
    <row r="83" spans="2:25" ht="13.5">
      <c r="B83" s="20">
        <v>75</v>
      </c>
      <c r="C83" s="54">
        <f t="shared" si="16"/>
        <v>8005905.627660518</v>
      </c>
      <c r="D83" s="54"/>
      <c r="E83" s="20">
        <v>2009</v>
      </c>
      <c r="F83" s="8">
        <v>42463</v>
      </c>
      <c r="G83" s="20" t="s">
        <v>3</v>
      </c>
      <c r="H83" s="20">
        <v>1.3495</v>
      </c>
      <c r="I83" s="20">
        <v>1.33646</v>
      </c>
      <c r="J83" s="20">
        <f t="shared" si="20"/>
        <v>130.3999999999994</v>
      </c>
      <c r="K83" s="54">
        <f t="shared" si="15"/>
        <v>240177.16882981552</v>
      </c>
      <c r="L83" s="54"/>
      <c r="M83" s="6">
        <f t="shared" si="17"/>
        <v>1.841849454216385</v>
      </c>
      <c r="N83" s="20">
        <v>2009</v>
      </c>
      <c r="O83" s="8">
        <v>42464</v>
      </c>
      <c r="P83" s="55">
        <v>1.33646</v>
      </c>
      <c r="Q83" s="55"/>
      <c r="R83" s="52">
        <f t="shared" si="18"/>
        <v>-240177.1688298155</v>
      </c>
      <c r="S83" s="52"/>
      <c r="T83" s="53">
        <f t="shared" si="19"/>
        <v>-130.3999999999994</v>
      </c>
      <c r="U83" s="53"/>
      <c r="V83" s="23">
        <v>1.35806</v>
      </c>
      <c r="W83" s="46">
        <f t="shared" si="12"/>
        <v>85.60000000000123</v>
      </c>
      <c r="X83">
        <f t="shared" si="13"/>
        <v>260.7999999999988</v>
      </c>
      <c r="Y83" s="46">
        <f t="shared" si="14"/>
        <v>-175.1999999999976</v>
      </c>
    </row>
    <row r="84" spans="2:25" ht="13.5">
      <c r="B84" s="20">
        <v>76</v>
      </c>
      <c r="C84" s="54">
        <f t="shared" si="16"/>
        <v>7765728.458830702</v>
      </c>
      <c r="D84" s="54"/>
      <c r="E84" s="20">
        <v>2009</v>
      </c>
      <c r="F84" s="8">
        <v>42469</v>
      </c>
      <c r="G84" s="20" t="s">
        <v>2</v>
      </c>
      <c r="H84" s="20">
        <v>1.31248</v>
      </c>
      <c r="I84" s="20">
        <v>1.33349</v>
      </c>
      <c r="J84" s="20">
        <f t="shared" si="20"/>
        <v>210.09999999999974</v>
      </c>
      <c r="K84" s="54">
        <f t="shared" si="15"/>
        <v>232971.85376492105</v>
      </c>
      <c r="L84" s="54"/>
      <c r="M84" s="6">
        <f t="shared" si="17"/>
        <v>1.108861750427993</v>
      </c>
      <c r="N84" s="20">
        <v>2009</v>
      </c>
      <c r="O84" s="8">
        <v>42473</v>
      </c>
      <c r="P84" s="55">
        <v>1.33349</v>
      </c>
      <c r="Q84" s="55"/>
      <c r="R84" s="52">
        <f t="shared" si="18"/>
        <v>-232971.85376492102</v>
      </c>
      <c r="S84" s="52"/>
      <c r="T84" s="53">
        <f t="shared" si="19"/>
        <v>-210.09999999999974</v>
      </c>
      <c r="U84" s="53"/>
      <c r="V84" s="23">
        <v>1.30894</v>
      </c>
      <c r="W84" s="46">
        <f t="shared" si="12"/>
        <v>35.400000000000986</v>
      </c>
      <c r="X84">
        <f t="shared" si="13"/>
        <v>420.1999999999995</v>
      </c>
      <c r="Y84" s="46">
        <f t="shared" si="14"/>
        <v>-384.7999999999985</v>
      </c>
    </row>
    <row r="85" spans="2:25" ht="13.5">
      <c r="B85" s="20">
        <v>77</v>
      </c>
      <c r="C85" s="54">
        <f t="shared" si="16"/>
        <v>7532756.605065781</v>
      </c>
      <c r="D85" s="54"/>
      <c r="E85" s="20">
        <v>2009</v>
      </c>
      <c r="F85" s="8">
        <v>42476</v>
      </c>
      <c r="G85" s="20" t="s">
        <v>2</v>
      </c>
      <c r="H85" s="20">
        <v>1.3125</v>
      </c>
      <c r="I85" s="20">
        <v>1.32676</v>
      </c>
      <c r="J85" s="20">
        <f t="shared" si="20"/>
        <v>142.5999999999994</v>
      </c>
      <c r="K85" s="54">
        <f t="shared" si="15"/>
        <v>225982.69815197343</v>
      </c>
      <c r="L85" s="54"/>
      <c r="M85" s="6">
        <f t="shared" si="17"/>
        <v>1.5847314035902833</v>
      </c>
      <c r="N85" s="20">
        <v>2009</v>
      </c>
      <c r="O85" s="8">
        <v>42483</v>
      </c>
      <c r="P85" s="55">
        <v>1.3125</v>
      </c>
      <c r="Q85" s="55"/>
      <c r="R85" s="52">
        <f t="shared" si="18"/>
        <v>0</v>
      </c>
      <c r="S85" s="52"/>
      <c r="T85" s="53">
        <f t="shared" si="19"/>
        <v>0</v>
      </c>
      <c r="U85" s="53"/>
      <c r="V85" s="23">
        <v>1.28844</v>
      </c>
      <c r="W85">
        <f t="shared" si="12"/>
        <v>240.5999999999997</v>
      </c>
      <c r="X85">
        <f t="shared" si="13"/>
        <v>285.1999999999988</v>
      </c>
      <c r="Y85" s="46">
        <f t="shared" si="14"/>
        <v>-44.599999999999085</v>
      </c>
    </row>
    <row r="86" spans="2:25" ht="13.5">
      <c r="B86" s="20">
        <v>78</v>
      </c>
      <c r="C86" s="54">
        <f t="shared" si="16"/>
        <v>7532756.605065781</v>
      </c>
      <c r="D86" s="54"/>
      <c r="E86" s="20">
        <v>2009</v>
      </c>
      <c r="F86" s="8">
        <v>42496</v>
      </c>
      <c r="G86" s="20" t="s">
        <v>3</v>
      </c>
      <c r="H86" s="20">
        <v>1.33748</v>
      </c>
      <c r="I86" s="20">
        <v>1.32457</v>
      </c>
      <c r="J86" s="20">
        <f t="shared" si="20"/>
        <v>129.09999999999977</v>
      </c>
      <c r="K86" s="54">
        <f t="shared" si="15"/>
        <v>225982.69815197343</v>
      </c>
      <c r="L86" s="54"/>
      <c r="M86" s="6">
        <f t="shared" si="17"/>
        <v>1.7504469260416253</v>
      </c>
      <c r="N86" s="20">
        <v>2009</v>
      </c>
      <c r="O86" s="8">
        <v>42536</v>
      </c>
      <c r="P86" s="55">
        <v>1.38039</v>
      </c>
      <c r="Q86" s="55"/>
      <c r="R86" s="52">
        <f t="shared" si="18"/>
        <v>751116.7759644615</v>
      </c>
      <c r="S86" s="52"/>
      <c r="T86" s="53">
        <f t="shared" si="19"/>
        <v>429.1</v>
      </c>
      <c r="U86" s="53"/>
      <c r="V86" s="23">
        <v>1.43378</v>
      </c>
      <c r="W86">
        <f t="shared" si="12"/>
        <v>963.0000000000006</v>
      </c>
      <c r="X86">
        <f t="shared" si="13"/>
        <v>258.19999999999953</v>
      </c>
      <c r="Y86">
        <f t="shared" si="14"/>
        <v>704.8000000000011</v>
      </c>
    </row>
    <row r="87" spans="2:25" ht="13.5">
      <c r="B87" s="20">
        <v>79</v>
      </c>
      <c r="C87" s="54">
        <f t="shared" si="16"/>
        <v>8283873.381030242</v>
      </c>
      <c r="D87" s="54"/>
      <c r="E87" s="20">
        <v>2009</v>
      </c>
      <c r="F87" s="8">
        <v>42540</v>
      </c>
      <c r="G87" s="20" t="s">
        <v>2</v>
      </c>
      <c r="H87" s="20">
        <v>1.38812</v>
      </c>
      <c r="I87" s="20">
        <v>1.40112</v>
      </c>
      <c r="J87" s="20">
        <f>ABS(H87-I87)*10000</f>
        <v>129.999999999999</v>
      </c>
      <c r="K87" s="54">
        <f t="shared" si="15"/>
        <v>248516.20143090724</v>
      </c>
      <c r="L87" s="54"/>
      <c r="M87" s="6">
        <f t="shared" si="17"/>
        <v>1.9116630879300702</v>
      </c>
      <c r="N87" s="20">
        <v>2009</v>
      </c>
      <c r="O87" s="8">
        <v>42544</v>
      </c>
      <c r="P87" s="55">
        <v>1.40112</v>
      </c>
      <c r="Q87" s="55"/>
      <c r="R87" s="52">
        <f t="shared" si="18"/>
        <v>-248516.2014309072</v>
      </c>
      <c r="S87" s="52"/>
      <c r="T87" s="53">
        <f t="shared" si="19"/>
        <v>-129.999999999999</v>
      </c>
      <c r="U87" s="53"/>
      <c r="V87" s="23">
        <v>1.38264</v>
      </c>
      <c r="W87" s="46">
        <f t="shared" si="12"/>
        <v>54.799999999999294</v>
      </c>
      <c r="X87">
        <f t="shared" si="13"/>
        <v>259.999999999998</v>
      </c>
      <c r="Y87" s="46">
        <f t="shared" si="14"/>
        <v>-205.1999999999987</v>
      </c>
    </row>
    <row r="88" spans="2:25" ht="13.5">
      <c r="B88" s="20">
        <v>80</v>
      </c>
      <c r="C88" s="54">
        <f t="shared" si="16"/>
        <v>8035357.1795993345</v>
      </c>
      <c r="D88" s="54"/>
      <c r="E88" s="20">
        <v>2009</v>
      </c>
      <c r="F88" s="8">
        <v>42613</v>
      </c>
      <c r="G88" s="20" t="s">
        <v>3</v>
      </c>
      <c r="H88" s="20">
        <v>1.43678</v>
      </c>
      <c r="I88" s="20">
        <v>1.42559</v>
      </c>
      <c r="J88" s="20">
        <f aca="true" t="shared" si="21" ref="J88:J103">ABS(H88-I88)*10000</f>
        <v>111.90000000000033</v>
      </c>
      <c r="K88" s="54">
        <f t="shared" si="15"/>
        <v>241060.71538798002</v>
      </c>
      <c r="L88" s="54"/>
      <c r="M88" s="6">
        <f t="shared" si="17"/>
        <v>2.1542512545842656</v>
      </c>
      <c r="N88" s="20">
        <v>2009</v>
      </c>
      <c r="O88" s="8">
        <v>42614</v>
      </c>
      <c r="P88" s="55">
        <v>1.42559</v>
      </c>
      <c r="Q88" s="55"/>
      <c r="R88" s="52">
        <f t="shared" si="18"/>
        <v>-241060.71538798002</v>
      </c>
      <c r="S88" s="52"/>
      <c r="T88" s="53">
        <f t="shared" si="19"/>
        <v>-111.90000000000033</v>
      </c>
      <c r="U88" s="53"/>
      <c r="V88" s="23">
        <v>1.4376</v>
      </c>
      <c r="W88" s="46">
        <f t="shared" si="12"/>
        <v>8.20000000000043</v>
      </c>
      <c r="X88">
        <f t="shared" si="13"/>
        <v>223.80000000000067</v>
      </c>
      <c r="Y88" s="46">
        <f t="shared" si="14"/>
        <v>-215.60000000000025</v>
      </c>
    </row>
    <row r="89" spans="2:25" ht="13.5">
      <c r="B89" s="20">
        <v>81</v>
      </c>
      <c r="C89" s="54">
        <f t="shared" si="16"/>
        <v>7794296.464211354</v>
      </c>
      <c r="D89" s="54"/>
      <c r="E89" s="20">
        <v>2009</v>
      </c>
      <c r="F89" s="8">
        <v>42617</v>
      </c>
      <c r="G89" s="20" t="s">
        <v>3</v>
      </c>
      <c r="H89" s="20">
        <v>1.4327</v>
      </c>
      <c r="I89" s="20">
        <v>1.4191</v>
      </c>
      <c r="J89" s="20">
        <f t="shared" si="21"/>
        <v>136.00000000000057</v>
      </c>
      <c r="K89" s="54">
        <f t="shared" si="15"/>
        <v>233828.89392634062</v>
      </c>
      <c r="L89" s="54"/>
      <c r="M89" s="6">
        <f t="shared" si="17"/>
        <v>1.7193301023995562</v>
      </c>
      <c r="N89" s="20">
        <v>2009</v>
      </c>
      <c r="O89" s="8">
        <v>42641</v>
      </c>
      <c r="P89" s="55">
        <v>1.4611</v>
      </c>
      <c r="Q89" s="55"/>
      <c r="R89" s="52">
        <f t="shared" si="18"/>
        <v>488289.7490814736</v>
      </c>
      <c r="S89" s="52"/>
      <c r="T89" s="53">
        <f t="shared" si="19"/>
        <v>283.99999999999983</v>
      </c>
      <c r="U89" s="53"/>
      <c r="V89" s="23">
        <v>1.48427</v>
      </c>
      <c r="W89">
        <f t="shared" si="12"/>
        <v>515.6999999999989</v>
      </c>
      <c r="X89">
        <f t="shared" si="13"/>
        <v>272.00000000000114</v>
      </c>
      <c r="Y89">
        <f t="shared" si="14"/>
        <v>243.69999999999777</v>
      </c>
    </row>
    <row r="90" spans="2:25" ht="13.5">
      <c r="B90" s="20">
        <v>82</v>
      </c>
      <c r="C90" s="54">
        <f t="shared" si="16"/>
        <v>8282586.213292828</v>
      </c>
      <c r="D90" s="54"/>
      <c r="E90" s="20">
        <v>2009</v>
      </c>
      <c r="F90" s="8">
        <v>42662</v>
      </c>
      <c r="G90" s="20" t="s">
        <v>3</v>
      </c>
      <c r="H90" s="20">
        <v>1.49652</v>
      </c>
      <c r="I90" s="20">
        <v>1.48267</v>
      </c>
      <c r="J90" s="20">
        <f t="shared" si="21"/>
        <v>138.5000000000014</v>
      </c>
      <c r="K90" s="54">
        <f t="shared" si="15"/>
        <v>248477.58639878483</v>
      </c>
      <c r="L90" s="54"/>
      <c r="M90" s="6">
        <f t="shared" si="17"/>
        <v>1.7940619956590782</v>
      </c>
      <c r="N90" s="20">
        <v>2009</v>
      </c>
      <c r="O90" s="8">
        <v>42670</v>
      </c>
      <c r="P90" s="55">
        <v>1.48267</v>
      </c>
      <c r="Q90" s="55"/>
      <c r="R90" s="52">
        <f t="shared" si="18"/>
        <v>-248477.58639878486</v>
      </c>
      <c r="S90" s="52"/>
      <c r="T90" s="53">
        <f t="shared" si="19"/>
        <v>-138.5000000000014</v>
      </c>
      <c r="U90" s="53"/>
      <c r="V90" s="23">
        <v>1.50595</v>
      </c>
      <c r="W90" s="46">
        <f t="shared" si="12"/>
        <v>94.29999999999828</v>
      </c>
      <c r="X90">
        <f t="shared" si="13"/>
        <v>277.0000000000028</v>
      </c>
      <c r="Y90" s="46">
        <f t="shared" si="14"/>
        <v>-182.7000000000045</v>
      </c>
    </row>
    <row r="91" spans="2:25" ht="13.5">
      <c r="B91" s="20">
        <v>83</v>
      </c>
      <c r="C91" s="54">
        <f t="shared" si="16"/>
        <v>8034108.626894043</v>
      </c>
      <c r="D91" s="54"/>
      <c r="E91" s="20">
        <v>2009</v>
      </c>
      <c r="F91" s="8">
        <v>42676</v>
      </c>
      <c r="G91" s="20" t="s">
        <v>2</v>
      </c>
      <c r="H91" s="20">
        <v>1.47022</v>
      </c>
      <c r="I91" s="20">
        <v>1.48443</v>
      </c>
      <c r="J91" s="20">
        <f t="shared" si="21"/>
        <v>142.09999999999835</v>
      </c>
      <c r="K91" s="54">
        <f t="shared" si="15"/>
        <v>241023.25880682128</v>
      </c>
      <c r="L91" s="54"/>
      <c r="M91" s="6">
        <f t="shared" si="17"/>
        <v>1.6961524194709647</v>
      </c>
      <c r="N91" s="20">
        <v>2009</v>
      </c>
      <c r="O91" s="8">
        <v>42678</v>
      </c>
      <c r="P91" s="55">
        <v>1.48443</v>
      </c>
      <c r="Q91" s="55"/>
      <c r="R91" s="52">
        <f t="shared" si="18"/>
        <v>-241023.25880682128</v>
      </c>
      <c r="S91" s="52"/>
      <c r="T91" s="53">
        <f t="shared" si="19"/>
        <v>-142.09999999999835</v>
      </c>
      <c r="U91" s="53"/>
      <c r="V91" s="23">
        <v>1.46262</v>
      </c>
      <c r="W91" s="46">
        <f t="shared" si="12"/>
        <v>76.00000000000051</v>
      </c>
      <c r="X91">
        <f t="shared" si="13"/>
        <v>284.1999999999967</v>
      </c>
      <c r="Y91" s="46">
        <f t="shared" si="14"/>
        <v>-208.19999999999618</v>
      </c>
    </row>
    <row r="92" spans="2:25" ht="13.5">
      <c r="B92" s="20">
        <v>84</v>
      </c>
      <c r="C92" s="54">
        <f t="shared" si="16"/>
        <v>7793085.368087222</v>
      </c>
      <c r="D92" s="54"/>
      <c r="E92" s="20">
        <v>2009</v>
      </c>
      <c r="F92" s="8">
        <v>42698</v>
      </c>
      <c r="G92" s="20" t="s">
        <v>3</v>
      </c>
      <c r="H92" s="20">
        <v>1.49892</v>
      </c>
      <c r="I92" s="20">
        <v>1.48881</v>
      </c>
      <c r="J92" s="20">
        <f t="shared" si="21"/>
        <v>101.10000000000063</v>
      </c>
      <c r="K92" s="54">
        <f t="shared" si="15"/>
        <v>233792.56104261664</v>
      </c>
      <c r="L92" s="54"/>
      <c r="M92" s="6">
        <f t="shared" si="17"/>
        <v>2.3124882397884785</v>
      </c>
      <c r="N92" s="20">
        <v>2009</v>
      </c>
      <c r="O92" s="8">
        <v>42701</v>
      </c>
      <c r="P92" s="55">
        <v>1.48881</v>
      </c>
      <c r="Q92" s="55"/>
      <c r="R92" s="52">
        <f t="shared" si="18"/>
        <v>-233792.56104261664</v>
      </c>
      <c r="S92" s="52"/>
      <c r="T92" s="53">
        <f t="shared" si="19"/>
        <v>-101.10000000000063</v>
      </c>
      <c r="U92" s="53"/>
      <c r="V92" s="23">
        <v>1.51437</v>
      </c>
      <c r="W92">
        <f t="shared" si="12"/>
        <v>154.49999999999963</v>
      </c>
      <c r="X92">
        <f t="shared" si="13"/>
        <v>202.20000000000127</v>
      </c>
      <c r="Y92" s="46">
        <f t="shared" si="14"/>
        <v>-47.70000000000164</v>
      </c>
    </row>
    <row r="93" spans="2:25" ht="13.5">
      <c r="B93" s="20">
        <v>85</v>
      </c>
      <c r="C93" s="54">
        <f t="shared" si="16"/>
        <v>7559292.807044605</v>
      </c>
      <c r="D93" s="54"/>
      <c r="E93" s="20">
        <v>2009</v>
      </c>
      <c r="F93" s="8">
        <v>42701</v>
      </c>
      <c r="G93" s="20" t="s">
        <v>3</v>
      </c>
      <c r="H93" s="20">
        <v>1.50229</v>
      </c>
      <c r="I93" s="20">
        <v>1.46281</v>
      </c>
      <c r="J93" s="20">
        <f t="shared" si="21"/>
        <v>394.7999999999996</v>
      </c>
      <c r="K93" s="54">
        <f t="shared" si="15"/>
        <v>226778.78421133815</v>
      </c>
      <c r="L93" s="54"/>
      <c r="M93" s="6">
        <f t="shared" si="17"/>
        <v>0.5744143470398642</v>
      </c>
      <c r="N93" s="20">
        <v>2009</v>
      </c>
      <c r="O93" s="8">
        <v>42708</v>
      </c>
      <c r="P93" s="55">
        <v>1.46281</v>
      </c>
      <c r="Q93" s="55"/>
      <c r="R93" s="52">
        <f t="shared" si="18"/>
        <v>-226778.78421133815</v>
      </c>
      <c r="S93" s="52"/>
      <c r="T93" s="53">
        <f t="shared" si="19"/>
        <v>-394.7999999999996</v>
      </c>
      <c r="U93" s="53"/>
      <c r="V93" s="23">
        <v>1.51399</v>
      </c>
      <c r="W93">
        <f t="shared" si="12"/>
        <v>117.00000000000044</v>
      </c>
      <c r="X93">
        <f t="shared" si="13"/>
        <v>789.5999999999992</v>
      </c>
      <c r="Y93" s="46">
        <f t="shared" si="14"/>
        <v>-672.5999999999988</v>
      </c>
    </row>
    <row r="94" spans="2:25" ht="13.5">
      <c r="B94" s="20">
        <v>86</v>
      </c>
      <c r="C94" s="54">
        <f t="shared" si="16"/>
        <v>7332514.022833266</v>
      </c>
      <c r="D94" s="54"/>
      <c r="E94" s="20">
        <v>2010</v>
      </c>
      <c r="F94" s="8">
        <v>42403</v>
      </c>
      <c r="G94" s="20" t="s">
        <v>2</v>
      </c>
      <c r="H94" s="20">
        <v>1.3889</v>
      </c>
      <c r="I94" s="20">
        <v>1.40255</v>
      </c>
      <c r="J94" s="20">
        <f t="shared" si="21"/>
        <v>136.4999999999994</v>
      </c>
      <c r="K94" s="54">
        <f t="shared" si="15"/>
        <v>219975.42068499798</v>
      </c>
      <c r="L94" s="54"/>
      <c r="M94" s="6">
        <f t="shared" si="17"/>
        <v>1.611541543479846</v>
      </c>
      <c r="N94" s="20">
        <v>2010</v>
      </c>
      <c r="O94" s="8">
        <v>42432</v>
      </c>
      <c r="P94" s="55">
        <v>1.36541</v>
      </c>
      <c r="Q94" s="55"/>
      <c r="R94" s="52">
        <f t="shared" si="18"/>
        <v>378551.108563416</v>
      </c>
      <c r="S94" s="52"/>
      <c r="T94" s="53">
        <f t="shared" si="19"/>
        <v>234.90000000000012</v>
      </c>
      <c r="U94" s="53"/>
      <c r="V94" s="23">
        <v>1.34349</v>
      </c>
      <c r="W94">
        <f t="shared" si="12"/>
        <v>454.0999999999995</v>
      </c>
      <c r="X94">
        <f t="shared" si="13"/>
        <v>272.9999999999988</v>
      </c>
      <c r="Y94">
        <f t="shared" si="14"/>
        <v>181.1000000000007</v>
      </c>
    </row>
    <row r="95" spans="2:25" ht="13.5">
      <c r="B95" s="20">
        <v>87</v>
      </c>
      <c r="C95" s="54">
        <f t="shared" si="16"/>
        <v>7711065.131396682</v>
      </c>
      <c r="D95" s="54"/>
      <c r="E95" s="20">
        <v>2010</v>
      </c>
      <c r="F95" s="8">
        <v>42459</v>
      </c>
      <c r="G95" s="20" t="s">
        <v>2</v>
      </c>
      <c r="H95" s="20">
        <v>1.33941</v>
      </c>
      <c r="I95" s="20">
        <v>1.35367</v>
      </c>
      <c r="J95" s="20">
        <f t="shared" si="21"/>
        <v>142.5999999999994</v>
      </c>
      <c r="K95" s="54">
        <f t="shared" si="15"/>
        <v>231331.95394190046</v>
      </c>
      <c r="L95" s="54"/>
      <c r="M95" s="6">
        <f t="shared" si="17"/>
        <v>1.6222437162826189</v>
      </c>
      <c r="N95" s="20">
        <v>2010</v>
      </c>
      <c r="O95" s="8">
        <v>42460</v>
      </c>
      <c r="P95" s="55">
        <v>1.35367</v>
      </c>
      <c r="Q95" s="55"/>
      <c r="R95" s="52">
        <f t="shared" si="18"/>
        <v>-231331.9539419005</v>
      </c>
      <c r="S95" s="52"/>
      <c r="T95" s="53">
        <f t="shared" si="19"/>
        <v>-142.5999999999994</v>
      </c>
      <c r="U95" s="53"/>
      <c r="V95" s="23">
        <v>1.33841</v>
      </c>
      <c r="W95" s="46">
        <f t="shared" si="12"/>
        <v>9.999999999998899</v>
      </c>
      <c r="X95">
        <f t="shared" si="13"/>
        <v>285.1999999999988</v>
      </c>
      <c r="Y95" s="46">
        <f t="shared" si="14"/>
        <v>-275.1999999999999</v>
      </c>
    </row>
    <row r="96" spans="2:25" ht="13.5">
      <c r="B96" s="20">
        <v>88</v>
      </c>
      <c r="C96" s="54">
        <f t="shared" si="16"/>
        <v>7479733.177454782</v>
      </c>
      <c r="D96" s="54"/>
      <c r="E96" s="20">
        <v>2010</v>
      </c>
      <c r="F96" s="8">
        <v>42490</v>
      </c>
      <c r="G96" s="20" t="s">
        <v>2</v>
      </c>
      <c r="H96" s="20">
        <v>1.32224</v>
      </c>
      <c r="I96" s="20">
        <v>1.33417</v>
      </c>
      <c r="J96" s="20">
        <f t="shared" si="21"/>
        <v>119.29999999999995</v>
      </c>
      <c r="K96" s="54">
        <f t="shared" si="15"/>
        <v>224391.99532364344</v>
      </c>
      <c r="L96" s="54"/>
      <c r="M96" s="6">
        <f t="shared" si="17"/>
        <v>1.8809052416064</v>
      </c>
      <c r="N96" s="20">
        <v>2010</v>
      </c>
      <c r="O96" s="8">
        <v>42510</v>
      </c>
      <c r="P96" s="55">
        <v>1.24437</v>
      </c>
      <c r="Q96" s="55"/>
      <c r="R96" s="52">
        <f t="shared" si="18"/>
        <v>1464660.9116389055</v>
      </c>
      <c r="S96" s="52"/>
      <c r="T96" s="53">
        <f t="shared" si="19"/>
        <v>778.7000000000011</v>
      </c>
      <c r="U96" s="53"/>
      <c r="V96" s="23">
        <v>1.21435</v>
      </c>
      <c r="W96">
        <f t="shared" si="12"/>
        <v>1078.9000000000003</v>
      </c>
      <c r="X96">
        <f t="shared" si="13"/>
        <v>238.5999999999999</v>
      </c>
      <c r="Y96">
        <f t="shared" si="14"/>
        <v>840.3000000000004</v>
      </c>
    </row>
    <row r="97" spans="2:25" ht="13.5">
      <c r="B97" s="20">
        <v>89</v>
      </c>
      <c r="C97" s="54">
        <f t="shared" si="16"/>
        <v>8944394.089093687</v>
      </c>
      <c r="D97" s="54"/>
      <c r="E97" s="20">
        <v>2010</v>
      </c>
      <c r="F97" s="8">
        <v>42518</v>
      </c>
      <c r="G97" s="20" t="s">
        <v>2</v>
      </c>
      <c r="H97" s="20">
        <v>1.22641</v>
      </c>
      <c r="I97" s="20">
        <v>1.24518</v>
      </c>
      <c r="J97" s="20">
        <f t="shared" si="21"/>
        <v>187.69999999999953</v>
      </c>
      <c r="K97" s="54">
        <f t="shared" si="15"/>
        <v>268331.8226728106</v>
      </c>
      <c r="L97" s="54"/>
      <c r="M97" s="6">
        <f t="shared" si="17"/>
        <v>1.429578170872729</v>
      </c>
      <c r="N97" s="20">
        <v>2010</v>
      </c>
      <c r="O97" s="8">
        <v>42535</v>
      </c>
      <c r="P97" s="55">
        <v>1.22641</v>
      </c>
      <c r="Q97" s="55"/>
      <c r="R97" s="52">
        <f t="shared" si="18"/>
        <v>0</v>
      </c>
      <c r="S97" s="52"/>
      <c r="T97" s="53">
        <f t="shared" si="19"/>
        <v>0</v>
      </c>
      <c r="U97" s="53"/>
      <c r="V97" s="23">
        <v>1.18758</v>
      </c>
      <c r="W97">
        <f t="shared" si="12"/>
        <v>388.2999999999992</v>
      </c>
      <c r="X97">
        <f t="shared" si="13"/>
        <v>375.39999999999907</v>
      </c>
      <c r="Y97">
        <f t="shared" si="14"/>
        <v>12.900000000000148</v>
      </c>
    </row>
    <row r="98" spans="2:25" ht="13.5">
      <c r="B98" s="20">
        <v>90</v>
      </c>
      <c r="C98" s="54">
        <f t="shared" si="16"/>
        <v>8944394.089093687</v>
      </c>
      <c r="D98" s="54"/>
      <c r="E98" s="20">
        <v>2010</v>
      </c>
      <c r="F98" s="8">
        <v>42564</v>
      </c>
      <c r="G98" s="20" t="s">
        <v>3</v>
      </c>
      <c r="H98" s="20">
        <v>1.27391</v>
      </c>
      <c r="I98" s="20">
        <v>1.25219</v>
      </c>
      <c r="J98" s="20">
        <f t="shared" si="21"/>
        <v>217.20000000000184</v>
      </c>
      <c r="K98" s="54">
        <f t="shared" si="15"/>
        <v>268331.8226728106</v>
      </c>
      <c r="L98" s="54"/>
      <c r="M98" s="6">
        <f t="shared" si="17"/>
        <v>1.2354135482173494</v>
      </c>
      <c r="N98" s="20">
        <v>2010</v>
      </c>
      <c r="O98" s="8">
        <v>42592</v>
      </c>
      <c r="P98" s="55">
        <v>1.31186</v>
      </c>
      <c r="Q98" s="55"/>
      <c r="R98" s="52">
        <f t="shared" si="18"/>
        <v>468839.4415484832</v>
      </c>
      <c r="S98" s="52"/>
      <c r="T98" s="53">
        <f t="shared" si="19"/>
        <v>379.49999999999926</v>
      </c>
      <c r="U98" s="53"/>
      <c r="V98" s="23">
        <v>1.33327</v>
      </c>
      <c r="W98">
        <f t="shared" si="12"/>
        <v>593.5999999999985</v>
      </c>
      <c r="X98">
        <f t="shared" si="13"/>
        <v>434.4000000000037</v>
      </c>
      <c r="Y98">
        <f t="shared" si="14"/>
        <v>159.19999999999487</v>
      </c>
    </row>
    <row r="99" spans="2:25" ht="13.5">
      <c r="B99" s="20">
        <v>91</v>
      </c>
      <c r="C99" s="54">
        <f t="shared" si="16"/>
        <v>9413233.53064217</v>
      </c>
      <c r="D99" s="54"/>
      <c r="E99" s="20">
        <v>2010</v>
      </c>
      <c r="F99" s="8">
        <v>42655</v>
      </c>
      <c r="G99" s="20" t="s">
        <v>3</v>
      </c>
      <c r="H99" s="20">
        <v>1.39354</v>
      </c>
      <c r="I99" s="20">
        <v>1.37752</v>
      </c>
      <c r="J99" s="20">
        <f t="shared" si="21"/>
        <v>160.19999999999922</v>
      </c>
      <c r="K99" s="54">
        <f t="shared" si="15"/>
        <v>282397.0059192651</v>
      </c>
      <c r="L99" s="54"/>
      <c r="M99" s="6">
        <f t="shared" si="17"/>
        <v>1.7627778147270066</v>
      </c>
      <c r="N99" s="20">
        <v>2010</v>
      </c>
      <c r="O99" s="8">
        <v>42662</v>
      </c>
      <c r="P99" s="55">
        <v>1.37752</v>
      </c>
      <c r="Q99" s="55"/>
      <c r="R99" s="52">
        <f t="shared" si="18"/>
        <v>-282397.0059192651</v>
      </c>
      <c r="S99" s="52"/>
      <c r="T99" s="53">
        <f t="shared" si="19"/>
        <v>-160.19999999999922</v>
      </c>
      <c r="U99" s="53"/>
      <c r="V99" s="23">
        <v>1.41505</v>
      </c>
      <c r="W99">
        <f t="shared" si="12"/>
        <v>215.09999999999917</v>
      </c>
      <c r="X99">
        <f t="shared" si="13"/>
        <v>320.39999999999844</v>
      </c>
      <c r="Y99" s="46">
        <f t="shared" si="14"/>
        <v>-105.29999999999927</v>
      </c>
    </row>
    <row r="100" spans="2:25" ht="13.5">
      <c r="B100" s="20">
        <v>92</v>
      </c>
      <c r="C100" s="54">
        <f t="shared" si="16"/>
        <v>9130836.524722906</v>
      </c>
      <c r="D100" s="54"/>
      <c r="E100" s="20">
        <v>2010</v>
      </c>
      <c r="F100" s="8">
        <v>42665</v>
      </c>
      <c r="G100" s="20" t="s">
        <v>3</v>
      </c>
      <c r="H100" s="20">
        <v>1.3971</v>
      </c>
      <c r="I100" s="20">
        <v>1.38604</v>
      </c>
      <c r="J100" s="20">
        <f t="shared" si="21"/>
        <v>110.6000000000007</v>
      </c>
      <c r="K100" s="54">
        <f t="shared" si="15"/>
        <v>273925.09574168717</v>
      </c>
      <c r="L100" s="54"/>
      <c r="M100" s="6">
        <f t="shared" si="17"/>
        <v>2.4767187680080056</v>
      </c>
      <c r="N100" s="20">
        <v>2010</v>
      </c>
      <c r="O100" s="8">
        <v>42669</v>
      </c>
      <c r="P100" s="55">
        <v>1.38604</v>
      </c>
      <c r="Q100" s="55"/>
      <c r="R100" s="52">
        <f t="shared" si="18"/>
        <v>-273925.09574168717</v>
      </c>
      <c r="S100" s="52"/>
      <c r="T100" s="53">
        <f t="shared" si="19"/>
        <v>-110.6000000000007</v>
      </c>
      <c r="U100" s="53"/>
      <c r="V100" s="23">
        <v>1.40795</v>
      </c>
      <c r="W100">
        <f t="shared" si="12"/>
        <v>108.50000000000026</v>
      </c>
      <c r="X100">
        <f t="shared" si="13"/>
        <v>221.2000000000014</v>
      </c>
      <c r="Y100" s="46">
        <f t="shared" si="14"/>
        <v>-112.70000000000115</v>
      </c>
    </row>
    <row r="101" spans="2:25" ht="13.5">
      <c r="B101" s="20">
        <v>93</v>
      </c>
      <c r="C101" s="54">
        <f t="shared" si="16"/>
        <v>8856911.428981218</v>
      </c>
      <c r="D101" s="54"/>
      <c r="E101" s="20">
        <v>2011</v>
      </c>
      <c r="F101" s="8">
        <v>42443</v>
      </c>
      <c r="G101" s="20" t="s">
        <v>3</v>
      </c>
      <c r="H101" s="20">
        <v>1.40036</v>
      </c>
      <c r="I101" s="20">
        <v>1.39043</v>
      </c>
      <c r="J101" s="20">
        <f t="shared" si="21"/>
        <v>99.29999999999994</v>
      </c>
      <c r="K101" s="54">
        <f t="shared" si="15"/>
        <v>265707.34286943654</v>
      </c>
      <c r="L101" s="54"/>
      <c r="M101" s="6">
        <f t="shared" si="17"/>
        <v>2.6758040570940254</v>
      </c>
      <c r="N101" s="20">
        <v>2011</v>
      </c>
      <c r="O101" s="8">
        <v>42444</v>
      </c>
      <c r="P101" s="55">
        <v>1.39043</v>
      </c>
      <c r="Q101" s="55"/>
      <c r="R101" s="52">
        <f t="shared" si="18"/>
        <v>-265707.3428694366</v>
      </c>
      <c r="S101" s="52"/>
      <c r="T101" s="53">
        <f t="shared" si="19"/>
        <v>-99.29999999999994</v>
      </c>
      <c r="U101" s="53"/>
      <c r="V101" s="23">
        <v>1.40123</v>
      </c>
      <c r="W101" s="46">
        <f t="shared" si="12"/>
        <v>8.699999999999264</v>
      </c>
      <c r="X101">
        <f t="shared" si="13"/>
        <v>198.59999999999988</v>
      </c>
      <c r="Y101" s="46">
        <f t="shared" si="14"/>
        <v>-189.9000000000006</v>
      </c>
    </row>
    <row r="102" spans="2:25" ht="13.5">
      <c r="B102" s="20">
        <v>94</v>
      </c>
      <c r="C102" s="54">
        <f t="shared" si="16"/>
        <v>8591204.086111782</v>
      </c>
      <c r="D102" s="54"/>
      <c r="E102" s="20">
        <v>2011</v>
      </c>
      <c r="F102" s="8">
        <v>42444</v>
      </c>
      <c r="G102" s="20" t="s">
        <v>3</v>
      </c>
      <c r="H102" s="20">
        <v>1.40133</v>
      </c>
      <c r="I102" s="20">
        <v>1.3855</v>
      </c>
      <c r="J102" s="20">
        <f t="shared" si="21"/>
        <v>158.3000000000001</v>
      </c>
      <c r="K102" s="54">
        <f t="shared" si="15"/>
        <v>257736.12258335346</v>
      </c>
      <c r="L102" s="54"/>
      <c r="M102" s="6">
        <f t="shared" si="17"/>
        <v>1.6281498583913665</v>
      </c>
      <c r="N102" s="20">
        <v>2011</v>
      </c>
      <c r="O102" s="8">
        <v>42495</v>
      </c>
      <c r="P102" s="55">
        <v>1.47542</v>
      </c>
      <c r="Q102" s="55"/>
      <c r="R102" s="52">
        <f t="shared" si="18"/>
        <v>1206296.2300821631</v>
      </c>
      <c r="S102" s="52"/>
      <c r="T102" s="53">
        <f t="shared" si="19"/>
        <v>740.8999999999999</v>
      </c>
      <c r="U102" s="53"/>
      <c r="V102" s="23">
        <v>1.49385</v>
      </c>
      <c r="W102">
        <f t="shared" si="12"/>
        <v>925.1999999999994</v>
      </c>
      <c r="X102">
        <f t="shared" si="13"/>
        <v>316.6000000000002</v>
      </c>
      <c r="Y102">
        <f t="shared" si="14"/>
        <v>608.5999999999992</v>
      </c>
    </row>
    <row r="103" spans="2:25" ht="13.5">
      <c r="B103" s="20">
        <v>95</v>
      </c>
      <c r="C103" s="54">
        <f t="shared" si="16"/>
        <v>9797500.316193946</v>
      </c>
      <c r="D103" s="54"/>
      <c r="E103" s="20">
        <v>2011</v>
      </c>
      <c r="F103" s="8">
        <v>42545</v>
      </c>
      <c r="G103" s="20" t="s">
        <v>2</v>
      </c>
      <c r="H103" s="20">
        <v>1.41406</v>
      </c>
      <c r="I103" s="20">
        <v>1.43055</v>
      </c>
      <c r="J103" s="20">
        <f t="shared" si="21"/>
        <v>164.89999999999893</v>
      </c>
      <c r="K103" s="54">
        <f t="shared" si="15"/>
        <v>293925.0094858184</v>
      </c>
      <c r="L103" s="54"/>
      <c r="M103" s="6">
        <f t="shared" si="17"/>
        <v>1.782443962921894</v>
      </c>
      <c r="N103" s="20">
        <v>2011</v>
      </c>
      <c r="O103" s="8">
        <v>42549</v>
      </c>
      <c r="P103" s="55">
        <v>1.43055</v>
      </c>
      <c r="Q103" s="55"/>
      <c r="R103" s="52">
        <f t="shared" si="18"/>
        <v>-293925.00948581845</v>
      </c>
      <c r="S103" s="52"/>
      <c r="T103" s="53">
        <f t="shared" si="19"/>
        <v>-164.89999999999893</v>
      </c>
      <c r="U103" s="53"/>
      <c r="V103" s="23">
        <v>1.41023</v>
      </c>
      <c r="W103" s="46">
        <f t="shared" si="12"/>
        <v>38.3</v>
      </c>
      <c r="X103">
        <f t="shared" si="13"/>
        <v>329.79999999999785</v>
      </c>
      <c r="Y103" s="46">
        <f t="shared" si="14"/>
        <v>-291.49999999999784</v>
      </c>
    </row>
    <row r="104" spans="2:25" ht="13.5">
      <c r="B104" s="20">
        <v>96</v>
      </c>
      <c r="C104" s="54">
        <f t="shared" si="16"/>
        <v>9503575.306708127</v>
      </c>
      <c r="D104" s="54"/>
      <c r="E104" s="20">
        <v>2011</v>
      </c>
      <c r="F104" s="8">
        <v>42565</v>
      </c>
      <c r="G104" s="20" t="s">
        <v>2</v>
      </c>
      <c r="H104" s="20">
        <v>1.41146</v>
      </c>
      <c r="I104" s="20">
        <v>1.42808</v>
      </c>
      <c r="J104" s="20">
        <f>ABS(H104-I104)*10000</f>
        <v>166.20000000000078</v>
      </c>
      <c r="K104" s="54">
        <f t="shared" si="15"/>
        <v>285107.2592012438</v>
      </c>
      <c r="L104" s="54"/>
      <c r="M104" s="6">
        <f t="shared" si="17"/>
        <v>1.7154468062649968</v>
      </c>
      <c r="N104" s="20">
        <v>2011</v>
      </c>
      <c r="O104" s="8">
        <v>42572</v>
      </c>
      <c r="P104" s="55">
        <v>1.42808</v>
      </c>
      <c r="Q104" s="55"/>
      <c r="R104" s="52">
        <f t="shared" si="18"/>
        <v>-285107.2592012438</v>
      </c>
      <c r="S104" s="52"/>
      <c r="T104" s="53">
        <f t="shared" si="19"/>
        <v>-166.20000000000078</v>
      </c>
      <c r="U104" s="53"/>
      <c r="V104" s="23">
        <v>1.40138</v>
      </c>
      <c r="W104">
        <f t="shared" si="12"/>
        <v>100.79999999999868</v>
      </c>
      <c r="X104">
        <f t="shared" si="13"/>
        <v>332.40000000000157</v>
      </c>
      <c r="Y104" s="46">
        <f t="shared" si="14"/>
        <v>-231.6000000000029</v>
      </c>
    </row>
    <row r="105" spans="2:25" ht="13.5">
      <c r="B105" s="20">
        <v>97</v>
      </c>
      <c r="C105" s="54">
        <f t="shared" si="16"/>
        <v>9218468.047506884</v>
      </c>
      <c r="D105" s="54"/>
      <c r="E105" s="20">
        <v>2011</v>
      </c>
      <c r="F105" s="8">
        <v>42634</v>
      </c>
      <c r="G105" s="20" t="s">
        <v>2</v>
      </c>
      <c r="H105" s="20">
        <v>1.35259</v>
      </c>
      <c r="I105" s="20">
        <v>1.37953</v>
      </c>
      <c r="J105" s="20">
        <f>ABS(H105-I105)*10000</f>
        <v>269.39999999999964</v>
      </c>
      <c r="K105" s="54">
        <f t="shared" si="15"/>
        <v>276554.0414252065</v>
      </c>
      <c r="L105" s="54"/>
      <c r="M105" s="6">
        <f t="shared" si="17"/>
        <v>1.0265554618604562</v>
      </c>
      <c r="N105" s="20">
        <v>2011</v>
      </c>
      <c r="O105" s="8">
        <v>42653</v>
      </c>
      <c r="P105" s="55">
        <v>1.35259</v>
      </c>
      <c r="Q105" s="55"/>
      <c r="R105" s="52">
        <f t="shared" si="18"/>
        <v>0</v>
      </c>
      <c r="S105" s="52"/>
      <c r="T105" s="53">
        <f t="shared" si="19"/>
        <v>0</v>
      </c>
      <c r="U105" s="53"/>
      <c r="V105" s="23">
        <v>1.31458</v>
      </c>
      <c r="W105">
        <f t="shared" si="12"/>
        <v>380.0999999999988</v>
      </c>
      <c r="X105">
        <f t="shared" si="13"/>
        <v>538.7999999999993</v>
      </c>
      <c r="Y105" s="46">
        <f t="shared" si="14"/>
        <v>-158.7000000000005</v>
      </c>
    </row>
    <row r="106" spans="2:25" ht="13.5">
      <c r="B106" s="20">
        <v>98</v>
      </c>
      <c r="C106" s="54">
        <f t="shared" si="16"/>
        <v>9218468.047506884</v>
      </c>
      <c r="D106" s="54"/>
      <c r="E106" s="20">
        <v>2011</v>
      </c>
      <c r="F106" s="8">
        <v>42661</v>
      </c>
      <c r="G106" s="20" t="s">
        <v>3</v>
      </c>
      <c r="H106" s="20">
        <v>1.38173</v>
      </c>
      <c r="I106" s="20">
        <v>1.36526</v>
      </c>
      <c r="J106" s="20">
        <f>ABS(H106-I106)*10000</f>
        <v>164.69999999999985</v>
      </c>
      <c r="K106" s="54">
        <f t="shared" si="15"/>
        <v>276554.0414252065</v>
      </c>
      <c r="L106" s="54"/>
      <c r="M106" s="6">
        <f t="shared" si="17"/>
        <v>1.679138077870108</v>
      </c>
      <c r="N106" s="20">
        <v>2011</v>
      </c>
      <c r="O106" s="8">
        <v>42674</v>
      </c>
      <c r="P106" s="55">
        <v>1.38173</v>
      </c>
      <c r="Q106" s="55"/>
      <c r="R106" s="52">
        <f t="shared" si="18"/>
        <v>0</v>
      </c>
      <c r="S106" s="52"/>
      <c r="T106" s="53">
        <f t="shared" si="19"/>
        <v>0</v>
      </c>
      <c r="U106" s="53"/>
      <c r="V106" s="23">
        <v>1.4246</v>
      </c>
      <c r="W106">
        <f t="shared" si="12"/>
        <v>428.70000000000186</v>
      </c>
      <c r="X106">
        <f t="shared" si="13"/>
        <v>329.3999999999997</v>
      </c>
      <c r="Y106">
        <f t="shared" si="14"/>
        <v>99.30000000000217</v>
      </c>
    </row>
    <row r="107" spans="2:25" ht="13.5">
      <c r="B107" s="20">
        <v>99</v>
      </c>
      <c r="C107" s="54">
        <f t="shared" si="16"/>
        <v>9218468.047506884</v>
      </c>
      <c r="D107" s="54"/>
      <c r="E107" s="20">
        <v>2011</v>
      </c>
      <c r="F107" s="8">
        <v>42692</v>
      </c>
      <c r="G107" s="20" t="s">
        <v>2</v>
      </c>
      <c r="H107" s="20">
        <v>1.3446</v>
      </c>
      <c r="I107" s="20">
        <v>1.36136</v>
      </c>
      <c r="J107" s="20">
        <f>ABS(H107-I107)*10000</f>
        <v>167.59999999999886</v>
      </c>
      <c r="K107" s="54">
        <f t="shared" si="15"/>
        <v>276554.0414252065</v>
      </c>
      <c r="L107" s="54"/>
      <c r="M107" s="6">
        <f t="shared" si="17"/>
        <v>1.650083779386685</v>
      </c>
      <c r="N107" s="20">
        <v>2012</v>
      </c>
      <c r="O107" s="8">
        <v>42388</v>
      </c>
      <c r="P107" s="55">
        <v>1.28778</v>
      </c>
      <c r="Q107" s="55"/>
      <c r="R107" s="52">
        <f t="shared" si="18"/>
        <v>937577.6034475159</v>
      </c>
      <c r="S107" s="52"/>
      <c r="T107" s="53">
        <f t="shared" si="19"/>
        <v>568.200000000001</v>
      </c>
      <c r="U107" s="53"/>
      <c r="V107" s="23">
        <v>1.26241</v>
      </c>
      <c r="W107">
        <f t="shared" si="12"/>
        <v>821.8999999999999</v>
      </c>
      <c r="X107">
        <f t="shared" si="13"/>
        <v>335.1999999999977</v>
      </c>
      <c r="Y107">
        <f t="shared" si="14"/>
        <v>486.70000000000215</v>
      </c>
    </row>
    <row r="108" spans="2:25" ht="13.5">
      <c r="B108" s="20">
        <v>100</v>
      </c>
      <c r="C108" s="54">
        <f t="shared" si="16"/>
        <v>10156045.6509544</v>
      </c>
      <c r="D108" s="54"/>
      <c r="E108" s="20">
        <v>2012</v>
      </c>
      <c r="F108" s="8">
        <v>42442</v>
      </c>
      <c r="G108" s="20" t="s">
        <v>2</v>
      </c>
      <c r="H108" s="20">
        <v>1.30506</v>
      </c>
      <c r="I108" s="20">
        <v>1.31905</v>
      </c>
      <c r="J108" s="20">
        <f>ABS(H108-I108)*10000</f>
        <v>139.89999999999947</v>
      </c>
      <c r="K108" s="54">
        <f t="shared" si="15"/>
        <v>304681.36952863197</v>
      </c>
      <c r="L108" s="54"/>
      <c r="M108" s="6">
        <f t="shared" si="17"/>
        <v>2.177851104564926</v>
      </c>
      <c r="N108" s="20">
        <v>2012</v>
      </c>
      <c r="O108" s="8">
        <v>42445</v>
      </c>
      <c r="P108" s="55">
        <v>1.31905</v>
      </c>
      <c r="Q108" s="55"/>
      <c r="R108" s="52">
        <f t="shared" si="18"/>
        <v>-304681.36952863197</v>
      </c>
      <c r="S108" s="52"/>
      <c r="T108" s="53">
        <f t="shared" si="19"/>
        <v>-139.89999999999947</v>
      </c>
      <c r="U108" s="53"/>
      <c r="V108" s="23">
        <v>1.30032</v>
      </c>
      <c r="W108" s="46">
        <f t="shared" si="12"/>
        <v>47.40000000000188</v>
      </c>
      <c r="X108">
        <f t="shared" si="13"/>
        <v>279.79999999999893</v>
      </c>
      <c r="Y108" s="46">
        <f t="shared" si="14"/>
        <v>-232.39999999999705</v>
      </c>
    </row>
    <row r="109" spans="2:18" ht="13.5">
      <c r="B109" s="1"/>
      <c r="C109" s="1"/>
      <c r="D109" s="1"/>
      <c r="E109" s="1"/>
      <c r="F109" s="1"/>
      <c r="G109" s="1"/>
      <c r="H109" s="1"/>
      <c r="I109" s="1"/>
      <c r="J109" s="1"/>
      <c r="K109" s="1"/>
      <c r="L109" s="1"/>
      <c r="M109" s="1"/>
      <c r="N109" s="1"/>
      <c r="O109" s="1"/>
      <c r="P109" s="1"/>
      <c r="Q109" s="1"/>
      <c r="R109" s="1"/>
    </row>
  </sheetData>
  <sheetProtection/>
  <mergeCells count="538">
    <mergeCell ref="J3:K3"/>
    <mergeCell ref="L3:Q3"/>
    <mergeCell ref="N2:O2"/>
    <mergeCell ref="P2:Q2"/>
    <mergeCell ref="J2:K2"/>
    <mergeCell ref="L2:M2"/>
    <mergeCell ref="J4:K4"/>
    <mergeCell ref="B4:C4"/>
    <mergeCell ref="D4:E4"/>
    <mergeCell ref="F4:G4"/>
    <mergeCell ref="H4:I4"/>
    <mergeCell ref="B2:C2"/>
    <mergeCell ref="D2:E2"/>
    <mergeCell ref="B3:C3"/>
    <mergeCell ref="F2:G2"/>
    <mergeCell ref="D3:I3"/>
    <mergeCell ref="H2:I2"/>
    <mergeCell ref="L4:M4"/>
    <mergeCell ref="N4:O4"/>
    <mergeCell ref="P4:Q4"/>
    <mergeCell ref="B7:B8"/>
    <mergeCell ref="C7:D8"/>
    <mergeCell ref="E7:I7"/>
    <mergeCell ref="J7:L7"/>
    <mergeCell ref="J5:K5"/>
    <mergeCell ref="L5:M5"/>
    <mergeCell ref="P5:Q5"/>
    <mergeCell ref="R7:U7"/>
    <mergeCell ref="K8:L8"/>
    <mergeCell ref="P8:Q8"/>
    <mergeCell ref="R8:S8"/>
    <mergeCell ref="T8:U8"/>
    <mergeCell ref="M7:M8"/>
    <mergeCell ref="N7:Q7"/>
    <mergeCell ref="R10:S10"/>
    <mergeCell ref="T10:U10"/>
    <mergeCell ref="C9:D9"/>
    <mergeCell ref="K9:L9"/>
    <mergeCell ref="P9:Q9"/>
    <mergeCell ref="R9:S9"/>
    <mergeCell ref="T9:U9"/>
    <mergeCell ref="C10:D10"/>
    <mergeCell ref="K10:L10"/>
    <mergeCell ref="P10:Q10"/>
    <mergeCell ref="R12:S12"/>
    <mergeCell ref="T12:U12"/>
    <mergeCell ref="C11:D11"/>
    <mergeCell ref="K11:L11"/>
    <mergeCell ref="P11:Q11"/>
    <mergeCell ref="R11:S11"/>
    <mergeCell ref="T11:U11"/>
    <mergeCell ref="C12:D12"/>
    <mergeCell ref="K12:L12"/>
    <mergeCell ref="P12:Q12"/>
    <mergeCell ref="R14:S14"/>
    <mergeCell ref="T14:U14"/>
    <mergeCell ref="C13:D13"/>
    <mergeCell ref="K13:L13"/>
    <mergeCell ref="P13:Q13"/>
    <mergeCell ref="R13:S13"/>
    <mergeCell ref="T13:U13"/>
    <mergeCell ref="C14:D14"/>
    <mergeCell ref="K14:L14"/>
    <mergeCell ref="P14:Q14"/>
    <mergeCell ref="R16:S16"/>
    <mergeCell ref="T16:U16"/>
    <mergeCell ref="C15:D15"/>
    <mergeCell ref="K15:L15"/>
    <mergeCell ref="P15:Q15"/>
    <mergeCell ref="R15:S15"/>
    <mergeCell ref="T15:U15"/>
    <mergeCell ref="C16:D16"/>
    <mergeCell ref="K16:L16"/>
    <mergeCell ref="P16:Q16"/>
    <mergeCell ref="R18:S18"/>
    <mergeCell ref="T18:U18"/>
    <mergeCell ref="C17:D17"/>
    <mergeCell ref="K17:L17"/>
    <mergeCell ref="P17:Q17"/>
    <mergeCell ref="R17:S17"/>
    <mergeCell ref="T17:U17"/>
    <mergeCell ref="C18:D18"/>
    <mergeCell ref="K18:L18"/>
    <mergeCell ref="P18:Q18"/>
    <mergeCell ref="R20:S20"/>
    <mergeCell ref="T20:U20"/>
    <mergeCell ref="C19:D19"/>
    <mergeCell ref="K19:L19"/>
    <mergeCell ref="P19:Q19"/>
    <mergeCell ref="R19:S19"/>
    <mergeCell ref="T19:U19"/>
    <mergeCell ref="C20:D20"/>
    <mergeCell ref="K20:L20"/>
    <mergeCell ref="P20:Q20"/>
    <mergeCell ref="R22:S22"/>
    <mergeCell ref="T22:U22"/>
    <mergeCell ref="C21:D21"/>
    <mergeCell ref="K21:L21"/>
    <mergeCell ref="P21:Q21"/>
    <mergeCell ref="R21:S21"/>
    <mergeCell ref="T21:U21"/>
    <mergeCell ref="C22:D22"/>
    <mergeCell ref="K22:L22"/>
    <mergeCell ref="P22:Q22"/>
    <mergeCell ref="R24:S24"/>
    <mergeCell ref="T24:U24"/>
    <mergeCell ref="C23:D23"/>
    <mergeCell ref="K23:L23"/>
    <mergeCell ref="P23:Q23"/>
    <mergeCell ref="R23:S23"/>
    <mergeCell ref="T23:U23"/>
    <mergeCell ref="C24:D24"/>
    <mergeCell ref="K24:L24"/>
    <mergeCell ref="P24:Q24"/>
    <mergeCell ref="R26:S26"/>
    <mergeCell ref="T26:U26"/>
    <mergeCell ref="C25:D25"/>
    <mergeCell ref="K25:L25"/>
    <mergeCell ref="P25:Q25"/>
    <mergeCell ref="R25:S25"/>
    <mergeCell ref="T25:U25"/>
    <mergeCell ref="C26:D26"/>
    <mergeCell ref="K26:L26"/>
    <mergeCell ref="P26:Q26"/>
    <mergeCell ref="R28:S28"/>
    <mergeCell ref="T28:U28"/>
    <mergeCell ref="C27:D27"/>
    <mergeCell ref="K27:L27"/>
    <mergeCell ref="P27:Q27"/>
    <mergeCell ref="R27:S27"/>
    <mergeCell ref="T27:U27"/>
    <mergeCell ref="C28:D28"/>
    <mergeCell ref="K28:L28"/>
    <mergeCell ref="P28:Q28"/>
    <mergeCell ref="R30:S30"/>
    <mergeCell ref="T30:U30"/>
    <mergeCell ref="C29:D29"/>
    <mergeCell ref="K29:L29"/>
    <mergeCell ref="P29:Q29"/>
    <mergeCell ref="R29:S29"/>
    <mergeCell ref="T29:U29"/>
    <mergeCell ref="C30:D30"/>
    <mergeCell ref="K30:L30"/>
    <mergeCell ref="P30:Q30"/>
    <mergeCell ref="R32:S32"/>
    <mergeCell ref="T32:U32"/>
    <mergeCell ref="C31:D31"/>
    <mergeCell ref="K31:L31"/>
    <mergeCell ref="P31:Q31"/>
    <mergeCell ref="R31:S31"/>
    <mergeCell ref="T31:U31"/>
    <mergeCell ref="C32:D32"/>
    <mergeCell ref="K32:L32"/>
    <mergeCell ref="P32:Q32"/>
    <mergeCell ref="R34:S34"/>
    <mergeCell ref="T34:U34"/>
    <mergeCell ref="C33:D33"/>
    <mergeCell ref="K33:L33"/>
    <mergeCell ref="P33:Q33"/>
    <mergeCell ref="R33:S33"/>
    <mergeCell ref="T33:U33"/>
    <mergeCell ref="C34:D34"/>
    <mergeCell ref="K34:L34"/>
    <mergeCell ref="P34:Q34"/>
    <mergeCell ref="R36:S36"/>
    <mergeCell ref="T36:U36"/>
    <mergeCell ref="C35:D35"/>
    <mergeCell ref="K35:L35"/>
    <mergeCell ref="P35:Q35"/>
    <mergeCell ref="R35:S35"/>
    <mergeCell ref="T35:U35"/>
    <mergeCell ref="C36:D36"/>
    <mergeCell ref="K36:L36"/>
    <mergeCell ref="P36:Q36"/>
    <mergeCell ref="R38:S38"/>
    <mergeCell ref="T38:U38"/>
    <mergeCell ref="C37:D37"/>
    <mergeCell ref="K37:L37"/>
    <mergeCell ref="P37:Q37"/>
    <mergeCell ref="R37:S37"/>
    <mergeCell ref="T37:U37"/>
    <mergeCell ref="C38:D38"/>
    <mergeCell ref="K38:L38"/>
    <mergeCell ref="P38:Q38"/>
    <mergeCell ref="R40:S40"/>
    <mergeCell ref="T40:U40"/>
    <mergeCell ref="C39:D39"/>
    <mergeCell ref="K39:L39"/>
    <mergeCell ref="P39:Q39"/>
    <mergeCell ref="R39:S39"/>
    <mergeCell ref="T39:U39"/>
    <mergeCell ref="C40:D40"/>
    <mergeCell ref="K40:L40"/>
    <mergeCell ref="P40:Q40"/>
    <mergeCell ref="R42:S42"/>
    <mergeCell ref="T42:U42"/>
    <mergeCell ref="C41:D41"/>
    <mergeCell ref="K41:L41"/>
    <mergeCell ref="P41:Q41"/>
    <mergeCell ref="R41:S41"/>
    <mergeCell ref="T41:U41"/>
    <mergeCell ref="C42:D42"/>
    <mergeCell ref="K42:L42"/>
    <mergeCell ref="P42:Q42"/>
    <mergeCell ref="R44:S44"/>
    <mergeCell ref="T44:U44"/>
    <mergeCell ref="C43:D43"/>
    <mergeCell ref="K43:L43"/>
    <mergeCell ref="P43:Q43"/>
    <mergeCell ref="R43:S43"/>
    <mergeCell ref="T43:U43"/>
    <mergeCell ref="C44:D44"/>
    <mergeCell ref="K44:L44"/>
    <mergeCell ref="P44:Q44"/>
    <mergeCell ref="R46:S46"/>
    <mergeCell ref="T46:U46"/>
    <mergeCell ref="C45:D45"/>
    <mergeCell ref="K45:L45"/>
    <mergeCell ref="P45:Q45"/>
    <mergeCell ref="R45:S45"/>
    <mergeCell ref="T45:U45"/>
    <mergeCell ref="C46:D46"/>
    <mergeCell ref="K46:L46"/>
    <mergeCell ref="P46:Q46"/>
    <mergeCell ref="R48:S48"/>
    <mergeCell ref="T48:U48"/>
    <mergeCell ref="C47:D47"/>
    <mergeCell ref="K47:L47"/>
    <mergeCell ref="P47:Q47"/>
    <mergeCell ref="R47:S47"/>
    <mergeCell ref="T47:U47"/>
    <mergeCell ref="C48:D48"/>
    <mergeCell ref="K48:L48"/>
    <mergeCell ref="P48:Q48"/>
    <mergeCell ref="R50:S50"/>
    <mergeCell ref="T50:U50"/>
    <mergeCell ref="C49:D49"/>
    <mergeCell ref="K49:L49"/>
    <mergeCell ref="P49:Q49"/>
    <mergeCell ref="R49:S49"/>
    <mergeCell ref="T49:U49"/>
    <mergeCell ref="C50:D50"/>
    <mergeCell ref="K50:L50"/>
    <mergeCell ref="P50:Q50"/>
    <mergeCell ref="R52:S52"/>
    <mergeCell ref="T52:U52"/>
    <mergeCell ref="C51:D51"/>
    <mergeCell ref="K51:L51"/>
    <mergeCell ref="P51:Q51"/>
    <mergeCell ref="R51:S51"/>
    <mergeCell ref="T51:U51"/>
    <mergeCell ref="C52:D52"/>
    <mergeCell ref="K52:L52"/>
    <mergeCell ref="P52:Q52"/>
    <mergeCell ref="R54:S54"/>
    <mergeCell ref="T54:U54"/>
    <mergeCell ref="C53:D53"/>
    <mergeCell ref="K53:L53"/>
    <mergeCell ref="P53:Q53"/>
    <mergeCell ref="R53:S53"/>
    <mergeCell ref="T53:U53"/>
    <mergeCell ref="C54:D54"/>
    <mergeCell ref="K54:L54"/>
    <mergeCell ref="P54:Q54"/>
    <mergeCell ref="R56:S56"/>
    <mergeCell ref="T56:U56"/>
    <mergeCell ref="C55:D55"/>
    <mergeCell ref="K55:L55"/>
    <mergeCell ref="P55:Q55"/>
    <mergeCell ref="R55:S55"/>
    <mergeCell ref="T55:U55"/>
    <mergeCell ref="C56:D56"/>
    <mergeCell ref="K56:L56"/>
    <mergeCell ref="P56:Q56"/>
    <mergeCell ref="R58:S58"/>
    <mergeCell ref="T58:U58"/>
    <mergeCell ref="C57:D57"/>
    <mergeCell ref="K57:L57"/>
    <mergeCell ref="P57:Q57"/>
    <mergeCell ref="R57:S57"/>
    <mergeCell ref="T57:U57"/>
    <mergeCell ref="C58:D58"/>
    <mergeCell ref="K58:L58"/>
    <mergeCell ref="P58:Q58"/>
    <mergeCell ref="R60:S60"/>
    <mergeCell ref="T60:U60"/>
    <mergeCell ref="C59:D59"/>
    <mergeCell ref="K59:L59"/>
    <mergeCell ref="P59:Q59"/>
    <mergeCell ref="R59:S59"/>
    <mergeCell ref="T59:U59"/>
    <mergeCell ref="C60:D60"/>
    <mergeCell ref="K60:L60"/>
    <mergeCell ref="P60:Q60"/>
    <mergeCell ref="R62:S62"/>
    <mergeCell ref="T62:U62"/>
    <mergeCell ref="C61:D61"/>
    <mergeCell ref="K61:L61"/>
    <mergeCell ref="P61:Q61"/>
    <mergeCell ref="R61:S61"/>
    <mergeCell ref="T61:U61"/>
    <mergeCell ref="C62:D62"/>
    <mergeCell ref="K62:L62"/>
    <mergeCell ref="P62:Q62"/>
    <mergeCell ref="R64:S64"/>
    <mergeCell ref="T64:U64"/>
    <mergeCell ref="C63:D63"/>
    <mergeCell ref="K63:L63"/>
    <mergeCell ref="P63:Q63"/>
    <mergeCell ref="R63:S63"/>
    <mergeCell ref="T63:U63"/>
    <mergeCell ref="C64:D64"/>
    <mergeCell ref="K64:L64"/>
    <mergeCell ref="P64:Q64"/>
    <mergeCell ref="R66:S66"/>
    <mergeCell ref="T66:U66"/>
    <mergeCell ref="C65:D65"/>
    <mergeCell ref="K65:L65"/>
    <mergeCell ref="P65:Q65"/>
    <mergeCell ref="R65:S65"/>
    <mergeCell ref="T65:U65"/>
    <mergeCell ref="C66:D66"/>
    <mergeCell ref="K66:L66"/>
    <mergeCell ref="P66:Q66"/>
    <mergeCell ref="R68:S68"/>
    <mergeCell ref="T68:U68"/>
    <mergeCell ref="C67:D67"/>
    <mergeCell ref="K67:L67"/>
    <mergeCell ref="P67:Q67"/>
    <mergeCell ref="R67:S67"/>
    <mergeCell ref="T67:U67"/>
    <mergeCell ref="C68:D68"/>
    <mergeCell ref="K68:L68"/>
    <mergeCell ref="P68:Q68"/>
    <mergeCell ref="R70:S70"/>
    <mergeCell ref="T70:U70"/>
    <mergeCell ref="C69:D69"/>
    <mergeCell ref="K69:L69"/>
    <mergeCell ref="P69:Q69"/>
    <mergeCell ref="R69:S69"/>
    <mergeCell ref="T69:U69"/>
    <mergeCell ref="C70:D70"/>
    <mergeCell ref="K70:L70"/>
    <mergeCell ref="P70:Q70"/>
    <mergeCell ref="R72:S72"/>
    <mergeCell ref="T72:U72"/>
    <mergeCell ref="C71:D71"/>
    <mergeCell ref="K71:L71"/>
    <mergeCell ref="P71:Q71"/>
    <mergeCell ref="R71:S71"/>
    <mergeCell ref="T71:U71"/>
    <mergeCell ref="C72:D72"/>
    <mergeCell ref="K72:L72"/>
    <mergeCell ref="P72:Q72"/>
    <mergeCell ref="R74:S74"/>
    <mergeCell ref="T74:U74"/>
    <mergeCell ref="C73:D73"/>
    <mergeCell ref="K73:L73"/>
    <mergeCell ref="P73:Q73"/>
    <mergeCell ref="R73:S73"/>
    <mergeCell ref="T73:U73"/>
    <mergeCell ref="C74:D74"/>
    <mergeCell ref="K74:L74"/>
    <mergeCell ref="P74:Q74"/>
    <mergeCell ref="R76:S76"/>
    <mergeCell ref="T76:U76"/>
    <mergeCell ref="C75:D75"/>
    <mergeCell ref="K75:L75"/>
    <mergeCell ref="P75:Q75"/>
    <mergeCell ref="R75:S75"/>
    <mergeCell ref="T75:U75"/>
    <mergeCell ref="C76:D76"/>
    <mergeCell ref="K76:L76"/>
    <mergeCell ref="P76:Q76"/>
    <mergeCell ref="R78:S78"/>
    <mergeCell ref="T78:U78"/>
    <mergeCell ref="C77:D77"/>
    <mergeCell ref="K77:L77"/>
    <mergeCell ref="P77:Q77"/>
    <mergeCell ref="R77:S77"/>
    <mergeCell ref="T77:U77"/>
    <mergeCell ref="C78:D78"/>
    <mergeCell ref="K78:L78"/>
    <mergeCell ref="P78:Q78"/>
    <mergeCell ref="R80:S80"/>
    <mergeCell ref="T80:U80"/>
    <mergeCell ref="C79:D79"/>
    <mergeCell ref="K79:L79"/>
    <mergeCell ref="P79:Q79"/>
    <mergeCell ref="R79:S79"/>
    <mergeCell ref="T79:U79"/>
    <mergeCell ref="C80:D80"/>
    <mergeCell ref="K80:L80"/>
    <mergeCell ref="P80:Q80"/>
    <mergeCell ref="R82:S82"/>
    <mergeCell ref="T82:U82"/>
    <mergeCell ref="C81:D81"/>
    <mergeCell ref="K81:L81"/>
    <mergeCell ref="P81:Q81"/>
    <mergeCell ref="R81:S81"/>
    <mergeCell ref="T81:U81"/>
    <mergeCell ref="C82:D82"/>
    <mergeCell ref="K82:L82"/>
    <mergeCell ref="P82:Q82"/>
    <mergeCell ref="R84:S84"/>
    <mergeCell ref="T84:U84"/>
    <mergeCell ref="C83:D83"/>
    <mergeCell ref="K83:L83"/>
    <mergeCell ref="P83:Q83"/>
    <mergeCell ref="R83:S83"/>
    <mergeCell ref="T83:U83"/>
    <mergeCell ref="C84:D84"/>
    <mergeCell ref="K84:L84"/>
    <mergeCell ref="P84:Q84"/>
    <mergeCell ref="R86:S86"/>
    <mergeCell ref="T86:U86"/>
    <mergeCell ref="C85:D85"/>
    <mergeCell ref="K85:L85"/>
    <mergeCell ref="P85:Q85"/>
    <mergeCell ref="R85:S85"/>
    <mergeCell ref="T85:U85"/>
    <mergeCell ref="C86:D86"/>
    <mergeCell ref="K86:L86"/>
    <mergeCell ref="P86:Q86"/>
    <mergeCell ref="R88:S88"/>
    <mergeCell ref="T88:U88"/>
    <mergeCell ref="C87:D87"/>
    <mergeCell ref="K87:L87"/>
    <mergeCell ref="P87:Q87"/>
    <mergeCell ref="R87:S87"/>
    <mergeCell ref="T87:U87"/>
    <mergeCell ref="C88:D88"/>
    <mergeCell ref="K88:L88"/>
    <mergeCell ref="P88:Q88"/>
    <mergeCell ref="R90:S90"/>
    <mergeCell ref="T90:U90"/>
    <mergeCell ref="C89:D89"/>
    <mergeCell ref="K89:L89"/>
    <mergeCell ref="P89:Q89"/>
    <mergeCell ref="R89:S89"/>
    <mergeCell ref="T89:U89"/>
    <mergeCell ref="C90:D90"/>
    <mergeCell ref="K90:L90"/>
    <mergeCell ref="P90:Q90"/>
    <mergeCell ref="R92:S92"/>
    <mergeCell ref="T92:U92"/>
    <mergeCell ref="C91:D91"/>
    <mergeCell ref="K91:L91"/>
    <mergeCell ref="P91:Q91"/>
    <mergeCell ref="R91:S91"/>
    <mergeCell ref="T91:U91"/>
    <mergeCell ref="C92:D92"/>
    <mergeCell ref="K92:L92"/>
    <mergeCell ref="P92:Q92"/>
    <mergeCell ref="R94:S94"/>
    <mergeCell ref="T94:U94"/>
    <mergeCell ref="C93:D93"/>
    <mergeCell ref="K93:L93"/>
    <mergeCell ref="P93:Q93"/>
    <mergeCell ref="R93:S93"/>
    <mergeCell ref="T93:U93"/>
    <mergeCell ref="C94:D94"/>
    <mergeCell ref="K94:L94"/>
    <mergeCell ref="P94:Q94"/>
    <mergeCell ref="R96:S96"/>
    <mergeCell ref="T96:U96"/>
    <mergeCell ref="C95:D95"/>
    <mergeCell ref="K95:L95"/>
    <mergeCell ref="P95:Q95"/>
    <mergeCell ref="R95:S95"/>
    <mergeCell ref="T95:U95"/>
    <mergeCell ref="C96:D96"/>
    <mergeCell ref="K96:L96"/>
    <mergeCell ref="P96:Q96"/>
    <mergeCell ref="R98:S98"/>
    <mergeCell ref="T98:U98"/>
    <mergeCell ref="C97:D97"/>
    <mergeCell ref="K97:L97"/>
    <mergeCell ref="P97:Q97"/>
    <mergeCell ref="R97:S97"/>
    <mergeCell ref="T97:U97"/>
    <mergeCell ref="C98:D98"/>
    <mergeCell ref="K98:L98"/>
    <mergeCell ref="P98:Q98"/>
    <mergeCell ref="R100:S100"/>
    <mergeCell ref="T100:U100"/>
    <mergeCell ref="C99:D99"/>
    <mergeCell ref="K99:L99"/>
    <mergeCell ref="P99:Q99"/>
    <mergeCell ref="R99:S99"/>
    <mergeCell ref="T99:U99"/>
    <mergeCell ref="C100:D100"/>
    <mergeCell ref="K100:L100"/>
    <mergeCell ref="P100:Q100"/>
    <mergeCell ref="R102:S102"/>
    <mergeCell ref="T102:U102"/>
    <mergeCell ref="C101:D101"/>
    <mergeCell ref="K101:L101"/>
    <mergeCell ref="P101:Q101"/>
    <mergeCell ref="R101:S101"/>
    <mergeCell ref="T101:U101"/>
    <mergeCell ref="C102:D102"/>
    <mergeCell ref="K102:L102"/>
    <mergeCell ref="P102:Q102"/>
    <mergeCell ref="R104:S104"/>
    <mergeCell ref="T104:U104"/>
    <mergeCell ref="C103:D103"/>
    <mergeCell ref="K103:L103"/>
    <mergeCell ref="P103:Q103"/>
    <mergeCell ref="R103:S103"/>
    <mergeCell ref="T103:U103"/>
    <mergeCell ref="C104:D104"/>
    <mergeCell ref="K104:L104"/>
    <mergeCell ref="P104:Q104"/>
    <mergeCell ref="R106:S106"/>
    <mergeCell ref="T106:U106"/>
    <mergeCell ref="C105:D105"/>
    <mergeCell ref="K105:L105"/>
    <mergeCell ref="P105:Q105"/>
    <mergeCell ref="R105:S105"/>
    <mergeCell ref="T105:U105"/>
    <mergeCell ref="C106:D106"/>
    <mergeCell ref="K106:L106"/>
    <mergeCell ref="P106:Q106"/>
    <mergeCell ref="R108:S108"/>
    <mergeCell ref="T108:U108"/>
    <mergeCell ref="C107:D107"/>
    <mergeCell ref="K107:L107"/>
    <mergeCell ref="P107:Q107"/>
    <mergeCell ref="R107:S107"/>
    <mergeCell ref="T107:U107"/>
    <mergeCell ref="C108:D108"/>
    <mergeCell ref="K108:L108"/>
    <mergeCell ref="P108:Q108"/>
    <mergeCell ref="V6:V8"/>
    <mergeCell ref="Y6:Y8"/>
    <mergeCell ref="X6:X8"/>
    <mergeCell ref="W6:W8"/>
  </mergeCells>
  <conditionalFormatting sqref="G9:G108">
    <cfRule type="cellIs" priority="7" dxfId="1" operator="equal" stopIfTrue="1">
      <formula>"買"</formula>
    </cfRule>
    <cfRule type="cellIs" priority="8"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409"/>
  <sheetViews>
    <sheetView zoomScalePageLayoutView="0" workbookViewId="0" topLeftCell="A361">
      <selection activeCell="A410" sqref="A410"/>
    </sheetView>
  </sheetViews>
  <sheetFormatPr defaultColWidth="9.00390625" defaultRowHeight="13.5"/>
  <cols>
    <col min="1" max="1" width="7.50390625" style="35" customWidth="1"/>
    <col min="2" max="2" width="8.125" style="0" customWidth="1"/>
  </cols>
  <sheetData>
    <row r="2" ht="14.25">
      <c r="A2" s="35" t="s">
        <v>54</v>
      </c>
    </row>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7" ht="14.25">
      <c r="A47" s="35" t="s">
        <v>55</v>
      </c>
    </row>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2" ht="14.25">
      <c r="A92" s="35" t="s">
        <v>58</v>
      </c>
    </row>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7" ht="14.25">
      <c r="A137" s="35" t="s">
        <v>59</v>
      </c>
    </row>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2" ht="14.25">
      <c r="A182" s="35" t="s">
        <v>60</v>
      </c>
    </row>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c r="A227" s="35" t="s">
        <v>61</v>
      </c>
    </row>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2" ht="14.25">
      <c r="A272" s="35" t="s">
        <v>63</v>
      </c>
    </row>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7" ht="14.25">
      <c r="A317" s="35" t="s">
        <v>64</v>
      </c>
    </row>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3" ht="14.25">
      <c r="A363" s="35" t="s">
        <v>67</v>
      </c>
    </row>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9" ht="14.25">
      <c r="A409" s="35" t="s">
        <v>69</v>
      </c>
    </row>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5"/>
  <sheetViews>
    <sheetView zoomScale="145" zoomScaleNormal="145" zoomScaleSheetLayoutView="100" zoomScalePageLayoutView="0" workbookViewId="0" topLeftCell="A1">
      <selection activeCell="A3" sqref="A3"/>
    </sheetView>
  </sheetViews>
  <sheetFormatPr defaultColWidth="9.00390625" defaultRowHeight="13.5"/>
  <cols>
    <col min="1" max="1" width="105.625" style="0" customWidth="1"/>
  </cols>
  <sheetData>
    <row r="1" ht="13.5">
      <c r="A1" t="s">
        <v>56</v>
      </c>
    </row>
    <row r="2" spans="1:10" ht="146.25" customHeight="1">
      <c r="A2" s="37" t="s">
        <v>70</v>
      </c>
      <c r="B2" s="38"/>
      <c r="C2" s="38"/>
      <c r="D2" s="38"/>
      <c r="E2" s="38"/>
      <c r="F2" s="38"/>
      <c r="G2" s="38"/>
      <c r="H2" s="38"/>
      <c r="I2" s="38"/>
      <c r="J2" s="38"/>
    </row>
    <row r="3" ht="13.5">
      <c r="A3" t="s">
        <v>57</v>
      </c>
    </row>
    <row r="4" ht="103.5" customHeight="1">
      <c r="A4" s="40" t="s">
        <v>68</v>
      </c>
    </row>
    <row r="5" ht="13.5">
      <c r="A5" t="s">
        <v>0</v>
      </c>
    </row>
    <row r="6" spans="1:10" ht="48" customHeight="1">
      <c r="A6" s="40"/>
      <c r="B6" s="39"/>
      <c r="C6" s="39"/>
      <c r="D6" s="39"/>
      <c r="E6" s="39"/>
      <c r="F6" s="39"/>
      <c r="G6" s="39"/>
      <c r="H6" s="39"/>
      <c r="I6" s="39"/>
      <c r="J6" s="39"/>
    </row>
    <row r="7" ht="13.5">
      <c r="A7" t="s">
        <v>1</v>
      </c>
    </row>
    <row r="8" spans="1:10" ht="13.5">
      <c r="A8" s="84"/>
      <c r="B8" s="84"/>
      <c r="C8" s="84"/>
      <c r="D8" s="84"/>
      <c r="E8" s="84"/>
      <c r="F8" s="84"/>
      <c r="G8" s="84"/>
      <c r="H8" s="84"/>
      <c r="I8" s="84"/>
      <c r="J8" s="84"/>
    </row>
    <row r="9" spans="1:10" ht="13.5">
      <c r="A9" s="84"/>
      <c r="B9" s="84"/>
      <c r="C9" s="84"/>
      <c r="D9" s="84"/>
      <c r="E9" s="84"/>
      <c r="F9" s="84"/>
      <c r="G9" s="84"/>
      <c r="H9" s="84"/>
      <c r="I9" s="84"/>
      <c r="J9" s="84"/>
    </row>
    <row r="10" spans="1:10" ht="13.5">
      <c r="A10" s="84"/>
      <c r="B10" s="84"/>
      <c r="C10" s="84"/>
      <c r="D10" s="84"/>
      <c r="E10" s="84"/>
      <c r="F10" s="84"/>
      <c r="G10" s="84"/>
      <c r="H10" s="84"/>
      <c r="I10" s="84"/>
      <c r="J10" s="84"/>
    </row>
    <row r="11" spans="1:10" ht="13.5">
      <c r="A11" s="84"/>
      <c r="B11" s="84"/>
      <c r="C11" s="84"/>
      <c r="D11" s="84"/>
      <c r="E11" s="84"/>
      <c r="F11" s="84"/>
      <c r="G11" s="84"/>
      <c r="H11" s="84"/>
      <c r="I11" s="84"/>
      <c r="J11" s="84"/>
    </row>
    <row r="12" spans="1:10" ht="13.5">
      <c r="A12" s="84"/>
      <c r="B12" s="84"/>
      <c r="C12" s="84"/>
      <c r="D12" s="84"/>
      <c r="E12" s="84"/>
      <c r="F12" s="84"/>
      <c r="G12" s="84"/>
      <c r="H12" s="84"/>
      <c r="I12" s="84"/>
      <c r="J12" s="84"/>
    </row>
    <row r="13" spans="1:10" ht="13.5">
      <c r="A13" s="84"/>
      <c r="B13" s="84"/>
      <c r="C13" s="84"/>
      <c r="D13" s="84"/>
      <c r="E13" s="84"/>
      <c r="F13" s="84"/>
      <c r="G13" s="84"/>
      <c r="H13" s="84"/>
      <c r="I13" s="84"/>
      <c r="J13" s="84"/>
    </row>
    <row r="14" spans="1:10" ht="13.5">
      <c r="A14" s="84"/>
      <c r="B14" s="84"/>
      <c r="C14" s="84"/>
      <c r="D14" s="84"/>
      <c r="E14" s="84"/>
      <c r="F14" s="84"/>
      <c r="G14" s="84"/>
      <c r="H14" s="84"/>
      <c r="I14" s="84"/>
      <c r="J14" s="84"/>
    </row>
    <row r="15" spans="1:10" ht="13.5">
      <c r="A15" s="84"/>
      <c r="B15" s="84"/>
      <c r="C15" s="84"/>
      <c r="D15" s="84"/>
      <c r="E15" s="84"/>
      <c r="F15" s="84"/>
      <c r="G15" s="84"/>
      <c r="H15" s="84"/>
      <c r="I15" s="84"/>
      <c r="J15" s="84"/>
    </row>
  </sheetData>
  <sheetProtection/>
  <mergeCells count="1">
    <mergeCell ref="A8:J15"/>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13" sqref="C13"/>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44</v>
      </c>
      <c r="E4" s="31" t="s">
        <v>40</v>
      </c>
      <c r="F4" s="30" t="s">
        <v>45</v>
      </c>
      <c r="G4" s="31" t="s">
        <v>40</v>
      </c>
      <c r="H4" s="30" t="s">
        <v>46</v>
      </c>
      <c r="I4" s="31" t="s">
        <v>40</v>
      </c>
    </row>
    <row r="5" spans="2:9" ht="17.25">
      <c r="B5" s="28" t="s">
        <v>42</v>
      </c>
      <c r="C5" s="29" t="s">
        <v>43</v>
      </c>
      <c r="D5" s="29">
        <v>100</v>
      </c>
      <c r="E5" s="33">
        <v>42631</v>
      </c>
      <c r="F5" s="29"/>
      <c r="G5" s="33">
        <v>42634</v>
      </c>
      <c r="H5" s="29"/>
      <c r="I5" s="33">
        <v>42636</v>
      </c>
    </row>
    <row r="6" spans="2:9" ht="17.25">
      <c r="B6" s="28" t="s">
        <v>42</v>
      </c>
      <c r="C6" s="29" t="s">
        <v>47</v>
      </c>
      <c r="D6" s="29"/>
      <c r="E6" s="33"/>
      <c r="F6" s="29"/>
      <c r="G6" s="34"/>
      <c r="H6" s="29"/>
      <c r="I6" s="34"/>
    </row>
    <row r="7" spans="2:9" ht="17.25">
      <c r="B7" s="28" t="s">
        <v>42</v>
      </c>
      <c r="C7" s="29"/>
      <c r="D7" s="29"/>
      <c r="E7" s="34"/>
      <c r="F7" s="29"/>
      <c r="G7" s="34"/>
      <c r="H7" s="29"/>
      <c r="I7" s="34"/>
    </row>
    <row r="8" spans="2:9" ht="17.25">
      <c r="B8" s="28" t="s">
        <v>42</v>
      </c>
      <c r="C8" s="29"/>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4</v>
      </c>
      <c r="C2" s="76"/>
      <c r="D2" s="79"/>
      <c r="E2" s="79"/>
      <c r="F2" s="76" t="s">
        <v>5</v>
      </c>
      <c r="G2" s="76"/>
      <c r="H2" s="79" t="s">
        <v>35</v>
      </c>
      <c r="I2" s="79"/>
      <c r="J2" s="76" t="s">
        <v>6</v>
      </c>
      <c r="K2" s="76"/>
      <c r="L2" s="86">
        <f>C9</f>
        <v>1000000</v>
      </c>
      <c r="M2" s="79"/>
      <c r="N2" s="76" t="s">
        <v>7</v>
      </c>
      <c r="O2" s="76"/>
      <c r="P2" s="86" t="e">
        <f>C108+R108</f>
        <v>#VALUE!</v>
      </c>
      <c r="Q2" s="79"/>
      <c r="R2" s="1"/>
      <c r="S2" s="1"/>
      <c r="T2" s="1"/>
    </row>
    <row r="3" spans="2:19" ht="57" customHeight="1">
      <c r="B3" s="76" t="s">
        <v>8</v>
      </c>
      <c r="C3" s="76"/>
      <c r="D3" s="82" t="s">
        <v>37</v>
      </c>
      <c r="E3" s="82"/>
      <c r="F3" s="82"/>
      <c r="G3" s="82"/>
      <c r="H3" s="82"/>
      <c r="I3" s="82"/>
      <c r="J3" s="76" t="s">
        <v>9</v>
      </c>
      <c r="K3" s="76"/>
      <c r="L3" s="82" t="s">
        <v>34</v>
      </c>
      <c r="M3" s="83"/>
      <c r="N3" s="83"/>
      <c r="O3" s="83"/>
      <c r="P3" s="83"/>
      <c r="Q3" s="83"/>
      <c r="R3" s="1"/>
      <c r="S3" s="1"/>
    </row>
    <row r="4" spans="2:20" ht="13.5">
      <c r="B4" s="76" t="s">
        <v>10</v>
      </c>
      <c r="C4" s="76"/>
      <c r="D4" s="87">
        <f>SUM($R$9:$S$993)</f>
        <v>-29947.368421052488</v>
      </c>
      <c r="E4" s="87"/>
      <c r="F4" s="76" t="s">
        <v>11</v>
      </c>
      <c r="G4" s="76"/>
      <c r="H4" s="88">
        <f>SUM($T$9:$U$108)</f>
        <v>-57</v>
      </c>
      <c r="I4" s="79"/>
      <c r="J4" s="63" t="s">
        <v>12</v>
      </c>
      <c r="K4" s="63"/>
      <c r="L4" s="86">
        <f>MAX($C$9:$D$990)-C9</f>
        <v>0</v>
      </c>
      <c r="M4" s="86"/>
      <c r="N4" s="63" t="s">
        <v>13</v>
      </c>
      <c r="O4" s="63"/>
      <c r="P4" s="87">
        <f>MIN($C$9:$D$990)-C9</f>
        <v>-29947.368421052466</v>
      </c>
      <c r="Q4" s="87"/>
      <c r="R4" s="1"/>
      <c r="S4" s="1"/>
      <c r="T4" s="1"/>
    </row>
    <row r="5" spans="2:20" ht="13.5">
      <c r="B5" s="22" t="s">
        <v>14</v>
      </c>
      <c r="C5" s="2">
        <f>COUNTIF($R$9:$R$990,"&gt;0")</f>
        <v>0</v>
      </c>
      <c r="D5" s="21" t="s">
        <v>15</v>
      </c>
      <c r="E5" s="16">
        <f>COUNTIF($R$9:$R$990,"&lt;0")</f>
        <v>1</v>
      </c>
      <c r="F5" s="21" t="s">
        <v>16</v>
      </c>
      <c r="G5" s="2">
        <f>COUNTIF($R$9:$R$990,"=0")</f>
        <v>0</v>
      </c>
      <c r="H5" s="21" t="s">
        <v>17</v>
      </c>
      <c r="I5" s="3">
        <f>C5/SUM(C5,E5,G5)</f>
        <v>0</v>
      </c>
      <c r="J5" s="75" t="s">
        <v>18</v>
      </c>
      <c r="K5" s="76"/>
      <c r="L5" s="77"/>
      <c r="M5" s="78"/>
      <c r="N5" s="18" t="s">
        <v>19</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65" t="s">
        <v>20</v>
      </c>
      <c r="C7" s="66" t="s">
        <v>21</v>
      </c>
      <c r="D7" s="67"/>
      <c r="E7" s="70" t="s">
        <v>22</v>
      </c>
      <c r="F7" s="71"/>
      <c r="G7" s="71"/>
      <c r="H7" s="71"/>
      <c r="I7" s="72"/>
      <c r="J7" s="73" t="s">
        <v>23</v>
      </c>
      <c r="K7" s="74"/>
      <c r="L7" s="58"/>
      <c r="M7" s="61" t="s">
        <v>24</v>
      </c>
      <c r="N7" s="62" t="s">
        <v>25</v>
      </c>
      <c r="O7" s="48"/>
      <c r="P7" s="48"/>
      <c r="Q7" s="60"/>
      <c r="R7" s="56" t="s">
        <v>26</v>
      </c>
      <c r="S7" s="56"/>
      <c r="T7" s="56"/>
      <c r="U7" s="56"/>
    </row>
    <row r="8" spans="2:21" ht="13.5">
      <c r="B8" s="63"/>
      <c r="C8" s="68"/>
      <c r="D8" s="69"/>
      <c r="E8" s="19" t="s">
        <v>27</v>
      </c>
      <c r="F8" s="19" t="s">
        <v>28</v>
      </c>
      <c r="G8" s="19" t="s">
        <v>29</v>
      </c>
      <c r="H8" s="85" t="s">
        <v>30</v>
      </c>
      <c r="I8" s="72"/>
      <c r="J8" s="4" t="s">
        <v>31</v>
      </c>
      <c r="K8" s="57" t="s">
        <v>32</v>
      </c>
      <c r="L8" s="58"/>
      <c r="M8" s="61"/>
      <c r="N8" s="5" t="s">
        <v>27</v>
      </c>
      <c r="O8" s="5" t="s">
        <v>28</v>
      </c>
      <c r="P8" s="59" t="s">
        <v>30</v>
      </c>
      <c r="Q8" s="60"/>
      <c r="R8" s="56" t="s">
        <v>33</v>
      </c>
      <c r="S8" s="56"/>
      <c r="T8" s="56" t="s">
        <v>31</v>
      </c>
      <c r="U8" s="56"/>
    </row>
    <row r="9" spans="2:21" ht="13.5">
      <c r="B9" s="20">
        <v>1</v>
      </c>
      <c r="C9" s="54">
        <v>1000000</v>
      </c>
      <c r="D9" s="54"/>
      <c r="E9" s="20">
        <v>2001</v>
      </c>
      <c r="F9" s="8">
        <v>42111</v>
      </c>
      <c r="G9" s="20" t="s">
        <v>3</v>
      </c>
      <c r="H9" s="55">
        <v>1.43829</v>
      </c>
      <c r="I9" s="55"/>
      <c r="J9" s="20">
        <v>57</v>
      </c>
      <c r="K9" s="54">
        <f aca="true" t="shared" si="0" ref="K9:K72">IF(F9="","",C9*0.03)</f>
        <v>30000</v>
      </c>
      <c r="L9" s="54"/>
      <c r="M9" s="6">
        <f>IF(J9="","",(K9/J9)/1000)</f>
        <v>0.5263157894736842</v>
      </c>
      <c r="N9" s="20">
        <v>2001</v>
      </c>
      <c r="O9" s="8">
        <v>42111</v>
      </c>
      <c r="P9" s="55">
        <v>1.4326</v>
      </c>
      <c r="Q9" s="55"/>
      <c r="R9" s="52">
        <f>IF(O9="","",(IF(G9="売",H9-P9,P9-H9))*M9*10000000)</f>
        <v>-29947.368421052488</v>
      </c>
      <c r="S9" s="52"/>
      <c r="T9" s="53">
        <f>IF(O9="","",IF(R9&lt;0,J9*(-1),IF(G9="買",(P9-H9)*10000,(H9-P9)*10000)))</f>
        <v>-57</v>
      </c>
      <c r="U9" s="53"/>
    </row>
    <row r="10" spans="2:21" ht="13.5">
      <c r="B10" s="20">
        <v>2</v>
      </c>
      <c r="C10" s="54">
        <f aca="true" t="shared" si="1" ref="C10:C73">IF(R9="","",C9+R9)</f>
        <v>970052.6315789475</v>
      </c>
      <c r="D10" s="54"/>
      <c r="E10" s="20"/>
      <c r="F10" s="8"/>
      <c r="G10" s="20" t="s">
        <v>3</v>
      </c>
      <c r="H10" s="55"/>
      <c r="I10" s="55"/>
      <c r="J10" s="20"/>
      <c r="K10" s="54">
        <f t="shared" si="0"/>
      </c>
      <c r="L10" s="54"/>
      <c r="M10" s="6">
        <f aca="true" t="shared" si="2" ref="M10:M73">IF(J10="","",(K10/J10)/1000)</f>
      </c>
      <c r="N10" s="20"/>
      <c r="O10" s="8"/>
      <c r="P10" s="55"/>
      <c r="Q10" s="55"/>
      <c r="R10" s="52">
        <f aca="true" t="shared" si="3" ref="R10:R73">IF(O10="","",(IF(G10="売",H10-P10,P10-H10))*M10*10000000)</f>
      </c>
      <c r="S10" s="52"/>
      <c r="T10" s="53">
        <f aca="true" t="shared" si="4" ref="T10:T73">IF(O10="","",IF(R10&lt;0,J10*(-1),IF(G10="買",(P10-H10)*10000,(H10-P10)*10000)))</f>
      </c>
      <c r="U10" s="53"/>
    </row>
    <row r="11" spans="2:21" ht="13.5">
      <c r="B11" s="20">
        <v>3</v>
      </c>
      <c r="C11" s="54">
        <f t="shared" si="1"/>
      </c>
      <c r="D11" s="54"/>
      <c r="E11" s="20"/>
      <c r="F11" s="8"/>
      <c r="G11" s="20" t="s">
        <v>3</v>
      </c>
      <c r="H11" s="55"/>
      <c r="I11" s="55"/>
      <c r="J11" s="20"/>
      <c r="K11" s="54">
        <f t="shared" si="0"/>
      </c>
      <c r="L11" s="54"/>
      <c r="M11" s="6">
        <f t="shared" si="2"/>
      </c>
      <c r="N11" s="20"/>
      <c r="O11" s="8"/>
      <c r="P11" s="55"/>
      <c r="Q11" s="55"/>
      <c r="R11" s="52">
        <f t="shared" si="3"/>
      </c>
      <c r="S11" s="52"/>
      <c r="T11" s="53">
        <f t="shared" si="4"/>
      </c>
      <c r="U11" s="53"/>
    </row>
    <row r="12" spans="2:21" ht="13.5">
      <c r="B12" s="20">
        <v>4</v>
      </c>
      <c r="C12" s="54">
        <f t="shared" si="1"/>
      </c>
      <c r="D12" s="54"/>
      <c r="E12" s="20"/>
      <c r="F12" s="8"/>
      <c r="G12" s="20" t="s">
        <v>2</v>
      </c>
      <c r="H12" s="55"/>
      <c r="I12" s="55"/>
      <c r="J12" s="20"/>
      <c r="K12" s="54">
        <f t="shared" si="0"/>
      </c>
      <c r="L12" s="54"/>
      <c r="M12" s="6">
        <f t="shared" si="2"/>
      </c>
      <c r="N12" s="20"/>
      <c r="O12" s="8"/>
      <c r="P12" s="55"/>
      <c r="Q12" s="55"/>
      <c r="R12" s="52">
        <f t="shared" si="3"/>
      </c>
      <c r="S12" s="52"/>
      <c r="T12" s="53">
        <f t="shared" si="4"/>
      </c>
      <c r="U12" s="53"/>
    </row>
    <row r="13" spans="2:21" ht="13.5">
      <c r="B13" s="20">
        <v>5</v>
      </c>
      <c r="C13" s="54">
        <f t="shared" si="1"/>
      </c>
      <c r="D13" s="54"/>
      <c r="E13" s="20"/>
      <c r="F13" s="8"/>
      <c r="G13" s="20" t="s">
        <v>2</v>
      </c>
      <c r="H13" s="55"/>
      <c r="I13" s="55"/>
      <c r="J13" s="20"/>
      <c r="K13" s="54">
        <f t="shared" si="0"/>
      </c>
      <c r="L13" s="54"/>
      <c r="M13" s="6">
        <f t="shared" si="2"/>
      </c>
      <c r="N13" s="20"/>
      <c r="O13" s="8"/>
      <c r="P13" s="55"/>
      <c r="Q13" s="55"/>
      <c r="R13" s="52">
        <f t="shared" si="3"/>
      </c>
      <c r="S13" s="52"/>
      <c r="T13" s="53">
        <f t="shared" si="4"/>
      </c>
      <c r="U13" s="53"/>
    </row>
    <row r="14" spans="2:21" ht="13.5">
      <c r="B14" s="20">
        <v>6</v>
      </c>
      <c r="C14" s="54">
        <f t="shared" si="1"/>
      </c>
      <c r="D14" s="54"/>
      <c r="E14" s="20"/>
      <c r="F14" s="8"/>
      <c r="G14" s="20" t="s">
        <v>3</v>
      </c>
      <c r="H14" s="55"/>
      <c r="I14" s="55"/>
      <c r="J14" s="20"/>
      <c r="K14" s="54">
        <f t="shared" si="0"/>
      </c>
      <c r="L14" s="54"/>
      <c r="M14" s="6">
        <f t="shared" si="2"/>
      </c>
      <c r="N14" s="20"/>
      <c r="O14" s="8"/>
      <c r="P14" s="55"/>
      <c r="Q14" s="55"/>
      <c r="R14" s="52">
        <f t="shared" si="3"/>
      </c>
      <c r="S14" s="52"/>
      <c r="T14" s="53">
        <f t="shared" si="4"/>
      </c>
      <c r="U14" s="53"/>
    </row>
    <row r="15" spans="2:21" ht="13.5">
      <c r="B15" s="20">
        <v>7</v>
      </c>
      <c r="C15" s="54">
        <f t="shared" si="1"/>
      </c>
      <c r="D15" s="54"/>
      <c r="E15" s="20"/>
      <c r="F15" s="8"/>
      <c r="G15" s="20" t="s">
        <v>3</v>
      </c>
      <c r="H15" s="55"/>
      <c r="I15" s="55"/>
      <c r="J15" s="20"/>
      <c r="K15" s="54">
        <f t="shared" si="0"/>
      </c>
      <c r="L15" s="54"/>
      <c r="M15" s="6">
        <f t="shared" si="2"/>
      </c>
      <c r="N15" s="20"/>
      <c r="O15" s="8"/>
      <c r="P15" s="55"/>
      <c r="Q15" s="55"/>
      <c r="R15" s="52">
        <f t="shared" si="3"/>
      </c>
      <c r="S15" s="52"/>
      <c r="T15" s="53">
        <f t="shared" si="4"/>
      </c>
      <c r="U15" s="53"/>
    </row>
    <row r="16" spans="2:21" ht="13.5">
      <c r="B16" s="20">
        <v>8</v>
      </c>
      <c r="C16" s="54">
        <f t="shared" si="1"/>
      </c>
      <c r="D16" s="54"/>
      <c r="E16" s="20"/>
      <c r="F16" s="8"/>
      <c r="G16" s="20" t="s">
        <v>3</v>
      </c>
      <c r="H16" s="55"/>
      <c r="I16" s="55"/>
      <c r="J16" s="20"/>
      <c r="K16" s="54">
        <f t="shared" si="0"/>
      </c>
      <c r="L16" s="54"/>
      <c r="M16" s="6">
        <f t="shared" si="2"/>
      </c>
      <c r="N16" s="20"/>
      <c r="O16" s="8"/>
      <c r="P16" s="55"/>
      <c r="Q16" s="55"/>
      <c r="R16" s="52">
        <f t="shared" si="3"/>
      </c>
      <c r="S16" s="52"/>
      <c r="T16" s="53">
        <f t="shared" si="4"/>
      </c>
      <c r="U16" s="53"/>
    </row>
    <row r="17" spans="2:21" ht="13.5">
      <c r="B17" s="20">
        <v>9</v>
      </c>
      <c r="C17" s="54">
        <f t="shared" si="1"/>
      </c>
      <c r="D17" s="54"/>
      <c r="E17" s="20"/>
      <c r="F17" s="8"/>
      <c r="G17" s="20" t="s">
        <v>3</v>
      </c>
      <c r="H17" s="55"/>
      <c r="I17" s="55"/>
      <c r="J17" s="20"/>
      <c r="K17" s="54">
        <f t="shared" si="0"/>
      </c>
      <c r="L17" s="54"/>
      <c r="M17" s="6">
        <f t="shared" si="2"/>
      </c>
      <c r="N17" s="20"/>
      <c r="O17" s="8"/>
      <c r="P17" s="55"/>
      <c r="Q17" s="55"/>
      <c r="R17" s="52">
        <f t="shared" si="3"/>
      </c>
      <c r="S17" s="52"/>
      <c r="T17" s="53">
        <f t="shared" si="4"/>
      </c>
      <c r="U17" s="53"/>
    </row>
    <row r="18" spans="2:21" ht="13.5">
      <c r="B18" s="20">
        <v>10</v>
      </c>
      <c r="C18" s="54">
        <f t="shared" si="1"/>
      </c>
      <c r="D18" s="54"/>
      <c r="E18" s="20"/>
      <c r="F18" s="8"/>
      <c r="G18" s="20" t="s">
        <v>3</v>
      </c>
      <c r="H18" s="55"/>
      <c r="I18" s="55"/>
      <c r="J18" s="20"/>
      <c r="K18" s="54">
        <f t="shared" si="0"/>
      </c>
      <c r="L18" s="54"/>
      <c r="M18" s="6">
        <f t="shared" si="2"/>
      </c>
      <c r="N18" s="20"/>
      <c r="O18" s="8"/>
      <c r="P18" s="55"/>
      <c r="Q18" s="55"/>
      <c r="R18" s="52">
        <f t="shared" si="3"/>
      </c>
      <c r="S18" s="52"/>
      <c r="T18" s="53">
        <f t="shared" si="4"/>
      </c>
      <c r="U18" s="53"/>
    </row>
    <row r="19" spans="2:21" ht="13.5">
      <c r="B19" s="20">
        <v>11</v>
      </c>
      <c r="C19" s="54">
        <f t="shared" si="1"/>
      </c>
      <c r="D19" s="54"/>
      <c r="E19" s="20"/>
      <c r="F19" s="8"/>
      <c r="G19" s="20" t="s">
        <v>3</v>
      </c>
      <c r="H19" s="55"/>
      <c r="I19" s="55"/>
      <c r="J19" s="20"/>
      <c r="K19" s="54">
        <f t="shared" si="0"/>
      </c>
      <c r="L19" s="54"/>
      <c r="M19" s="6">
        <f t="shared" si="2"/>
      </c>
      <c r="N19" s="20"/>
      <c r="O19" s="8"/>
      <c r="P19" s="55"/>
      <c r="Q19" s="55"/>
      <c r="R19" s="52">
        <f t="shared" si="3"/>
      </c>
      <c r="S19" s="52"/>
      <c r="T19" s="53">
        <f t="shared" si="4"/>
      </c>
      <c r="U19" s="53"/>
    </row>
    <row r="20" spans="2:21" ht="13.5">
      <c r="B20" s="20">
        <v>12</v>
      </c>
      <c r="C20" s="54">
        <f t="shared" si="1"/>
      </c>
      <c r="D20" s="54"/>
      <c r="E20" s="20"/>
      <c r="F20" s="8"/>
      <c r="G20" s="20" t="s">
        <v>3</v>
      </c>
      <c r="H20" s="55"/>
      <c r="I20" s="55"/>
      <c r="J20" s="20"/>
      <c r="K20" s="54">
        <f t="shared" si="0"/>
      </c>
      <c r="L20" s="54"/>
      <c r="M20" s="6">
        <f t="shared" si="2"/>
      </c>
      <c r="N20" s="20"/>
      <c r="O20" s="8"/>
      <c r="P20" s="55"/>
      <c r="Q20" s="55"/>
      <c r="R20" s="52">
        <f t="shared" si="3"/>
      </c>
      <c r="S20" s="52"/>
      <c r="T20" s="53">
        <f t="shared" si="4"/>
      </c>
      <c r="U20" s="53"/>
    </row>
    <row r="21" spans="2:21" ht="13.5">
      <c r="B21" s="20">
        <v>13</v>
      </c>
      <c r="C21" s="54">
        <f t="shared" si="1"/>
      </c>
      <c r="D21" s="54"/>
      <c r="E21" s="20"/>
      <c r="F21" s="8"/>
      <c r="G21" s="20" t="s">
        <v>3</v>
      </c>
      <c r="H21" s="55"/>
      <c r="I21" s="55"/>
      <c r="J21" s="20"/>
      <c r="K21" s="54">
        <f t="shared" si="0"/>
      </c>
      <c r="L21" s="54"/>
      <c r="M21" s="6">
        <f t="shared" si="2"/>
      </c>
      <c r="N21" s="20"/>
      <c r="O21" s="8"/>
      <c r="P21" s="55"/>
      <c r="Q21" s="55"/>
      <c r="R21" s="52">
        <f t="shared" si="3"/>
      </c>
      <c r="S21" s="52"/>
      <c r="T21" s="53">
        <f t="shared" si="4"/>
      </c>
      <c r="U21" s="53"/>
    </row>
    <row r="22" spans="2:21" ht="13.5">
      <c r="B22" s="20">
        <v>14</v>
      </c>
      <c r="C22" s="54">
        <f t="shared" si="1"/>
      </c>
      <c r="D22" s="54"/>
      <c r="E22" s="20"/>
      <c r="F22" s="8"/>
      <c r="G22" s="20" t="s">
        <v>2</v>
      </c>
      <c r="H22" s="55"/>
      <c r="I22" s="55"/>
      <c r="J22" s="20"/>
      <c r="K22" s="54">
        <f t="shared" si="0"/>
      </c>
      <c r="L22" s="54"/>
      <c r="M22" s="6">
        <f t="shared" si="2"/>
      </c>
      <c r="N22" s="20"/>
      <c r="O22" s="8"/>
      <c r="P22" s="55"/>
      <c r="Q22" s="55"/>
      <c r="R22" s="52">
        <f t="shared" si="3"/>
      </c>
      <c r="S22" s="52"/>
      <c r="T22" s="53">
        <f t="shared" si="4"/>
      </c>
      <c r="U22" s="53"/>
    </row>
    <row r="23" spans="2:21" ht="13.5">
      <c r="B23" s="20">
        <v>15</v>
      </c>
      <c r="C23" s="54">
        <f t="shared" si="1"/>
      </c>
      <c r="D23" s="54"/>
      <c r="E23" s="20"/>
      <c r="F23" s="8"/>
      <c r="G23" s="20" t="s">
        <v>3</v>
      </c>
      <c r="H23" s="55"/>
      <c r="I23" s="55"/>
      <c r="J23" s="20"/>
      <c r="K23" s="54">
        <f t="shared" si="0"/>
      </c>
      <c r="L23" s="54"/>
      <c r="M23" s="6">
        <f t="shared" si="2"/>
      </c>
      <c r="N23" s="20"/>
      <c r="O23" s="8"/>
      <c r="P23" s="55"/>
      <c r="Q23" s="55"/>
      <c r="R23" s="52">
        <f t="shared" si="3"/>
      </c>
      <c r="S23" s="52"/>
      <c r="T23" s="53">
        <f t="shared" si="4"/>
      </c>
      <c r="U23" s="53"/>
    </row>
    <row r="24" spans="2:21" ht="13.5">
      <c r="B24" s="20">
        <v>16</v>
      </c>
      <c r="C24" s="54">
        <f t="shared" si="1"/>
      </c>
      <c r="D24" s="54"/>
      <c r="E24" s="20"/>
      <c r="F24" s="8"/>
      <c r="G24" s="20" t="s">
        <v>3</v>
      </c>
      <c r="H24" s="55"/>
      <c r="I24" s="55"/>
      <c r="J24" s="20"/>
      <c r="K24" s="54">
        <f t="shared" si="0"/>
      </c>
      <c r="L24" s="54"/>
      <c r="M24" s="6">
        <f t="shared" si="2"/>
      </c>
      <c r="N24" s="20"/>
      <c r="O24" s="8"/>
      <c r="P24" s="55"/>
      <c r="Q24" s="55"/>
      <c r="R24" s="52">
        <f t="shared" si="3"/>
      </c>
      <c r="S24" s="52"/>
      <c r="T24" s="53">
        <f t="shared" si="4"/>
      </c>
      <c r="U24" s="53"/>
    </row>
    <row r="25" spans="2:21" ht="13.5">
      <c r="B25" s="20">
        <v>17</v>
      </c>
      <c r="C25" s="54">
        <f t="shared" si="1"/>
      </c>
      <c r="D25" s="54"/>
      <c r="E25" s="20"/>
      <c r="F25" s="8"/>
      <c r="G25" s="20" t="s">
        <v>3</v>
      </c>
      <c r="H25" s="55"/>
      <c r="I25" s="55"/>
      <c r="J25" s="20"/>
      <c r="K25" s="54">
        <f t="shared" si="0"/>
      </c>
      <c r="L25" s="54"/>
      <c r="M25" s="6">
        <f t="shared" si="2"/>
      </c>
      <c r="N25" s="20"/>
      <c r="O25" s="8"/>
      <c r="P25" s="55"/>
      <c r="Q25" s="55"/>
      <c r="R25" s="52">
        <f t="shared" si="3"/>
      </c>
      <c r="S25" s="52"/>
      <c r="T25" s="53">
        <f t="shared" si="4"/>
      </c>
      <c r="U25" s="53"/>
    </row>
    <row r="26" spans="2:21" ht="13.5">
      <c r="B26" s="20">
        <v>18</v>
      </c>
      <c r="C26" s="54">
        <f t="shared" si="1"/>
      </c>
      <c r="D26" s="54"/>
      <c r="E26" s="20"/>
      <c r="F26" s="8"/>
      <c r="G26" s="20" t="s">
        <v>3</v>
      </c>
      <c r="H26" s="55"/>
      <c r="I26" s="55"/>
      <c r="J26" s="20"/>
      <c r="K26" s="54">
        <f t="shared" si="0"/>
      </c>
      <c r="L26" s="54"/>
      <c r="M26" s="6">
        <f t="shared" si="2"/>
      </c>
      <c r="N26" s="20"/>
      <c r="O26" s="8"/>
      <c r="P26" s="55"/>
      <c r="Q26" s="55"/>
      <c r="R26" s="52">
        <f t="shared" si="3"/>
      </c>
      <c r="S26" s="52"/>
      <c r="T26" s="53">
        <f t="shared" si="4"/>
      </c>
      <c r="U26" s="53"/>
    </row>
    <row r="27" spans="2:21" ht="13.5">
      <c r="B27" s="20">
        <v>19</v>
      </c>
      <c r="C27" s="54">
        <f t="shared" si="1"/>
      </c>
      <c r="D27" s="54"/>
      <c r="E27" s="20"/>
      <c r="F27" s="8"/>
      <c r="G27" s="20" t="s">
        <v>2</v>
      </c>
      <c r="H27" s="55"/>
      <c r="I27" s="55"/>
      <c r="J27" s="20"/>
      <c r="K27" s="54">
        <f t="shared" si="0"/>
      </c>
      <c r="L27" s="54"/>
      <c r="M27" s="6">
        <f t="shared" si="2"/>
      </c>
      <c r="N27" s="20"/>
      <c r="O27" s="8"/>
      <c r="P27" s="55"/>
      <c r="Q27" s="55"/>
      <c r="R27" s="52">
        <f t="shared" si="3"/>
      </c>
      <c r="S27" s="52"/>
      <c r="T27" s="53">
        <f t="shared" si="4"/>
      </c>
      <c r="U27" s="53"/>
    </row>
    <row r="28" spans="2:21" ht="13.5">
      <c r="B28" s="20">
        <v>20</v>
      </c>
      <c r="C28" s="54">
        <f t="shared" si="1"/>
      </c>
      <c r="D28" s="54"/>
      <c r="E28" s="20"/>
      <c r="F28" s="8"/>
      <c r="G28" s="20" t="s">
        <v>3</v>
      </c>
      <c r="H28" s="55"/>
      <c r="I28" s="55"/>
      <c r="J28" s="20"/>
      <c r="K28" s="54">
        <f t="shared" si="0"/>
      </c>
      <c r="L28" s="54"/>
      <c r="M28" s="6">
        <f t="shared" si="2"/>
      </c>
      <c r="N28" s="20"/>
      <c r="O28" s="8"/>
      <c r="P28" s="55"/>
      <c r="Q28" s="55"/>
      <c r="R28" s="52">
        <f t="shared" si="3"/>
      </c>
      <c r="S28" s="52"/>
      <c r="T28" s="53">
        <f t="shared" si="4"/>
      </c>
      <c r="U28" s="53"/>
    </row>
    <row r="29" spans="2:21" ht="13.5">
      <c r="B29" s="20">
        <v>21</v>
      </c>
      <c r="C29" s="54">
        <f t="shared" si="1"/>
      </c>
      <c r="D29" s="54"/>
      <c r="E29" s="20"/>
      <c r="F29" s="8"/>
      <c r="G29" s="20" t="s">
        <v>2</v>
      </c>
      <c r="H29" s="55"/>
      <c r="I29" s="55"/>
      <c r="J29" s="20"/>
      <c r="K29" s="54">
        <f t="shared" si="0"/>
      </c>
      <c r="L29" s="54"/>
      <c r="M29" s="6">
        <f t="shared" si="2"/>
      </c>
      <c r="N29" s="20"/>
      <c r="O29" s="8"/>
      <c r="P29" s="55"/>
      <c r="Q29" s="55"/>
      <c r="R29" s="52">
        <f t="shared" si="3"/>
      </c>
      <c r="S29" s="52"/>
      <c r="T29" s="53">
        <f t="shared" si="4"/>
      </c>
      <c r="U29" s="53"/>
    </row>
    <row r="30" spans="2:21" ht="13.5">
      <c r="B30" s="20">
        <v>22</v>
      </c>
      <c r="C30" s="54">
        <f t="shared" si="1"/>
      </c>
      <c r="D30" s="54"/>
      <c r="E30" s="20"/>
      <c r="F30" s="8"/>
      <c r="G30" s="20" t="s">
        <v>2</v>
      </c>
      <c r="H30" s="55"/>
      <c r="I30" s="55"/>
      <c r="J30" s="20"/>
      <c r="K30" s="54">
        <f t="shared" si="0"/>
      </c>
      <c r="L30" s="54"/>
      <c r="M30" s="6">
        <f t="shared" si="2"/>
      </c>
      <c r="N30" s="20"/>
      <c r="O30" s="8"/>
      <c r="P30" s="55"/>
      <c r="Q30" s="55"/>
      <c r="R30" s="52">
        <f t="shared" si="3"/>
      </c>
      <c r="S30" s="52"/>
      <c r="T30" s="53">
        <f t="shared" si="4"/>
      </c>
      <c r="U30" s="53"/>
    </row>
    <row r="31" spans="2:21" ht="13.5">
      <c r="B31" s="20">
        <v>23</v>
      </c>
      <c r="C31" s="54">
        <f t="shared" si="1"/>
      </c>
      <c r="D31" s="54"/>
      <c r="E31" s="20"/>
      <c r="F31" s="8"/>
      <c r="G31" s="20" t="s">
        <v>2</v>
      </c>
      <c r="H31" s="55"/>
      <c r="I31" s="55"/>
      <c r="J31" s="20"/>
      <c r="K31" s="54">
        <f t="shared" si="0"/>
      </c>
      <c r="L31" s="54"/>
      <c r="M31" s="6">
        <f t="shared" si="2"/>
      </c>
      <c r="N31" s="20"/>
      <c r="O31" s="8"/>
      <c r="P31" s="55"/>
      <c r="Q31" s="55"/>
      <c r="R31" s="52">
        <f t="shared" si="3"/>
      </c>
      <c r="S31" s="52"/>
      <c r="T31" s="53">
        <f t="shared" si="4"/>
      </c>
      <c r="U31" s="53"/>
    </row>
    <row r="32" spans="2:21" ht="13.5">
      <c r="B32" s="20">
        <v>24</v>
      </c>
      <c r="C32" s="54">
        <f t="shared" si="1"/>
      </c>
      <c r="D32" s="54"/>
      <c r="E32" s="20"/>
      <c r="F32" s="8"/>
      <c r="G32" s="20" t="s">
        <v>2</v>
      </c>
      <c r="H32" s="55"/>
      <c r="I32" s="55"/>
      <c r="J32" s="20"/>
      <c r="K32" s="54">
        <f t="shared" si="0"/>
      </c>
      <c r="L32" s="54"/>
      <c r="M32" s="6">
        <f t="shared" si="2"/>
      </c>
      <c r="N32" s="20"/>
      <c r="O32" s="8"/>
      <c r="P32" s="55"/>
      <c r="Q32" s="55"/>
      <c r="R32" s="52">
        <f t="shared" si="3"/>
      </c>
      <c r="S32" s="52"/>
      <c r="T32" s="53">
        <f t="shared" si="4"/>
      </c>
      <c r="U32" s="53"/>
    </row>
    <row r="33" spans="2:21" ht="13.5">
      <c r="B33" s="20">
        <v>25</v>
      </c>
      <c r="C33" s="54">
        <f t="shared" si="1"/>
      </c>
      <c r="D33" s="54"/>
      <c r="E33" s="20"/>
      <c r="F33" s="8"/>
      <c r="G33" s="20" t="s">
        <v>3</v>
      </c>
      <c r="H33" s="55"/>
      <c r="I33" s="55"/>
      <c r="J33" s="20"/>
      <c r="K33" s="54">
        <f t="shared" si="0"/>
      </c>
      <c r="L33" s="54"/>
      <c r="M33" s="6">
        <f t="shared" si="2"/>
      </c>
      <c r="N33" s="20"/>
      <c r="O33" s="8"/>
      <c r="P33" s="55"/>
      <c r="Q33" s="55"/>
      <c r="R33" s="52">
        <f t="shared" si="3"/>
      </c>
      <c r="S33" s="52"/>
      <c r="T33" s="53">
        <f t="shared" si="4"/>
      </c>
      <c r="U33" s="53"/>
    </row>
    <row r="34" spans="2:21" ht="13.5">
      <c r="B34" s="20">
        <v>26</v>
      </c>
      <c r="C34" s="54">
        <f t="shared" si="1"/>
      </c>
      <c r="D34" s="54"/>
      <c r="E34" s="20"/>
      <c r="F34" s="8"/>
      <c r="G34" s="20" t="s">
        <v>2</v>
      </c>
      <c r="H34" s="55"/>
      <c r="I34" s="55"/>
      <c r="J34" s="20"/>
      <c r="K34" s="54">
        <f t="shared" si="0"/>
      </c>
      <c r="L34" s="54"/>
      <c r="M34" s="6">
        <f t="shared" si="2"/>
      </c>
      <c r="N34" s="20"/>
      <c r="O34" s="8"/>
      <c r="P34" s="55"/>
      <c r="Q34" s="55"/>
      <c r="R34" s="52">
        <f t="shared" si="3"/>
      </c>
      <c r="S34" s="52"/>
      <c r="T34" s="53">
        <f t="shared" si="4"/>
      </c>
      <c r="U34" s="53"/>
    </row>
    <row r="35" spans="2:21" ht="13.5">
      <c r="B35" s="20">
        <v>27</v>
      </c>
      <c r="C35" s="54">
        <f t="shared" si="1"/>
      </c>
      <c r="D35" s="54"/>
      <c r="E35" s="20"/>
      <c r="F35" s="8"/>
      <c r="G35" s="20" t="s">
        <v>2</v>
      </c>
      <c r="H35" s="55"/>
      <c r="I35" s="55"/>
      <c r="J35" s="20"/>
      <c r="K35" s="54">
        <f t="shared" si="0"/>
      </c>
      <c r="L35" s="54"/>
      <c r="M35" s="6">
        <f t="shared" si="2"/>
      </c>
      <c r="N35" s="20"/>
      <c r="O35" s="8"/>
      <c r="P35" s="55"/>
      <c r="Q35" s="55"/>
      <c r="R35" s="52">
        <f t="shared" si="3"/>
      </c>
      <c r="S35" s="52"/>
      <c r="T35" s="53">
        <f t="shared" si="4"/>
      </c>
      <c r="U35" s="53"/>
    </row>
    <row r="36" spans="2:21" ht="13.5">
      <c r="B36" s="20">
        <v>28</v>
      </c>
      <c r="C36" s="54">
        <f t="shared" si="1"/>
      </c>
      <c r="D36" s="54"/>
      <c r="E36" s="20"/>
      <c r="F36" s="8"/>
      <c r="G36" s="20" t="s">
        <v>2</v>
      </c>
      <c r="H36" s="55"/>
      <c r="I36" s="55"/>
      <c r="J36" s="20"/>
      <c r="K36" s="54">
        <f t="shared" si="0"/>
      </c>
      <c r="L36" s="54"/>
      <c r="M36" s="6">
        <f t="shared" si="2"/>
      </c>
      <c r="N36" s="20"/>
      <c r="O36" s="8"/>
      <c r="P36" s="55"/>
      <c r="Q36" s="55"/>
      <c r="R36" s="52">
        <f t="shared" si="3"/>
      </c>
      <c r="S36" s="52"/>
      <c r="T36" s="53">
        <f t="shared" si="4"/>
      </c>
      <c r="U36" s="53"/>
    </row>
    <row r="37" spans="2:21" ht="13.5">
      <c r="B37" s="20">
        <v>29</v>
      </c>
      <c r="C37" s="54">
        <f t="shared" si="1"/>
      </c>
      <c r="D37" s="54"/>
      <c r="E37" s="20"/>
      <c r="F37" s="8"/>
      <c r="G37" s="20" t="s">
        <v>2</v>
      </c>
      <c r="H37" s="55"/>
      <c r="I37" s="55"/>
      <c r="J37" s="20"/>
      <c r="K37" s="54">
        <f t="shared" si="0"/>
      </c>
      <c r="L37" s="54"/>
      <c r="M37" s="6">
        <f t="shared" si="2"/>
      </c>
      <c r="N37" s="20"/>
      <c r="O37" s="8"/>
      <c r="P37" s="55"/>
      <c r="Q37" s="55"/>
      <c r="R37" s="52">
        <f t="shared" si="3"/>
      </c>
      <c r="S37" s="52"/>
      <c r="T37" s="53">
        <f t="shared" si="4"/>
      </c>
      <c r="U37" s="53"/>
    </row>
    <row r="38" spans="2:21" ht="13.5">
      <c r="B38" s="20">
        <v>30</v>
      </c>
      <c r="C38" s="54">
        <f t="shared" si="1"/>
      </c>
      <c r="D38" s="54"/>
      <c r="E38" s="20"/>
      <c r="F38" s="8"/>
      <c r="G38" s="20" t="s">
        <v>3</v>
      </c>
      <c r="H38" s="55"/>
      <c r="I38" s="55"/>
      <c r="J38" s="20"/>
      <c r="K38" s="54">
        <f t="shared" si="0"/>
      </c>
      <c r="L38" s="54"/>
      <c r="M38" s="6">
        <f t="shared" si="2"/>
      </c>
      <c r="N38" s="20"/>
      <c r="O38" s="8"/>
      <c r="P38" s="55"/>
      <c r="Q38" s="55"/>
      <c r="R38" s="52">
        <f t="shared" si="3"/>
      </c>
      <c r="S38" s="52"/>
      <c r="T38" s="53">
        <f t="shared" si="4"/>
      </c>
      <c r="U38" s="53"/>
    </row>
    <row r="39" spans="2:21" ht="13.5">
      <c r="B39" s="20">
        <v>31</v>
      </c>
      <c r="C39" s="54">
        <f t="shared" si="1"/>
      </c>
      <c r="D39" s="54"/>
      <c r="E39" s="20"/>
      <c r="F39" s="8"/>
      <c r="G39" s="20" t="s">
        <v>3</v>
      </c>
      <c r="H39" s="55"/>
      <c r="I39" s="55"/>
      <c r="J39" s="20"/>
      <c r="K39" s="54">
        <f t="shared" si="0"/>
      </c>
      <c r="L39" s="54"/>
      <c r="M39" s="6">
        <f t="shared" si="2"/>
      </c>
      <c r="N39" s="20"/>
      <c r="O39" s="8"/>
      <c r="P39" s="55"/>
      <c r="Q39" s="55"/>
      <c r="R39" s="52">
        <f t="shared" si="3"/>
      </c>
      <c r="S39" s="52"/>
      <c r="T39" s="53">
        <f t="shared" si="4"/>
      </c>
      <c r="U39" s="53"/>
    </row>
    <row r="40" spans="2:21" ht="13.5">
      <c r="B40" s="20">
        <v>32</v>
      </c>
      <c r="C40" s="54">
        <f t="shared" si="1"/>
      </c>
      <c r="D40" s="54"/>
      <c r="E40" s="20"/>
      <c r="F40" s="8"/>
      <c r="G40" s="20" t="s">
        <v>3</v>
      </c>
      <c r="H40" s="55"/>
      <c r="I40" s="55"/>
      <c r="J40" s="20"/>
      <c r="K40" s="54">
        <f t="shared" si="0"/>
      </c>
      <c r="L40" s="54"/>
      <c r="M40" s="6">
        <f t="shared" si="2"/>
      </c>
      <c r="N40" s="20"/>
      <c r="O40" s="8"/>
      <c r="P40" s="55"/>
      <c r="Q40" s="55"/>
      <c r="R40" s="52">
        <f t="shared" si="3"/>
      </c>
      <c r="S40" s="52"/>
      <c r="T40" s="53">
        <f t="shared" si="4"/>
      </c>
      <c r="U40" s="53"/>
    </row>
    <row r="41" spans="2:21" ht="13.5">
      <c r="B41" s="20">
        <v>33</v>
      </c>
      <c r="C41" s="54">
        <f t="shared" si="1"/>
      </c>
      <c r="D41" s="54"/>
      <c r="E41" s="20"/>
      <c r="F41" s="8"/>
      <c r="G41" s="20" t="s">
        <v>2</v>
      </c>
      <c r="H41" s="55"/>
      <c r="I41" s="55"/>
      <c r="J41" s="20"/>
      <c r="K41" s="54">
        <f t="shared" si="0"/>
      </c>
      <c r="L41" s="54"/>
      <c r="M41" s="6">
        <f t="shared" si="2"/>
      </c>
      <c r="N41" s="20"/>
      <c r="O41" s="8"/>
      <c r="P41" s="55"/>
      <c r="Q41" s="55"/>
      <c r="R41" s="52">
        <f t="shared" si="3"/>
      </c>
      <c r="S41" s="52"/>
      <c r="T41" s="53">
        <f t="shared" si="4"/>
      </c>
      <c r="U41" s="53"/>
    </row>
    <row r="42" spans="2:21" ht="13.5">
      <c r="B42" s="20">
        <v>34</v>
      </c>
      <c r="C42" s="54">
        <f t="shared" si="1"/>
      </c>
      <c r="D42" s="54"/>
      <c r="E42" s="20"/>
      <c r="F42" s="8"/>
      <c r="G42" s="20" t="s">
        <v>3</v>
      </c>
      <c r="H42" s="55"/>
      <c r="I42" s="55"/>
      <c r="J42" s="20"/>
      <c r="K42" s="54">
        <f t="shared" si="0"/>
      </c>
      <c r="L42" s="54"/>
      <c r="M42" s="6">
        <f t="shared" si="2"/>
      </c>
      <c r="N42" s="20"/>
      <c r="O42" s="8"/>
      <c r="P42" s="55"/>
      <c r="Q42" s="55"/>
      <c r="R42" s="52">
        <f t="shared" si="3"/>
      </c>
      <c r="S42" s="52"/>
      <c r="T42" s="53">
        <f t="shared" si="4"/>
      </c>
      <c r="U42" s="53"/>
    </row>
    <row r="43" spans="2:21" ht="13.5">
      <c r="B43" s="20">
        <v>35</v>
      </c>
      <c r="C43" s="54">
        <f t="shared" si="1"/>
      </c>
      <c r="D43" s="54"/>
      <c r="E43" s="20"/>
      <c r="F43" s="8"/>
      <c r="G43" s="20" t="s">
        <v>2</v>
      </c>
      <c r="H43" s="55"/>
      <c r="I43" s="55"/>
      <c r="J43" s="20"/>
      <c r="K43" s="54">
        <f t="shared" si="0"/>
      </c>
      <c r="L43" s="54"/>
      <c r="M43" s="6">
        <f t="shared" si="2"/>
      </c>
      <c r="N43" s="20"/>
      <c r="O43" s="8"/>
      <c r="P43" s="55"/>
      <c r="Q43" s="55"/>
      <c r="R43" s="52">
        <f t="shared" si="3"/>
      </c>
      <c r="S43" s="52"/>
      <c r="T43" s="53">
        <f t="shared" si="4"/>
      </c>
      <c r="U43" s="53"/>
    </row>
    <row r="44" spans="2:21" ht="13.5">
      <c r="B44" s="20">
        <v>36</v>
      </c>
      <c r="C44" s="54">
        <f t="shared" si="1"/>
      </c>
      <c r="D44" s="54"/>
      <c r="E44" s="20"/>
      <c r="F44" s="8"/>
      <c r="G44" s="20" t="s">
        <v>3</v>
      </c>
      <c r="H44" s="55"/>
      <c r="I44" s="55"/>
      <c r="J44" s="20"/>
      <c r="K44" s="54">
        <f t="shared" si="0"/>
      </c>
      <c r="L44" s="54"/>
      <c r="M44" s="6">
        <f t="shared" si="2"/>
      </c>
      <c r="N44" s="20"/>
      <c r="O44" s="8"/>
      <c r="P44" s="55"/>
      <c r="Q44" s="55"/>
      <c r="R44" s="52">
        <f t="shared" si="3"/>
      </c>
      <c r="S44" s="52"/>
      <c r="T44" s="53">
        <f t="shared" si="4"/>
      </c>
      <c r="U44" s="53"/>
    </row>
    <row r="45" spans="2:21" ht="13.5">
      <c r="B45" s="20">
        <v>37</v>
      </c>
      <c r="C45" s="54">
        <f t="shared" si="1"/>
      </c>
      <c r="D45" s="54"/>
      <c r="E45" s="20"/>
      <c r="F45" s="8"/>
      <c r="G45" s="20" t="s">
        <v>2</v>
      </c>
      <c r="H45" s="55"/>
      <c r="I45" s="55"/>
      <c r="J45" s="20"/>
      <c r="K45" s="54">
        <f t="shared" si="0"/>
      </c>
      <c r="L45" s="54"/>
      <c r="M45" s="6">
        <f t="shared" si="2"/>
      </c>
      <c r="N45" s="20"/>
      <c r="O45" s="8"/>
      <c r="P45" s="55"/>
      <c r="Q45" s="55"/>
      <c r="R45" s="52">
        <f t="shared" si="3"/>
      </c>
      <c r="S45" s="52"/>
      <c r="T45" s="53">
        <f t="shared" si="4"/>
      </c>
      <c r="U45" s="53"/>
    </row>
    <row r="46" spans="2:21" ht="13.5">
      <c r="B46" s="20">
        <v>38</v>
      </c>
      <c r="C46" s="54">
        <f t="shared" si="1"/>
      </c>
      <c r="D46" s="54"/>
      <c r="E46" s="20"/>
      <c r="F46" s="8"/>
      <c r="G46" s="20" t="s">
        <v>3</v>
      </c>
      <c r="H46" s="55"/>
      <c r="I46" s="55"/>
      <c r="J46" s="20"/>
      <c r="K46" s="54">
        <f t="shared" si="0"/>
      </c>
      <c r="L46" s="54"/>
      <c r="M46" s="6">
        <f t="shared" si="2"/>
      </c>
      <c r="N46" s="20"/>
      <c r="O46" s="8"/>
      <c r="P46" s="55"/>
      <c r="Q46" s="55"/>
      <c r="R46" s="52">
        <f t="shared" si="3"/>
      </c>
      <c r="S46" s="52"/>
      <c r="T46" s="53">
        <f t="shared" si="4"/>
      </c>
      <c r="U46" s="53"/>
    </row>
    <row r="47" spans="2:21" ht="13.5">
      <c r="B47" s="20">
        <v>39</v>
      </c>
      <c r="C47" s="54">
        <f t="shared" si="1"/>
      </c>
      <c r="D47" s="54"/>
      <c r="E47" s="20"/>
      <c r="F47" s="8"/>
      <c r="G47" s="20" t="s">
        <v>3</v>
      </c>
      <c r="H47" s="55"/>
      <c r="I47" s="55"/>
      <c r="J47" s="20"/>
      <c r="K47" s="54">
        <f t="shared" si="0"/>
      </c>
      <c r="L47" s="54"/>
      <c r="M47" s="6">
        <f t="shared" si="2"/>
      </c>
      <c r="N47" s="20"/>
      <c r="O47" s="8"/>
      <c r="P47" s="55"/>
      <c r="Q47" s="55"/>
      <c r="R47" s="52">
        <f t="shared" si="3"/>
      </c>
      <c r="S47" s="52"/>
      <c r="T47" s="53">
        <f t="shared" si="4"/>
      </c>
      <c r="U47" s="53"/>
    </row>
    <row r="48" spans="2:21" ht="13.5">
      <c r="B48" s="20">
        <v>40</v>
      </c>
      <c r="C48" s="54">
        <f t="shared" si="1"/>
      </c>
      <c r="D48" s="54"/>
      <c r="E48" s="20"/>
      <c r="F48" s="8"/>
      <c r="G48" s="20" t="s">
        <v>36</v>
      </c>
      <c r="H48" s="55"/>
      <c r="I48" s="55"/>
      <c r="J48" s="20"/>
      <c r="K48" s="54">
        <f t="shared" si="0"/>
      </c>
      <c r="L48" s="54"/>
      <c r="M48" s="6">
        <f t="shared" si="2"/>
      </c>
      <c r="N48" s="20"/>
      <c r="O48" s="8"/>
      <c r="P48" s="55"/>
      <c r="Q48" s="55"/>
      <c r="R48" s="52">
        <f t="shared" si="3"/>
      </c>
      <c r="S48" s="52"/>
      <c r="T48" s="53">
        <f t="shared" si="4"/>
      </c>
      <c r="U48" s="53"/>
    </row>
    <row r="49" spans="2:21" ht="13.5">
      <c r="B49" s="20">
        <v>41</v>
      </c>
      <c r="C49" s="54">
        <f t="shared" si="1"/>
      </c>
      <c r="D49" s="54"/>
      <c r="E49" s="20"/>
      <c r="F49" s="8"/>
      <c r="G49" s="20" t="s">
        <v>3</v>
      </c>
      <c r="H49" s="55"/>
      <c r="I49" s="55"/>
      <c r="J49" s="20"/>
      <c r="K49" s="54">
        <f t="shared" si="0"/>
      </c>
      <c r="L49" s="54"/>
      <c r="M49" s="6">
        <f t="shared" si="2"/>
      </c>
      <c r="N49" s="20"/>
      <c r="O49" s="8"/>
      <c r="P49" s="55"/>
      <c r="Q49" s="55"/>
      <c r="R49" s="52">
        <f t="shared" si="3"/>
      </c>
      <c r="S49" s="52"/>
      <c r="T49" s="53">
        <f t="shared" si="4"/>
      </c>
      <c r="U49" s="53"/>
    </row>
    <row r="50" spans="2:21" ht="13.5">
      <c r="B50" s="20">
        <v>42</v>
      </c>
      <c r="C50" s="54">
        <f t="shared" si="1"/>
      </c>
      <c r="D50" s="54"/>
      <c r="E50" s="20"/>
      <c r="F50" s="8"/>
      <c r="G50" s="20" t="s">
        <v>3</v>
      </c>
      <c r="H50" s="55"/>
      <c r="I50" s="55"/>
      <c r="J50" s="20"/>
      <c r="K50" s="54">
        <f t="shared" si="0"/>
      </c>
      <c r="L50" s="54"/>
      <c r="M50" s="6">
        <f t="shared" si="2"/>
      </c>
      <c r="N50" s="20"/>
      <c r="O50" s="8"/>
      <c r="P50" s="55"/>
      <c r="Q50" s="55"/>
      <c r="R50" s="52">
        <f t="shared" si="3"/>
      </c>
      <c r="S50" s="52"/>
      <c r="T50" s="53">
        <f t="shared" si="4"/>
      </c>
      <c r="U50" s="53"/>
    </row>
    <row r="51" spans="2:21" ht="13.5">
      <c r="B51" s="20">
        <v>43</v>
      </c>
      <c r="C51" s="54">
        <f t="shared" si="1"/>
      </c>
      <c r="D51" s="54"/>
      <c r="E51" s="20"/>
      <c r="F51" s="8"/>
      <c r="G51" s="20" t="s">
        <v>2</v>
      </c>
      <c r="H51" s="55"/>
      <c r="I51" s="55"/>
      <c r="J51" s="20"/>
      <c r="K51" s="54">
        <f t="shared" si="0"/>
      </c>
      <c r="L51" s="54"/>
      <c r="M51" s="6">
        <f t="shared" si="2"/>
      </c>
      <c r="N51" s="20"/>
      <c r="O51" s="8"/>
      <c r="P51" s="55"/>
      <c r="Q51" s="55"/>
      <c r="R51" s="52">
        <f t="shared" si="3"/>
      </c>
      <c r="S51" s="52"/>
      <c r="T51" s="53">
        <f t="shared" si="4"/>
      </c>
      <c r="U51" s="53"/>
    </row>
    <row r="52" spans="2:21" ht="13.5">
      <c r="B52" s="20">
        <v>44</v>
      </c>
      <c r="C52" s="54">
        <f t="shared" si="1"/>
      </c>
      <c r="D52" s="54"/>
      <c r="E52" s="20"/>
      <c r="F52" s="8"/>
      <c r="G52" s="20" t="s">
        <v>2</v>
      </c>
      <c r="H52" s="55"/>
      <c r="I52" s="55"/>
      <c r="J52" s="20"/>
      <c r="K52" s="54">
        <f t="shared" si="0"/>
      </c>
      <c r="L52" s="54"/>
      <c r="M52" s="6">
        <f t="shared" si="2"/>
      </c>
      <c r="N52" s="20"/>
      <c r="O52" s="8"/>
      <c r="P52" s="55"/>
      <c r="Q52" s="55"/>
      <c r="R52" s="52">
        <f t="shared" si="3"/>
      </c>
      <c r="S52" s="52"/>
      <c r="T52" s="53">
        <f t="shared" si="4"/>
      </c>
      <c r="U52" s="53"/>
    </row>
    <row r="53" spans="2:21" ht="13.5">
      <c r="B53" s="20">
        <v>45</v>
      </c>
      <c r="C53" s="54">
        <f t="shared" si="1"/>
      </c>
      <c r="D53" s="54"/>
      <c r="E53" s="20"/>
      <c r="F53" s="8"/>
      <c r="G53" s="20" t="s">
        <v>3</v>
      </c>
      <c r="H53" s="55"/>
      <c r="I53" s="55"/>
      <c r="J53" s="20"/>
      <c r="K53" s="54">
        <f t="shared" si="0"/>
      </c>
      <c r="L53" s="54"/>
      <c r="M53" s="6">
        <f t="shared" si="2"/>
      </c>
      <c r="N53" s="20"/>
      <c r="O53" s="8"/>
      <c r="P53" s="55"/>
      <c r="Q53" s="55"/>
      <c r="R53" s="52">
        <f t="shared" si="3"/>
      </c>
      <c r="S53" s="52"/>
      <c r="T53" s="53">
        <f t="shared" si="4"/>
      </c>
      <c r="U53" s="53"/>
    </row>
    <row r="54" spans="2:21" ht="13.5">
      <c r="B54" s="20">
        <v>46</v>
      </c>
      <c r="C54" s="54">
        <f t="shared" si="1"/>
      </c>
      <c r="D54" s="54"/>
      <c r="E54" s="20"/>
      <c r="F54" s="8"/>
      <c r="G54" s="20" t="s">
        <v>3</v>
      </c>
      <c r="H54" s="55"/>
      <c r="I54" s="55"/>
      <c r="J54" s="20"/>
      <c r="K54" s="54">
        <f t="shared" si="0"/>
      </c>
      <c r="L54" s="54"/>
      <c r="M54" s="6">
        <f t="shared" si="2"/>
      </c>
      <c r="N54" s="20"/>
      <c r="O54" s="8"/>
      <c r="P54" s="55"/>
      <c r="Q54" s="55"/>
      <c r="R54" s="52">
        <f t="shared" si="3"/>
      </c>
      <c r="S54" s="52"/>
      <c r="T54" s="53">
        <f t="shared" si="4"/>
      </c>
      <c r="U54" s="53"/>
    </row>
    <row r="55" spans="2:21" ht="13.5">
      <c r="B55" s="20">
        <v>47</v>
      </c>
      <c r="C55" s="54">
        <f t="shared" si="1"/>
      </c>
      <c r="D55" s="54"/>
      <c r="E55" s="20"/>
      <c r="F55" s="8"/>
      <c r="G55" s="20" t="s">
        <v>2</v>
      </c>
      <c r="H55" s="55"/>
      <c r="I55" s="55"/>
      <c r="J55" s="20"/>
      <c r="K55" s="54">
        <f t="shared" si="0"/>
      </c>
      <c r="L55" s="54"/>
      <c r="M55" s="6">
        <f t="shared" si="2"/>
      </c>
      <c r="N55" s="20"/>
      <c r="O55" s="8"/>
      <c r="P55" s="55"/>
      <c r="Q55" s="55"/>
      <c r="R55" s="52">
        <f t="shared" si="3"/>
      </c>
      <c r="S55" s="52"/>
      <c r="T55" s="53">
        <f t="shared" si="4"/>
      </c>
      <c r="U55" s="53"/>
    </row>
    <row r="56" spans="2:21" ht="13.5">
      <c r="B56" s="20">
        <v>48</v>
      </c>
      <c r="C56" s="54">
        <f t="shared" si="1"/>
      </c>
      <c r="D56" s="54"/>
      <c r="E56" s="20"/>
      <c r="F56" s="8"/>
      <c r="G56" s="20" t="s">
        <v>2</v>
      </c>
      <c r="H56" s="55"/>
      <c r="I56" s="55"/>
      <c r="J56" s="20"/>
      <c r="K56" s="54">
        <f t="shared" si="0"/>
      </c>
      <c r="L56" s="54"/>
      <c r="M56" s="6">
        <f t="shared" si="2"/>
      </c>
      <c r="N56" s="20"/>
      <c r="O56" s="8"/>
      <c r="P56" s="55"/>
      <c r="Q56" s="55"/>
      <c r="R56" s="52">
        <f t="shared" si="3"/>
      </c>
      <c r="S56" s="52"/>
      <c r="T56" s="53">
        <f t="shared" si="4"/>
      </c>
      <c r="U56" s="53"/>
    </row>
    <row r="57" spans="2:21" ht="13.5">
      <c r="B57" s="20">
        <v>49</v>
      </c>
      <c r="C57" s="54">
        <f t="shared" si="1"/>
      </c>
      <c r="D57" s="54"/>
      <c r="E57" s="20"/>
      <c r="F57" s="8"/>
      <c r="G57" s="20" t="s">
        <v>2</v>
      </c>
      <c r="H57" s="55"/>
      <c r="I57" s="55"/>
      <c r="J57" s="20"/>
      <c r="K57" s="54">
        <f t="shared" si="0"/>
      </c>
      <c r="L57" s="54"/>
      <c r="M57" s="6">
        <f t="shared" si="2"/>
      </c>
      <c r="N57" s="20"/>
      <c r="O57" s="8"/>
      <c r="P57" s="55"/>
      <c r="Q57" s="55"/>
      <c r="R57" s="52">
        <f t="shared" si="3"/>
      </c>
      <c r="S57" s="52"/>
      <c r="T57" s="53">
        <f t="shared" si="4"/>
      </c>
      <c r="U57" s="53"/>
    </row>
    <row r="58" spans="2:21" ht="13.5">
      <c r="B58" s="20">
        <v>50</v>
      </c>
      <c r="C58" s="54">
        <f t="shared" si="1"/>
      </c>
      <c r="D58" s="54"/>
      <c r="E58" s="20"/>
      <c r="F58" s="8"/>
      <c r="G58" s="20" t="s">
        <v>2</v>
      </c>
      <c r="H58" s="55"/>
      <c r="I58" s="55"/>
      <c r="J58" s="20"/>
      <c r="K58" s="54">
        <f t="shared" si="0"/>
      </c>
      <c r="L58" s="54"/>
      <c r="M58" s="6">
        <f t="shared" si="2"/>
      </c>
      <c r="N58" s="20"/>
      <c r="O58" s="8"/>
      <c r="P58" s="55"/>
      <c r="Q58" s="55"/>
      <c r="R58" s="52">
        <f t="shared" si="3"/>
      </c>
      <c r="S58" s="52"/>
      <c r="T58" s="53">
        <f t="shared" si="4"/>
      </c>
      <c r="U58" s="53"/>
    </row>
    <row r="59" spans="2:21" ht="13.5">
      <c r="B59" s="20">
        <v>51</v>
      </c>
      <c r="C59" s="54">
        <f t="shared" si="1"/>
      </c>
      <c r="D59" s="54"/>
      <c r="E59" s="20"/>
      <c r="F59" s="8"/>
      <c r="G59" s="20" t="s">
        <v>2</v>
      </c>
      <c r="H59" s="55"/>
      <c r="I59" s="55"/>
      <c r="J59" s="20"/>
      <c r="K59" s="54">
        <f t="shared" si="0"/>
      </c>
      <c r="L59" s="54"/>
      <c r="M59" s="6">
        <f t="shared" si="2"/>
      </c>
      <c r="N59" s="20"/>
      <c r="O59" s="8"/>
      <c r="P59" s="55"/>
      <c r="Q59" s="55"/>
      <c r="R59" s="52">
        <f t="shared" si="3"/>
      </c>
      <c r="S59" s="52"/>
      <c r="T59" s="53">
        <f t="shared" si="4"/>
      </c>
      <c r="U59" s="53"/>
    </row>
    <row r="60" spans="2:21" ht="13.5">
      <c r="B60" s="20">
        <v>52</v>
      </c>
      <c r="C60" s="54">
        <f t="shared" si="1"/>
      </c>
      <c r="D60" s="54"/>
      <c r="E60" s="20"/>
      <c r="F60" s="8"/>
      <c r="G60" s="20" t="s">
        <v>2</v>
      </c>
      <c r="H60" s="55"/>
      <c r="I60" s="55"/>
      <c r="J60" s="20"/>
      <c r="K60" s="54">
        <f t="shared" si="0"/>
      </c>
      <c r="L60" s="54"/>
      <c r="M60" s="6">
        <f t="shared" si="2"/>
      </c>
      <c r="N60" s="20"/>
      <c r="O60" s="8"/>
      <c r="P60" s="55"/>
      <c r="Q60" s="55"/>
      <c r="R60" s="52">
        <f t="shared" si="3"/>
      </c>
      <c r="S60" s="52"/>
      <c r="T60" s="53">
        <f t="shared" si="4"/>
      </c>
      <c r="U60" s="53"/>
    </row>
    <row r="61" spans="2:21" ht="13.5">
      <c r="B61" s="20">
        <v>53</v>
      </c>
      <c r="C61" s="54">
        <f t="shared" si="1"/>
      </c>
      <c r="D61" s="54"/>
      <c r="E61" s="20"/>
      <c r="F61" s="8"/>
      <c r="G61" s="20" t="s">
        <v>2</v>
      </c>
      <c r="H61" s="55"/>
      <c r="I61" s="55"/>
      <c r="J61" s="20"/>
      <c r="K61" s="54">
        <f t="shared" si="0"/>
      </c>
      <c r="L61" s="54"/>
      <c r="M61" s="6">
        <f t="shared" si="2"/>
      </c>
      <c r="N61" s="20"/>
      <c r="O61" s="8"/>
      <c r="P61" s="55"/>
      <c r="Q61" s="55"/>
      <c r="R61" s="52">
        <f t="shared" si="3"/>
      </c>
      <c r="S61" s="52"/>
      <c r="T61" s="53">
        <f t="shared" si="4"/>
      </c>
      <c r="U61" s="53"/>
    </row>
    <row r="62" spans="2:21" ht="13.5">
      <c r="B62" s="20">
        <v>54</v>
      </c>
      <c r="C62" s="54">
        <f t="shared" si="1"/>
      </c>
      <c r="D62" s="54"/>
      <c r="E62" s="20"/>
      <c r="F62" s="8"/>
      <c r="G62" s="20" t="s">
        <v>2</v>
      </c>
      <c r="H62" s="55"/>
      <c r="I62" s="55"/>
      <c r="J62" s="20"/>
      <c r="K62" s="54">
        <f t="shared" si="0"/>
      </c>
      <c r="L62" s="54"/>
      <c r="M62" s="6">
        <f t="shared" si="2"/>
      </c>
      <c r="N62" s="20"/>
      <c r="O62" s="8"/>
      <c r="P62" s="55"/>
      <c r="Q62" s="55"/>
      <c r="R62" s="52">
        <f t="shared" si="3"/>
      </c>
      <c r="S62" s="52"/>
      <c r="T62" s="53">
        <f t="shared" si="4"/>
      </c>
      <c r="U62" s="53"/>
    </row>
    <row r="63" spans="2:21" ht="13.5">
      <c r="B63" s="20">
        <v>55</v>
      </c>
      <c r="C63" s="54">
        <f t="shared" si="1"/>
      </c>
      <c r="D63" s="54"/>
      <c r="E63" s="20"/>
      <c r="F63" s="8"/>
      <c r="G63" s="20" t="s">
        <v>3</v>
      </c>
      <c r="H63" s="55"/>
      <c r="I63" s="55"/>
      <c r="J63" s="20"/>
      <c r="K63" s="54">
        <f t="shared" si="0"/>
      </c>
      <c r="L63" s="54"/>
      <c r="M63" s="6">
        <f t="shared" si="2"/>
      </c>
      <c r="N63" s="20"/>
      <c r="O63" s="8"/>
      <c r="P63" s="55"/>
      <c r="Q63" s="55"/>
      <c r="R63" s="52">
        <f t="shared" si="3"/>
      </c>
      <c r="S63" s="52"/>
      <c r="T63" s="53">
        <f t="shared" si="4"/>
      </c>
      <c r="U63" s="53"/>
    </row>
    <row r="64" spans="2:21" ht="13.5">
      <c r="B64" s="20">
        <v>56</v>
      </c>
      <c r="C64" s="54">
        <f t="shared" si="1"/>
      </c>
      <c r="D64" s="54"/>
      <c r="E64" s="20"/>
      <c r="F64" s="8"/>
      <c r="G64" s="20" t="s">
        <v>2</v>
      </c>
      <c r="H64" s="55"/>
      <c r="I64" s="55"/>
      <c r="J64" s="20"/>
      <c r="K64" s="54">
        <f t="shared" si="0"/>
      </c>
      <c r="L64" s="54"/>
      <c r="M64" s="6">
        <f t="shared" si="2"/>
      </c>
      <c r="N64" s="20"/>
      <c r="O64" s="8"/>
      <c r="P64" s="55"/>
      <c r="Q64" s="55"/>
      <c r="R64" s="52">
        <f t="shared" si="3"/>
      </c>
      <c r="S64" s="52"/>
      <c r="T64" s="53">
        <f t="shared" si="4"/>
      </c>
      <c r="U64" s="53"/>
    </row>
    <row r="65" spans="2:21" ht="13.5">
      <c r="B65" s="20">
        <v>57</v>
      </c>
      <c r="C65" s="54">
        <f t="shared" si="1"/>
      </c>
      <c r="D65" s="54"/>
      <c r="E65" s="20"/>
      <c r="F65" s="8"/>
      <c r="G65" s="20" t="s">
        <v>2</v>
      </c>
      <c r="H65" s="55"/>
      <c r="I65" s="55"/>
      <c r="J65" s="20"/>
      <c r="K65" s="54">
        <f t="shared" si="0"/>
      </c>
      <c r="L65" s="54"/>
      <c r="M65" s="6">
        <f t="shared" si="2"/>
      </c>
      <c r="N65" s="20"/>
      <c r="O65" s="8"/>
      <c r="P65" s="55"/>
      <c r="Q65" s="55"/>
      <c r="R65" s="52">
        <f t="shared" si="3"/>
      </c>
      <c r="S65" s="52"/>
      <c r="T65" s="53">
        <f t="shared" si="4"/>
      </c>
      <c r="U65" s="53"/>
    </row>
    <row r="66" spans="2:21" ht="13.5">
      <c r="B66" s="20">
        <v>58</v>
      </c>
      <c r="C66" s="54">
        <f t="shared" si="1"/>
      </c>
      <c r="D66" s="54"/>
      <c r="E66" s="20"/>
      <c r="F66" s="8"/>
      <c r="G66" s="20" t="s">
        <v>2</v>
      </c>
      <c r="H66" s="55"/>
      <c r="I66" s="55"/>
      <c r="J66" s="20"/>
      <c r="K66" s="54">
        <f t="shared" si="0"/>
      </c>
      <c r="L66" s="54"/>
      <c r="M66" s="6">
        <f t="shared" si="2"/>
      </c>
      <c r="N66" s="20"/>
      <c r="O66" s="8"/>
      <c r="P66" s="55"/>
      <c r="Q66" s="55"/>
      <c r="R66" s="52">
        <f t="shared" si="3"/>
      </c>
      <c r="S66" s="52"/>
      <c r="T66" s="53">
        <f t="shared" si="4"/>
      </c>
      <c r="U66" s="53"/>
    </row>
    <row r="67" spans="2:21" ht="13.5">
      <c r="B67" s="20">
        <v>59</v>
      </c>
      <c r="C67" s="54">
        <f t="shared" si="1"/>
      </c>
      <c r="D67" s="54"/>
      <c r="E67" s="20"/>
      <c r="F67" s="8"/>
      <c r="G67" s="20" t="s">
        <v>2</v>
      </c>
      <c r="H67" s="55"/>
      <c r="I67" s="55"/>
      <c r="J67" s="20"/>
      <c r="K67" s="54">
        <f t="shared" si="0"/>
      </c>
      <c r="L67" s="54"/>
      <c r="M67" s="6">
        <f t="shared" si="2"/>
      </c>
      <c r="N67" s="20"/>
      <c r="O67" s="8"/>
      <c r="P67" s="55"/>
      <c r="Q67" s="55"/>
      <c r="R67" s="52">
        <f t="shared" si="3"/>
      </c>
      <c r="S67" s="52"/>
      <c r="T67" s="53">
        <f t="shared" si="4"/>
      </c>
      <c r="U67" s="53"/>
    </row>
    <row r="68" spans="2:21" ht="13.5">
      <c r="B68" s="20">
        <v>60</v>
      </c>
      <c r="C68" s="54">
        <f t="shared" si="1"/>
      </c>
      <c r="D68" s="54"/>
      <c r="E68" s="20"/>
      <c r="F68" s="8"/>
      <c r="G68" s="20" t="s">
        <v>3</v>
      </c>
      <c r="H68" s="55"/>
      <c r="I68" s="55"/>
      <c r="J68" s="20"/>
      <c r="K68" s="54">
        <f t="shared" si="0"/>
      </c>
      <c r="L68" s="54"/>
      <c r="M68" s="6">
        <f t="shared" si="2"/>
      </c>
      <c r="N68" s="20"/>
      <c r="O68" s="8"/>
      <c r="P68" s="55"/>
      <c r="Q68" s="55"/>
      <c r="R68" s="52">
        <f t="shared" si="3"/>
      </c>
      <c r="S68" s="52"/>
      <c r="T68" s="53">
        <f t="shared" si="4"/>
      </c>
      <c r="U68" s="53"/>
    </row>
    <row r="69" spans="2:21" ht="13.5">
      <c r="B69" s="20">
        <v>61</v>
      </c>
      <c r="C69" s="54">
        <f t="shared" si="1"/>
      </c>
      <c r="D69" s="54"/>
      <c r="E69" s="20"/>
      <c r="F69" s="8"/>
      <c r="G69" s="20" t="s">
        <v>3</v>
      </c>
      <c r="H69" s="55"/>
      <c r="I69" s="55"/>
      <c r="J69" s="20"/>
      <c r="K69" s="54">
        <f t="shared" si="0"/>
      </c>
      <c r="L69" s="54"/>
      <c r="M69" s="6">
        <f t="shared" si="2"/>
      </c>
      <c r="N69" s="20"/>
      <c r="O69" s="8"/>
      <c r="P69" s="55"/>
      <c r="Q69" s="55"/>
      <c r="R69" s="52">
        <f t="shared" si="3"/>
      </c>
      <c r="S69" s="52"/>
      <c r="T69" s="53">
        <f t="shared" si="4"/>
      </c>
      <c r="U69" s="53"/>
    </row>
    <row r="70" spans="2:21" ht="13.5">
      <c r="B70" s="20">
        <v>62</v>
      </c>
      <c r="C70" s="54">
        <f t="shared" si="1"/>
      </c>
      <c r="D70" s="54"/>
      <c r="E70" s="20"/>
      <c r="F70" s="8"/>
      <c r="G70" s="20" t="s">
        <v>2</v>
      </c>
      <c r="H70" s="55"/>
      <c r="I70" s="55"/>
      <c r="J70" s="20"/>
      <c r="K70" s="54">
        <f t="shared" si="0"/>
      </c>
      <c r="L70" s="54"/>
      <c r="M70" s="6">
        <f t="shared" si="2"/>
      </c>
      <c r="N70" s="20"/>
      <c r="O70" s="8"/>
      <c r="P70" s="55"/>
      <c r="Q70" s="55"/>
      <c r="R70" s="52">
        <f t="shared" si="3"/>
      </c>
      <c r="S70" s="52"/>
      <c r="T70" s="53">
        <f t="shared" si="4"/>
      </c>
      <c r="U70" s="53"/>
    </row>
    <row r="71" spans="2:21" ht="13.5">
      <c r="B71" s="20">
        <v>63</v>
      </c>
      <c r="C71" s="54">
        <f t="shared" si="1"/>
      </c>
      <c r="D71" s="54"/>
      <c r="E71" s="20"/>
      <c r="F71" s="8"/>
      <c r="G71" s="20" t="s">
        <v>3</v>
      </c>
      <c r="H71" s="55"/>
      <c r="I71" s="55"/>
      <c r="J71" s="20"/>
      <c r="K71" s="54">
        <f t="shared" si="0"/>
      </c>
      <c r="L71" s="54"/>
      <c r="M71" s="6">
        <f t="shared" si="2"/>
      </c>
      <c r="N71" s="20"/>
      <c r="O71" s="8"/>
      <c r="P71" s="55"/>
      <c r="Q71" s="55"/>
      <c r="R71" s="52">
        <f t="shared" si="3"/>
      </c>
      <c r="S71" s="52"/>
      <c r="T71" s="53">
        <f t="shared" si="4"/>
      </c>
      <c r="U71" s="53"/>
    </row>
    <row r="72" spans="2:21" ht="13.5">
      <c r="B72" s="20">
        <v>64</v>
      </c>
      <c r="C72" s="54">
        <f t="shared" si="1"/>
      </c>
      <c r="D72" s="54"/>
      <c r="E72" s="20"/>
      <c r="F72" s="8"/>
      <c r="G72" s="20" t="s">
        <v>2</v>
      </c>
      <c r="H72" s="55"/>
      <c r="I72" s="55"/>
      <c r="J72" s="20"/>
      <c r="K72" s="54">
        <f t="shared" si="0"/>
      </c>
      <c r="L72" s="54"/>
      <c r="M72" s="6">
        <f t="shared" si="2"/>
      </c>
      <c r="N72" s="20"/>
      <c r="O72" s="8"/>
      <c r="P72" s="55"/>
      <c r="Q72" s="55"/>
      <c r="R72" s="52">
        <f t="shared" si="3"/>
      </c>
      <c r="S72" s="52"/>
      <c r="T72" s="53">
        <f t="shared" si="4"/>
      </c>
      <c r="U72" s="53"/>
    </row>
    <row r="73" spans="2:21" ht="13.5">
      <c r="B73" s="20">
        <v>65</v>
      </c>
      <c r="C73" s="54">
        <f t="shared" si="1"/>
      </c>
      <c r="D73" s="54"/>
      <c r="E73" s="20"/>
      <c r="F73" s="8"/>
      <c r="G73" s="20" t="s">
        <v>3</v>
      </c>
      <c r="H73" s="55"/>
      <c r="I73" s="55"/>
      <c r="J73" s="20"/>
      <c r="K73" s="54">
        <f aca="true" t="shared" si="5" ref="K73:K108">IF(F73="","",C73*0.03)</f>
      </c>
      <c r="L73" s="54"/>
      <c r="M73" s="6">
        <f t="shared" si="2"/>
      </c>
      <c r="N73" s="20"/>
      <c r="O73" s="8"/>
      <c r="P73" s="55"/>
      <c r="Q73" s="55"/>
      <c r="R73" s="52">
        <f t="shared" si="3"/>
      </c>
      <c r="S73" s="52"/>
      <c r="T73" s="53">
        <f t="shared" si="4"/>
      </c>
      <c r="U73" s="53"/>
    </row>
    <row r="74" spans="2:21" ht="13.5">
      <c r="B74" s="20">
        <v>66</v>
      </c>
      <c r="C74" s="54">
        <f aca="true" t="shared" si="6" ref="C74:C108">IF(R73="","",C73+R73)</f>
      </c>
      <c r="D74" s="54"/>
      <c r="E74" s="20"/>
      <c r="F74" s="8"/>
      <c r="G74" s="20" t="s">
        <v>3</v>
      </c>
      <c r="H74" s="55"/>
      <c r="I74" s="55"/>
      <c r="J74" s="20"/>
      <c r="K74" s="54">
        <f t="shared" si="5"/>
      </c>
      <c r="L74" s="54"/>
      <c r="M74" s="6">
        <f aca="true" t="shared" si="7" ref="M74:M108">IF(J74="","",(K74/J74)/1000)</f>
      </c>
      <c r="N74" s="20"/>
      <c r="O74" s="8"/>
      <c r="P74" s="55"/>
      <c r="Q74" s="55"/>
      <c r="R74" s="52">
        <f aca="true" t="shared" si="8" ref="R74:R108">IF(O74="","",(IF(G74="売",H74-P74,P74-H74))*M74*10000000)</f>
      </c>
      <c r="S74" s="52"/>
      <c r="T74" s="53">
        <f aca="true" t="shared" si="9" ref="T74:T108">IF(O74="","",IF(R74&lt;0,J74*(-1),IF(G74="買",(P74-H74)*10000,(H74-P74)*10000)))</f>
      </c>
      <c r="U74" s="53"/>
    </row>
    <row r="75" spans="2:21" ht="13.5">
      <c r="B75" s="20">
        <v>67</v>
      </c>
      <c r="C75" s="54">
        <f t="shared" si="6"/>
      </c>
      <c r="D75" s="54"/>
      <c r="E75" s="20"/>
      <c r="F75" s="8"/>
      <c r="G75" s="20" t="s">
        <v>2</v>
      </c>
      <c r="H75" s="55"/>
      <c r="I75" s="55"/>
      <c r="J75" s="20"/>
      <c r="K75" s="54">
        <f t="shared" si="5"/>
      </c>
      <c r="L75" s="54"/>
      <c r="M75" s="6">
        <f t="shared" si="7"/>
      </c>
      <c r="N75" s="20"/>
      <c r="O75" s="8"/>
      <c r="P75" s="55"/>
      <c r="Q75" s="55"/>
      <c r="R75" s="52">
        <f t="shared" si="8"/>
      </c>
      <c r="S75" s="52"/>
      <c r="T75" s="53">
        <f t="shared" si="9"/>
      </c>
      <c r="U75" s="53"/>
    </row>
    <row r="76" spans="2:21" ht="13.5">
      <c r="B76" s="20">
        <v>68</v>
      </c>
      <c r="C76" s="54">
        <f t="shared" si="6"/>
      </c>
      <c r="D76" s="54"/>
      <c r="E76" s="20"/>
      <c r="F76" s="8"/>
      <c r="G76" s="20" t="s">
        <v>2</v>
      </c>
      <c r="H76" s="55"/>
      <c r="I76" s="55"/>
      <c r="J76" s="20"/>
      <c r="K76" s="54">
        <f t="shared" si="5"/>
      </c>
      <c r="L76" s="54"/>
      <c r="M76" s="6">
        <f t="shared" si="7"/>
      </c>
      <c r="N76" s="20"/>
      <c r="O76" s="8"/>
      <c r="P76" s="55"/>
      <c r="Q76" s="55"/>
      <c r="R76" s="52">
        <f t="shared" si="8"/>
      </c>
      <c r="S76" s="52"/>
      <c r="T76" s="53">
        <f t="shared" si="9"/>
      </c>
      <c r="U76" s="53"/>
    </row>
    <row r="77" spans="2:21" ht="13.5">
      <c r="B77" s="20">
        <v>69</v>
      </c>
      <c r="C77" s="54">
        <f t="shared" si="6"/>
      </c>
      <c r="D77" s="54"/>
      <c r="E77" s="20"/>
      <c r="F77" s="8"/>
      <c r="G77" s="20" t="s">
        <v>2</v>
      </c>
      <c r="H77" s="55"/>
      <c r="I77" s="55"/>
      <c r="J77" s="20"/>
      <c r="K77" s="54">
        <f t="shared" si="5"/>
      </c>
      <c r="L77" s="54"/>
      <c r="M77" s="6">
        <f t="shared" si="7"/>
      </c>
      <c r="N77" s="20"/>
      <c r="O77" s="8"/>
      <c r="P77" s="55"/>
      <c r="Q77" s="55"/>
      <c r="R77" s="52">
        <f t="shared" si="8"/>
      </c>
      <c r="S77" s="52"/>
      <c r="T77" s="53">
        <f t="shared" si="9"/>
      </c>
      <c r="U77" s="53"/>
    </row>
    <row r="78" spans="2:21" ht="13.5">
      <c r="B78" s="20">
        <v>70</v>
      </c>
      <c r="C78" s="54">
        <f t="shared" si="6"/>
      </c>
      <c r="D78" s="54"/>
      <c r="E78" s="20"/>
      <c r="F78" s="8"/>
      <c r="G78" s="20" t="s">
        <v>3</v>
      </c>
      <c r="H78" s="55"/>
      <c r="I78" s="55"/>
      <c r="J78" s="20"/>
      <c r="K78" s="54">
        <f t="shared" si="5"/>
      </c>
      <c r="L78" s="54"/>
      <c r="M78" s="6">
        <f t="shared" si="7"/>
      </c>
      <c r="N78" s="20"/>
      <c r="O78" s="8"/>
      <c r="P78" s="55"/>
      <c r="Q78" s="55"/>
      <c r="R78" s="52">
        <f t="shared" si="8"/>
      </c>
      <c r="S78" s="52"/>
      <c r="T78" s="53">
        <f t="shared" si="9"/>
      </c>
      <c r="U78" s="53"/>
    </row>
    <row r="79" spans="2:21" ht="13.5">
      <c r="B79" s="20">
        <v>71</v>
      </c>
      <c r="C79" s="54">
        <f t="shared" si="6"/>
      </c>
      <c r="D79" s="54"/>
      <c r="E79" s="20"/>
      <c r="F79" s="8"/>
      <c r="G79" s="20" t="s">
        <v>2</v>
      </c>
      <c r="H79" s="55"/>
      <c r="I79" s="55"/>
      <c r="J79" s="20"/>
      <c r="K79" s="54">
        <f t="shared" si="5"/>
      </c>
      <c r="L79" s="54"/>
      <c r="M79" s="6">
        <f t="shared" si="7"/>
      </c>
      <c r="N79" s="20"/>
      <c r="O79" s="8"/>
      <c r="P79" s="55"/>
      <c r="Q79" s="55"/>
      <c r="R79" s="52">
        <f t="shared" si="8"/>
      </c>
      <c r="S79" s="52"/>
      <c r="T79" s="53">
        <f t="shared" si="9"/>
      </c>
      <c r="U79" s="53"/>
    </row>
    <row r="80" spans="2:21" ht="13.5">
      <c r="B80" s="20">
        <v>72</v>
      </c>
      <c r="C80" s="54">
        <f t="shared" si="6"/>
      </c>
      <c r="D80" s="54"/>
      <c r="E80" s="20"/>
      <c r="F80" s="8"/>
      <c r="G80" s="20" t="s">
        <v>3</v>
      </c>
      <c r="H80" s="55"/>
      <c r="I80" s="55"/>
      <c r="J80" s="20"/>
      <c r="K80" s="54">
        <f t="shared" si="5"/>
      </c>
      <c r="L80" s="54"/>
      <c r="M80" s="6">
        <f t="shared" si="7"/>
      </c>
      <c r="N80" s="20"/>
      <c r="O80" s="8"/>
      <c r="P80" s="55"/>
      <c r="Q80" s="55"/>
      <c r="R80" s="52">
        <f t="shared" si="8"/>
      </c>
      <c r="S80" s="52"/>
      <c r="T80" s="53">
        <f t="shared" si="9"/>
      </c>
      <c r="U80" s="53"/>
    </row>
    <row r="81" spans="2:21" ht="13.5">
      <c r="B81" s="20">
        <v>73</v>
      </c>
      <c r="C81" s="54">
        <f t="shared" si="6"/>
      </c>
      <c r="D81" s="54"/>
      <c r="E81" s="20"/>
      <c r="F81" s="8"/>
      <c r="G81" s="20" t="s">
        <v>2</v>
      </c>
      <c r="H81" s="55"/>
      <c r="I81" s="55"/>
      <c r="J81" s="20"/>
      <c r="K81" s="54">
        <f t="shared" si="5"/>
      </c>
      <c r="L81" s="54"/>
      <c r="M81" s="6">
        <f t="shared" si="7"/>
      </c>
      <c r="N81" s="20"/>
      <c r="O81" s="8"/>
      <c r="P81" s="55"/>
      <c r="Q81" s="55"/>
      <c r="R81" s="52">
        <f t="shared" si="8"/>
      </c>
      <c r="S81" s="52"/>
      <c r="T81" s="53">
        <f t="shared" si="9"/>
      </c>
      <c r="U81" s="53"/>
    </row>
    <row r="82" spans="2:21" ht="13.5">
      <c r="B82" s="20">
        <v>74</v>
      </c>
      <c r="C82" s="54">
        <f t="shared" si="6"/>
      </c>
      <c r="D82" s="54"/>
      <c r="E82" s="20"/>
      <c r="F82" s="8"/>
      <c r="G82" s="20" t="s">
        <v>2</v>
      </c>
      <c r="H82" s="55"/>
      <c r="I82" s="55"/>
      <c r="J82" s="20"/>
      <c r="K82" s="54">
        <f t="shared" si="5"/>
      </c>
      <c r="L82" s="54"/>
      <c r="M82" s="6">
        <f t="shared" si="7"/>
      </c>
      <c r="N82" s="20"/>
      <c r="O82" s="8"/>
      <c r="P82" s="55"/>
      <c r="Q82" s="55"/>
      <c r="R82" s="52">
        <f t="shared" si="8"/>
      </c>
      <c r="S82" s="52"/>
      <c r="T82" s="53">
        <f t="shared" si="9"/>
      </c>
      <c r="U82" s="53"/>
    </row>
    <row r="83" spans="2:21" ht="13.5">
      <c r="B83" s="20">
        <v>75</v>
      </c>
      <c r="C83" s="54">
        <f t="shared" si="6"/>
      </c>
      <c r="D83" s="54"/>
      <c r="E83" s="20"/>
      <c r="F83" s="8"/>
      <c r="G83" s="20" t="s">
        <v>2</v>
      </c>
      <c r="H83" s="55"/>
      <c r="I83" s="55"/>
      <c r="J83" s="20"/>
      <c r="K83" s="54">
        <f t="shared" si="5"/>
      </c>
      <c r="L83" s="54"/>
      <c r="M83" s="6">
        <f t="shared" si="7"/>
      </c>
      <c r="N83" s="20"/>
      <c r="O83" s="8"/>
      <c r="P83" s="55"/>
      <c r="Q83" s="55"/>
      <c r="R83" s="52">
        <f t="shared" si="8"/>
      </c>
      <c r="S83" s="52"/>
      <c r="T83" s="53">
        <f t="shared" si="9"/>
      </c>
      <c r="U83" s="53"/>
    </row>
    <row r="84" spans="2:21" ht="13.5">
      <c r="B84" s="20">
        <v>76</v>
      </c>
      <c r="C84" s="54">
        <f t="shared" si="6"/>
      </c>
      <c r="D84" s="54"/>
      <c r="E84" s="20"/>
      <c r="F84" s="8"/>
      <c r="G84" s="20" t="s">
        <v>2</v>
      </c>
      <c r="H84" s="55"/>
      <c r="I84" s="55"/>
      <c r="J84" s="20"/>
      <c r="K84" s="54">
        <f t="shared" si="5"/>
      </c>
      <c r="L84" s="54"/>
      <c r="M84" s="6">
        <f t="shared" si="7"/>
      </c>
      <c r="N84" s="20"/>
      <c r="O84" s="8"/>
      <c r="P84" s="55"/>
      <c r="Q84" s="55"/>
      <c r="R84" s="52">
        <f t="shared" si="8"/>
      </c>
      <c r="S84" s="52"/>
      <c r="T84" s="53">
        <f t="shared" si="9"/>
      </c>
      <c r="U84" s="53"/>
    </row>
    <row r="85" spans="2:21" ht="13.5">
      <c r="B85" s="20">
        <v>77</v>
      </c>
      <c r="C85" s="54">
        <f t="shared" si="6"/>
      </c>
      <c r="D85" s="54"/>
      <c r="E85" s="20"/>
      <c r="F85" s="8"/>
      <c r="G85" s="20" t="s">
        <v>3</v>
      </c>
      <c r="H85" s="55"/>
      <c r="I85" s="55"/>
      <c r="J85" s="20"/>
      <c r="K85" s="54">
        <f t="shared" si="5"/>
      </c>
      <c r="L85" s="54"/>
      <c r="M85" s="6">
        <f t="shared" si="7"/>
      </c>
      <c r="N85" s="20"/>
      <c r="O85" s="8"/>
      <c r="P85" s="55"/>
      <c r="Q85" s="55"/>
      <c r="R85" s="52">
        <f t="shared" si="8"/>
      </c>
      <c r="S85" s="52"/>
      <c r="T85" s="53">
        <f t="shared" si="9"/>
      </c>
      <c r="U85" s="53"/>
    </row>
    <row r="86" spans="2:21" ht="13.5">
      <c r="B86" s="20">
        <v>78</v>
      </c>
      <c r="C86" s="54">
        <f t="shared" si="6"/>
      </c>
      <c r="D86" s="54"/>
      <c r="E86" s="20"/>
      <c r="F86" s="8"/>
      <c r="G86" s="20" t="s">
        <v>2</v>
      </c>
      <c r="H86" s="55"/>
      <c r="I86" s="55"/>
      <c r="J86" s="20"/>
      <c r="K86" s="54">
        <f t="shared" si="5"/>
      </c>
      <c r="L86" s="54"/>
      <c r="M86" s="6">
        <f t="shared" si="7"/>
      </c>
      <c r="N86" s="20"/>
      <c r="O86" s="8"/>
      <c r="P86" s="55"/>
      <c r="Q86" s="55"/>
      <c r="R86" s="52">
        <f t="shared" si="8"/>
      </c>
      <c r="S86" s="52"/>
      <c r="T86" s="53">
        <f t="shared" si="9"/>
      </c>
      <c r="U86" s="53"/>
    </row>
    <row r="87" spans="2:21" ht="13.5">
      <c r="B87" s="20">
        <v>79</v>
      </c>
      <c r="C87" s="54">
        <f t="shared" si="6"/>
      </c>
      <c r="D87" s="54"/>
      <c r="E87" s="20"/>
      <c r="F87" s="8"/>
      <c r="G87" s="20" t="s">
        <v>3</v>
      </c>
      <c r="H87" s="55"/>
      <c r="I87" s="55"/>
      <c r="J87" s="20"/>
      <c r="K87" s="54">
        <f t="shared" si="5"/>
      </c>
      <c r="L87" s="54"/>
      <c r="M87" s="6">
        <f t="shared" si="7"/>
      </c>
      <c r="N87" s="20"/>
      <c r="O87" s="8"/>
      <c r="P87" s="55"/>
      <c r="Q87" s="55"/>
      <c r="R87" s="52">
        <f t="shared" si="8"/>
      </c>
      <c r="S87" s="52"/>
      <c r="T87" s="53">
        <f t="shared" si="9"/>
      </c>
      <c r="U87" s="53"/>
    </row>
    <row r="88" spans="2:21" ht="13.5">
      <c r="B88" s="20">
        <v>80</v>
      </c>
      <c r="C88" s="54">
        <f t="shared" si="6"/>
      </c>
      <c r="D88" s="54"/>
      <c r="E88" s="20"/>
      <c r="F88" s="8"/>
      <c r="G88" s="20" t="s">
        <v>3</v>
      </c>
      <c r="H88" s="55"/>
      <c r="I88" s="55"/>
      <c r="J88" s="20"/>
      <c r="K88" s="54">
        <f t="shared" si="5"/>
      </c>
      <c r="L88" s="54"/>
      <c r="M88" s="6">
        <f t="shared" si="7"/>
      </c>
      <c r="N88" s="20"/>
      <c r="O88" s="8"/>
      <c r="P88" s="55"/>
      <c r="Q88" s="55"/>
      <c r="R88" s="52">
        <f t="shared" si="8"/>
      </c>
      <c r="S88" s="52"/>
      <c r="T88" s="53">
        <f t="shared" si="9"/>
      </c>
      <c r="U88" s="53"/>
    </row>
    <row r="89" spans="2:21" ht="13.5">
      <c r="B89" s="20">
        <v>81</v>
      </c>
      <c r="C89" s="54">
        <f t="shared" si="6"/>
      </c>
      <c r="D89" s="54"/>
      <c r="E89" s="20"/>
      <c r="F89" s="8"/>
      <c r="G89" s="20" t="s">
        <v>3</v>
      </c>
      <c r="H89" s="55"/>
      <c r="I89" s="55"/>
      <c r="J89" s="20"/>
      <c r="K89" s="54">
        <f t="shared" si="5"/>
      </c>
      <c r="L89" s="54"/>
      <c r="M89" s="6">
        <f t="shared" si="7"/>
      </c>
      <c r="N89" s="20"/>
      <c r="O89" s="8"/>
      <c r="P89" s="55"/>
      <c r="Q89" s="55"/>
      <c r="R89" s="52">
        <f t="shared" si="8"/>
      </c>
      <c r="S89" s="52"/>
      <c r="T89" s="53">
        <f t="shared" si="9"/>
      </c>
      <c r="U89" s="53"/>
    </row>
    <row r="90" spans="2:21" ht="13.5">
      <c r="B90" s="20">
        <v>82</v>
      </c>
      <c r="C90" s="54">
        <f t="shared" si="6"/>
      </c>
      <c r="D90" s="54"/>
      <c r="E90" s="20"/>
      <c r="F90" s="8"/>
      <c r="G90" s="20" t="s">
        <v>3</v>
      </c>
      <c r="H90" s="55"/>
      <c r="I90" s="55"/>
      <c r="J90" s="20"/>
      <c r="K90" s="54">
        <f t="shared" si="5"/>
      </c>
      <c r="L90" s="54"/>
      <c r="M90" s="6">
        <f t="shared" si="7"/>
      </c>
      <c r="N90" s="20"/>
      <c r="O90" s="8"/>
      <c r="P90" s="55"/>
      <c r="Q90" s="55"/>
      <c r="R90" s="52">
        <f t="shared" si="8"/>
      </c>
      <c r="S90" s="52"/>
      <c r="T90" s="53">
        <f t="shared" si="9"/>
      </c>
      <c r="U90" s="53"/>
    </row>
    <row r="91" spans="2:21" ht="13.5">
      <c r="B91" s="20">
        <v>83</v>
      </c>
      <c r="C91" s="54">
        <f t="shared" si="6"/>
      </c>
      <c r="D91" s="54"/>
      <c r="E91" s="20"/>
      <c r="F91" s="8"/>
      <c r="G91" s="20" t="s">
        <v>3</v>
      </c>
      <c r="H91" s="55"/>
      <c r="I91" s="55"/>
      <c r="J91" s="20"/>
      <c r="K91" s="54">
        <f t="shared" si="5"/>
      </c>
      <c r="L91" s="54"/>
      <c r="M91" s="6">
        <f t="shared" si="7"/>
      </c>
      <c r="N91" s="20"/>
      <c r="O91" s="8"/>
      <c r="P91" s="55"/>
      <c r="Q91" s="55"/>
      <c r="R91" s="52">
        <f t="shared" si="8"/>
      </c>
      <c r="S91" s="52"/>
      <c r="T91" s="53">
        <f t="shared" si="9"/>
      </c>
      <c r="U91" s="53"/>
    </row>
    <row r="92" spans="2:21" ht="13.5">
      <c r="B92" s="20">
        <v>84</v>
      </c>
      <c r="C92" s="54">
        <f t="shared" si="6"/>
      </c>
      <c r="D92" s="54"/>
      <c r="E92" s="20"/>
      <c r="F92" s="8"/>
      <c r="G92" s="20" t="s">
        <v>2</v>
      </c>
      <c r="H92" s="55"/>
      <c r="I92" s="55"/>
      <c r="J92" s="20"/>
      <c r="K92" s="54">
        <f t="shared" si="5"/>
      </c>
      <c r="L92" s="54"/>
      <c r="M92" s="6">
        <f t="shared" si="7"/>
      </c>
      <c r="N92" s="20"/>
      <c r="O92" s="8"/>
      <c r="P92" s="55"/>
      <c r="Q92" s="55"/>
      <c r="R92" s="52">
        <f t="shared" si="8"/>
      </c>
      <c r="S92" s="52"/>
      <c r="T92" s="53">
        <f t="shared" si="9"/>
      </c>
      <c r="U92" s="53"/>
    </row>
    <row r="93" spans="2:21" ht="13.5">
      <c r="B93" s="20">
        <v>85</v>
      </c>
      <c r="C93" s="54">
        <f t="shared" si="6"/>
      </c>
      <c r="D93" s="54"/>
      <c r="E93" s="20"/>
      <c r="F93" s="8"/>
      <c r="G93" s="20" t="s">
        <v>3</v>
      </c>
      <c r="H93" s="55"/>
      <c r="I93" s="55"/>
      <c r="J93" s="20"/>
      <c r="K93" s="54">
        <f t="shared" si="5"/>
      </c>
      <c r="L93" s="54"/>
      <c r="M93" s="6">
        <f t="shared" si="7"/>
      </c>
      <c r="N93" s="20"/>
      <c r="O93" s="8"/>
      <c r="P93" s="55"/>
      <c r="Q93" s="55"/>
      <c r="R93" s="52">
        <f t="shared" si="8"/>
      </c>
      <c r="S93" s="52"/>
      <c r="T93" s="53">
        <f t="shared" si="9"/>
      </c>
      <c r="U93" s="53"/>
    </row>
    <row r="94" spans="2:21" ht="13.5">
      <c r="B94" s="20">
        <v>86</v>
      </c>
      <c r="C94" s="54">
        <f t="shared" si="6"/>
      </c>
      <c r="D94" s="54"/>
      <c r="E94" s="20"/>
      <c r="F94" s="8"/>
      <c r="G94" s="20" t="s">
        <v>2</v>
      </c>
      <c r="H94" s="55"/>
      <c r="I94" s="55"/>
      <c r="J94" s="20"/>
      <c r="K94" s="54">
        <f t="shared" si="5"/>
      </c>
      <c r="L94" s="54"/>
      <c r="M94" s="6">
        <f t="shared" si="7"/>
      </c>
      <c r="N94" s="20"/>
      <c r="O94" s="8"/>
      <c r="P94" s="55"/>
      <c r="Q94" s="55"/>
      <c r="R94" s="52">
        <f t="shared" si="8"/>
      </c>
      <c r="S94" s="52"/>
      <c r="T94" s="53">
        <f t="shared" si="9"/>
      </c>
      <c r="U94" s="53"/>
    </row>
    <row r="95" spans="2:21" ht="13.5">
      <c r="B95" s="20">
        <v>87</v>
      </c>
      <c r="C95" s="54">
        <f t="shared" si="6"/>
      </c>
      <c r="D95" s="54"/>
      <c r="E95" s="20"/>
      <c r="F95" s="8"/>
      <c r="G95" s="20" t="s">
        <v>3</v>
      </c>
      <c r="H95" s="55"/>
      <c r="I95" s="55"/>
      <c r="J95" s="20"/>
      <c r="K95" s="54">
        <f t="shared" si="5"/>
      </c>
      <c r="L95" s="54"/>
      <c r="M95" s="6">
        <f t="shared" si="7"/>
      </c>
      <c r="N95" s="20"/>
      <c r="O95" s="8"/>
      <c r="P95" s="55"/>
      <c r="Q95" s="55"/>
      <c r="R95" s="52">
        <f t="shared" si="8"/>
      </c>
      <c r="S95" s="52"/>
      <c r="T95" s="53">
        <f t="shared" si="9"/>
      </c>
      <c r="U95" s="53"/>
    </row>
    <row r="96" spans="2:21" ht="13.5">
      <c r="B96" s="20">
        <v>88</v>
      </c>
      <c r="C96" s="54">
        <f t="shared" si="6"/>
      </c>
      <c r="D96" s="54"/>
      <c r="E96" s="20"/>
      <c r="F96" s="8"/>
      <c r="G96" s="20" t="s">
        <v>2</v>
      </c>
      <c r="H96" s="55"/>
      <c r="I96" s="55"/>
      <c r="J96" s="20"/>
      <c r="K96" s="54">
        <f t="shared" si="5"/>
      </c>
      <c r="L96" s="54"/>
      <c r="M96" s="6">
        <f t="shared" si="7"/>
      </c>
      <c r="N96" s="20"/>
      <c r="O96" s="8"/>
      <c r="P96" s="55"/>
      <c r="Q96" s="55"/>
      <c r="R96" s="52">
        <f t="shared" si="8"/>
      </c>
      <c r="S96" s="52"/>
      <c r="T96" s="53">
        <f t="shared" si="9"/>
      </c>
      <c r="U96" s="53"/>
    </row>
    <row r="97" spans="2:21" ht="13.5">
      <c r="B97" s="20">
        <v>89</v>
      </c>
      <c r="C97" s="54">
        <f t="shared" si="6"/>
      </c>
      <c r="D97" s="54"/>
      <c r="E97" s="20"/>
      <c r="F97" s="8"/>
      <c r="G97" s="20" t="s">
        <v>3</v>
      </c>
      <c r="H97" s="55"/>
      <c r="I97" s="55"/>
      <c r="J97" s="20"/>
      <c r="K97" s="54">
        <f t="shared" si="5"/>
      </c>
      <c r="L97" s="54"/>
      <c r="M97" s="6">
        <f t="shared" si="7"/>
      </c>
      <c r="N97" s="20"/>
      <c r="O97" s="8"/>
      <c r="P97" s="55"/>
      <c r="Q97" s="55"/>
      <c r="R97" s="52">
        <f t="shared" si="8"/>
      </c>
      <c r="S97" s="52"/>
      <c r="T97" s="53">
        <f t="shared" si="9"/>
      </c>
      <c r="U97" s="53"/>
    </row>
    <row r="98" spans="2:21" ht="13.5">
      <c r="B98" s="20">
        <v>90</v>
      </c>
      <c r="C98" s="54">
        <f t="shared" si="6"/>
      </c>
      <c r="D98" s="54"/>
      <c r="E98" s="20"/>
      <c r="F98" s="8"/>
      <c r="G98" s="20" t="s">
        <v>2</v>
      </c>
      <c r="H98" s="55"/>
      <c r="I98" s="55"/>
      <c r="J98" s="20"/>
      <c r="K98" s="54">
        <f t="shared" si="5"/>
      </c>
      <c r="L98" s="54"/>
      <c r="M98" s="6">
        <f t="shared" si="7"/>
      </c>
      <c r="N98" s="20"/>
      <c r="O98" s="8"/>
      <c r="P98" s="55"/>
      <c r="Q98" s="55"/>
      <c r="R98" s="52">
        <f t="shared" si="8"/>
      </c>
      <c r="S98" s="52"/>
      <c r="T98" s="53">
        <f t="shared" si="9"/>
      </c>
      <c r="U98" s="53"/>
    </row>
    <row r="99" spans="2:21" ht="13.5">
      <c r="B99" s="20">
        <v>91</v>
      </c>
      <c r="C99" s="54">
        <f t="shared" si="6"/>
      </c>
      <c r="D99" s="54"/>
      <c r="E99" s="20"/>
      <c r="F99" s="8"/>
      <c r="G99" s="20" t="s">
        <v>3</v>
      </c>
      <c r="H99" s="55"/>
      <c r="I99" s="55"/>
      <c r="J99" s="20"/>
      <c r="K99" s="54">
        <f t="shared" si="5"/>
      </c>
      <c r="L99" s="54"/>
      <c r="M99" s="6">
        <f t="shared" si="7"/>
      </c>
      <c r="N99" s="20"/>
      <c r="O99" s="8"/>
      <c r="P99" s="55"/>
      <c r="Q99" s="55"/>
      <c r="R99" s="52">
        <f t="shared" si="8"/>
      </c>
      <c r="S99" s="52"/>
      <c r="T99" s="53">
        <f t="shared" si="9"/>
      </c>
      <c r="U99" s="53"/>
    </row>
    <row r="100" spans="2:21" ht="13.5">
      <c r="B100" s="20">
        <v>92</v>
      </c>
      <c r="C100" s="54">
        <f t="shared" si="6"/>
      </c>
      <c r="D100" s="54"/>
      <c r="E100" s="20"/>
      <c r="F100" s="8"/>
      <c r="G100" s="20" t="s">
        <v>3</v>
      </c>
      <c r="H100" s="55"/>
      <c r="I100" s="55"/>
      <c r="J100" s="20"/>
      <c r="K100" s="54">
        <f t="shared" si="5"/>
      </c>
      <c r="L100" s="54"/>
      <c r="M100" s="6">
        <f t="shared" si="7"/>
      </c>
      <c r="N100" s="20"/>
      <c r="O100" s="8"/>
      <c r="P100" s="55"/>
      <c r="Q100" s="55"/>
      <c r="R100" s="52">
        <f t="shared" si="8"/>
      </c>
      <c r="S100" s="52"/>
      <c r="T100" s="53">
        <f t="shared" si="9"/>
      </c>
      <c r="U100" s="53"/>
    </row>
    <row r="101" spans="2:21" ht="13.5">
      <c r="B101" s="20">
        <v>93</v>
      </c>
      <c r="C101" s="54">
        <f t="shared" si="6"/>
      </c>
      <c r="D101" s="54"/>
      <c r="E101" s="20"/>
      <c r="F101" s="8"/>
      <c r="G101" s="20" t="s">
        <v>2</v>
      </c>
      <c r="H101" s="55"/>
      <c r="I101" s="55"/>
      <c r="J101" s="20"/>
      <c r="K101" s="54">
        <f t="shared" si="5"/>
      </c>
      <c r="L101" s="54"/>
      <c r="M101" s="6">
        <f t="shared" si="7"/>
      </c>
      <c r="N101" s="20"/>
      <c r="O101" s="8"/>
      <c r="P101" s="55"/>
      <c r="Q101" s="55"/>
      <c r="R101" s="52">
        <f t="shared" si="8"/>
      </c>
      <c r="S101" s="52"/>
      <c r="T101" s="53">
        <f t="shared" si="9"/>
      </c>
      <c r="U101" s="53"/>
    </row>
    <row r="102" spans="2:21" ht="13.5">
      <c r="B102" s="20">
        <v>94</v>
      </c>
      <c r="C102" s="54">
        <f t="shared" si="6"/>
      </c>
      <c r="D102" s="54"/>
      <c r="E102" s="20"/>
      <c r="F102" s="8"/>
      <c r="G102" s="20" t="s">
        <v>2</v>
      </c>
      <c r="H102" s="55"/>
      <c r="I102" s="55"/>
      <c r="J102" s="20"/>
      <c r="K102" s="54">
        <f t="shared" si="5"/>
      </c>
      <c r="L102" s="54"/>
      <c r="M102" s="6">
        <f t="shared" si="7"/>
      </c>
      <c r="N102" s="20"/>
      <c r="O102" s="8"/>
      <c r="P102" s="55"/>
      <c r="Q102" s="55"/>
      <c r="R102" s="52">
        <f t="shared" si="8"/>
      </c>
      <c r="S102" s="52"/>
      <c r="T102" s="53">
        <f t="shared" si="9"/>
      </c>
      <c r="U102" s="53"/>
    </row>
    <row r="103" spans="2:21" ht="13.5">
      <c r="B103" s="20">
        <v>95</v>
      </c>
      <c r="C103" s="54">
        <f t="shared" si="6"/>
      </c>
      <c r="D103" s="54"/>
      <c r="E103" s="20"/>
      <c r="F103" s="8"/>
      <c r="G103" s="20" t="s">
        <v>2</v>
      </c>
      <c r="H103" s="55"/>
      <c r="I103" s="55"/>
      <c r="J103" s="20"/>
      <c r="K103" s="54">
        <f t="shared" si="5"/>
      </c>
      <c r="L103" s="54"/>
      <c r="M103" s="6">
        <f t="shared" si="7"/>
      </c>
      <c r="N103" s="20"/>
      <c r="O103" s="8"/>
      <c r="P103" s="55"/>
      <c r="Q103" s="55"/>
      <c r="R103" s="52">
        <f t="shared" si="8"/>
      </c>
      <c r="S103" s="52"/>
      <c r="T103" s="53">
        <f t="shared" si="9"/>
      </c>
      <c r="U103" s="53"/>
    </row>
    <row r="104" spans="2:21" ht="13.5">
      <c r="B104" s="20">
        <v>96</v>
      </c>
      <c r="C104" s="54">
        <f t="shared" si="6"/>
      </c>
      <c r="D104" s="54"/>
      <c r="E104" s="20"/>
      <c r="F104" s="8"/>
      <c r="G104" s="20" t="s">
        <v>3</v>
      </c>
      <c r="H104" s="55"/>
      <c r="I104" s="55"/>
      <c r="J104" s="20"/>
      <c r="K104" s="54">
        <f t="shared" si="5"/>
      </c>
      <c r="L104" s="54"/>
      <c r="M104" s="6">
        <f t="shared" si="7"/>
      </c>
      <c r="N104" s="20"/>
      <c r="O104" s="8"/>
      <c r="P104" s="55"/>
      <c r="Q104" s="55"/>
      <c r="R104" s="52">
        <f t="shared" si="8"/>
      </c>
      <c r="S104" s="52"/>
      <c r="T104" s="53">
        <f t="shared" si="9"/>
      </c>
      <c r="U104" s="53"/>
    </row>
    <row r="105" spans="2:21" ht="13.5">
      <c r="B105" s="20">
        <v>97</v>
      </c>
      <c r="C105" s="54">
        <f t="shared" si="6"/>
      </c>
      <c r="D105" s="54"/>
      <c r="E105" s="20"/>
      <c r="F105" s="8"/>
      <c r="G105" s="20" t="s">
        <v>2</v>
      </c>
      <c r="H105" s="55"/>
      <c r="I105" s="55"/>
      <c r="J105" s="20"/>
      <c r="K105" s="54">
        <f t="shared" si="5"/>
      </c>
      <c r="L105" s="54"/>
      <c r="M105" s="6">
        <f t="shared" si="7"/>
      </c>
      <c r="N105" s="20"/>
      <c r="O105" s="8"/>
      <c r="P105" s="55"/>
      <c r="Q105" s="55"/>
      <c r="R105" s="52">
        <f t="shared" si="8"/>
      </c>
      <c r="S105" s="52"/>
      <c r="T105" s="53">
        <f t="shared" si="9"/>
      </c>
      <c r="U105" s="53"/>
    </row>
    <row r="106" spans="2:21" ht="13.5">
      <c r="B106" s="20">
        <v>98</v>
      </c>
      <c r="C106" s="54">
        <f t="shared" si="6"/>
      </c>
      <c r="D106" s="54"/>
      <c r="E106" s="20"/>
      <c r="F106" s="8"/>
      <c r="G106" s="20" t="s">
        <v>3</v>
      </c>
      <c r="H106" s="55"/>
      <c r="I106" s="55"/>
      <c r="J106" s="20"/>
      <c r="K106" s="54">
        <f t="shared" si="5"/>
      </c>
      <c r="L106" s="54"/>
      <c r="M106" s="6">
        <f t="shared" si="7"/>
      </c>
      <c r="N106" s="20"/>
      <c r="O106" s="8"/>
      <c r="P106" s="55"/>
      <c r="Q106" s="55"/>
      <c r="R106" s="52">
        <f t="shared" si="8"/>
      </c>
      <c r="S106" s="52"/>
      <c r="T106" s="53">
        <f t="shared" si="9"/>
      </c>
      <c r="U106" s="53"/>
    </row>
    <row r="107" spans="2:21" ht="13.5">
      <c r="B107" s="20">
        <v>99</v>
      </c>
      <c r="C107" s="54">
        <f t="shared" si="6"/>
      </c>
      <c r="D107" s="54"/>
      <c r="E107" s="20"/>
      <c r="F107" s="8"/>
      <c r="G107" s="20" t="s">
        <v>3</v>
      </c>
      <c r="H107" s="55"/>
      <c r="I107" s="55"/>
      <c r="J107" s="20"/>
      <c r="K107" s="54">
        <f t="shared" si="5"/>
      </c>
      <c r="L107" s="54"/>
      <c r="M107" s="6">
        <f t="shared" si="7"/>
      </c>
      <c r="N107" s="20"/>
      <c r="O107" s="8"/>
      <c r="P107" s="55"/>
      <c r="Q107" s="55"/>
      <c r="R107" s="52">
        <f t="shared" si="8"/>
      </c>
      <c r="S107" s="52"/>
      <c r="T107" s="53">
        <f t="shared" si="9"/>
      </c>
      <c r="U107" s="53"/>
    </row>
    <row r="108" spans="2:21" ht="13.5">
      <c r="B108" s="20">
        <v>100</v>
      </c>
      <c r="C108" s="54">
        <f t="shared" si="6"/>
      </c>
      <c r="D108" s="54"/>
      <c r="E108" s="20"/>
      <c r="F108" s="8"/>
      <c r="G108" s="20" t="s">
        <v>2</v>
      </c>
      <c r="H108" s="55"/>
      <c r="I108" s="55"/>
      <c r="J108" s="20"/>
      <c r="K108" s="54">
        <f t="shared" si="5"/>
      </c>
      <c r="L108" s="54"/>
      <c r="M108" s="6">
        <f t="shared" si="7"/>
      </c>
      <c r="N108" s="20"/>
      <c r="O108" s="8"/>
      <c r="P108" s="55"/>
      <c r="Q108" s="55"/>
      <c r="R108" s="52">
        <f t="shared" si="8"/>
      </c>
      <c r="S108" s="52"/>
      <c r="T108" s="53">
        <f t="shared" si="9"/>
      </c>
      <c r="U108" s="5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B2:C2"/>
    <mergeCell ref="D2:E2"/>
    <mergeCell ref="B3:C3"/>
    <mergeCell ref="D3:I3"/>
    <mergeCell ref="J3:K3"/>
    <mergeCell ref="L3:Q3"/>
    <mergeCell ref="B4:C4"/>
    <mergeCell ref="D4:E4"/>
    <mergeCell ref="F4:G4"/>
    <mergeCell ref="H4:I4"/>
    <mergeCell ref="L4:M4"/>
    <mergeCell ref="N4:O4"/>
    <mergeCell ref="P4:Q4"/>
    <mergeCell ref="J5:K5"/>
    <mergeCell ref="L5:M5"/>
    <mergeCell ref="P5:Q5"/>
    <mergeCell ref="F2:G2"/>
    <mergeCell ref="H2:I2"/>
    <mergeCell ref="J2:K2"/>
    <mergeCell ref="L2:M2"/>
    <mergeCell ref="N2:O2"/>
    <mergeCell ref="P2:Q2"/>
    <mergeCell ref="J4:K4"/>
    <mergeCell ref="B7:B8"/>
    <mergeCell ref="C7:D8"/>
    <mergeCell ref="E7:I7"/>
    <mergeCell ref="J7:L7"/>
    <mergeCell ref="R7:U7"/>
    <mergeCell ref="H8:I8"/>
    <mergeCell ref="K8:L8"/>
    <mergeCell ref="P8:Q8"/>
    <mergeCell ref="R8:S8"/>
    <mergeCell ref="T8:U8"/>
    <mergeCell ref="M7:M8"/>
    <mergeCell ref="N7:Q7"/>
    <mergeCell ref="R9:S9"/>
    <mergeCell ref="T9:U9"/>
    <mergeCell ref="C10:D10"/>
    <mergeCell ref="H10:I10"/>
    <mergeCell ref="C9:D9"/>
    <mergeCell ref="H9:I9"/>
    <mergeCell ref="K9:L9"/>
    <mergeCell ref="P9:Q9"/>
    <mergeCell ref="K10:L10"/>
    <mergeCell ref="P10:Q10"/>
    <mergeCell ref="R12:S12"/>
    <mergeCell ref="T12:U12"/>
    <mergeCell ref="R11:S11"/>
    <mergeCell ref="T11:U11"/>
    <mergeCell ref="R10:S10"/>
    <mergeCell ref="T10:U10"/>
    <mergeCell ref="C11:D11"/>
    <mergeCell ref="H11:I11"/>
    <mergeCell ref="K11:L11"/>
    <mergeCell ref="P11:Q11"/>
    <mergeCell ref="C12:D12"/>
    <mergeCell ref="H12:I12"/>
    <mergeCell ref="K12:L12"/>
    <mergeCell ref="P12:Q12"/>
    <mergeCell ref="R13:S13"/>
    <mergeCell ref="T13:U13"/>
    <mergeCell ref="C14:D14"/>
    <mergeCell ref="H14:I14"/>
    <mergeCell ref="C13:D13"/>
    <mergeCell ref="H13:I13"/>
    <mergeCell ref="K13:L13"/>
    <mergeCell ref="P13:Q13"/>
    <mergeCell ref="K14:L14"/>
    <mergeCell ref="P14:Q14"/>
    <mergeCell ref="R16:S16"/>
    <mergeCell ref="T16:U16"/>
    <mergeCell ref="R15:S15"/>
    <mergeCell ref="T15:U15"/>
    <mergeCell ref="R14:S14"/>
    <mergeCell ref="T14:U14"/>
    <mergeCell ref="C15:D15"/>
    <mergeCell ref="H15:I15"/>
    <mergeCell ref="K15:L15"/>
    <mergeCell ref="P15:Q15"/>
    <mergeCell ref="C16:D16"/>
    <mergeCell ref="H16:I16"/>
    <mergeCell ref="K16:L16"/>
    <mergeCell ref="P16:Q16"/>
    <mergeCell ref="R17:S17"/>
    <mergeCell ref="T17:U17"/>
    <mergeCell ref="C18:D18"/>
    <mergeCell ref="H18:I18"/>
    <mergeCell ref="C17:D17"/>
    <mergeCell ref="H17:I17"/>
    <mergeCell ref="K17:L17"/>
    <mergeCell ref="P17:Q17"/>
    <mergeCell ref="K18:L18"/>
    <mergeCell ref="P18:Q18"/>
    <mergeCell ref="R20:S20"/>
    <mergeCell ref="T20:U20"/>
    <mergeCell ref="R19:S19"/>
    <mergeCell ref="T19:U19"/>
    <mergeCell ref="R18:S18"/>
    <mergeCell ref="T18:U18"/>
    <mergeCell ref="C19:D19"/>
    <mergeCell ref="H19:I19"/>
    <mergeCell ref="K19:L19"/>
    <mergeCell ref="P19:Q19"/>
    <mergeCell ref="C20:D20"/>
    <mergeCell ref="H20:I20"/>
    <mergeCell ref="K20:L20"/>
    <mergeCell ref="P20:Q20"/>
    <mergeCell ref="R21:S21"/>
    <mergeCell ref="T21:U21"/>
    <mergeCell ref="C22:D22"/>
    <mergeCell ref="H22:I22"/>
    <mergeCell ref="C21:D21"/>
    <mergeCell ref="H21:I21"/>
    <mergeCell ref="K21:L21"/>
    <mergeCell ref="P21:Q21"/>
    <mergeCell ref="K22:L22"/>
    <mergeCell ref="P22:Q22"/>
    <mergeCell ref="R24:S24"/>
    <mergeCell ref="T24:U24"/>
    <mergeCell ref="R23:S23"/>
    <mergeCell ref="T23:U23"/>
    <mergeCell ref="R22:S22"/>
    <mergeCell ref="T22:U22"/>
    <mergeCell ref="C23:D23"/>
    <mergeCell ref="H23:I23"/>
    <mergeCell ref="K23:L23"/>
    <mergeCell ref="P23:Q23"/>
    <mergeCell ref="C24:D24"/>
    <mergeCell ref="H24:I24"/>
    <mergeCell ref="K24:L24"/>
    <mergeCell ref="P24:Q24"/>
    <mergeCell ref="R25:S25"/>
    <mergeCell ref="T25:U25"/>
    <mergeCell ref="C26:D26"/>
    <mergeCell ref="H26:I26"/>
    <mergeCell ref="C25:D25"/>
    <mergeCell ref="H25:I25"/>
    <mergeCell ref="K25:L25"/>
    <mergeCell ref="P25:Q25"/>
    <mergeCell ref="K26:L26"/>
    <mergeCell ref="P26:Q26"/>
    <mergeCell ref="R28:S28"/>
    <mergeCell ref="T28:U28"/>
    <mergeCell ref="R27:S27"/>
    <mergeCell ref="T27:U27"/>
    <mergeCell ref="R26:S26"/>
    <mergeCell ref="T26:U26"/>
    <mergeCell ref="C27:D27"/>
    <mergeCell ref="H27:I27"/>
    <mergeCell ref="K27:L27"/>
    <mergeCell ref="P27:Q27"/>
    <mergeCell ref="C28:D28"/>
    <mergeCell ref="H28:I28"/>
    <mergeCell ref="K28:L28"/>
    <mergeCell ref="P28:Q28"/>
    <mergeCell ref="R29:S29"/>
    <mergeCell ref="T29:U29"/>
    <mergeCell ref="C30:D30"/>
    <mergeCell ref="H30:I30"/>
    <mergeCell ref="C29:D29"/>
    <mergeCell ref="H29:I29"/>
    <mergeCell ref="K29:L29"/>
    <mergeCell ref="P29:Q29"/>
    <mergeCell ref="K30:L30"/>
    <mergeCell ref="P30:Q30"/>
    <mergeCell ref="R32:S32"/>
    <mergeCell ref="T32:U32"/>
    <mergeCell ref="R31:S31"/>
    <mergeCell ref="T31:U31"/>
    <mergeCell ref="R30:S30"/>
    <mergeCell ref="T30:U30"/>
    <mergeCell ref="C31:D31"/>
    <mergeCell ref="H31:I31"/>
    <mergeCell ref="K31:L31"/>
    <mergeCell ref="P31:Q31"/>
    <mergeCell ref="C32:D32"/>
    <mergeCell ref="H32:I32"/>
    <mergeCell ref="K32:L32"/>
    <mergeCell ref="P32:Q32"/>
    <mergeCell ref="R33:S33"/>
    <mergeCell ref="T33:U33"/>
    <mergeCell ref="C34:D34"/>
    <mergeCell ref="H34:I34"/>
    <mergeCell ref="C33:D33"/>
    <mergeCell ref="H33:I33"/>
    <mergeCell ref="K33:L33"/>
    <mergeCell ref="P33:Q33"/>
    <mergeCell ref="K34:L34"/>
    <mergeCell ref="P34:Q34"/>
    <mergeCell ref="R36:S36"/>
    <mergeCell ref="T36:U36"/>
    <mergeCell ref="R35:S35"/>
    <mergeCell ref="T35:U35"/>
    <mergeCell ref="R34:S34"/>
    <mergeCell ref="T34:U34"/>
    <mergeCell ref="C35:D35"/>
    <mergeCell ref="H35:I35"/>
    <mergeCell ref="K35:L35"/>
    <mergeCell ref="P35:Q35"/>
    <mergeCell ref="C36:D36"/>
    <mergeCell ref="H36:I36"/>
    <mergeCell ref="K36:L36"/>
    <mergeCell ref="P36:Q36"/>
    <mergeCell ref="R37:S37"/>
    <mergeCell ref="T37:U37"/>
    <mergeCell ref="C38:D38"/>
    <mergeCell ref="H38:I38"/>
    <mergeCell ref="C37:D37"/>
    <mergeCell ref="H37:I37"/>
    <mergeCell ref="K37:L37"/>
    <mergeCell ref="P37:Q37"/>
    <mergeCell ref="K38:L38"/>
    <mergeCell ref="P38:Q38"/>
    <mergeCell ref="R40:S40"/>
    <mergeCell ref="T40:U40"/>
    <mergeCell ref="R39:S39"/>
    <mergeCell ref="T39:U39"/>
    <mergeCell ref="R38:S38"/>
    <mergeCell ref="T38:U38"/>
    <mergeCell ref="C39:D39"/>
    <mergeCell ref="H39:I39"/>
    <mergeCell ref="K39:L39"/>
    <mergeCell ref="P39:Q39"/>
    <mergeCell ref="C40:D40"/>
    <mergeCell ref="H40:I40"/>
    <mergeCell ref="K40:L40"/>
    <mergeCell ref="P40:Q40"/>
    <mergeCell ref="R41:S41"/>
    <mergeCell ref="T41:U41"/>
    <mergeCell ref="C42:D42"/>
    <mergeCell ref="H42:I42"/>
    <mergeCell ref="C41:D41"/>
    <mergeCell ref="H41:I41"/>
    <mergeCell ref="K41:L41"/>
    <mergeCell ref="P41:Q41"/>
    <mergeCell ref="K42:L42"/>
    <mergeCell ref="P42:Q42"/>
    <mergeCell ref="R44:S44"/>
    <mergeCell ref="T44:U44"/>
    <mergeCell ref="R43:S43"/>
    <mergeCell ref="T43:U43"/>
    <mergeCell ref="R42:S42"/>
    <mergeCell ref="T42:U42"/>
    <mergeCell ref="C43:D43"/>
    <mergeCell ref="H43:I43"/>
    <mergeCell ref="K43:L43"/>
    <mergeCell ref="P43:Q43"/>
    <mergeCell ref="C44:D44"/>
    <mergeCell ref="H44:I44"/>
    <mergeCell ref="K44:L44"/>
    <mergeCell ref="P44:Q44"/>
    <mergeCell ref="R45:S45"/>
    <mergeCell ref="T45:U45"/>
    <mergeCell ref="C46:D46"/>
    <mergeCell ref="H46:I46"/>
    <mergeCell ref="C45:D45"/>
    <mergeCell ref="H45:I45"/>
    <mergeCell ref="K45:L45"/>
    <mergeCell ref="P45:Q45"/>
    <mergeCell ref="K46:L46"/>
    <mergeCell ref="P46:Q46"/>
    <mergeCell ref="R48:S48"/>
    <mergeCell ref="T48:U48"/>
    <mergeCell ref="R47:S47"/>
    <mergeCell ref="T47:U47"/>
    <mergeCell ref="R46:S46"/>
    <mergeCell ref="T46:U46"/>
    <mergeCell ref="C47:D47"/>
    <mergeCell ref="H47:I47"/>
    <mergeCell ref="K47:L47"/>
    <mergeCell ref="P47:Q47"/>
    <mergeCell ref="C48:D48"/>
    <mergeCell ref="H48:I48"/>
    <mergeCell ref="K48:L48"/>
    <mergeCell ref="P48:Q48"/>
    <mergeCell ref="R49:S49"/>
    <mergeCell ref="T49:U49"/>
    <mergeCell ref="C50:D50"/>
    <mergeCell ref="H50:I50"/>
    <mergeCell ref="C49:D49"/>
    <mergeCell ref="H49:I49"/>
    <mergeCell ref="K49:L49"/>
    <mergeCell ref="P49:Q49"/>
    <mergeCell ref="K50:L50"/>
    <mergeCell ref="P50:Q50"/>
    <mergeCell ref="R52:S52"/>
    <mergeCell ref="T52:U52"/>
    <mergeCell ref="R51:S51"/>
    <mergeCell ref="T51:U51"/>
    <mergeCell ref="R50:S50"/>
    <mergeCell ref="T50:U50"/>
    <mergeCell ref="C51:D51"/>
    <mergeCell ref="H51:I51"/>
    <mergeCell ref="K51:L51"/>
    <mergeCell ref="P51:Q51"/>
    <mergeCell ref="C52:D52"/>
    <mergeCell ref="H52:I52"/>
    <mergeCell ref="K52:L52"/>
    <mergeCell ref="P52:Q52"/>
    <mergeCell ref="R53:S53"/>
    <mergeCell ref="T53:U53"/>
    <mergeCell ref="C54:D54"/>
    <mergeCell ref="H54:I54"/>
    <mergeCell ref="C53:D53"/>
    <mergeCell ref="H53:I53"/>
    <mergeCell ref="K53:L53"/>
    <mergeCell ref="P53:Q53"/>
    <mergeCell ref="K54:L54"/>
    <mergeCell ref="P54:Q54"/>
    <mergeCell ref="R56:S56"/>
    <mergeCell ref="T56:U56"/>
    <mergeCell ref="R55:S55"/>
    <mergeCell ref="T55:U55"/>
    <mergeCell ref="R54:S54"/>
    <mergeCell ref="T54:U54"/>
    <mergeCell ref="C55:D55"/>
    <mergeCell ref="H55:I55"/>
    <mergeCell ref="K55:L55"/>
    <mergeCell ref="P55:Q55"/>
    <mergeCell ref="C56:D56"/>
    <mergeCell ref="H56:I56"/>
    <mergeCell ref="K56:L56"/>
    <mergeCell ref="P56:Q56"/>
    <mergeCell ref="R57:S57"/>
    <mergeCell ref="T57:U57"/>
    <mergeCell ref="C58:D58"/>
    <mergeCell ref="H58:I58"/>
    <mergeCell ref="C57:D57"/>
    <mergeCell ref="H57:I57"/>
    <mergeCell ref="K57:L57"/>
    <mergeCell ref="P57:Q57"/>
    <mergeCell ref="K58:L58"/>
    <mergeCell ref="P58:Q58"/>
    <mergeCell ref="R60:S60"/>
    <mergeCell ref="T60:U60"/>
    <mergeCell ref="R59:S59"/>
    <mergeCell ref="T59:U59"/>
    <mergeCell ref="R58:S58"/>
    <mergeCell ref="T58:U58"/>
    <mergeCell ref="C59:D59"/>
    <mergeCell ref="H59:I59"/>
    <mergeCell ref="K59:L59"/>
    <mergeCell ref="P59:Q59"/>
    <mergeCell ref="C60:D60"/>
    <mergeCell ref="H60:I60"/>
    <mergeCell ref="K60:L60"/>
    <mergeCell ref="P60:Q60"/>
    <mergeCell ref="R61:S61"/>
    <mergeCell ref="T61:U61"/>
    <mergeCell ref="C62:D62"/>
    <mergeCell ref="H62:I62"/>
    <mergeCell ref="C61:D61"/>
    <mergeCell ref="H61:I61"/>
    <mergeCell ref="K61:L61"/>
    <mergeCell ref="P61:Q61"/>
    <mergeCell ref="K62:L62"/>
    <mergeCell ref="P62:Q62"/>
    <mergeCell ref="R64:S64"/>
    <mergeCell ref="T64:U64"/>
    <mergeCell ref="R63:S63"/>
    <mergeCell ref="T63:U63"/>
    <mergeCell ref="R62:S62"/>
    <mergeCell ref="T62:U62"/>
    <mergeCell ref="C63:D63"/>
    <mergeCell ref="H63:I63"/>
    <mergeCell ref="K63:L63"/>
    <mergeCell ref="P63:Q63"/>
    <mergeCell ref="C64:D64"/>
    <mergeCell ref="H64:I64"/>
    <mergeCell ref="K64:L64"/>
    <mergeCell ref="P64:Q64"/>
    <mergeCell ref="R65:S65"/>
    <mergeCell ref="T65:U65"/>
    <mergeCell ref="C66:D66"/>
    <mergeCell ref="H66:I66"/>
    <mergeCell ref="C65:D65"/>
    <mergeCell ref="H65:I65"/>
    <mergeCell ref="K65:L65"/>
    <mergeCell ref="P65:Q65"/>
    <mergeCell ref="K66:L66"/>
    <mergeCell ref="P66:Q66"/>
    <mergeCell ref="R68:S68"/>
    <mergeCell ref="T68:U68"/>
    <mergeCell ref="R67:S67"/>
    <mergeCell ref="T67:U67"/>
    <mergeCell ref="R66:S66"/>
    <mergeCell ref="T66:U66"/>
    <mergeCell ref="C67:D67"/>
    <mergeCell ref="H67:I67"/>
    <mergeCell ref="K67:L67"/>
    <mergeCell ref="P67:Q67"/>
    <mergeCell ref="C68:D68"/>
    <mergeCell ref="H68:I68"/>
    <mergeCell ref="K68:L68"/>
    <mergeCell ref="P68:Q68"/>
    <mergeCell ref="R69:S69"/>
    <mergeCell ref="T69:U69"/>
    <mergeCell ref="C70:D70"/>
    <mergeCell ref="H70:I70"/>
    <mergeCell ref="C69:D69"/>
    <mergeCell ref="H69:I69"/>
    <mergeCell ref="K69:L69"/>
    <mergeCell ref="P69:Q69"/>
    <mergeCell ref="K70:L70"/>
    <mergeCell ref="P70:Q70"/>
    <mergeCell ref="R72:S72"/>
    <mergeCell ref="T72:U72"/>
    <mergeCell ref="R71:S71"/>
    <mergeCell ref="T71:U71"/>
    <mergeCell ref="R70:S70"/>
    <mergeCell ref="T70:U70"/>
    <mergeCell ref="C71:D71"/>
    <mergeCell ref="H71:I71"/>
    <mergeCell ref="K71:L71"/>
    <mergeCell ref="P71:Q71"/>
    <mergeCell ref="C72:D72"/>
    <mergeCell ref="H72:I72"/>
    <mergeCell ref="K72:L72"/>
    <mergeCell ref="P72:Q72"/>
    <mergeCell ref="R73:S73"/>
    <mergeCell ref="T73:U73"/>
    <mergeCell ref="C74:D74"/>
    <mergeCell ref="H74:I74"/>
    <mergeCell ref="C73:D73"/>
    <mergeCell ref="H73:I73"/>
    <mergeCell ref="K73:L73"/>
    <mergeCell ref="P73:Q73"/>
    <mergeCell ref="K74:L74"/>
    <mergeCell ref="P74:Q74"/>
    <mergeCell ref="R76:S76"/>
    <mergeCell ref="T76:U76"/>
    <mergeCell ref="R75:S75"/>
    <mergeCell ref="T75:U75"/>
    <mergeCell ref="R74:S74"/>
    <mergeCell ref="T74:U74"/>
    <mergeCell ref="C75:D75"/>
    <mergeCell ref="H75:I75"/>
    <mergeCell ref="K75:L75"/>
    <mergeCell ref="P75:Q75"/>
    <mergeCell ref="C76:D76"/>
    <mergeCell ref="H76:I76"/>
    <mergeCell ref="K76:L76"/>
    <mergeCell ref="P76:Q76"/>
    <mergeCell ref="R77:S77"/>
    <mergeCell ref="T77:U77"/>
    <mergeCell ref="C78:D78"/>
    <mergeCell ref="H78:I78"/>
    <mergeCell ref="C77:D77"/>
    <mergeCell ref="H77:I77"/>
    <mergeCell ref="K77:L77"/>
    <mergeCell ref="P77:Q77"/>
    <mergeCell ref="K78:L78"/>
    <mergeCell ref="P78:Q78"/>
    <mergeCell ref="R80:S80"/>
    <mergeCell ref="T80:U80"/>
    <mergeCell ref="R79:S79"/>
    <mergeCell ref="T79:U79"/>
    <mergeCell ref="R78:S78"/>
    <mergeCell ref="T78:U78"/>
    <mergeCell ref="C79:D79"/>
    <mergeCell ref="H79:I79"/>
    <mergeCell ref="K79:L79"/>
    <mergeCell ref="P79:Q79"/>
    <mergeCell ref="C80:D80"/>
    <mergeCell ref="H80:I80"/>
    <mergeCell ref="K80:L80"/>
    <mergeCell ref="P80:Q80"/>
    <mergeCell ref="R81:S81"/>
    <mergeCell ref="T81:U81"/>
    <mergeCell ref="C82:D82"/>
    <mergeCell ref="H82:I82"/>
    <mergeCell ref="C81:D81"/>
    <mergeCell ref="H81:I81"/>
    <mergeCell ref="K81:L81"/>
    <mergeCell ref="P81:Q81"/>
    <mergeCell ref="K82:L82"/>
    <mergeCell ref="P82:Q82"/>
    <mergeCell ref="R84:S84"/>
    <mergeCell ref="T84:U84"/>
    <mergeCell ref="R83:S83"/>
    <mergeCell ref="T83:U83"/>
    <mergeCell ref="R82:S82"/>
    <mergeCell ref="T82:U82"/>
    <mergeCell ref="C83:D83"/>
    <mergeCell ref="H83:I83"/>
    <mergeCell ref="K83:L83"/>
    <mergeCell ref="P83:Q83"/>
    <mergeCell ref="C84:D84"/>
    <mergeCell ref="H84:I84"/>
    <mergeCell ref="K84:L84"/>
    <mergeCell ref="P84:Q84"/>
    <mergeCell ref="R85:S85"/>
    <mergeCell ref="T85:U85"/>
    <mergeCell ref="C86:D86"/>
    <mergeCell ref="H86:I86"/>
    <mergeCell ref="C85:D85"/>
    <mergeCell ref="H85:I85"/>
    <mergeCell ref="K85:L85"/>
    <mergeCell ref="P85:Q85"/>
    <mergeCell ref="K86:L86"/>
    <mergeCell ref="P86:Q86"/>
    <mergeCell ref="R88:S88"/>
    <mergeCell ref="T88:U88"/>
    <mergeCell ref="R87:S87"/>
    <mergeCell ref="T87:U87"/>
    <mergeCell ref="R86:S86"/>
    <mergeCell ref="T86:U86"/>
    <mergeCell ref="C87:D87"/>
    <mergeCell ref="H87:I87"/>
    <mergeCell ref="K87:L87"/>
    <mergeCell ref="P87:Q87"/>
    <mergeCell ref="C88:D88"/>
    <mergeCell ref="H88:I88"/>
    <mergeCell ref="K88:L88"/>
    <mergeCell ref="P88:Q88"/>
    <mergeCell ref="R89:S89"/>
    <mergeCell ref="T89:U89"/>
    <mergeCell ref="C90:D90"/>
    <mergeCell ref="H90:I90"/>
    <mergeCell ref="C89:D89"/>
    <mergeCell ref="H89:I89"/>
    <mergeCell ref="K89:L89"/>
    <mergeCell ref="P89:Q89"/>
    <mergeCell ref="K90:L90"/>
    <mergeCell ref="P90:Q90"/>
    <mergeCell ref="R92:S92"/>
    <mergeCell ref="T92:U92"/>
    <mergeCell ref="R91:S91"/>
    <mergeCell ref="T91:U91"/>
    <mergeCell ref="R90:S90"/>
    <mergeCell ref="T90:U90"/>
    <mergeCell ref="C91:D91"/>
    <mergeCell ref="H91:I91"/>
    <mergeCell ref="K91:L91"/>
    <mergeCell ref="P91:Q91"/>
    <mergeCell ref="C92:D92"/>
    <mergeCell ref="H92:I92"/>
    <mergeCell ref="K92:L92"/>
    <mergeCell ref="P92:Q92"/>
    <mergeCell ref="R93:S93"/>
    <mergeCell ref="T93:U93"/>
    <mergeCell ref="C94:D94"/>
    <mergeCell ref="H94:I94"/>
    <mergeCell ref="C93:D93"/>
    <mergeCell ref="H93:I93"/>
    <mergeCell ref="K93:L93"/>
    <mergeCell ref="P93:Q93"/>
    <mergeCell ref="K94:L94"/>
    <mergeCell ref="P94:Q94"/>
    <mergeCell ref="R96:S96"/>
    <mergeCell ref="T96:U96"/>
    <mergeCell ref="R95:S95"/>
    <mergeCell ref="T95:U95"/>
    <mergeCell ref="R94:S94"/>
    <mergeCell ref="T94:U94"/>
    <mergeCell ref="C95:D95"/>
    <mergeCell ref="H95:I95"/>
    <mergeCell ref="K95:L95"/>
    <mergeCell ref="P95:Q95"/>
    <mergeCell ref="C96:D96"/>
    <mergeCell ref="H96:I96"/>
    <mergeCell ref="K96:L96"/>
    <mergeCell ref="P96:Q96"/>
    <mergeCell ref="R97:S97"/>
    <mergeCell ref="T97:U97"/>
    <mergeCell ref="C98:D98"/>
    <mergeCell ref="H98:I98"/>
    <mergeCell ref="C97:D97"/>
    <mergeCell ref="H97:I97"/>
    <mergeCell ref="K97:L97"/>
    <mergeCell ref="P97:Q97"/>
    <mergeCell ref="K98:L98"/>
    <mergeCell ref="P98:Q98"/>
    <mergeCell ref="R100:S100"/>
    <mergeCell ref="T100:U100"/>
    <mergeCell ref="R99:S99"/>
    <mergeCell ref="T99:U99"/>
    <mergeCell ref="R98:S98"/>
    <mergeCell ref="T98:U98"/>
    <mergeCell ref="C99:D99"/>
    <mergeCell ref="H99:I99"/>
    <mergeCell ref="K99:L99"/>
    <mergeCell ref="P99:Q99"/>
    <mergeCell ref="C100:D100"/>
    <mergeCell ref="H100:I100"/>
    <mergeCell ref="K100:L100"/>
    <mergeCell ref="P100:Q100"/>
    <mergeCell ref="R101:S101"/>
    <mergeCell ref="T101:U101"/>
    <mergeCell ref="C102:D102"/>
    <mergeCell ref="H102:I102"/>
    <mergeCell ref="C101:D101"/>
    <mergeCell ref="H101:I101"/>
    <mergeCell ref="K101:L101"/>
    <mergeCell ref="P101:Q101"/>
    <mergeCell ref="K102:L102"/>
    <mergeCell ref="P102:Q102"/>
    <mergeCell ref="R104:S104"/>
    <mergeCell ref="T104:U104"/>
    <mergeCell ref="R103:S103"/>
    <mergeCell ref="T103:U103"/>
    <mergeCell ref="R102:S102"/>
    <mergeCell ref="T102:U102"/>
    <mergeCell ref="C103:D103"/>
    <mergeCell ref="H103:I103"/>
    <mergeCell ref="K103:L103"/>
    <mergeCell ref="P103:Q103"/>
    <mergeCell ref="C104:D104"/>
    <mergeCell ref="H104:I104"/>
    <mergeCell ref="K104:L104"/>
    <mergeCell ref="P104:Q104"/>
    <mergeCell ref="R105:S105"/>
    <mergeCell ref="T105:U105"/>
    <mergeCell ref="C106:D106"/>
    <mergeCell ref="H106:I106"/>
    <mergeCell ref="C105:D105"/>
    <mergeCell ref="H105:I105"/>
    <mergeCell ref="K105:L105"/>
    <mergeCell ref="P105:Q105"/>
    <mergeCell ref="K106:L106"/>
    <mergeCell ref="P106:Q106"/>
    <mergeCell ref="R108:S108"/>
    <mergeCell ref="T108:U108"/>
    <mergeCell ref="R107:S107"/>
    <mergeCell ref="T107:U107"/>
    <mergeCell ref="R106:S106"/>
    <mergeCell ref="T106:U106"/>
    <mergeCell ref="C107:D107"/>
    <mergeCell ref="H107:I107"/>
    <mergeCell ref="K107:L107"/>
    <mergeCell ref="P107:Q107"/>
    <mergeCell ref="C108:D108"/>
    <mergeCell ref="H108:I108"/>
    <mergeCell ref="K108:L108"/>
    <mergeCell ref="P108:Q108"/>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k-kishi</cp:lastModifiedBy>
  <cp:lastPrinted>2015-07-15T10:17:15Z</cp:lastPrinted>
  <dcterms:created xsi:type="dcterms:W3CDTF">2013-10-09T23:04:08Z</dcterms:created>
  <dcterms:modified xsi:type="dcterms:W3CDTF">2016-09-19T00:11:41Z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