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USDJPY_4h）" sheetId="1" r:id="rId1"/>
    <sheet name="画像" sheetId="2" r:id="rId2"/>
    <sheet name="気づき（USDJPY_4h）"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<sst xmlns="http://schemas.openxmlformats.org/spreadsheetml/2006/main" count="319" uniqueCount="73">
  <si>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</si>
  <si>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</si>
  <si>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</si>
  <si>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</si>
  <si>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</si>
  <si>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</si>
  <si>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</si>
  <si>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</si>
  <si>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</si>
  <si>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</si>
  <si>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</si>
  <si>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</si>
  <si>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</si>
  <si>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</si>
  <si>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</si>
  <si>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</si>
  <si>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</si>
  <si>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</si>
  <si>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</si>
  <si>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</si>
  <si>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</si>
  <si>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</si>
  <si>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</si>
  <si>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</si>
  <si>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</si>
  <si>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</si>
  <si>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</si>
  <si>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</si>
  <si>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</si>
  <si>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</si>
  <si>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</si>
  <si>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</si>
  <si>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</si>
  <si>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</si>
  <si>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</si>
  <si>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</si>
  <si>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</si>
  <si>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</si>
  <si>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</si>
  <si>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</si>
  <si>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</si>
  <si>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</si>
  <si>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</si>
  <si>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</si>
  <si>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</si>
  <si>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</si>
  <si>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USDJPY</t>
  </si>
  <si>
    <t>①</t>
  </si>
  <si>
    <t>②</t>
  </si>
  <si>
    <t>③</t>
  </si>
  <si>
    <t>④</t>
  </si>
  <si>
    <t>質問</t>
  </si>
  <si>
    <t>USDJPY</t>
  </si>
  <si>
    <t>EURJPY</t>
  </si>
  <si>
    <t>GBPJPY</t>
  </si>
  <si>
    <t>AUDJPY</t>
  </si>
  <si>
    <t>⑤</t>
  </si>
  <si>
    <t>⑥</t>
  </si>
  <si>
    <t>⑦</t>
  </si>
  <si>
    <t>⑧</t>
  </si>
  <si>
    <t>⑨</t>
  </si>
  <si>
    <t>⑩</t>
  </si>
  <si>
    <t>⑪</t>
  </si>
  <si>
    <t>⑫</t>
  </si>
  <si>
    <t>⑬</t>
  </si>
  <si>
    <t>気付き</t>
  </si>
  <si>
    <t>ストップ</t>
  </si>
  <si>
    <t>⑭</t>
  </si>
  <si>
    <t>4H</t>
  </si>
  <si>
    <t>日足検証の後での4h検証でした。まだ明確ではないですがストップ移動について理解できた気がします。
その成果か、チャートが見やすくなった感覚があります。</t>
  </si>
  <si>
    <t>①画像1の黄色矢印のPBですが高値安値が15pipsしかありませんが、値幅が狭いPBは見送った方が良いでしょうか？
見送った方が良い場合は、値幅の目安がありましたらご教示お願いします。
②画像3のPBですが、MAにタッチしていません。見送るのが妥当でしょうか？
③画像4のPBですが、下向きのPBとしては微妙な気がしますが、見送るのが妥当でしょうか？
④画像5のPB（エントリールールに合致しませんが）ですが、PBは買いの方向ですが10MAは20MAの下に居ますが
この場合は仮に高値をブレイクしたとしても見送りが良いのでしょうか？
この位置関係の時は、良く負けている気がするので・・・
その後、そうでもない気がしてきました。MAがエントリー方向に向いていればエントリーしても良いような・・・
⑤エントリー枚数がレバ25倍以下にならない場合がありますが、法人口座や海外口座を開く以外に対策はありますでしょうか？
⑥画像6の黄色矢印部のPBですが、2本のMAに対して終値は上にいますが見送りが良いでしょうか？</t>
  </si>
  <si>
    <t>本業が忙しいが週一で1セットの検証することを目標にしよう。</t>
  </si>
  <si>
    <t xml:space="preserve">・日足と比較して感覚として6倍以上はPBの出現率が高い気がする。
・ＵＳＤＪＰＹだけでエントリーチャンスがこれだけあるのなら、4Ｈ足でも複数通貨監視すれば、十分だと思う。
・1ヶ月のカリキュラムルールでの検証中ですが、サポレジ付近で出たPBの場合、MAの上下関係なくエントリーしたら勝てる？
・エントリーして利食値を機械的に+100PIPSに置くのも有効？（ストップはダウで移動する。）
・利確ポイントをサポレジに設定した方が連敗は少ない気がする。（ストレスが少ない）
・エントリーから含み益が例えば50pipｓ乗ったら、ストップを建値に移動するなどした方がストレスが少ないかもしれない。
・この検証後に1h足の検証を行なうがそれは同じルールで行なう。（別の通貨ではサポレジ利確で検証を行なってみよう）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</si>
</sst>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mmm\-yyyy"/>
  </numFmts>
  <fonts count="25">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b/>
      <sz val="14"/>
      <color indexed="10"/>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0" fillId="0" borderId="0">
      <alignment vertical="center"/>
      <protection/>
    </xf>
    <xf numFmtId="0" fontId="23" fillId="4" borderId="0" applyNumberFormat="0" applyBorder="0" applyAlignment="0" applyProtection="0"/>
  </cellStyleXfs>
  <cellXfs count="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7" fillId="14" borderId="10" xfId="0" applyFont="1" applyFill="1" applyBorder="1" applyAlignment="1">
      <alignment horizontal="center" vertical="center"/>
    </xf>
    <xf numFmtId="0" fontId="7" fillId="0" borderId="0" xfId="0" applyFont="1" applyAlignment="1">
      <alignment horizontal="center" vertical="center"/>
    </xf>
    <xf numFmtId="14"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6" fillId="0" borderId="0" xfId="0" applyFont="1" applyAlignment="1">
      <alignment horizontal="center" vertical="center"/>
    </xf>
    <xf numFmtId="0" fontId="3" fillId="22" borderId="16" xfId="0" applyFont="1" applyFill="1" applyBorder="1" applyAlignment="1">
      <alignment horizontal="center" vertical="center" shrinkToFi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8" fillId="22" borderId="10" xfId="0" applyFont="1" applyFill="1" applyBorder="1" applyAlignment="1">
      <alignment horizontal="center" vertical="center" shrinkToFit="1"/>
    </xf>
    <xf numFmtId="0" fontId="1" fillId="21" borderId="10" xfId="0" applyFont="1" applyFill="1" applyBorder="1" applyAlignment="1">
      <alignment horizontal="center" vertical="center"/>
    </xf>
    <xf numFmtId="181" fontId="1" fillId="21" borderId="10" xfId="0" applyNumberFormat="1" applyFont="1" applyFill="1" applyBorder="1" applyAlignment="1">
      <alignment horizontal="center" vertical="center"/>
    </xf>
    <xf numFmtId="0" fontId="0" fillId="21" borderId="10" xfId="0" applyFill="1" applyBorder="1" applyAlignment="1">
      <alignment horizontal="center" vertical="center"/>
    </xf>
    <xf numFmtId="0" fontId="0" fillId="21" borderId="14" xfId="0" applyFill="1" applyBorder="1" applyAlignment="1">
      <alignment horizontal="center" vertical="center"/>
    </xf>
    <xf numFmtId="187" fontId="0" fillId="21" borderId="10" xfId="42" applyNumberFormat="1" applyFont="1" applyFill="1" applyBorder="1" applyAlignment="1">
      <alignment horizontal="center" vertical="center"/>
    </xf>
    <xf numFmtId="0" fontId="3" fillId="4" borderId="12" xfId="0" applyFont="1" applyFill="1" applyBorder="1" applyAlignment="1">
      <alignment horizontal="center" vertical="center" shrinkToFit="1"/>
    </xf>
    <xf numFmtId="0" fontId="3" fillId="6" borderId="10" xfId="0" applyFont="1" applyFill="1" applyBorder="1" applyAlignment="1">
      <alignment horizontal="center" vertical="center"/>
    </xf>
    <xf numFmtId="186" fontId="1" fillId="21" borderId="10" xfId="0" applyNumberFormat="1" applyFont="1" applyFill="1" applyBorder="1" applyAlignment="1">
      <alignment horizontal="center" vertical="center"/>
    </xf>
    <xf numFmtId="190" fontId="1" fillId="21"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xf>
    <xf numFmtId="189" fontId="1" fillId="21"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3" fillId="7" borderId="16"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190" fontId="0" fillId="21" borderId="10" xfId="0" applyNumberFormat="1" applyFill="1" applyBorder="1" applyAlignment="1">
      <alignment horizontal="center" vertical="center"/>
    </xf>
    <xf numFmtId="0" fontId="0" fillId="21" borderId="10" xfId="0" applyFill="1" applyBorder="1" applyAlignment="1">
      <alignment horizontal="center" vertical="center"/>
    </xf>
    <xf numFmtId="0" fontId="3" fillId="6" borderId="18"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7"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6" borderId="14" xfId="0" applyFont="1" applyFill="1" applyBorder="1" applyAlignment="1">
      <alignment horizontal="center" vertical="center"/>
    </xf>
    <xf numFmtId="0" fontId="0" fillId="0" borderId="16" xfId="0" applyFill="1" applyBorder="1" applyAlignment="1">
      <alignment horizontal="center" vertical="center"/>
    </xf>
    <xf numFmtId="0" fontId="0" fillId="0" borderId="11" xfId="0" applyFill="1" applyBorder="1" applyAlignment="1">
      <alignment horizontal="center" vertical="center"/>
    </xf>
    <xf numFmtId="0" fontId="0" fillId="0" borderId="10" xfId="0" applyBorder="1" applyAlignment="1">
      <alignment vertical="center" wrapText="1"/>
    </xf>
    <xf numFmtId="189" fontId="0" fillId="21" borderId="10" xfId="0" applyNumberFormat="1" applyFill="1" applyBorder="1" applyAlignment="1">
      <alignment horizontal="center" vertical="center"/>
    </xf>
    <xf numFmtId="0" fontId="0" fillId="0" borderId="10" xfId="0" applyBorder="1" applyAlignment="1">
      <alignment vertical="center"/>
    </xf>
    <xf numFmtId="186" fontId="0" fillId="21" borderId="10" xfId="0" applyNumberFormat="1" applyFill="1" applyBorder="1" applyAlignment="1">
      <alignment horizontal="center" vertical="center"/>
    </xf>
    <xf numFmtId="0" fontId="0" fillId="0" borderId="10" xfId="0" applyBorder="1" applyAlignment="1">
      <alignment horizontal="center" vertical="center"/>
    </xf>
    <xf numFmtId="0" fontId="0" fillId="0" borderId="0" xfId="0" applyAlignment="1">
      <alignment vertical="top" wrapText="1"/>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0" fontId="3" fillId="22" borderId="16" xfId="0" applyFont="1" applyFill="1" applyBorder="1" applyAlignment="1">
      <alignment horizontal="center" vertical="center" shrinkToFit="1"/>
    </xf>
    <xf numFmtId="0" fontId="0" fillId="0" borderId="16" xfId="0" applyBorder="1" applyAlignment="1">
      <alignment horizontal="center" vertical="center"/>
    </xf>
    <xf numFmtId="0" fontId="0" fillId="0" borderId="11" xfId="0" applyBorder="1" applyAlignment="1">
      <alignment horizontal="center" vertical="center"/>
    </xf>
    <xf numFmtId="190" fontId="0" fillId="0" borderId="10" xfId="0" applyNumberFormat="1" applyBorder="1" applyAlignment="1">
      <alignment horizontal="center" vertical="center"/>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24</xdr:col>
      <xdr:colOff>219075</xdr:colOff>
      <xdr:row>46</xdr:row>
      <xdr:rowOff>133350</xdr:rowOff>
    </xdr:to>
    <xdr:pic>
      <xdr:nvPicPr>
        <xdr:cNvPr id="1" name="Picture 17"/>
        <xdr:cNvPicPr preferRelativeResize="1">
          <a:picLocks noChangeAspect="1"/>
        </xdr:cNvPicPr>
      </xdr:nvPicPr>
      <xdr:blipFill>
        <a:blip r:embed="rId1"/>
        <a:stretch>
          <a:fillRect/>
        </a:stretch>
      </xdr:blipFill>
      <xdr:spPr>
        <a:xfrm>
          <a:off x="571500" y="695325"/>
          <a:ext cx="15925800" cy="7734300"/>
        </a:xfrm>
        <a:prstGeom prst="rect">
          <a:avLst/>
        </a:prstGeom>
        <a:noFill/>
        <a:ln w="1" cmpd="sng">
          <a:noFill/>
        </a:ln>
      </xdr:spPr>
    </xdr:pic>
    <xdr:clientData/>
  </xdr:twoCellAnchor>
  <xdr:twoCellAnchor editAs="oneCell">
    <xdr:from>
      <xdr:col>1</xdr:col>
      <xdr:colOff>0</xdr:colOff>
      <xdr:row>48</xdr:row>
      <xdr:rowOff>0</xdr:rowOff>
    </xdr:from>
    <xdr:to>
      <xdr:col>24</xdr:col>
      <xdr:colOff>342900</xdr:colOff>
      <xdr:row>90</xdr:row>
      <xdr:rowOff>114300</xdr:rowOff>
    </xdr:to>
    <xdr:pic>
      <xdr:nvPicPr>
        <xdr:cNvPr id="2" name="図 1"/>
        <xdr:cNvPicPr preferRelativeResize="1">
          <a:picLocks noChangeAspect="1"/>
        </xdr:cNvPicPr>
      </xdr:nvPicPr>
      <xdr:blipFill>
        <a:blip r:embed="rId2"/>
        <a:stretch>
          <a:fillRect/>
        </a:stretch>
      </xdr:blipFill>
      <xdr:spPr>
        <a:xfrm>
          <a:off x="571500" y="8648700"/>
          <a:ext cx="16049625" cy="7715250"/>
        </a:xfrm>
        <a:prstGeom prst="rect">
          <a:avLst/>
        </a:prstGeom>
        <a:noFill/>
        <a:ln w="9525" cmpd="sng">
          <a:noFill/>
        </a:ln>
      </xdr:spPr>
    </xdr:pic>
    <xdr:clientData/>
  </xdr:twoCellAnchor>
  <xdr:twoCellAnchor editAs="oneCell">
    <xdr:from>
      <xdr:col>1</xdr:col>
      <xdr:colOff>0</xdr:colOff>
      <xdr:row>92</xdr:row>
      <xdr:rowOff>0</xdr:rowOff>
    </xdr:from>
    <xdr:to>
      <xdr:col>24</xdr:col>
      <xdr:colOff>333375</xdr:colOff>
      <xdr:row>134</xdr:row>
      <xdr:rowOff>47625</xdr:rowOff>
    </xdr:to>
    <xdr:pic>
      <xdr:nvPicPr>
        <xdr:cNvPr id="3" name="図 2"/>
        <xdr:cNvPicPr preferRelativeResize="1">
          <a:picLocks noChangeAspect="1"/>
        </xdr:cNvPicPr>
      </xdr:nvPicPr>
      <xdr:blipFill>
        <a:blip r:embed="rId3"/>
        <a:stretch>
          <a:fillRect/>
        </a:stretch>
      </xdr:blipFill>
      <xdr:spPr>
        <a:xfrm>
          <a:off x="571500" y="16602075"/>
          <a:ext cx="16040100" cy="7648575"/>
        </a:xfrm>
        <a:prstGeom prst="rect">
          <a:avLst/>
        </a:prstGeom>
        <a:noFill/>
        <a:ln w="9525" cmpd="sng">
          <a:noFill/>
        </a:ln>
      </xdr:spPr>
    </xdr:pic>
    <xdr:clientData/>
  </xdr:twoCellAnchor>
  <xdr:twoCellAnchor editAs="oneCell">
    <xdr:from>
      <xdr:col>1</xdr:col>
      <xdr:colOff>0</xdr:colOff>
      <xdr:row>137</xdr:row>
      <xdr:rowOff>0</xdr:rowOff>
    </xdr:from>
    <xdr:to>
      <xdr:col>24</xdr:col>
      <xdr:colOff>333375</xdr:colOff>
      <xdr:row>179</xdr:row>
      <xdr:rowOff>133350</xdr:rowOff>
    </xdr:to>
    <xdr:pic>
      <xdr:nvPicPr>
        <xdr:cNvPr id="4" name="図 3"/>
        <xdr:cNvPicPr preferRelativeResize="1">
          <a:picLocks noChangeAspect="1"/>
        </xdr:cNvPicPr>
      </xdr:nvPicPr>
      <xdr:blipFill>
        <a:blip r:embed="rId4"/>
        <a:stretch>
          <a:fillRect/>
        </a:stretch>
      </xdr:blipFill>
      <xdr:spPr>
        <a:xfrm>
          <a:off x="571500" y="24726900"/>
          <a:ext cx="16040100" cy="7734300"/>
        </a:xfrm>
        <a:prstGeom prst="rect">
          <a:avLst/>
        </a:prstGeom>
        <a:noFill/>
        <a:ln w="9525" cmpd="sng">
          <a:noFill/>
        </a:ln>
      </xdr:spPr>
    </xdr:pic>
    <xdr:clientData/>
  </xdr:twoCellAnchor>
  <xdr:twoCellAnchor editAs="oneCell">
    <xdr:from>
      <xdr:col>1</xdr:col>
      <xdr:colOff>0</xdr:colOff>
      <xdr:row>181</xdr:row>
      <xdr:rowOff>0</xdr:rowOff>
    </xdr:from>
    <xdr:to>
      <xdr:col>24</xdr:col>
      <xdr:colOff>400050</xdr:colOff>
      <xdr:row>223</xdr:row>
      <xdr:rowOff>104775</xdr:rowOff>
    </xdr:to>
    <xdr:pic>
      <xdr:nvPicPr>
        <xdr:cNvPr id="5" name="Picture 29"/>
        <xdr:cNvPicPr preferRelativeResize="1">
          <a:picLocks noChangeAspect="1"/>
        </xdr:cNvPicPr>
      </xdr:nvPicPr>
      <xdr:blipFill>
        <a:blip r:embed="rId5"/>
        <a:stretch>
          <a:fillRect/>
        </a:stretch>
      </xdr:blipFill>
      <xdr:spPr>
        <a:xfrm>
          <a:off x="571500" y="32680275"/>
          <a:ext cx="16106775" cy="7705725"/>
        </a:xfrm>
        <a:prstGeom prst="rect">
          <a:avLst/>
        </a:prstGeom>
        <a:noFill/>
        <a:ln w="1" cmpd="sng">
          <a:noFill/>
        </a:ln>
      </xdr:spPr>
    </xdr:pic>
    <xdr:clientData/>
  </xdr:twoCellAnchor>
  <xdr:twoCellAnchor editAs="oneCell">
    <xdr:from>
      <xdr:col>1</xdr:col>
      <xdr:colOff>0</xdr:colOff>
      <xdr:row>225</xdr:row>
      <xdr:rowOff>0</xdr:rowOff>
    </xdr:from>
    <xdr:to>
      <xdr:col>24</xdr:col>
      <xdr:colOff>266700</xdr:colOff>
      <xdr:row>267</xdr:row>
      <xdr:rowOff>0</xdr:rowOff>
    </xdr:to>
    <xdr:pic>
      <xdr:nvPicPr>
        <xdr:cNvPr id="6" name="Picture 30"/>
        <xdr:cNvPicPr preferRelativeResize="1">
          <a:picLocks noChangeAspect="1"/>
        </xdr:cNvPicPr>
      </xdr:nvPicPr>
      <xdr:blipFill>
        <a:blip r:embed="rId6"/>
        <a:stretch>
          <a:fillRect/>
        </a:stretch>
      </xdr:blipFill>
      <xdr:spPr>
        <a:xfrm>
          <a:off x="571500" y="40633650"/>
          <a:ext cx="15973425" cy="76009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BM87" activePane="bottomLeft" state="frozen"/>
      <selection pane="topLeft" activeCell="A1" sqref="A1"/>
      <selection pane="bottomLeft" activeCell="P109" sqref="P109"/>
    </sheetView>
  </sheetViews>
  <sheetFormatPr defaultColWidth="9.00390625" defaultRowHeight="13.5"/>
  <cols>
    <col min="1" max="1" width="2.875" style="0" customWidth="1"/>
    <col min="2" max="18" width="6.625" style="0" customWidth="1"/>
    <col min="22" max="22" width="10.875" style="23" bestFit="1" customWidth="1"/>
  </cols>
  <sheetData>
    <row r="2" spans="2:20" ht="13.5">
      <c r="B2" s="48" t="s">
        <v>4</v>
      </c>
      <c r="C2" s="48"/>
      <c r="D2" s="81" t="s">
        <v>46</v>
      </c>
      <c r="E2" s="81"/>
      <c r="F2" s="48" t="s">
        <v>5</v>
      </c>
      <c r="G2" s="48"/>
      <c r="H2" s="81" t="s">
        <v>68</v>
      </c>
      <c r="I2" s="81"/>
      <c r="J2" s="48" t="s">
        <v>6</v>
      </c>
      <c r="K2" s="48"/>
      <c r="L2" s="78">
        <f>C9</f>
        <v>1000000</v>
      </c>
      <c r="M2" s="62"/>
      <c r="N2" s="48" t="s">
        <v>7</v>
      </c>
      <c r="O2" s="48"/>
      <c r="P2" s="78">
        <f>C108+R108</f>
        <v>3347954.7038104585</v>
      </c>
      <c r="Q2" s="62"/>
      <c r="R2" s="1"/>
      <c r="S2" s="1"/>
      <c r="T2" s="1"/>
    </row>
    <row r="3" spans="2:19" ht="57" customHeight="1">
      <c r="B3" s="48" t="s">
        <v>8</v>
      </c>
      <c r="C3" s="48"/>
      <c r="D3" s="77" t="s">
        <v>37</v>
      </c>
      <c r="E3" s="77"/>
      <c r="F3" s="77"/>
      <c r="G3" s="77"/>
      <c r="H3" s="77"/>
      <c r="I3" s="77"/>
      <c r="J3" s="48" t="s">
        <v>9</v>
      </c>
      <c r="K3" s="48"/>
      <c r="L3" s="77" t="s">
        <v>34</v>
      </c>
      <c r="M3" s="79"/>
      <c r="N3" s="79"/>
      <c r="O3" s="79"/>
      <c r="P3" s="79"/>
      <c r="Q3" s="79"/>
      <c r="R3" s="1"/>
      <c r="S3" s="1"/>
    </row>
    <row r="4" spans="2:20" ht="13.5">
      <c r="B4" s="48" t="s">
        <v>10</v>
      </c>
      <c r="C4" s="48"/>
      <c r="D4" s="80">
        <f>SUM($R$9:$S$993)</f>
        <v>2347954.703810457</v>
      </c>
      <c r="E4" s="80"/>
      <c r="F4" s="48" t="s">
        <v>11</v>
      </c>
      <c r="G4" s="48"/>
      <c r="H4" s="61">
        <f>SUM($T$9:$U$108)</f>
        <v>1318.999999999989</v>
      </c>
      <c r="I4" s="62"/>
      <c r="J4" s="64" t="s">
        <v>12</v>
      </c>
      <c r="K4" s="64"/>
      <c r="L4" s="78">
        <f>MAX($C$9:$D$990)-C9</f>
        <v>2451499.694649957</v>
      </c>
      <c r="M4" s="78"/>
      <c r="N4" s="64" t="s">
        <v>13</v>
      </c>
      <c r="O4" s="64"/>
      <c r="P4" s="80">
        <f>MIN($C$9:$D$990)-C9</f>
        <v>0</v>
      </c>
      <c r="Q4" s="80"/>
      <c r="R4" s="1"/>
      <c r="S4" s="1"/>
      <c r="T4" s="1"/>
    </row>
    <row r="5" spans="2:20" ht="13.5">
      <c r="B5" s="22" t="s">
        <v>14</v>
      </c>
      <c r="C5" s="44">
        <f>COUNTIF($R$9:$R$990,"&gt;0")</f>
        <v>39</v>
      </c>
      <c r="D5" s="21" t="s">
        <v>15</v>
      </c>
      <c r="E5" s="45">
        <f>COUNTIF($R$9:$R$990,"&lt;0")</f>
        <v>48</v>
      </c>
      <c r="F5" s="21" t="s">
        <v>16</v>
      </c>
      <c r="G5" s="44">
        <f>COUNTIF($R$9:$R$990,"=0")</f>
        <v>13</v>
      </c>
      <c r="H5" s="21" t="s">
        <v>17</v>
      </c>
      <c r="I5" s="46">
        <f>C5/SUM(C5,E5,G5)</f>
        <v>0.39</v>
      </c>
      <c r="J5" s="74" t="s">
        <v>18</v>
      </c>
      <c r="K5" s="48"/>
      <c r="L5" s="75"/>
      <c r="M5" s="76"/>
      <c r="N5" s="18" t="s">
        <v>19</v>
      </c>
      <c r="O5" s="9"/>
      <c r="P5" s="75"/>
      <c r="Q5" s="76"/>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20</v>
      </c>
      <c r="C7" s="65" t="s">
        <v>21</v>
      </c>
      <c r="D7" s="66"/>
      <c r="E7" s="69" t="s">
        <v>22</v>
      </c>
      <c r="F7" s="70"/>
      <c r="G7" s="70"/>
      <c r="H7" s="70"/>
      <c r="I7" s="71"/>
      <c r="J7" s="72" t="s">
        <v>23</v>
      </c>
      <c r="K7" s="73"/>
      <c r="L7" s="55"/>
      <c r="M7" s="59" t="s">
        <v>24</v>
      </c>
      <c r="N7" s="60" t="s">
        <v>25</v>
      </c>
      <c r="O7" s="47"/>
      <c r="P7" s="47"/>
      <c r="Q7" s="57"/>
      <c r="R7" s="58" t="s">
        <v>26</v>
      </c>
      <c r="S7" s="58"/>
      <c r="T7" s="58"/>
      <c r="U7" s="58"/>
    </row>
    <row r="8" spans="2:21" ht="13.5">
      <c r="B8" s="64"/>
      <c r="C8" s="67"/>
      <c r="D8" s="68"/>
      <c r="E8" s="19" t="s">
        <v>27</v>
      </c>
      <c r="F8" s="19" t="s">
        <v>28</v>
      </c>
      <c r="G8" s="19" t="s">
        <v>29</v>
      </c>
      <c r="H8" s="36" t="s">
        <v>30</v>
      </c>
      <c r="I8" s="41" t="s">
        <v>66</v>
      </c>
      <c r="J8" s="4" t="s">
        <v>31</v>
      </c>
      <c r="K8" s="54" t="s">
        <v>32</v>
      </c>
      <c r="L8" s="55"/>
      <c r="M8" s="59"/>
      <c r="N8" s="5" t="s">
        <v>27</v>
      </c>
      <c r="O8" s="5" t="s">
        <v>28</v>
      </c>
      <c r="P8" s="56" t="s">
        <v>30</v>
      </c>
      <c r="Q8" s="57"/>
      <c r="R8" s="58" t="s">
        <v>33</v>
      </c>
      <c r="S8" s="58"/>
      <c r="T8" s="58" t="s">
        <v>31</v>
      </c>
      <c r="U8" s="58"/>
    </row>
    <row r="9" spans="2:21" ht="13.5">
      <c r="B9" s="20">
        <v>1</v>
      </c>
      <c r="C9" s="51">
        <v>1000000</v>
      </c>
      <c r="D9" s="51"/>
      <c r="E9" s="20">
        <v>2005</v>
      </c>
      <c r="F9" s="8">
        <v>42379</v>
      </c>
      <c r="G9" s="20" t="s">
        <v>2</v>
      </c>
      <c r="H9" s="20">
        <v>104.16</v>
      </c>
      <c r="I9" s="20">
        <v>104.54</v>
      </c>
      <c r="J9" s="42">
        <f>ABS(H9-I9)*100</f>
        <v>38.000000000000966</v>
      </c>
      <c r="K9" s="52">
        <f aca="true" t="shared" si="0" ref="K9:K72">IF(F9="","",C9*0.03)</f>
        <v>30000</v>
      </c>
      <c r="L9" s="52"/>
      <c r="M9" s="43">
        <f>IF(J9="","",(K9/J9)/1000)</f>
        <v>0.7894736842105062</v>
      </c>
      <c r="N9" s="20">
        <v>2005</v>
      </c>
      <c r="O9" s="8">
        <v>42382</v>
      </c>
      <c r="P9" s="53">
        <v>102.62</v>
      </c>
      <c r="Q9" s="53"/>
      <c r="R9" s="49">
        <f>IF(O9="","",(IF(G9="売",H9-P9,P9-H9))*M9*100000)</f>
        <v>121578.94736841733</v>
      </c>
      <c r="S9" s="49"/>
      <c r="T9" s="50">
        <f>IF(O9="","",IF(R9&lt;0,J9*(-1),IF(G9="買",(P9-H9)*100,(H9-P9)*100)))</f>
        <v>153.9999999999992</v>
      </c>
      <c r="U9" s="50"/>
    </row>
    <row r="10" spans="2:21" ht="13.5">
      <c r="B10" s="20">
        <v>2</v>
      </c>
      <c r="C10" s="51">
        <f aca="true" t="shared" si="1" ref="C10:C73">IF(R9="","",C9+R9)</f>
        <v>1121578.9473684174</v>
      </c>
      <c r="D10" s="51"/>
      <c r="E10" s="20">
        <v>2005</v>
      </c>
      <c r="F10" s="8">
        <v>42401</v>
      </c>
      <c r="G10" s="20" t="s">
        <v>3</v>
      </c>
      <c r="H10" s="20">
        <v>103.76</v>
      </c>
      <c r="I10" s="20">
        <v>103.48</v>
      </c>
      <c r="J10" s="42">
        <f aca="true" t="shared" si="2" ref="J10:J73">ABS(H10-I10)*100</f>
        <v>28.000000000000114</v>
      </c>
      <c r="K10" s="52">
        <f t="shared" si="0"/>
        <v>33647.368421052524</v>
      </c>
      <c r="L10" s="52"/>
      <c r="M10" s="43">
        <f aca="true" t="shared" si="3" ref="M10:M73">IF(J10="","",(K10/J10)/1000)</f>
        <v>1.2016917293232996</v>
      </c>
      <c r="N10" s="20">
        <v>2005</v>
      </c>
      <c r="O10" s="8">
        <v>42402</v>
      </c>
      <c r="P10" s="53">
        <v>103.48</v>
      </c>
      <c r="Q10" s="53"/>
      <c r="R10" s="49">
        <f aca="true" t="shared" si="4" ref="R10:R73">IF(O10="","",(IF(G10="売",H10-P10,P10-H10))*M10*100000)</f>
        <v>-33647.368421052524</v>
      </c>
      <c r="S10" s="49"/>
      <c r="T10" s="50">
        <f aca="true" t="shared" si="5" ref="T10:T73">IF(O10="","",IF(R10&lt;0,J10*(-1),IF(G10="買",(P10-H10)*100,(H10-P10)*100)))</f>
        <v>-28.000000000000114</v>
      </c>
      <c r="U10" s="50"/>
    </row>
    <row r="11" spans="2:21" ht="13.5">
      <c r="B11" s="20">
        <v>3</v>
      </c>
      <c r="C11" s="51">
        <f t="shared" si="1"/>
        <v>1087931.5789473648</v>
      </c>
      <c r="D11" s="51"/>
      <c r="E11" s="20">
        <v>2005</v>
      </c>
      <c r="F11" s="8">
        <v>42407</v>
      </c>
      <c r="G11" s="20" t="s">
        <v>3</v>
      </c>
      <c r="H11" s="20">
        <v>104.66</v>
      </c>
      <c r="I11" s="20">
        <v>104.08</v>
      </c>
      <c r="J11" s="42">
        <f t="shared" si="2"/>
        <v>57.99999999999983</v>
      </c>
      <c r="K11" s="52">
        <f>IF(F11="","",C11*0.03)</f>
        <v>32637.947368420944</v>
      </c>
      <c r="L11" s="52"/>
      <c r="M11" s="43">
        <f t="shared" si="3"/>
        <v>0.5627232304900179</v>
      </c>
      <c r="N11" s="20">
        <v>2005</v>
      </c>
      <c r="O11" s="8">
        <v>42414</v>
      </c>
      <c r="P11" s="53">
        <v>105.3</v>
      </c>
      <c r="Q11" s="53"/>
      <c r="R11" s="49">
        <f t="shared" si="4"/>
        <v>36014.28675136118</v>
      </c>
      <c r="S11" s="49"/>
      <c r="T11" s="50">
        <f t="shared" si="5"/>
        <v>64.00000000000006</v>
      </c>
      <c r="U11" s="50"/>
    </row>
    <row r="12" spans="2:21" ht="13.5">
      <c r="B12" s="20">
        <v>4</v>
      </c>
      <c r="C12" s="51">
        <f t="shared" si="1"/>
        <v>1123945.865698726</v>
      </c>
      <c r="D12" s="51"/>
      <c r="E12" s="20">
        <v>2005</v>
      </c>
      <c r="F12" s="8">
        <v>42418</v>
      </c>
      <c r="G12" s="20" t="s">
        <v>3</v>
      </c>
      <c r="H12" s="20">
        <v>105.55</v>
      </c>
      <c r="I12" s="20">
        <v>105.4</v>
      </c>
      <c r="J12" s="42">
        <f t="shared" si="2"/>
        <v>14.999999999999147</v>
      </c>
      <c r="K12" s="52">
        <f t="shared" si="0"/>
        <v>33718.37597096177</v>
      </c>
      <c r="L12" s="52"/>
      <c r="M12" s="43">
        <f t="shared" si="3"/>
        <v>2.2478917313975795</v>
      </c>
      <c r="N12" s="20">
        <v>2005</v>
      </c>
      <c r="O12" s="8">
        <v>42419</v>
      </c>
      <c r="P12" s="53">
        <v>105.4</v>
      </c>
      <c r="Q12" s="53"/>
      <c r="R12" s="49">
        <f t="shared" si="4"/>
        <v>-33718.37597096178</v>
      </c>
      <c r="S12" s="49"/>
      <c r="T12" s="50">
        <f t="shared" si="5"/>
        <v>-14.999999999999147</v>
      </c>
      <c r="U12" s="50"/>
    </row>
    <row r="13" spans="2:21" ht="13.5">
      <c r="B13" s="20">
        <v>5</v>
      </c>
      <c r="C13" s="51">
        <f t="shared" si="1"/>
        <v>1090227.4897277642</v>
      </c>
      <c r="D13" s="51"/>
      <c r="E13" s="20">
        <v>2005</v>
      </c>
      <c r="F13" s="8">
        <v>42421</v>
      </c>
      <c r="G13" s="20" t="s">
        <v>2</v>
      </c>
      <c r="H13" s="20">
        <v>105.36</v>
      </c>
      <c r="I13" s="20">
        <v>105.62</v>
      </c>
      <c r="J13" s="42">
        <f t="shared" si="2"/>
        <v>26.00000000000051</v>
      </c>
      <c r="K13" s="52">
        <f t="shared" si="0"/>
        <v>32706.824691832924</v>
      </c>
      <c r="L13" s="52"/>
      <c r="M13" s="43">
        <f t="shared" si="3"/>
        <v>1.257954795839703</v>
      </c>
      <c r="N13" s="20">
        <v>2005</v>
      </c>
      <c r="O13" s="8">
        <v>42422</v>
      </c>
      <c r="P13" s="53">
        <v>104.29</v>
      </c>
      <c r="Q13" s="53"/>
      <c r="R13" s="49">
        <f t="shared" si="4"/>
        <v>134601.16315484737</v>
      </c>
      <c r="S13" s="49"/>
      <c r="T13" s="50">
        <f t="shared" si="5"/>
        <v>106.99999999999932</v>
      </c>
      <c r="U13" s="50"/>
    </row>
    <row r="14" spans="2:21" ht="13.5">
      <c r="B14" s="20">
        <v>6</v>
      </c>
      <c r="C14" s="51">
        <f t="shared" si="1"/>
        <v>1224828.6528826116</v>
      </c>
      <c r="D14" s="51"/>
      <c r="E14" s="20">
        <v>2005</v>
      </c>
      <c r="F14" s="8">
        <v>42424</v>
      </c>
      <c r="G14" s="20" t="s">
        <v>3</v>
      </c>
      <c r="H14" s="20">
        <v>105.12</v>
      </c>
      <c r="I14" s="20">
        <v>104.71</v>
      </c>
      <c r="J14" s="42">
        <f t="shared" si="2"/>
        <v>41.00000000000108</v>
      </c>
      <c r="K14" s="52">
        <f t="shared" si="0"/>
        <v>36744.85958647835</v>
      </c>
      <c r="L14" s="52"/>
      <c r="M14" s="43">
        <f t="shared" si="3"/>
        <v>0.8962160874750581</v>
      </c>
      <c r="N14" s="20">
        <v>2005</v>
      </c>
      <c r="O14" s="8">
        <v>42425</v>
      </c>
      <c r="P14" s="53">
        <v>105.31</v>
      </c>
      <c r="Q14" s="53"/>
      <c r="R14" s="49">
        <f t="shared" si="4"/>
        <v>17028.1056620259</v>
      </c>
      <c r="S14" s="49"/>
      <c r="T14" s="50">
        <f t="shared" si="5"/>
        <v>18.999999999999773</v>
      </c>
      <c r="U14" s="50"/>
    </row>
    <row r="15" spans="2:21" ht="13.5">
      <c r="B15" s="20">
        <v>7</v>
      </c>
      <c r="C15" s="51">
        <f t="shared" si="1"/>
        <v>1241856.7585446376</v>
      </c>
      <c r="D15" s="51"/>
      <c r="E15" s="20">
        <v>2005</v>
      </c>
      <c r="F15" s="8">
        <v>42430</v>
      </c>
      <c r="G15" s="20" t="s">
        <v>2</v>
      </c>
      <c r="H15" s="20">
        <v>104.4</v>
      </c>
      <c r="I15" s="20">
        <v>104.79</v>
      </c>
      <c r="J15" s="42">
        <f t="shared" si="2"/>
        <v>39.00000000000006</v>
      </c>
      <c r="K15" s="52">
        <f t="shared" si="0"/>
        <v>37255.702756339124</v>
      </c>
      <c r="L15" s="52"/>
      <c r="M15" s="43">
        <f t="shared" si="3"/>
        <v>0.9552744296497198</v>
      </c>
      <c r="N15" s="20">
        <v>2005</v>
      </c>
      <c r="O15" s="8">
        <v>42430</v>
      </c>
      <c r="P15" s="53">
        <v>104.4</v>
      </c>
      <c r="Q15" s="53"/>
      <c r="R15" s="49">
        <f t="shared" si="4"/>
        <v>0</v>
      </c>
      <c r="S15" s="49"/>
      <c r="T15" s="50">
        <f t="shared" si="5"/>
        <v>0</v>
      </c>
      <c r="U15" s="50"/>
    </row>
    <row r="16" spans="2:21" ht="13.5">
      <c r="B16" s="20">
        <v>8</v>
      </c>
      <c r="C16" s="51">
        <f t="shared" si="1"/>
        <v>1241856.7585446376</v>
      </c>
      <c r="D16" s="51"/>
      <c r="E16" s="20">
        <v>2005</v>
      </c>
      <c r="F16" s="8">
        <v>42432</v>
      </c>
      <c r="G16" s="20" t="s">
        <v>3</v>
      </c>
      <c r="H16" s="20">
        <v>105</v>
      </c>
      <c r="I16" s="20">
        <v>104.72</v>
      </c>
      <c r="J16" s="42">
        <f t="shared" si="2"/>
        <v>28.000000000000114</v>
      </c>
      <c r="K16" s="52">
        <f t="shared" si="0"/>
        <v>37255.702756339124</v>
      </c>
      <c r="L16" s="52"/>
      <c r="M16" s="43">
        <f t="shared" si="3"/>
        <v>1.330560812726392</v>
      </c>
      <c r="N16" s="20">
        <v>2005</v>
      </c>
      <c r="O16" s="8">
        <v>42433</v>
      </c>
      <c r="P16" s="53">
        <v>105.24</v>
      </c>
      <c r="Q16" s="53"/>
      <c r="R16" s="49">
        <f t="shared" si="4"/>
        <v>31933.459505432726</v>
      </c>
      <c r="S16" s="49"/>
      <c r="T16" s="50">
        <f t="shared" si="5"/>
        <v>23.99999999999949</v>
      </c>
      <c r="U16" s="50"/>
    </row>
    <row r="17" spans="2:21" ht="13.5">
      <c r="B17" s="20">
        <v>9</v>
      </c>
      <c r="C17" s="51">
        <f t="shared" si="1"/>
        <v>1273790.2180500703</v>
      </c>
      <c r="D17" s="51"/>
      <c r="E17" s="20">
        <v>2005</v>
      </c>
      <c r="F17" s="8">
        <v>42439</v>
      </c>
      <c r="G17" s="20" t="s">
        <v>2</v>
      </c>
      <c r="H17" s="20">
        <v>103.91</v>
      </c>
      <c r="I17" s="20">
        <v>104.35</v>
      </c>
      <c r="J17" s="42">
        <f t="shared" si="2"/>
        <v>43.99999999999977</v>
      </c>
      <c r="K17" s="52">
        <f t="shared" si="0"/>
        <v>38213.706541502106</v>
      </c>
      <c r="L17" s="52"/>
      <c r="M17" s="43">
        <f t="shared" si="3"/>
        <v>0.8684933304886887</v>
      </c>
      <c r="N17" s="20">
        <v>2005</v>
      </c>
      <c r="O17" s="8">
        <v>42443</v>
      </c>
      <c r="P17" s="53">
        <v>104.35</v>
      </c>
      <c r="Q17" s="53"/>
      <c r="R17" s="49">
        <f t="shared" si="4"/>
        <v>-38213.706541502106</v>
      </c>
      <c r="S17" s="49"/>
      <c r="T17" s="50">
        <f t="shared" si="5"/>
        <v>-43.99999999999977</v>
      </c>
      <c r="U17" s="50"/>
    </row>
    <row r="18" spans="2:21" ht="13.5">
      <c r="B18" s="20">
        <v>10</v>
      </c>
      <c r="C18" s="51">
        <f t="shared" si="1"/>
        <v>1235576.5115085682</v>
      </c>
      <c r="D18" s="51"/>
      <c r="E18" s="20">
        <v>2005</v>
      </c>
      <c r="F18" s="8">
        <v>42447</v>
      </c>
      <c r="G18" s="20" t="s">
        <v>3</v>
      </c>
      <c r="H18" s="20">
        <v>104.95</v>
      </c>
      <c r="I18" s="20">
        <v>104.59</v>
      </c>
      <c r="J18" s="42">
        <f t="shared" si="2"/>
        <v>35.99999999999994</v>
      </c>
      <c r="K18" s="52">
        <f t="shared" si="0"/>
        <v>37067.295345257044</v>
      </c>
      <c r="L18" s="52"/>
      <c r="M18" s="43">
        <f t="shared" si="3"/>
        <v>1.0296470929238084</v>
      </c>
      <c r="N18" s="20">
        <v>2005</v>
      </c>
      <c r="O18" s="8">
        <v>42460</v>
      </c>
      <c r="P18" s="53">
        <v>106.93</v>
      </c>
      <c r="Q18" s="53"/>
      <c r="R18" s="49">
        <f t="shared" si="4"/>
        <v>203870.12439891446</v>
      </c>
      <c r="S18" s="49"/>
      <c r="T18" s="50">
        <f t="shared" si="5"/>
        <v>198.0000000000004</v>
      </c>
      <c r="U18" s="50"/>
    </row>
    <row r="19" spans="2:21" ht="13.5">
      <c r="B19" s="20">
        <v>11</v>
      </c>
      <c r="C19" s="51">
        <f t="shared" si="1"/>
        <v>1439446.6359074826</v>
      </c>
      <c r="D19" s="51"/>
      <c r="E19" s="20">
        <v>2005</v>
      </c>
      <c r="F19" s="8">
        <v>42495</v>
      </c>
      <c r="G19" s="20" t="s">
        <v>2</v>
      </c>
      <c r="H19" s="20">
        <v>104.46</v>
      </c>
      <c r="I19" s="20">
        <v>104.72</v>
      </c>
      <c r="J19" s="42">
        <f t="shared" si="2"/>
        <v>26.00000000000051</v>
      </c>
      <c r="K19" s="52">
        <f t="shared" si="0"/>
        <v>43183.39907722448</v>
      </c>
      <c r="L19" s="52"/>
      <c r="M19" s="43">
        <f t="shared" si="3"/>
        <v>1.6608999645086011</v>
      </c>
      <c r="N19" s="20">
        <v>2005</v>
      </c>
      <c r="O19" s="8">
        <v>42496</v>
      </c>
      <c r="P19" s="53">
        <v>104.72</v>
      </c>
      <c r="Q19" s="53"/>
      <c r="R19" s="49">
        <f t="shared" si="4"/>
        <v>-43183.39907722448</v>
      </c>
      <c r="S19" s="49"/>
      <c r="T19" s="50">
        <f t="shared" si="5"/>
        <v>-26.00000000000051</v>
      </c>
      <c r="U19" s="50"/>
    </row>
    <row r="20" spans="2:21" ht="13.5">
      <c r="B20" s="20">
        <v>12</v>
      </c>
      <c r="C20" s="51">
        <f t="shared" si="1"/>
        <v>1396263.236830258</v>
      </c>
      <c r="D20" s="51"/>
      <c r="E20" s="20">
        <v>2005</v>
      </c>
      <c r="F20" s="8">
        <v>42496</v>
      </c>
      <c r="G20" s="20" t="s">
        <v>3</v>
      </c>
      <c r="H20" s="20">
        <v>104.83</v>
      </c>
      <c r="I20" s="20">
        <v>104.6</v>
      </c>
      <c r="J20" s="42">
        <f t="shared" si="2"/>
        <v>23.000000000000398</v>
      </c>
      <c r="K20" s="52">
        <f t="shared" si="0"/>
        <v>41887.89710490774</v>
      </c>
      <c r="L20" s="52"/>
      <c r="M20" s="43">
        <f t="shared" si="3"/>
        <v>1.8212129176046528</v>
      </c>
      <c r="N20" s="20">
        <v>2005</v>
      </c>
      <c r="O20" s="8">
        <v>42496</v>
      </c>
      <c r="P20" s="53">
        <v>104.6</v>
      </c>
      <c r="Q20" s="53"/>
      <c r="R20" s="49">
        <f t="shared" si="4"/>
        <v>-41887.89710490774</v>
      </c>
      <c r="S20" s="49"/>
      <c r="T20" s="50">
        <f t="shared" si="5"/>
        <v>-23.000000000000398</v>
      </c>
      <c r="U20" s="50"/>
    </row>
    <row r="21" spans="2:21" ht="13.5">
      <c r="B21" s="20">
        <v>13</v>
      </c>
      <c r="C21" s="51">
        <f t="shared" si="1"/>
        <v>1354375.3397253503</v>
      </c>
      <c r="D21" s="51"/>
      <c r="E21" s="20">
        <v>2005</v>
      </c>
      <c r="F21" s="8">
        <v>42516</v>
      </c>
      <c r="G21" s="20" t="s">
        <v>3</v>
      </c>
      <c r="H21" s="20">
        <v>107.82</v>
      </c>
      <c r="I21" s="20">
        <v>107.6</v>
      </c>
      <c r="J21" s="42">
        <f t="shared" si="2"/>
        <v>21.999999999999886</v>
      </c>
      <c r="K21" s="52">
        <f t="shared" si="0"/>
        <v>40631.260191760506</v>
      </c>
      <c r="L21" s="52"/>
      <c r="M21" s="43">
        <f t="shared" si="3"/>
        <v>1.8468754632618507</v>
      </c>
      <c r="N21" s="20">
        <v>2005</v>
      </c>
      <c r="O21" s="8">
        <v>42521</v>
      </c>
      <c r="P21" s="53">
        <v>107.74</v>
      </c>
      <c r="Q21" s="53"/>
      <c r="R21" s="49">
        <f t="shared" si="4"/>
        <v>-14775.003706094492</v>
      </c>
      <c r="S21" s="49"/>
      <c r="T21" s="50">
        <f t="shared" si="5"/>
        <v>-21.999999999999886</v>
      </c>
      <c r="U21" s="50"/>
    </row>
    <row r="22" spans="2:21" ht="13.5">
      <c r="B22" s="20">
        <v>14</v>
      </c>
      <c r="C22" s="51">
        <f t="shared" si="1"/>
        <v>1339600.3360192557</v>
      </c>
      <c r="D22" s="51"/>
      <c r="E22" s="20">
        <v>2005</v>
      </c>
      <c r="F22" s="8">
        <v>42522</v>
      </c>
      <c r="G22" s="20" t="s">
        <v>3</v>
      </c>
      <c r="H22" s="20">
        <v>108.66</v>
      </c>
      <c r="I22" s="20">
        <v>108.14</v>
      </c>
      <c r="J22" s="42">
        <f t="shared" si="2"/>
        <v>51.9999999999996</v>
      </c>
      <c r="K22" s="52">
        <f t="shared" si="0"/>
        <v>40188.01008057767</v>
      </c>
      <c r="L22" s="52"/>
      <c r="M22" s="43">
        <f t="shared" si="3"/>
        <v>0.7728463477034225</v>
      </c>
      <c r="N22" s="20">
        <v>2005</v>
      </c>
      <c r="O22" s="8">
        <v>42523</v>
      </c>
      <c r="P22" s="53">
        <v>108.14</v>
      </c>
      <c r="Q22" s="53"/>
      <c r="R22" s="49">
        <f t="shared" si="4"/>
        <v>-40188.01008057766</v>
      </c>
      <c r="S22" s="49"/>
      <c r="T22" s="50">
        <f t="shared" si="5"/>
        <v>-51.9999999999996</v>
      </c>
      <c r="U22" s="50"/>
    </row>
    <row r="23" spans="2:21" ht="13.5">
      <c r="B23" s="20">
        <v>15</v>
      </c>
      <c r="C23" s="51">
        <f t="shared" si="1"/>
        <v>1299412.325938678</v>
      </c>
      <c r="D23" s="51"/>
      <c r="E23" s="20">
        <v>2005</v>
      </c>
      <c r="F23" s="8">
        <v>42524</v>
      </c>
      <c r="G23" s="20" t="s">
        <v>2</v>
      </c>
      <c r="H23" s="20">
        <v>107.73</v>
      </c>
      <c r="I23" s="20">
        <v>108.16</v>
      </c>
      <c r="J23" s="42">
        <f t="shared" si="2"/>
        <v>42.99999999999926</v>
      </c>
      <c r="K23" s="52">
        <f t="shared" si="0"/>
        <v>38982.36977816034</v>
      </c>
      <c r="L23" s="52"/>
      <c r="M23" s="43">
        <f t="shared" si="3"/>
        <v>0.9065667390270002</v>
      </c>
      <c r="N23" s="20">
        <v>2005</v>
      </c>
      <c r="O23" s="8">
        <v>42529</v>
      </c>
      <c r="P23" s="53">
        <v>107.06</v>
      </c>
      <c r="Q23" s="53"/>
      <c r="R23" s="49">
        <f t="shared" si="4"/>
        <v>60739.97151480916</v>
      </c>
      <c r="S23" s="49"/>
      <c r="T23" s="50">
        <f t="shared" si="5"/>
        <v>67.00000000000017</v>
      </c>
      <c r="U23" s="50"/>
    </row>
    <row r="24" spans="2:21" ht="13.5">
      <c r="B24" s="20">
        <v>16</v>
      </c>
      <c r="C24" s="51">
        <f t="shared" si="1"/>
        <v>1360152.2974534873</v>
      </c>
      <c r="D24" s="51"/>
      <c r="E24" s="20">
        <v>2005</v>
      </c>
      <c r="F24" s="8">
        <v>42530</v>
      </c>
      <c r="G24" s="20" t="s">
        <v>3</v>
      </c>
      <c r="H24" s="20">
        <v>107.27</v>
      </c>
      <c r="I24" s="20">
        <v>107.08</v>
      </c>
      <c r="J24" s="42">
        <f t="shared" si="2"/>
        <v>18.999999999999773</v>
      </c>
      <c r="K24" s="52">
        <f t="shared" si="0"/>
        <v>40804.56892360462</v>
      </c>
      <c r="L24" s="52"/>
      <c r="M24" s="43">
        <f t="shared" si="3"/>
        <v>2.147608890716058</v>
      </c>
      <c r="N24" s="20">
        <v>2005</v>
      </c>
      <c r="O24" s="8">
        <v>42537</v>
      </c>
      <c r="P24" s="53">
        <v>109.07</v>
      </c>
      <c r="Q24" s="53"/>
      <c r="R24" s="49">
        <f t="shared" si="4"/>
        <v>386569.60032888985</v>
      </c>
      <c r="S24" s="49"/>
      <c r="T24" s="50">
        <f t="shared" si="5"/>
        <v>179.99999999999972</v>
      </c>
      <c r="U24" s="50"/>
    </row>
    <row r="25" spans="2:21" ht="13.5">
      <c r="B25" s="20">
        <v>17</v>
      </c>
      <c r="C25" s="51">
        <f t="shared" si="1"/>
        <v>1746721.8977823772</v>
      </c>
      <c r="D25" s="51"/>
      <c r="E25" s="20">
        <v>2005</v>
      </c>
      <c r="F25" s="8">
        <v>42538</v>
      </c>
      <c r="G25" s="20" t="s">
        <v>2</v>
      </c>
      <c r="H25" s="20">
        <v>108.77</v>
      </c>
      <c r="I25" s="20">
        <v>109.06</v>
      </c>
      <c r="J25" s="42">
        <f t="shared" si="2"/>
        <v>29.000000000000625</v>
      </c>
      <c r="K25" s="52">
        <f t="shared" si="0"/>
        <v>52401.65693347131</v>
      </c>
      <c r="L25" s="52"/>
      <c r="M25" s="43">
        <f t="shared" si="3"/>
        <v>1.8069536873610408</v>
      </c>
      <c r="N25" s="20">
        <v>2005</v>
      </c>
      <c r="O25" s="8">
        <v>42541</v>
      </c>
      <c r="P25" s="53">
        <v>109.06</v>
      </c>
      <c r="Q25" s="53"/>
      <c r="R25" s="49">
        <f t="shared" si="4"/>
        <v>-52401.656933471306</v>
      </c>
      <c r="S25" s="49"/>
      <c r="T25" s="50">
        <f t="shared" si="5"/>
        <v>-29.000000000000625</v>
      </c>
      <c r="U25" s="50"/>
    </row>
    <row r="26" spans="2:21" ht="13.5">
      <c r="B26" s="20">
        <v>18</v>
      </c>
      <c r="C26" s="51">
        <f t="shared" si="1"/>
        <v>1694320.2408489059</v>
      </c>
      <c r="D26" s="51"/>
      <c r="E26" s="20">
        <v>2005</v>
      </c>
      <c r="F26" s="8">
        <v>42551</v>
      </c>
      <c r="G26" s="20" t="s">
        <v>3</v>
      </c>
      <c r="H26" s="20">
        <v>110.52</v>
      </c>
      <c r="I26" s="20">
        <v>110</v>
      </c>
      <c r="J26" s="42">
        <f t="shared" si="2"/>
        <v>51.9999999999996</v>
      </c>
      <c r="K26" s="52">
        <f t="shared" si="0"/>
        <v>50829.607225467174</v>
      </c>
      <c r="L26" s="52"/>
      <c r="M26" s="43">
        <f t="shared" si="3"/>
        <v>0.977492446643607</v>
      </c>
      <c r="N26" s="20">
        <v>2005</v>
      </c>
      <c r="O26" s="8">
        <v>42563</v>
      </c>
      <c r="P26" s="53">
        <v>111.47</v>
      </c>
      <c r="Q26" s="53"/>
      <c r="R26" s="49">
        <f t="shared" si="4"/>
        <v>92861.78243114294</v>
      </c>
      <c r="S26" s="49"/>
      <c r="T26" s="50">
        <f t="shared" si="5"/>
        <v>95.00000000000028</v>
      </c>
      <c r="U26" s="50"/>
    </row>
    <row r="27" spans="2:21" ht="13.5">
      <c r="B27" s="20">
        <v>19</v>
      </c>
      <c r="C27" s="51">
        <f t="shared" si="1"/>
        <v>1787182.0232800487</v>
      </c>
      <c r="D27" s="51"/>
      <c r="E27" s="20">
        <v>2005</v>
      </c>
      <c r="F27" s="8">
        <v>42565</v>
      </c>
      <c r="G27" s="20" t="s">
        <v>3</v>
      </c>
      <c r="H27" s="20">
        <v>112.03</v>
      </c>
      <c r="I27" s="20">
        <v>111.64</v>
      </c>
      <c r="J27" s="42">
        <f t="shared" si="2"/>
        <v>39.00000000000006</v>
      </c>
      <c r="K27" s="52">
        <f t="shared" si="0"/>
        <v>53615.46069840146</v>
      </c>
      <c r="L27" s="52"/>
      <c r="M27" s="43">
        <f t="shared" si="3"/>
        <v>1.3747554025231126</v>
      </c>
      <c r="N27" s="20">
        <v>2005</v>
      </c>
      <c r="O27" s="8">
        <v>42569</v>
      </c>
      <c r="P27" s="53">
        <v>111.64</v>
      </c>
      <c r="Q27" s="53"/>
      <c r="R27" s="49">
        <f t="shared" si="4"/>
        <v>-53615.460698401475</v>
      </c>
      <c r="S27" s="49"/>
      <c r="T27" s="50">
        <f t="shared" si="5"/>
        <v>-39.00000000000006</v>
      </c>
      <c r="U27" s="50"/>
    </row>
    <row r="28" spans="2:21" ht="13.5">
      <c r="B28" s="20">
        <v>20</v>
      </c>
      <c r="C28" s="51">
        <f t="shared" si="1"/>
        <v>1733566.5625816472</v>
      </c>
      <c r="D28" s="51"/>
      <c r="E28" s="20">
        <v>2005</v>
      </c>
      <c r="F28" s="8">
        <v>42572</v>
      </c>
      <c r="G28" s="20" t="s">
        <v>2</v>
      </c>
      <c r="H28" s="20">
        <v>112.41</v>
      </c>
      <c r="I28" s="20">
        <v>112.71</v>
      </c>
      <c r="J28" s="42">
        <f t="shared" si="2"/>
        <v>29.999999999999716</v>
      </c>
      <c r="K28" s="52">
        <f t="shared" si="0"/>
        <v>52006.99687744941</v>
      </c>
      <c r="L28" s="52"/>
      <c r="M28" s="43">
        <f t="shared" si="3"/>
        <v>1.7335665625816634</v>
      </c>
      <c r="N28" s="20">
        <v>2005</v>
      </c>
      <c r="O28" s="8">
        <v>42573</v>
      </c>
      <c r="P28" s="53">
        <v>111.01</v>
      </c>
      <c r="Q28" s="53"/>
      <c r="R28" s="49">
        <f t="shared" si="4"/>
        <v>242699.31876143138</v>
      </c>
      <c r="S28" s="49"/>
      <c r="T28" s="50">
        <f t="shared" si="5"/>
        <v>139.99999999999915</v>
      </c>
      <c r="U28" s="50"/>
    </row>
    <row r="29" spans="2:21" ht="13.5">
      <c r="B29" s="20">
        <v>21</v>
      </c>
      <c r="C29" s="51">
        <f t="shared" si="1"/>
        <v>1976265.8813430786</v>
      </c>
      <c r="D29" s="51"/>
      <c r="E29" s="20">
        <v>2005</v>
      </c>
      <c r="F29" s="8">
        <v>42597</v>
      </c>
      <c r="G29" s="20" t="s">
        <v>2</v>
      </c>
      <c r="H29" s="20">
        <v>109.51</v>
      </c>
      <c r="I29" s="20">
        <v>109.77</v>
      </c>
      <c r="J29" s="42">
        <f t="shared" si="2"/>
        <v>25.99999999999909</v>
      </c>
      <c r="K29" s="52">
        <f t="shared" si="0"/>
        <v>59287.976440292354</v>
      </c>
      <c r="L29" s="52"/>
      <c r="M29" s="43">
        <f t="shared" si="3"/>
        <v>2.2803067861651702</v>
      </c>
      <c r="N29" s="20">
        <v>2005</v>
      </c>
      <c r="O29" s="8">
        <v>42597</v>
      </c>
      <c r="P29" s="53">
        <v>109.77</v>
      </c>
      <c r="Q29" s="53"/>
      <c r="R29" s="49">
        <f t="shared" si="4"/>
        <v>-59287.976440292354</v>
      </c>
      <c r="S29" s="49"/>
      <c r="T29" s="50">
        <f t="shared" si="5"/>
        <v>-25.99999999999909</v>
      </c>
      <c r="U29" s="50"/>
    </row>
    <row r="30" spans="2:21" ht="13.5">
      <c r="B30" s="20">
        <v>22</v>
      </c>
      <c r="C30" s="51">
        <f t="shared" si="1"/>
        <v>1916977.9049027862</v>
      </c>
      <c r="D30" s="51"/>
      <c r="E30" s="20">
        <v>2005</v>
      </c>
      <c r="F30" s="8">
        <v>42606</v>
      </c>
      <c r="G30" s="20" t="s">
        <v>3</v>
      </c>
      <c r="H30" s="20">
        <v>110.24</v>
      </c>
      <c r="I30" s="20">
        <v>110</v>
      </c>
      <c r="J30" s="42">
        <f t="shared" si="2"/>
        <v>23.99999999999949</v>
      </c>
      <c r="K30" s="52">
        <f t="shared" si="0"/>
        <v>57509.337147083585</v>
      </c>
      <c r="L30" s="52"/>
      <c r="M30" s="43">
        <f t="shared" si="3"/>
        <v>2.396222381128534</v>
      </c>
      <c r="N30" s="20">
        <v>2005</v>
      </c>
      <c r="O30" s="8">
        <v>42607</v>
      </c>
      <c r="P30" s="53">
        <v>110</v>
      </c>
      <c r="Q30" s="53"/>
      <c r="R30" s="49">
        <f t="shared" si="4"/>
        <v>-57509.337147083585</v>
      </c>
      <c r="S30" s="49"/>
      <c r="T30" s="50">
        <f t="shared" si="5"/>
        <v>-23.99999999999949</v>
      </c>
      <c r="U30" s="50"/>
    </row>
    <row r="31" spans="2:21" ht="13.5">
      <c r="B31" s="20">
        <v>23</v>
      </c>
      <c r="C31" s="51">
        <f t="shared" si="1"/>
        <v>1859468.5677557027</v>
      </c>
      <c r="D31" s="51"/>
      <c r="E31" s="20">
        <v>2005</v>
      </c>
      <c r="F31" s="8">
        <v>42620</v>
      </c>
      <c r="G31" s="20" t="s">
        <v>3</v>
      </c>
      <c r="H31" s="20">
        <v>110.03</v>
      </c>
      <c r="I31" s="20">
        <v>109.53</v>
      </c>
      <c r="J31" s="42">
        <f t="shared" si="2"/>
        <v>50</v>
      </c>
      <c r="K31" s="52">
        <f t="shared" si="0"/>
        <v>55784.05703267108</v>
      </c>
      <c r="L31" s="52"/>
      <c r="M31" s="43">
        <f t="shared" si="3"/>
        <v>1.1156811406534215</v>
      </c>
      <c r="N31" s="20">
        <v>2005</v>
      </c>
      <c r="O31" s="8">
        <v>42622</v>
      </c>
      <c r="P31" s="53">
        <v>110.24</v>
      </c>
      <c r="Q31" s="53"/>
      <c r="R31" s="49">
        <f t="shared" si="4"/>
        <v>23429.30395372115</v>
      </c>
      <c r="S31" s="49"/>
      <c r="T31" s="50">
        <f t="shared" si="5"/>
        <v>20.999999999999375</v>
      </c>
      <c r="U31" s="50"/>
    </row>
    <row r="32" spans="2:21" ht="13.5">
      <c r="B32" s="20">
        <v>24</v>
      </c>
      <c r="C32" s="51">
        <f t="shared" si="1"/>
        <v>1882897.8717094238</v>
      </c>
      <c r="D32" s="51"/>
      <c r="E32" s="20">
        <v>2005</v>
      </c>
      <c r="F32" s="8">
        <v>42626</v>
      </c>
      <c r="G32" s="20" t="s">
        <v>3</v>
      </c>
      <c r="H32" s="20">
        <v>110.45</v>
      </c>
      <c r="I32" s="20">
        <v>110.13</v>
      </c>
      <c r="J32" s="42">
        <f t="shared" si="2"/>
        <v>32.00000000000074</v>
      </c>
      <c r="K32" s="52">
        <f t="shared" si="0"/>
        <v>56486.936151282716</v>
      </c>
      <c r="L32" s="52"/>
      <c r="M32" s="43">
        <f t="shared" si="3"/>
        <v>1.7652167547275441</v>
      </c>
      <c r="N32" s="20">
        <v>2005</v>
      </c>
      <c r="O32" s="8">
        <v>42627</v>
      </c>
      <c r="P32" s="53">
        <v>110.45</v>
      </c>
      <c r="Q32" s="53"/>
      <c r="R32" s="49">
        <f t="shared" si="4"/>
        <v>0</v>
      </c>
      <c r="S32" s="49"/>
      <c r="T32" s="50">
        <f t="shared" si="5"/>
        <v>0</v>
      </c>
      <c r="U32" s="50"/>
    </row>
    <row r="33" spans="2:21" ht="13.5">
      <c r="B33" s="20">
        <v>25</v>
      </c>
      <c r="C33" s="51">
        <f t="shared" si="1"/>
        <v>1882897.8717094238</v>
      </c>
      <c r="D33" s="51"/>
      <c r="E33" s="20">
        <v>2005</v>
      </c>
      <c r="F33" s="8">
        <v>42634</v>
      </c>
      <c r="G33" s="20" t="s">
        <v>2</v>
      </c>
      <c r="H33" s="20">
        <v>111.03</v>
      </c>
      <c r="I33" s="20">
        <v>111.38</v>
      </c>
      <c r="J33" s="42">
        <f t="shared" si="2"/>
        <v>34.99999999999943</v>
      </c>
      <c r="K33" s="52">
        <f t="shared" si="0"/>
        <v>56486.936151282716</v>
      </c>
      <c r="L33" s="52"/>
      <c r="M33" s="43">
        <f t="shared" si="3"/>
        <v>1.6139124614652467</v>
      </c>
      <c r="N33" s="20">
        <v>2005</v>
      </c>
      <c r="O33" s="8">
        <v>42634</v>
      </c>
      <c r="P33" s="53">
        <v>111.38</v>
      </c>
      <c r="Q33" s="53"/>
      <c r="R33" s="49">
        <f t="shared" si="4"/>
        <v>-56486.936151282716</v>
      </c>
      <c r="S33" s="49"/>
      <c r="T33" s="50">
        <f t="shared" si="5"/>
        <v>-34.99999999999943</v>
      </c>
      <c r="U33" s="50"/>
    </row>
    <row r="34" spans="2:21" ht="13.5">
      <c r="B34" s="20">
        <v>26</v>
      </c>
      <c r="C34" s="51">
        <f t="shared" si="1"/>
        <v>1826410.9355581412</v>
      </c>
      <c r="D34" s="51"/>
      <c r="E34" s="20">
        <v>2005</v>
      </c>
      <c r="F34" s="8">
        <v>42636</v>
      </c>
      <c r="G34" s="20" t="s">
        <v>3</v>
      </c>
      <c r="H34" s="20">
        <v>111.76</v>
      </c>
      <c r="I34" s="20">
        <v>111.44</v>
      </c>
      <c r="J34" s="42">
        <f t="shared" si="2"/>
        <v>32.00000000000074</v>
      </c>
      <c r="K34" s="52">
        <f t="shared" si="0"/>
        <v>54792.32806674424</v>
      </c>
      <c r="L34" s="52"/>
      <c r="M34" s="43">
        <f t="shared" si="3"/>
        <v>1.712260252085718</v>
      </c>
      <c r="N34" s="20">
        <v>2005</v>
      </c>
      <c r="O34" s="8">
        <v>42636</v>
      </c>
      <c r="P34" s="53">
        <v>111.44</v>
      </c>
      <c r="Q34" s="53"/>
      <c r="R34" s="49">
        <f t="shared" si="4"/>
        <v>-54792.328066744245</v>
      </c>
      <c r="S34" s="49"/>
      <c r="T34" s="50">
        <f t="shared" si="5"/>
        <v>-32.00000000000074</v>
      </c>
      <c r="U34" s="50"/>
    </row>
    <row r="35" spans="2:21" ht="13.5">
      <c r="B35" s="20">
        <v>27</v>
      </c>
      <c r="C35" s="51">
        <f t="shared" si="1"/>
        <v>1771618.607491397</v>
      </c>
      <c r="D35" s="51"/>
      <c r="E35" s="20">
        <v>2005</v>
      </c>
      <c r="F35" s="8">
        <v>42636</v>
      </c>
      <c r="G35" s="20" t="s">
        <v>3</v>
      </c>
      <c r="H35" s="20">
        <v>111.78</v>
      </c>
      <c r="I35" s="20">
        <v>111.04</v>
      </c>
      <c r="J35" s="42">
        <f t="shared" si="2"/>
        <v>73.99999999999949</v>
      </c>
      <c r="K35" s="52">
        <f t="shared" si="0"/>
        <v>53148.55822474191</v>
      </c>
      <c r="L35" s="52"/>
      <c r="M35" s="43">
        <f t="shared" si="3"/>
        <v>0.7182237597938146</v>
      </c>
      <c r="N35" s="20">
        <v>2005</v>
      </c>
      <c r="O35" s="8">
        <v>42649</v>
      </c>
      <c r="P35" s="53">
        <v>113.58</v>
      </c>
      <c r="Q35" s="53"/>
      <c r="R35" s="49">
        <f t="shared" si="4"/>
        <v>129280.27676288642</v>
      </c>
      <c r="S35" s="49"/>
      <c r="T35" s="50">
        <f t="shared" si="5"/>
        <v>179.99999999999972</v>
      </c>
      <c r="U35" s="50"/>
    </row>
    <row r="36" spans="2:21" ht="13.5">
      <c r="B36" s="20">
        <v>28</v>
      </c>
      <c r="C36" s="51">
        <f t="shared" si="1"/>
        <v>1900898.8842542835</v>
      </c>
      <c r="D36" s="51"/>
      <c r="E36" s="20">
        <v>2005</v>
      </c>
      <c r="F36" s="8">
        <v>42653</v>
      </c>
      <c r="G36" s="20" t="s">
        <v>3</v>
      </c>
      <c r="H36" s="20">
        <v>113.84</v>
      </c>
      <c r="I36" s="20">
        <v>113.66</v>
      </c>
      <c r="J36" s="42">
        <f t="shared" si="2"/>
        <v>18.000000000000682</v>
      </c>
      <c r="K36" s="52">
        <f t="shared" si="0"/>
        <v>57026.9665276285</v>
      </c>
      <c r="L36" s="52"/>
      <c r="M36" s="43">
        <f t="shared" si="3"/>
        <v>3.168164807090352</v>
      </c>
      <c r="N36" s="20">
        <v>2005</v>
      </c>
      <c r="O36" s="8">
        <v>42653</v>
      </c>
      <c r="P36" s="53">
        <v>113.66</v>
      </c>
      <c r="Q36" s="53"/>
      <c r="R36" s="49">
        <f t="shared" si="4"/>
        <v>-57026.966527628494</v>
      </c>
      <c r="S36" s="49"/>
      <c r="T36" s="50">
        <f t="shared" si="5"/>
        <v>-18.000000000000682</v>
      </c>
      <c r="U36" s="50"/>
    </row>
    <row r="37" spans="2:21" ht="13.5">
      <c r="B37" s="20">
        <v>29</v>
      </c>
      <c r="C37" s="51">
        <f t="shared" si="1"/>
        <v>1843871.917726655</v>
      </c>
      <c r="D37" s="51"/>
      <c r="E37" s="20">
        <v>2005</v>
      </c>
      <c r="F37" s="8">
        <v>42653</v>
      </c>
      <c r="G37" s="20" t="s">
        <v>3</v>
      </c>
      <c r="H37" s="20">
        <v>113.87</v>
      </c>
      <c r="I37" s="20">
        <v>113.56</v>
      </c>
      <c r="J37" s="42">
        <f>ABS(H37-I37)*100</f>
        <v>31.000000000000227</v>
      </c>
      <c r="K37" s="52">
        <f t="shared" si="0"/>
        <v>55316.15753179965</v>
      </c>
      <c r="L37" s="52"/>
      <c r="M37" s="43">
        <f t="shared" si="3"/>
        <v>1.7843921784451369</v>
      </c>
      <c r="N37" s="20">
        <v>2005</v>
      </c>
      <c r="O37" s="8">
        <v>42657</v>
      </c>
      <c r="P37" s="53">
        <v>114.2</v>
      </c>
      <c r="Q37" s="53"/>
      <c r="R37" s="49">
        <f t="shared" si="4"/>
        <v>58884.941888689216</v>
      </c>
      <c r="S37" s="49"/>
      <c r="T37" s="50">
        <f t="shared" si="5"/>
        <v>32.99999999999983</v>
      </c>
      <c r="U37" s="50"/>
    </row>
    <row r="38" spans="2:21" ht="13.5">
      <c r="B38" s="20">
        <v>30</v>
      </c>
      <c r="C38" s="51">
        <f t="shared" si="1"/>
        <v>1902756.8596153443</v>
      </c>
      <c r="D38" s="51"/>
      <c r="E38" s="20">
        <v>2005</v>
      </c>
      <c r="F38" s="8">
        <v>42676</v>
      </c>
      <c r="G38" s="20" t="s">
        <v>3</v>
      </c>
      <c r="H38" s="20">
        <v>116.9</v>
      </c>
      <c r="I38" s="20">
        <v>116.59</v>
      </c>
      <c r="J38" s="42">
        <f t="shared" si="2"/>
        <v>31.000000000000227</v>
      </c>
      <c r="K38" s="52">
        <f t="shared" si="0"/>
        <v>57082.70578846033</v>
      </c>
      <c r="L38" s="52"/>
      <c r="M38" s="43">
        <f t="shared" si="3"/>
        <v>1.8413776060793519</v>
      </c>
      <c r="N38" s="20">
        <v>2005</v>
      </c>
      <c r="O38" s="8">
        <v>42676</v>
      </c>
      <c r="P38" s="53">
        <v>116.59</v>
      </c>
      <c r="Q38" s="53"/>
      <c r="R38" s="49">
        <f t="shared" si="4"/>
        <v>-57082.70578846033</v>
      </c>
      <c r="S38" s="49"/>
      <c r="T38" s="50">
        <f t="shared" si="5"/>
        <v>-31.000000000000227</v>
      </c>
      <c r="U38" s="50"/>
    </row>
    <row r="39" spans="2:21" ht="13.5">
      <c r="B39" s="20">
        <v>31</v>
      </c>
      <c r="C39" s="51">
        <f t="shared" si="1"/>
        <v>1845674.153826884</v>
      </c>
      <c r="D39" s="51"/>
      <c r="E39" s="20">
        <v>2005</v>
      </c>
      <c r="F39" s="8">
        <v>42677</v>
      </c>
      <c r="G39" s="20" t="s">
        <v>3</v>
      </c>
      <c r="H39" s="20">
        <v>116.94</v>
      </c>
      <c r="I39" s="20">
        <v>116.79</v>
      </c>
      <c r="J39" s="42">
        <f t="shared" si="2"/>
        <v>14.999999999999147</v>
      </c>
      <c r="K39" s="52">
        <f t="shared" si="0"/>
        <v>55370.22461480652</v>
      </c>
      <c r="L39" s="52"/>
      <c r="M39" s="43">
        <f t="shared" si="3"/>
        <v>3.691348307653978</v>
      </c>
      <c r="N39" s="20">
        <v>2005</v>
      </c>
      <c r="O39" s="8">
        <v>42682</v>
      </c>
      <c r="P39" s="53">
        <v>117.38</v>
      </c>
      <c r="Q39" s="53"/>
      <c r="R39" s="49">
        <f t="shared" si="4"/>
        <v>162419.32553677418</v>
      </c>
      <c r="S39" s="49"/>
      <c r="T39" s="50">
        <f t="shared" si="5"/>
        <v>43.99999999999977</v>
      </c>
      <c r="U39" s="50"/>
    </row>
    <row r="40" spans="2:21" ht="13.5">
      <c r="B40" s="20">
        <v>32</v>
      </c>
      <c r="C40" s="51">
        <f t="shared" si="1"/>
        <v>2008093.4793636582</v>
      </c>
      <c r="D40" s="51"/>
      <c r="E40" s="20">
        <v>2005</v>
      </c>
      <c r="F40" s="8">
        <v>42692</v>
      </c>
      <c r="G40" s="20" t="s">
        <v>3</v>
      </c>
      <c r="H40" s="20">
        <v>119.35</v>
      </c>
      <c r="I40" s="20">
        <v>118.85</v>
      </c>
      <c r="J40" s="42">
        <f t="shared" si="2"/>
        <v>50</v>
      </c>
      <c r="K40" s="52">
        <f t="shared" si="0"/>
        <v>60242.80438090974</v>
      </c>
      <c r="L40" s="52"/>
      <c r="M40" s="43">
        <f t="shared" si="3"/>
        <v>1.2048560876181948</v>
      </c>
      <c r="N40" s="20">
        <v>2005</v>
      </c>
      <c r="O40" s="8">
        <v>42695</v>
      </c>
      <c r="P40" s="53">
        <v>118.85</v>
      </c>
      <c r="Q40" s="53"/>
      <c r="R40" s="49">
        <f t="shared" si="4"/>
        <v>-60242.80438090974</v>
      </c>
      <c r="S40" s="49"/>
      <c r="T40" s="50">
        <f t="shared" si="5"/>
        <v>-50</v>
      </c>
      <c r="U40" s="50"/>
    </row>
    <row r="41" spans="2:21" ht="13.5">
      <c r="B41" s="20">
        <v>33</v>
      </c>
      <c r="C41" s="51">
        <f t="shared" si="1"/>
        <v>1947850.6749827485</v>
      </c>
      <c r="D41" s="51"/>
      <c r="E41" s="20">
        <v>2005</v>
      </c>
      <c r="F41" s="8">
        <v>42696</v>
      </c>
      <c r="G41" s="20" t="s">
        <v>3</v>
      </c>
      <c r="H41" s="20">
        <v>119.2</v>
      </c>
      <c r="I41" s="20">
        <v>118.99</v>
      </c>
      <c r="J41" s="42">
        <f t="shared" si="2"/>
        <v>21.000000000000796</v>
      </c>
      <c r="K41" s="52">
        <f t="shared" si="0"/>
        <v>58435.520249482455</v>
      </c>
      <c r="L41" s="52"/>
      <c r="M41" s="43">
        <f t="shared" si="3"/>
        <v>2.7826438214038207</v>
      </c>
      <c r="N41" s="20">
        <v>2005</v>
      </c>
      <c r="O41" s="8">
        <v>42696</v>
      </c>
      <c r="P41" s="53">
        <v>118.99</v>
      </c>
      <c r="Q41" s="53"/>
      <c r="R41" s="49">
        <f t="shared" si="4"/>
        <v>-58435.520249482455</v>
      </c>
      <c r="S41" s="49"/>
      <c r="T41" s="50">
        <f t="shared" si="5"/>
        <v>-21.000000000000796</v>
      </c>
      <c r="U41" s="50"/>
    </row>
    <row r="42" spans="2:21" ht="13.5">
      <c r="B42" s="20">
        <v>34</v>
      </c>
      <c r="C42" s="51">
        <f t="shared" si="1"/>
        <v>1889415.154733266</v>
      </c>
      <c r="D42" s="51"/>
      <c r="E42" s="20">
        <v>2005</v>
      </c>
      <c r="F42" s="8">
        <v>42697</v>
      </c>
      <c r="G42" s="20" t="s">
        <v>2</v>
      </c>
      <c r="H42" s="20">
        <v>118.63</v>
      </c>
      <c r="I42" s="20">
        <v>119.05</v>
      </c>
      <c r="J42" s="42">
        <f t="shared" si="2"/>
        <v>42.00000000000017</v>
      </c>
      <c r="K42" s="52">
        <f t="shared" si="0"/>
        <v>56682.454641997974</v>
      </c>
      <c r="L42" s="52"/>
      <c r="M42" s="43">
        <f t="shared" si="3"/>
        <v>1.3495822533808988</v>
      </c>
      <c r="N42" s="20">
        <v>2005</v>
      </c>
      <c r="O42" s="8">
        <v>42697</v>
      </c>
      <c r="P42" s="53">
        <v>118.82</v>
      </c>
      <c r="Q42" s="53"/>
      <c r="R42" s="49">
        <f t="shared" si="4"/>
        <v>-25642.06281423677</v>
      </c>
      <c r="S42" s="49"/>
      <c r="T42" s="50">
        <f t="shared" si="5"/>
        <v>-42.00000000000017</v>
      </c>
      <c r="U42" s="50"/>
    </row>
    <row r="43" spans="2:21" ht="13.5">
      <c r="B43" s="20">
        <v>35</v>
      </c>
      <c r="C43" s="51">
        <f t="shared" si="1"/>
        <v>1863773.0919190291</v>
      </c>
      <c r="D43" s="51"/>
      <c r="E43" s="20">
        <v>2005</v>
      </c>
      <c r="F43" s="8">
        <v>42697</v>
      </c>
      <c r="G43" s="20" t="s">
        <v>2</v>
      </c>
      <c r="H43" s="20">
        <v>118.67</v>
      </c>
      <c r="I43" s="20">
        <v>118.96</v>
      </c>
      <c r="J43" s="42">
        <f t="shared" si="2"/>
        <v>28.999999999999204</v>
      </c>
      <c r="K43" s="52">
        <f t="shared" si="0"/>
        <v>55913.19275757087</v>
      </c>
      <c r="L43" s="52"/>
      <c r="M43" s="43">
        <f t="shared" si="3"/>
        <v>1.9280411295714621</v>
      </c>
      <c r="N43" s="20">
        <v>2005</v>
      </c>
      <c r="O43" s="8">
        <v>42698</v>
      </c>
      <c r="P43" s="53">
        <v>118.96</v>
      </c>
      <c r="Q43" s="53"/>
      <c r="R43" s="49">
        <f t="shared" si="4"/>
        <v>-55913.19275757086</v>
      </c>
      <c r="S43" s="49"/>
      <c r="T43" s="50">
        <f t="shared" si="5"/>
        <v>-28.999999999999204</v>
      </c>
      <c r="U43" s="50"/>
    </row>
    <row r="44" spans="2:21" ht="13.5">
      <c r="B44" s="20">
        <v>36</v>
      </c>
      <c r="C44" s="51">
        <f t="shared" si="1"/>
        <v>1807859.8991614582</v>
      </c>
      <c r="D44" s="51"/>
      <c r="E44" s="20">
        <v>2005</v>
      </c>
      <c r="F44" s="8">
        <v>42703</v>
      </c>
      <c r="G44" s="20" t="s">
        <v>2</v>
      </c>
      <c r="H44" s="20">
        <v>119.14</v>
      </c>
      <c r="I44" s="20">
        <v>119.39</v>
      </c>
      <c r="J44" s="42">
        <f t="shared" si="2"/>
        <v>25</v>
      </c>
      <c r="K44" s="52">
        <f t="shared" si="0"/>
        <v>54235.796974843746</v>
      </c>
      <c r="L44" s="52"/>
      <c r="M44" s="43">
        <f t="shared" si="3"/>
        <v>2.1694318789937497</v>
      </c>
      <c r="N44" s="20">
        <v>2005</v>
      </c>
      <c r="O44" s="8">
        <v>42703</v>
      </c>
      <c r="P44" s="53">
        <v>119.39</v>
      </c>
      <c r="Q44" s="53"/>
      <c r="R44" s="49">
        <f t="shared" si="4"/>
        <v>-54235.79697484374</v>
      </c>
      <c r="S44" s="49"/>
      <c r="T44" s="50">
        <f t="shared" si="5"/>
        <v>-25</v>
      </c>
      <c r="U44" s="50"/>
    </row>
    <row r="45" spans="2:21" ht="13.5">
      <c r="B45" s="20">
        <v>37</v>
      </c>
      <c r="C45" s="51">
        <f t="shared" si="1"/>
        <v>1753624.1021866144</v>
      </c>
      <c r="D45" s="51"/>
      <c r="E45" s="20">
        <v>2005</v>
      </c>
      <c r="F45" s="8">
        <v>42711</v>
      </c>
      <c r="G45" s="20" t="s">
        <v>3</v>
      </c>
      <c r="H45" s="20">
        <v>121.16</v>
      </c>
      <c r="I45" s="20">
        <v>120.82</v>
      </c>
      <c r="J45" s="42">
        <f t="shared" si="2"/>
        <v>34.00000000000034</v>
      </c>
      <c r="K45" s="52">
        <f t="shared" si="0"/>
        <v>52608.72306559843</v>
      </c>
      <c r="L45" s="52"/>
      <c r="M45" s="43">
        <f t="shared" si="3"/>
        <v>1.5473153842822913</v>
      </c>
      <c r="N45" s="20">
        <v>2005</v>
      </c>
      <c r="O45" s="8">
        <v>42711</v>
      </c>
      <c r="P45" s="53">
        <v>120.82</v>
      </c>
      <c r="Q45" s="53"/>
      <c r="R45" s="49">
        <f t="shared" si="4"/>
        <v>-52608.72306559843</v>
      </c>
      <c r="S45" s="49"/>
      <c r="T45" s="50">
        <f t="shared" si="5"/>
        <v>-34.00000000000034</v>
      </c>
      <c r="U45" s="50"/>
    </row>
    <row r="46" spans="2:21" ht="13.5">
      <c r="B46" s="20">
        <v>38</v>
      </c>
      <c r="C46" s="51">
        <f t="shared" si="1"/>
        <v>1701015.379121016</v>
      </c>
      <c r="D46" s="51"/>
      <c r="E46" s="20">
        <v>2005</v>
      </c>
      <c r="F46" s="8">
        <v>42713</v>
      </c>
      <c r="G46" s="20" t="s">
        <v>2</v>
      </c>
      <c r="H46" s="20">
        <v>120.35</v>
      </c>
      <c r="I46" s="20">
        <v>120.77</v>
      </c>
      <c r="J46" s="42">
        <f t="shared" si="2"/>
        <v>42.00000000000017</v>
      </c>
      <c r="K46" s="52">
        <f t="shared" si="0"/>
        <v>51030.46137363048</v>
      </c>
      <c r="L46" s="52"/>
      <c r="M46" s="43">
        <f t="shared" si="3"/>
        <v>1.215010985086435</v>
      </c>
      <c r="N46" s="20">
        <v>2005</v>
      </c>
      <c r="O46" s="8">
        <v>42716</v>
      </c>
      <c r="P46" s="53">
        <v>120.77</v>
      </c>
      <c r="Q46" s="53"/>
      <c r="R46" s="49">
        <f t="shared" si="4"/>
        <v>-51030.461373630475</v>
      </c>
      <c r="S46" s="49"/>
      <c r="T46" s="50">
        <f t="shared" si="5"/>
        <v>-42.00000000000017</v>
      </c>
      <c r="U46" s="50"/>
    </row>
    <row r="47" spans="2:21" ht="13.5">
      <c r="B47" s="20">
        <v>39</v>
      </c>
      <c r="C47" s="51">
        <f t="shared" si="1"/>
        <v>1649984.9177473856</v>
      </c>
      <c r="D47" s="51"/>
      <c r="E47" s="20">
        <v>2005</v>
      </c>
      <c r="F47" s="8">
        <v>42725</v>
      </c>
      <c r="G47" s="20" t="s">
        <v>3</v>
      </c>
      <c r="H47" s="20">
        <v>117.41</v>
      </c>
      <c r="I47" s="20">
        <v>117.16</v>
      </c>
      <c r="J47" s="42">
        <f t="shared" si="2"/>
        <v>25</v>
      </c>
      <c r="K47" s="52">
        <f t="shared" si="0"/>
        <v>49499.547532421566</v>
      </c>
      <c r="L47" s="52"/>
      <c r="M47" s="43">
        <f t="shared" si="3"/>
        <v>1.9799819012968627</v>
      </c>
      <c r="N47" s="20">
        <v>2005</v>
      </c>
      <c r="O47" s="8">
        <v>42726</v>
      </c>
      <c r="P47" s="53">
        <v>117.16</v>
      </c>
      <c r="Q47" s="53"/>
      <c r="R47" s="49">
        <f t="shared" si="4"/>
        <v>-49499.547532421566</v>
      </c>
      <c r="S47" s="49"/>
      <c r="T47" s="50">
        <f t="shared" si="5"/>
        <v>-25</v>
      </c>
      <c r="U47" s="50"/>
    </row>
    <row r="48" spans="2:21" ht="13.5">
      <c r="B48" s="20">
        <v>40</v>
      </c>
      <c r="C48" s="51">
        <f t="shared" si="1"/>
        <v>1600485.370214964</v>
      </c>
      <c r="D48" s="51"/>
      <c r="E48" s="20">
        <v>2005</v>
      </c>
      <c r="F48" s="8">
        <v>42731</v>
      </c>
      <c r="G48" s="20" t="s">
        <v>3</v>
      </c>
      <c r="H48" s="20">
        <v>117.33</v>
      </c>
      <c r="I48" s="20">
        <v>116.84</v>
      </c>
      <c r="J48" s="42">
        <f>ABS(H48-I48)*100</f>
        <v>48.99999999999949</v>
      </c>
      <c r="K48" s="52">
        <f t="shared" si="0"/>
        <v>48014.56110644892</v>
      </c>
      <c r="L48" s="52"/>
      <c r="M48" s="43">
        <f t="shared" si="3"/>
        <v>0.9798890021724371</v>
      </c>
      <c r="N48" s="20">
        <v>2005</v>
      </c>
      <c r="O48" s="8">
        <v>42734</v>
      </c>
      <c r="P48" s="53">
        <v>117.68</v>
      </c>
      <c r="Q48" s="53"/>
      <c r="R48" s="49">
        <f t="shared" si="4"/>
        <v>34296.115076036134</v>
      </c>
      <c r="S48" s="49"/>
      <c r="T48" s="50">
        <f t="shared" si="5"/>
        <v>35.00000000000085</v>
      </c>
      <c r="U48" s="50"/>
    </row>
    <row r="49" spans="2:21" ht="13.5">
      <c r="B49" s="20">
        <v>41</v>
      </c>
      <c r="C49" s="51">
        <f t="shared" si="1"/>
        <v>1634781.4852910002</v>
      </c>
      <c r="D49" s="51"/>
      <c r="E49" s="20">
        <v>2006</v>
      </c>
      <c r="F49" s="8">
        <v>42381</v>
      </c>
      <c r="G49" s="20" t="s">
        <v>36</v>
      </c>
      <c r="H49" s="20">
        <v>113.98</v>
      </c>
      <c r="I49" s="20">
        <v>114.38</v>
      </c>
      <c r="J49" s="42">
        <f t="shared" si="2"/>
        <v>39.99999999999915</v>
      </c>
      <c r="K49" s="52">
        <f t="shared" si="0"/>
        <v>49043.44455873001</v>
      </c>
      <c r="L49" s="52"/>
      <c r="M49" s="43">
        <f t="shared" si="3"/>
        <v>1.2260861139682764</v>
      </c>
      <c r="N49" s="20">
        <v>2006</v>
      </c>
      <c r="O49" s="8">
        <v>42381</v>
      </c>
      <c r="P49" s="53">
        <v>113.98</v>
      </c>
      <c r="Q49" s="53"/>
      <c r="R49" s="49">
        <f t="shared" si="4"/>
        <v>0</v>
      </c>
      <c r="S49" s="49"/>
      <c r="T49" s="50">
        <f t="shared" si="5"/>
        <v>0</v>
      </c>
      <c r="U49" s="50"/>
    </row>
    <row r="50" spans="2:21" ht="13.5">
      <c r="B50" s="20">
        <v>42</v>
      </c>
      <c r="C50" s="51">
        <f t="shared" si="1"/>
        <v>1634781.4852910002</v>
      </c>
      <c r="D50" s="51"/>
      <c r="E50" s="20">
        <v>2006</v>
      </c>
      <c r="F50" s="8">
        <v>42386</v>
      </c>
      <c r="G50" s="20" t="s">
        <v>3</v>
      </c>
      <c r="H50" s="20">
        <v>115.16</v>
      </c>
      <c r="I50" s="20">
        <v>114.56</v>
      </c>
      <c r="J50" s="42">
        <f t="shared" si="2"/>
        <v>59.99999999999943</v>
      </c>
      <c r="K50" s="52">
        <f t="shared" si="0"/>
        <v>49043.44455873001</v>
      </c>
      <c r="L50" s="52"/>
      <c r="M50" s="43">
        <f t="shared" si="3"/>
        <v>0.8173907426455079</v>
      </c>
      <c r="N50" s="20">
        <v>2006</v>
      </c>
      <c r="O50" s="8">
        <v>42387</v>
      </c>
      <c r="P50" s="53">
        <v>115.36</v>
      </c>
      <c r="Q50" s="53"/>
      <c r="R50" s="49">
        <f t="shared" si="4"/>
        <v>16347.814852910391</v>
      </c>
      <c r="S50" s="49"/>
      <c r="T50" s="50">
        <f t="shared" si="5"/>
        <v>20.000000000000284</v>
      </c>
      <c r="U50" s="50"/>
    </row>
    <row r="51" spans="2:21" ht="13.5">
      <c r="B51" s="20">
        <v>43</v>
      </c>
      <c r="C51" s="51">
        <f t="shared" si="1"/>
        <v>1651129.3001439106</v>
      </c>
      <c r="D51" s="51"/>
      <c r="E51" s="20">
        <v>2006</v>
      </c>
      <c r="F51" s="8">
        <v>42393</v>
      </c>
      <c r="G51" s="20" t="s">
        <v>2</v>
      </c>
      <c r="H51" s="20">
        <v>114.53</v>
      </c>
      <c r="I51" s="20">
        <v>114.89</v>
      </c>
      <c r="J51" s="42">
        <f t="shared" si="2"/>
        <v>35.99999999999994</v>
      </c>
      <c r="K51" s="52">
        <f t="shared" si="0"/>
        <v>49533.879004317314</v>
      </c>
      <c r="L51" s="52"/>
      <c r="M51" s="43">
        <f t="shared" si="3"/>
        <v>1.375941083453261</v>
      </c>
      <c r="N51" s="20">
        <v>2006</v>
      </c>
      <c r="O51" s="8">
        <v>42394</v>
      </c>
      <c r="P51" s="53">
        <v>114.89</v>
      </c>
      <c r="Q51" s="53"/>
      <c r="R51" s="49">
        <f t="shared" si="4"/>
        <v>-49533.87900431732</v>
      </c>
      <c r="S51" s="49"/>
      <c r="T51" s="50">
        <f t="shared" si="5"/>
        <v>-35.99999999999994</v>
      </c>
      <c r="U51" s="50"/>
    </row>
    <row r="52" spans="2:21" ht="13.5">
      <c r="B52" s="20">
        <v>44</v>
      </c>
      <c r="C52" s="51">
        <f t="shared" si="1"/>
        <v>1601595.4211395932</v>
      </c>
      <c r="D52" s="51"/>
      <c r="E52" s="20">
        <v>2006</v>
      </c>
      <c r="F52" s="8">
        <v>42420</v>
      </c>
      <c r="G52" s="20" t="s">
        <v>3</v>
      </c>
      <c r="H52" s="20">
        <v>118.26</v>
      </c>
      <c r="I52" s="20">
        <v>117.97</v>
      </c>
      <c r="J52" s="42">
        <f t="shared" si="2"/>
        <v>29.000000000000625</v>
      </c>
      <c r="K52" s="52">
        <f t="shared" si="0"/>
        <v>48047.8626341878</v>
      </c>
      <c r="L52" s="52"/>
      <c r="M52" s="43">
        <f t="shared" si="3"/>
        <v>1.656822849454716</v>
      </c>
      <c r="N52" s="20">
        <v>2006</v>
      </c>
      <c r="O52" s="8">
        <v>42422</v>
      </c>
      <c r="P52" s="53">
        <v>118.43</v>
      </c>
      <c r="Q52" s="53"/>
      <c r="R52" s="49">
        <f t="shared" si="4"/>
        <v>28165.988440730456</v>
      </c>
      <c r="S52" s="49"/>
      <c r="T52" s="50">
        <f t="shared" si="5"/>
        <v>17.00000000000017</v>
      </c>
      <c r="U52" s="50"/>
    </row>
    <row r="53" spans="2:21" ht="13.5">
      <c r="B53" s="20">
        <v>45</v>
      </c>
      <c r="C53" s="51">
        <f t="shared" si="1"/>
        <v>1629761.4095803236</v>
      </c>
      <c r="D53" s="51"/>
      <c r="E53" s="20">
        <v>2006</v>
      </c>
      <c r="F53" s="8">
        <v>42428</v>
      </c>
      <c r="G53" s="20" t="s">
        <v>2</v>
      </c>
      <c r="H53" s="20">
        <v>116.22</v>
      </c>
      <c r="I53" s="20">
        <v>116.51</v>
      </c>
      <c r="J53" s="42">
        <f t="shared" si="2"/>
        <v>29.000000000000625</v>
      </c>
      <c r="K53" s="52">
        <f t="shared" si="0"/>
        <v>48892.84228740971</v>
      </c>
      <c r="L53" s="52"/>
      <c r="M53" s="43">
        <f t="shared" si="3"/>
        <v>1.6859600788761604</v>
      </c>
      <c r="N53" s="20">
        <v>2006</v>
      </c>
      <c r="O53" s="8">
        <v>42430</v>
      </c>
      <c r="P53" s="53">
        <v>116.25</v>
      </c>
      <c r="Q53" s="53"/>
      <c r="R53" s="49">
        <f t="shared" si="4"/>
        <v>-5057.880236628673</v>
      </c>
      <c r="S53" s="49"/>
      <c r="T53" s="50">
        <f t="shared" si="5"/>
        <v>-29.000000000000625</v>
      </c>
      <c r="U53" s="50"/>
    </row>
    <row r="54" spans="2:21" ht="13.5">
      <c r="B54" s="20">
        <v>46</v>
      </c>
      <c r="C54" s="51">
        <f t="shared" si="1"/>
        <v>1624703.529343695</v>
      </c>
      <c r="D54" s="51"/>
      <c r="E54" s="20">
        <v>2006</v>
      </c>
      <c r="F54" s="8">
        <v>42435</v>
      </c>
      <c r="G54" s="20" t="s">
        <v>3</v>
      </c>
      <c r="H54" s="20">
        <v>116.62</v>
      </c>
      <c r="I54" s="20">
        <v>116.04</v>
      </c>
      <c r="J54" s="42">
        <f t="shared" si="2"/>
        <v>57.99999999999983</v>
      </c>
      <c r="K54" s="52">
        <f t="shared" si="0"/>
        <v>48741.105880310846</v>
      </c>
      <c r="L54" s="52"/>
      <c r="M54" s="43">
        <f t="shared" si="3"/>
        <v>0.8403638944881205</v>
      </c>
      <c r="N54" s="20">
        <v>2006</v>
      </c>
      <c r="O54" s="8">
        <v>42437</v>
      </c>
      <c r="P54" s="53">
        <v>117.36</v>
      </c>
      <c r="Q54" s="53"/>
      <c r="R54" s="49">
        <f t="shared" si="4"/>
        <v>62186.9281921205</v>
      </c>
      <c r="S54" s="49"/>
      <c r="T54" s="50">
        <f t="shared" si="5"/>
        <v>73.99999999999949</v>
      </c>
      <c r="U54" s="50"/>
    </row>
    <row r="55" spans="2:21" ht="13.5">
      <c r="B55" s="20">
        <v>47</v>
      </c>
      <c r="C55" s="51">
        <f t="shared" si="1"/>
        <v>1686890.4575358154</v>
      </c>
      <c r="D55" s="51"/>
      <c r="E55" s="20">
        <v>2006</v>
      </c>
      <c r="F55" s="8">
        <v>42437</v>
      </c>
      <c r="G55" s="20" t="s">
        <v>3</v>
      </c>
      <c r="H55" s="20">
        <v>117.81</v>
      </c>
      <c r="I55" s="20">
        <v>117.54</v>
      </c>
      <c r="J55" s="42">
        <f t="shared" si="2"/>
        <v>26.999999999999602</v>
      </c>
      <c r="K55" s="52">
        <f t="shared" si="0"/>
        <v>50606.713726074464</v>
      </c>
      <c r="L55" s="52"/>
      <c r="M55" s="43">
        <f t="shared" si="3"/>
        <v>1.874322730595378</v>
      </c>
      <c r="N55" s="20">
        <v>2006</v>
      </c>
      <c r="O55" s="8">
        <v>42438</v>
      </c>
      <c r="P55" s="53">
        <v>117.68</v>
      </c>
      <c r="Q55" s="53"/>
      <c r="R55" s="49">
        <f t="shared" si="4"/>
        <v>-24366.195497739063</v>
      </c>
      <c r="S55" s="49"/>
      <c r="T55" s="50">
        <f t="shared" si="5"/>
        <v>-26.999999999999602</v>
      </c>
      <c r="U55" s="50"/>
    </row>
    <row r="56" spans="2:21" ht="13.5">
      <c r="B56" s="20">
        <v>48</v>
      </c>
      <c r="C56" s="51">
        <f t="shared" si="1"/>
        <v>1662524.2620380763</v>
      </c>
      <c r="D56" s="51"/>
      <c r="E56" s="20">
        <v>2006</v>
      </c>
      <c r="F56" s="8">
        <v>42439</v>
      </c>
      <c r="G56" s="20" t="s">
        <v>3</v>
      </c>
      <c r="H56" s="20">
        <v>118.51</v>
      </c>
      <c r="I56" s="20">
        <v>117.96</v>
      </c>
      <c r="J56" s="42">
        <f t="shared" si="2"/>
        <v>55.00000000000114</v>
      </c>
      <c r="K56" s="52">
        <f t="shared" si="0"/>
        <v>49875.72786114229</v>
      </c>
      <c r="L56" s="52"/>
      <c r="M56" s="43">
        <f t="shared" si="3"/>
        <v>0.9068314156571138</v>
      </c>
      <c r="N56" s="20">
        <v>2006</v>
      </c>
      <c r="O56" s="8">
        <v>42442</v>
      </c>
      <c r="P56" s="53">
        <v>118.76</v>
      </c>
      <c r="Q56" s="53"/>
      <c r="R56" s="49">
        <f t="shared" si="4"/>
        <v>22670.785391427846</v>
      </c>
      <c r="S56" s="49"/>
      <c r="T56" s="50">
        <f t="shared" si="5"/>
        <v>25</v>
      </c>
      <c r="U56" s="50"/>
    </row>
    <row r="57" spans="2:21" ht="13.5">
      <c r="B57" s="20">
        <v>49</v>
      </c>
      <c r="C57" s="51">
        <f t="shared" si="1"/>
        <v>1685195.047429504</v>
      </c>
      <c r="D57" s="51"/>
      <c r="E57" s="20">
        <v>2006</v>
      </c>
      <c r="F57" s="8">
        <v>42470</v>
      </c>
      <c r="G57" s="20" t="s">
        <v>3</v>
      </c>
      <c r="H57" s="20">
        <v>118.18</v>
      </c>
      <c r="I57" s="20">
        <v>117.89</v>
      </c>
      <c r="J57" s="42">
        <f t="shared" si="2"/>
        <v>29.000000000000625</v>
      </c>
      <c r="K57" s="52">
        <f t="shared" si="0"/>
        <v>50555.85142288512</v>
      </c>
      <c r="L57" s="52"/>
      <c r="M57" s="43">
        <f t="shared" si="3"/>
        <v>1.7433052214787597</v>
      </c>
      <c r="N57" s="20">
        <v>2006</v>
      </c>
      <c r="O57" s="8">
        <v>42471</v>
      </c>
      <c r="P57" s="53">
        <v>118.25</v>
      </c>
      <c r="Q57" s="53"/>
      <c r="R57" s="49">
        <f t="shared" si="4"/>
        <v>12203.13655035013</v>
      </c>
      <c r="S57" s="49"/>
      <c r="T57" s="50">
        <f t="shared" si="5"/>
        <v>6.999999999999318</v>
      </c>
      <c r="U57" s="50"/>
    </row>
    <row r="58" spans="2:21" ht="13.5">
      <c r="B58" s="20">
        <v>50</v>
      </c>
      <c r="C58" s="51">
        <f t="shared" si="1"/>
        <v>1697398.1839798542</v>
      </c>
      <c r="D58" s="51"/>
      <c r="E58" s="20">
        <v>2006</v>
      </c>
      <c r="F58" s="8">
        <v>42472</v>
      </c>
      <c r="G58" s="20" t="s">
        <v>2</v>
      </c>
      <c r="H58" s="20">
        <v>118.05</v>
      </c>
      <c r="I58" s="20">
        <v>118.42</v>
      </c>
      <c r="J58" s="42">
        <f t="shared" si="2"/>
        <v>37.000000000000455</v>
      </c>
      <c r="K58" s="52">
        <f t="shared" si="0"/>
        <v>50921.945519395624</v>
      </c>
      <c r="L58" s="52"/>
      <c r="M58" s="43">
        <f t="shared" si="3"/>
        <v>1.3762687978214865</v>
      </c>
      <c r="N58" s="20">
        <v>2006</v>
      </c>
      <c r="O58" s="8">
        <v>42472</v>
      </c>
      <c r="P58" s="53">
        <v>118.42</v>
      </c>
      <c r="Q58" s="53"/>
      <c r="R58" s="49">
        <f t="shared" si="4"/>
        <v>-50921.94551939563</v>
      </c>
      <c r="S58" s="49"/>
      <c r="T58" s="50">
        <f t="shared" si="5"/>
        <v>-37.000000000000455</v>
      </c>
      <c r="U58" s="50"/>
    </row>
    <row r="59" spans="2:21" ht="13.5">
      <c r="B59" s="20">
        <v>51</v>
      </c>
      <c r="C59" s="51">
        <f t="shared" si="1"/>
        <v>1646476.2384604586</v>
      </c>
      <c r="D59" s="51"/>
      <c r="E59" s="20">
        <v>2006</v>
      </c>
      <c r="F59" s="8">
        <v>42509</v>
      </c>
      <c r="G59" s="20" t="s">
        <v>3</v>
      </c>
      <c r="H59" s="20">
        <v>111.02</v>
      </c>
      <c r="I59" s="20">
        <v>110.43</v>
      </c>
      <c r="J59" s="42">
        <f t="shared" si="2"/>
        <v>58.99999999999892</v>
      </c>
      <c r="K59" s="52">
        <f t="shared" si="0"/>
        <v>49394.287153813755</v>
      </c>
      <c r="L59" s="52"/>
      <c r="M59" s="43">
        <f t="shared" si="3"/>
        <v>0.8371913076917739</v>
      </c>
      <c r="N59" s="20">
        <v>2006</v>
      </c>
      <c r="O59" s="8">
        <v>42512</v>
      </c>
      <c r="P59" s="53">
        <v>111.53</v>
      </c>
      <c r="Q59" s="53"/>
      <c r="R59" s="49">
        <f t="shared" si="4"/>
        <v>42696.7566922809</v>
      </c>
      <c r="S59" s="49"/>
      <c r="T59" s="50">
        <f t="shared" si="5"/>
        <v>51.00000000000051</v>
      </c>
      <c r="U59" s="50"/>
    </row>
    <row r="60" spans="2:21" ht="13.5">
      <c r="B60" s="20">
        <v>52</v>
      </c>
      <c r="C60" s="51">
        <f t="shared" si="1"/>
        <v>1689172.9951527396</v>
      </c>
      <c r="D60" s="51"/>
      <c r="E60" s="20">
        <v>2006</v>
      </c>
      <c r="F60" s="8">
        <v>42528</v>
      </c>
      <c r="G60" s="20" t="s">
        <v>3</v>
      </c>
      <c r="H60" s="20">
        <v>113.4</v>
      </c>
      <c r="I60" s="20">
        <v>113.04</v>
      </c>
      <c r="J60" s="42">
        <f t="shared" si="2"/>
        <v>35.99999999999994</v>
      </c>
      <c r="K60" s="52">
        <f t="shared" si="0"/>
        <v>50675.18985458218</v>
      </c>
      <c r="L60" s="52"/>
      <c r="M60" s="43">
        <f t="shared" si="3"/>
        <v>1.407644162627285</v>
      </c>
      <c r="N60" s="20">
        <v>2006</v>
      </c>
      <c r="O60" s="8">
        <v>42530</v>
      </c>
      <c r="P60" s="53">
        <v>113.75</v>
      </c>
      <c r="Q60" s="53"/>
      <c r="R60" s="49">
        <f t="shared" si="4"/>
        <v>49267.545691954176</v>
      </c>
      <c r="S60" s="49"/>
      <c r="T60" s="50">
        <f t="shared" si="5"/>
        <v>34.99999999999943</v>
      </c>
      <c r="U60" s="50"/>
    </row>
    <row r="61" spans="2:21" ht="13.5">
      <c r="B61" s="20">
        <v>53</v>
      </c>
      <c r="C61" s="51">
        <f t="shared" si="1"/>
        <v>1738440.5408446938</v>
      </c>
      <c r="D61" s="51"/>
      <c r="E61" s="20">
        <v>2006</v>
      </c>
      <c r="F61" s="8">
        <v>42537</v>
      </c>
      <c r="G61" s="20" t="s">
        <v>3</v>
      </c>
      <c r="H61" s="20">
        <v>115.21</v>
      </c>
      <c r="I61" s="20">
        <v>114.99</v>
      </c>
      <c r="J61" s="42">
        <f t="shared" si="2"/>
        <v>21.999999999999886</v>
      </c>
      <c r="K61" s="52">
        <f t="shared" si="0"/>
        <v>52153.21622534081</v>
      </c>
      <c r="L61" s="52"/>
      <c r="M61" s="43">
        <f t="shared" si="3"/>
        <v>2.370600737515504</v>
      </c>
      <c r="N61" s="20">
        <v>2006</v>
      </c>
      <c r="O61" s="8">
        <v>42540</v>
      </c>
      <c r="P61" s="53">
        <v>115.21</v>
      </c>
      <c r="Q61" s="53"/>
      <c r="R61" s="49">
        <f t="shared" si="4"/>
        <v>0</v>
      </c>
      <c r="S61" s="49"/>
      <c r="T61" s="50">
        <f t="shared" si="5"/>
        <v>0</v>
      </c>
      <c r="U61" s="50"/>
    </row>
    <row r="62" spans="2:21" ht="13.5">
      <c r="B62" s="20">
        <v>54</v>
      </c>
      <c r="C62" s="51">
        <f t="shared" si="1"/>
        <v>1738440.5408446938</v>
      </c>
      <c r="D62" s="51"/>
      <c r="E62" s="20">
        <v>2006</v>
      </c>
      <c r="F62" s="8">
        <v>42544</v>
      </c>
      <c r="G62" s="20" t="s">
        <v>3</v>
      </c>
      <c r="H62" s="20">
        <v>116.32</v>
      </c>
      <c r="I62" s="20">
        <v>115.93</v>
      </c>
      <c r="J62" s="42">
        <f t="shared" si="2"/>
        <v>38.999999999998636</v>
      </c>
      <c r="K62" s="52">
        <f t="shared" si="0"/>
        <v>52153.21622534081</v>
      </c>
      <c r="L62" s="52"/>
      <c r="M62" s="43">
        <f t="shared" si="3"/>
        <v>1.337261954495965</v>
      </c>
      <c r="N62" s="20">
        <v>2006</v>
      </c>
      <c r="O62" s="8">
        <v>42548</v>
      </c>
      <c r="P62" s="53">
        <v>115.93</v>
      </c>
      <c r="Q62" s="53"/>
      <c r="R62" s="49">
        <f t="shared" si="4"/>
        <v>-52153.2162253408</v>
      </c>
      <c r="S62" s="49"/>
      <c r="T62" s="50">
        <f t="shared" si="5"/>
        <v>-38.999999999998636</v>
      </c>
      <c r="U62" s="50"/>
    </row>
    <row r="63" spans="2:21" ht="13.5">
      <c r="B63" s="20">
        <v>55</v>
      </c>
      <c r="C63" s="51">
        <f t="shared" si="1"/>
        <v>1686287.324619353</v>
      </c>
      <c r="D63" s="51"/>
      <c r="E63" s="20">
        <v>2006</v>
      </c>
      <c r="F63" s="8">
        <v>42548</v>
      </c>
      <c r="G63" s="20" t="s">
        <v>3</v>
      </c>
      <c r="H63" s="20">
        <v>116.38</v>
      </c>
      <c r="I63" s="20">
        <v>115.95</v>
      </c>
      <c r="J63" s="42">
        <f>ABS(H63-I63)*100</f>
        <v>42.99999999999926</v>
      </c>
      <c r="K63" s="52">
        <f t="shared" si="0"/>
        <v>50588.619738580586</v>
      </c>
      <c r="L63" s="52"/>
      <c r="M63" s="43">
        <f t="shared" si="3"/>
        <v>1.1764795288042198</v>
      </c>
      <c r="N63" s="20">
        <v>2006</v>
      </c>
      <c r="O63" s="8">
        <v>42550</v>
      </c>
      <c r="P63" s="53">
        <v>115.95</v>
      </c>
      <c r="Q63" s="53"/>
      <c r="R63" s="49">
        <f t="shared" si="4"/>
        <v>-50588.619738580586</v>
      </c>
      <c r="S63" s="49"/>
      <c r="T63" s="50">
        <f t="shared" si="5"/>
        <v>-42.99999999999926</v>
      </c>
      <c r="U63" s="50"/>
    </row>
    <row r="64" spans="2:21" ht="13.5">
      <c r="B64" s="20">
        <v>56</v>
      </c>
      <c r="C64" s="51">
        <f t="shared" si="1"/>
        <v>1635698.7048807724</v>
      </c>
      <c r="D64" s="51"/>
      <c r="E64" s="20">
        <v>2006</v>
      </c>
      <c r="F64" s="8">
        <v>42556</v>
      </c>
      <c r="G64" s="20" t="s">
        <v>3</v>
      </c>
      <c r="H64" s="20">
        <v>115.26</v>
      </c>
      <c r="I64" s="20">
        <v>114.65</v>
      </c>
      <c r="J64" s="42">
        <f t="shared" si="2"/>
        <v>60.99999999999994</v>
      </c>
      <c r="K64" s="52">
        <f t="shared" si="0"/>
        <v>49070.96114642317</v>
      </c>
      <c r="L64" s="52"/>
      <c r="M64" s="43">
        <f t="shared" si="3"/>
        <v>0.8044419860069381</v>
      </c>
      <c r="N64" s="20">
        <v>2006</v>
      </c>
      <c r="O64" s="8">
        <v>42557</v>
      </c>
      <c r="P64" s="53">
        <v>115.26</v>
      </c>
      <c r="Q64" s="53"/>
      <c r="R64" s="49">
        <f t="shared" si="4"/>
        <v>0</v>
      </c>
      <c r="S64" s="49"/>
      <c r="T64" s="50">
        <f t="shared" si="5"/>
        <v>0</v>
      </c>
      <c r="U64" s="50"/>
    </row>
    <row r="65" spans="2:21" ht="13.5">
      <c r="B65" s="20">
        <v>57</v>
      </c>
      <c r="C65" s="51">
        <f t="shared" si="1"/>
        <v>1635698.7048807724</v>
      </c>
      <c r="D65" s="51"/>
      <c r="E65" s="20">
        <v>2006</v>
      </c>
      <c r="F65" s="8">
        <v>42564</v>
      </c>
      <c r="G65" s="20" t="s">
        <v>3</v>
      </c>
      <c r="H65" s="20">
        <v>115.47</v>
      </c>
      <c r="I65" s="20">
        <v>115.24</v>
      </c>
      <c r="J65" s="42">
        <f t="shared" si="2"/>
        <v>23.000000000000398</v>
      </c>
      <c r="K65" s="52">
        <f t="shared" si="0"/>
        <v>49070.96114642317</v>
      </c>
      <c r="L65" s="52"/>
      <c r="M65" s="43">
        <f t="shared" si="3"/>
        <v>2.133520049844449</v>
      </c>
      <c r="N65" s="20">
        <v>2006</v>
      </c>
      <c r="O65" s="8">
        <v>42570</v>
      </c>
      <c r="P65" s="53">
        <v>117.21</v>
      </c>
      <c r="Q65" s="53"/>
      <c r="R65" s="49">
        <f t="shared" si="4"/>
        <v>371232.488672933</v>
      </c>
      <c r="S65" s="49"/>
      <c r="T65" s="50">
        <f t="shared" si="5"/>
        <v>173.9999999999995</v>
      </c>
      <c r="U65" s="50"/>
    </row>
    <row r="66" spans="2:21" ht="13.5">
      <c r="B66" s="20">
        <v>58</v>
      </c>
      <c r="C66" s="51">
        <f t="shared" si="1"/>
        <v>2006931.1935537055</v>
      </c>
      <c r="D66" s="51"/>
      <c r="E66" s="20">
        <v>2006</v>
      </c>
      <c r="F66" s="8">
        <v>42576</v>
      </c>
      <c r="G66" s="20" t="s">
        <v>3</v>
      </c>
      <c r="H66" s="20">
        <v>116.89</v>
      </c>
      <c r="I66" s="20">
        <v>116.53</v>
      </c>
      <c r="J66" s="42">
        <f t="shared" si="2"/>
        <v>35.99999999999994</v>
      </c>
      <c r="K66" s="52">
        <f t="shared" si="0"/>
        <v>60207.93580661116</v>
      </c>
      <c r="L66" s="52"/>
      <c r="M66" s="43">
        <f t="shared" si="3"/>
        <v>1.672442661294757</v>
      </c>
      <c r="N66" s="20">
        <v>2006</v>
      </c>
      <c r="O66" s="8">
        <v>42577</v>
      </c>
      <c r="P66" s="53">
        <v>116.89</v>
      </c>
      <c r="Q66" s="53"/>
      <c r="R66" s="49">
        <f t="shared" si="4"/>
        <v>0</v>
      </c>
      <c r="S66" s="49"/>
      <c r="T66" s="50">
        <f t="shared" si="5"/>
        <v>0</v>
      </c>
      <c r="U66" s="50"/>
    </row>
    <row r="67" spans="2:21" ht="13.5">
      <c r="B67" s="20">
        <v>59</v>
      </c>
      <c r="C67" s="51">
        <f t="shared" si="1"/>
        <v>2006931.1935537055</v>
      </c>
      <c r="D67" s="51"/>
      <c r="E67" s="20">
        <v>2006</v>
      </c>
      <c r="F67" s="8">
        <v>42596</v>
      </c>
      <c r="G67" s="20" t="s">
        <v>3</v>
      </c>
      <c r="H67" s="20">
        <v>116.65</v>
      </c>
      <c r="I67" s="20">
        <v>116.28</v>
      </c>
      <c r="J67" s="42">
        <f t="shared" si="2"/>
        <v>37.000000000000455</v>
      </c>
      <c r="K67" s="52">
        <f t="shared" si="0"/>
        <v>60207.93580661116</v>
      </c>
      <c r="L67" s="52"/>
      <c r="M67" s="43">
        <f t="shared" si="3"/>
        <v>1.6272415082867682</v>
      </c>
      <c r="N67" s="20">
        <v>2006</v>
      </c>
      <c r="O67" s="8">
        <v>42597</v>
      </c>
      <c r="P67" s="53">
        <v>116.28</v>
      </c>
      <c r="Q67" s="53"/>
      <c r="R67" s="49">
        <f t="shared" si="4"/>
        <v>-60207.93580661116</v>
      </c>
      <c r="S67" s="49"/>
      <c r="T67" s="50">
        <f t="shared" si="5"/>
        <v>-37.000000000000455</v>
      </c>
      <c r="U67" s="50"/>
    </row>
    <row r="68" spans="2:21" ht="13.5">
      <c r="B68" s="20">
        <v>60</v>
      </c>
      <c r="C68" s="51">
        <f t="shared" si="1"/>
        <v>1946723.2577470944</v>
      </c>
      <c r="D68" s="51"/>
      <c r="E68" s="20">
        <v>2006</v>
      </c>
      <c r="F68" s="8">
        <v>42605</v>
      </c>
      <c r="G68" s="20" t="s">
        <v>3</v>
      </c>
      <c r="H68" s="20">
        <v>116.49</v>
      </c>
      <c r="I68" s="20">
        <v>116.29</v>
      </c>
      <c r="J68" s="42">
        <f t="shared" si="2"/>
        <v>19.999999999998863</v>
      </c>
      <c r="K68" s="52">
        <f t="shared" si="0"/>
        <v>58401.69773241283</v>
      </c>
      <c r="L68" s="52"/>
      <c r="M68" s="43">
        <f t="shared" si="3"/>
        <v>2.9200848866208076</v>
      </c>
      <c r="N68" s="20">
        <v>2006</v>
      </c>
      <c r="O68" s="8">
        <v>42606</v>
      </c>
      <c r="P68" s="53">
        <v>116.29</v>
      </c>
      <c r="Q68" s="53"/>
      <c r="R68" s="49">
        <f t="shared" si="4"/>
        <v>-58401.697732412824</v>
      </c>
      <c r="S68" s="49"/>
      <c r="T68" s="50">
        <f t="shared" si="5"/>
        <v>-19.999999999998863</v>
      </c>
      <c r="U68" s="50"/>
    </row>
    <row r="69" spans="2:21" ht="13.5">
      <c r="B69" s="20">
        <v>61</v>
      </c>
      <c r="C69" s="51">
        <f t="shared" si="1"/>
        <v>1888321.5600146817</v>
      </c>
      <c r="D69" s="51"/>
      <c r="E69" s="20">
        <v>2006</v>
      </c>
      <c r="F69" s="8">
        <v>42606</v>
      </c>
      <c r="G69" s="20" t="s">
        <v>3</v>
      </c>
      <c r="H69" s="20">
        <v>116.59</v>
      </c>
      <c r="I69" s="20">
        <v>116.42</v>
      </c>
      <c r="J69" s="42">
        <f t="shared" si="2"/>
        <v>17.00000000000017</v>
      </c>
      <c r="K69" s="52">
        <f t="shared" si="0"/>
        <v>56649.646800440445</v>
      </c>
      <c r="L69" s="52"/>
      <c r="M69" s="43">
        <f t="shared" si="3"/>
        <v>3.3323321647317576</v>
      </c>
      <c r="N69" s="20">
        <v>2006</v>
      </c>
      <c r="O69" s="8">
        <v>42610</v>
      </c>
      <c r="P69" s="53">
        <v>117.05</v>
      </c>
      <c r="Q69" s="53"/>
      <c r="R69" s="49">
        <f t="shared" si="4"/>
        <v>153287.27957765877</v>
      </c>
      <c r="S69" s="49"/>
      <c r="T69" s="50">
        <f t="shared" si="5"/>
        <v>45.999999999999375</v>
      </c>
      <c r="U69" s="50"/>
    </row>
    <row r="70" spans="2:21" ht="13.5">
      <c r="B70" s="20">
        <v>62</v>
      </c>
      <c r="C70" s="51">
        <f t="shared" si="1"/>
        <v>2041608.8395923404</v>
      </c>
      <c r="D70" s="51"/>
      <c r="E70" s="20">
        <v>2006</v>
      </c>
      <c r="F70" s="8">
        <v>42633</v>
      </c>
      <c r="G70" s="20" t="s">
        <v>2</v>
      </c>
      <c r="H70" s="20">
        <v>117.15</v>
      </c>
      <c r="I70" s="20">
        <v>117.5</v>
      </c>
      <c r="J70" s="42">
        <f t="shared" si="2"/>
        <v>34.99999999999943</v>
      </c>
      <c r="K70" s="52">
        <f t="shared" si="0"/>
        <v>61248.26518777021</v>
      </c>
      <c r="L70" s="52"/>
      <c r="M70" s="43">
        <f t="shared" si="3"/>
        <v>1.74995043393632</v>
      </c>
      <c r="N70" s="20">
        <v>2006</v>
      </c>
      <c r="O70" s="8">
        <v>42633</v>
      </c>
      <c r="P70" s="53">
        <v>117.5</v>
      </c>
      <c r="Q70" s="53"/>
      <c r="R70" s="49">
        <f t="shared" si="4"/>
        <v>-61248.265187770216</v>
      </c>
      <c r="S70" s="49"/>
      <c r="T70" s="50">
        <f t="shared" si="5"/>
        <v>-34.99999999999943</v>
      </c>
      <c r="U70" s="50"/>
    </row>
    <row r="71" spans="2:21" ht="13.5">
      <c r="B71" s="20">
        <v>63</v>
      </c>
      <c r="C71" s="51">
        <f t="shared" si="1"/>
        <v>1980360.5744045703</v>
      </c>
      <c r="D71" s="51"/>
      <c r="E71" s="20">
        <v>2006</v>
      </c>
      <c r="F71" s="8">
        <v>42641</v>
      </c>
      <c r="G71" s="20" t="s">
        <v>3</v>
      </c>
      <c r="H71" s="20">
        <v>117.85</v>
      </c>
      <c r="I71" s="20">
        <v>117.41</v>
      </c>
      <c r="J71" s="42">
        <f t="shared" si="2"/>
        <v>43.99999999999977</v>
      </c>
      <c r="K71" s="52">
        <f t="shared" si="0"/>
        <v>59410.81723213711</v>
      </c>
      <c r="L71" s="52"/>
      <c r="M71" s="43">
        <f t="shared" si="3"/>
        <v>1.3502458461849411</v>
      </c>
      <c r="N71" s="20">
        <v>2006</v>
      </c>
      <c r="O71" s="8">
        <v>42645</v>
      </c>
      <c r="P71" s="53">
        <v>117.87</v>
      </c>
      <c r="Q71" s="53"/>
      <c r="R71" s="49">
        <f t="shared" si="4"/>
        <v>2700.491692371264</v>
      </c>
      <c r="S71" s="49"/>
      <c r="T71" s="50">
        <f t="shared" si="5"/>
        <v>2.000000000001023</v>
      </c>
      <c r="U71" s="50"/>
    </row>
    <row r="72" spans="2:21" ht="13.5">
      <c r="B72" s="20">
        <v>64</v>
      </c>
      <c r="C72" s="51">
        <f t="shared" si="1"/>
        <v>1983061.0660969415</v>
      </c>
      <c r="D72" s="51"/>
      <c r="E72" s="20">
        <v>2006</v>
      </c>
      <c r="F72" s="8">
        <v>42660</v>
      </c>
      <c r="G72" s="20" t="s">
        <v>2</v>
      </c>
      <c r="H72" s="20">
        <v>118.71</v>
      </c>
      <c r="I72" s="20">
        <v>119.01</v>
      </c>
      <c r="J72" s="42">
        <f t="shared" si="2"/>
        <v>30.000000000001137</v>
      </c>
      <c r="K72" s="52">
        <f t="shared" si="0"/>
        <v>59491.83198290824</v>
      </c>
      <c r="L72" s="52"/>
      <c r="M72" s="43">
        <f t="shared" si="3"/>
        <v>1.9830610660968662</v>
      </c>
      <c r="N72" s="20">
        <v>2006</v>
      </c>
      <c r="O72" s="8">
        <v>42661</v>
      </c>
      <c r="P72" s="53">
        <v>118.71</v>
      </c>
      <c r="Q72" s="53"/>
      <c r="R72" s="49">
        <f t="shared" si="4"/>
        <v>0</v>
      </c>
      <c r="S72" s="49"/>
      <c r="T72" s="50">
        <f t="shared" si="5"/>
        <v>0</v>
      </c>
      <c r="U72" s="50"/>
    </row>
    <row r="73" spans="2:21" ht="13.5">
      <c r="B73" s="20">
        <v>65</v>
      </c>
      <c r="C73" s="51">
        <f t="shared" si="1"/>
        <v>1983061.0660969415</v>
      </c>
      <c r="D73" s="51"/>
      <c r="E73" s="20">
        <v>2006</v>
      </c>
      <c r="F73" s="8">
        <v>42703</v>
      </c>
      <c r="G73" s="20" t="s">
        <v>3</v>
      </c>
      <c r="H73" s="20">
        <v>116.38</v>
      </c>
      <c r="I73" s="20">
        <v>115.85</v>
      </c>
      <c r="J73" s="42">
        <f t="shared" si="2"/>
        <v>53.000000000000114</v>
      </c>
      <c r="K73" s="52">
        <f aca="true" t="shared" si="6" ref="K73:K108">IF(F73="","",C73*0.03)</f>
        <v>59491.83198290824</v>
      </c>
      <c r="L73" s="52"/>
      <c r="M73" s="43">
        <f t="shared" si="3"/>
        <v>1.1224873959039265</v>
      </c>
      <c r="N73" s="20">
        <v>2006</v>
      </c>
      <c r="O73" s="8">
        <v>42704</v>
      </c>
      <c r="P73" s="53">
        <v>115.85</v>
      </c>
      <c r="Q73" s="53"/>
      <c r="R73" s="49">
        <f t="shared" si="4"/>
        <v>-59491.83198290824</v>
      </c>
      <c r="S73" s="49"/>
      <c r="T73" s="50">
        <f t="shared" si="5"/>
        <v>-53.000000000000114</v>
      </c>
      <c r="U73" s="50"/>
    </row>
    <row r="74" spans="2:21" ht="13.5">
      <c r="B74" s="20">
        <v>66</v>
      </c>
      <c r="C74" s="51">
        <f aca="true" t="shared" si="7" ref="C74:C108">IF(R73="","",C73+R73)</f>
        <v>1923569.2341140332</v>
      </c>
      <c r="D74" s="51"/>
      <c r="E74" s="20">
        <v>2006</v>
      </c>
      <c r="F74" s="8">
        <v>42708</v>
      </c>
      <c r="G74" s="20" t="s">
        <v>2</v>
      </c>
      <c r="H74" s="20">
        <v>115.36</v>
      </c>
      <c r="I74" s="20">
        <v>115.85</v>
      </c>
      <c r="J74" s="42">
        <f aca="true" t="shared" si="8" ref="J74:J108">ABS(H74-I74)*100</f>
        <v>48.99999999999949</v>
      </c>
      <c r="K74" s="52">
        <f t="shared" si="6"/>
        <v>57707.07702342099</v>
      </c>
      <c r="L74" s="52"/>
      <c r="M74" s="43">
        <f aca="true" t="shared" si="9" ref="M74:M108">IF(J74="","",(K74/J74)/1000)</f>
        <v>1.1776954494575838</v>
      </c>
      <c r="N74" s="20">
        <v>2006</v>
      </c>
      <c r="O74" s="8">
        <v>42710</v>
      </c>
      <c r="P74" s="53">
        <v>115.21</v>
      </c>
      <c r="Q74" s="53"/>
      <c r="R74" s="49">
        <f aca="true" t="shared" si="10" ref="R74:R108">IF(O74="","",(IF(G74="売",H74-P74,P74-H74))*M74*100000)</f>
        <v>17665.431741864428</v>
      </c>
      <c r="S74" s="49"/>
      <c r="T74" s="50">
        <f aca="true" t="shared" si="11" ref="T74:T108">IF(O74="","",IF(R74&lt;0,J74*(-1),IF(G74="買",(P74-H74)*100,(H74-P74)*100)))</f>
        <v>15.000000000000568</v>
      </c>
      <c r="U74" s="50"/>
    </row>
    <row r="75" spans="2:21" ht="13.5">
      <c r="B75" s="20">
        <v>67</v>
      </c>
      <c r="C75" s="51">
        <f t="shared" si="7"/>
        <v>1941234.6658558976</v>
      </c>
      <c r="D75" s="51"/>
      <c r="E75" s="20">
        <v>2006</v>
      </c>
      <c r="F75" s="8">
        <v>42711</v>
      </c>
      <c r="G75" s="20" t="s">
        <v>3</v>
      </c>
      <c r="H75" s="20">
        <v>115.25</v>
      </c>
      <c r="I75" s="20">
        <v>114.97</v>
      </c>
      <c r="J75" s="42">
        <f t="shared" si="8"/>
        <v>28.000000000000114</v>
      </c>
      <c r="K75" s="52">
        <f t="shared" si="6"/>
        <v>58237.039975676926</v>
      </c>
      <c r="L75" s="52"/>
      <c r="M75" s="43">
        <f t="shared" si="9"/>
        <v>2.079894284845596</v>
      </c>
      <c r="N75" s="20">
        <v>2006</v>
      </c>
      <c r="O75" s="8">
        <v>42712</v>
      </c>
      <c r="P75" s="53">
        <v>114.97</v>
      </c>
      <c r="Q75" s="53"/>
      <c r="R75" s="49">
        <f t="shared" si="10"/>
        <v>-58237.03997567692</v>
      </c>
      <c r="S75" s="49"/>
      <c r="T75" s="50">
        <f t="shared" si="11"/>
        <v>-28.000000000000114</v>
      </c>
      <c r="U75" s="50"/>
    </row>
    <row r="76" spans="2:21" ht="13.5">
      <c r="B76" s="20">
        <v>68</v>
      </c>
      <c r="C76" s="51">
        <f t="shared" si="7"/>
        <v>1882997.6258802207</v>
      </c>
      <c r="D76" s="51"/>
      <c r="E76" s="20">
        <v>2006</v>
      </c>
      <c r="F76" s="8">
        <v>42716</v>
      </c>
      <c r="G76" s="20" t="s">
        <v>3</v>
      </c>
      <c r="H76" s="20">
        <v>116.93</v>
      </c>
      <c r="I76" s="20">
        <v>116.7</v>
      </c>
      <c r="J76" s="42">
        <f t="shared" si="8"/>
        <v>23.000000000000398</v>
      </c>
      <c r="K76" s="52">
        <f t="shared" si="6"/>
        <v>56489.92877640662</v>
      </c>
      <c r="L76" s="52"/>
      <c r="M76" s="43">
        <f t="shared" si="9"/>
        <v>2.4560838598437233</v>
      </c>
      <c r="N76" s="20">
        <v>2006</v>
      </c>
      <c r="O76" s="8">
        <v>42716</v>
      </c>
      <c r="P76" s="53">
        <v>116.7</v>
      </c>
      <c r="Q76" s="53"/>
      <c r="R76" s="49">
        <f t="shared" si="10"/>
        <v>-56489.92877640662</v>
      </c>
      <c r="S76" s="49"/>
      <c r="T76" s="50">
        <f t="shared" si="11"/>
        <v>-23.000000000000398</v>
      </c>
      <c r="U76" s="50"/>
    </row>
    <row r="77" spans="2:21" ht="13.5">
      <c r="B77" s="20">
        <v>69</v>
      </c>
      <c r="C77" s="51">
        <f t="shared" si="7"/>
        <v>1826507.697103814</v>
      </c>
      <c r="D77" s="51"/>
      <c r="E77" s="20">
        <v>2006</v>
      </c>
      <c r="F77" s="8">
        <v>42725</v>
      </c>
      <c r="G77" s="20" t="s">
        <v>3</v>
      </c>
      <c r="H77" s="20">
        <v>118.52</v>
      </c>
      <c r="I77" s="20">
        <v>118.15</v>
      </c>
      <c r="J77" s="42">
        <f t="shared" si="8"/>
        <v>36.999999999999034</v>
      </c>
      <c r="K77" s="52">
        <f t="shared" si="6"/>
        <v>54795.23091311442</v>
      </c>
      <c r="L77" s="52"/>
      <c r="M77" s="43">
        <f t="shared" si="9"/>
        <v>1.480952186840969</v>
      </c>
      <c r="N77" s="20">
        <v>2006</v>
      </c>
      <c r="O77" s="8">
        <v>42731</v>
      </c>
      <c r="P77" s="53">
        <v>118.71</v>
      </c>
      <c r="Q77" s="53"/>
      <c r="R77" s="49">
        <f t="shared" si="10"/>
        <v>28138.09154997807</v>
      </c>
      <c r="S77" s="49"/>
      <c r="T77" s="50">
        <f t="shared" si="11"/>
        <v>18.999999999999773</v>
      </c>
      <c r="U77" s="50"/>
    </row>
    <row r="78" spans="2:21" ht="13.5">
      <c r="B78" s="20">
        <v>70</v>
      </c>
      <c r="C78" s="51">
        <f t="shared" si="7"/>
        <v>1854645.788653792</v>
      </c>
      <c r="D78" s="51"/>
      <c r="E78" s="20">
        <v>2007</v>
      </c>
      <c r="F78" s="8">
        <v>42385</v>
      </c>
      <c r="G78" s="20" t="s">
        <v>3</v>
      </c>
      <c r="H78" s="20">
        <v>120.75</v>
      </c>
      <c r="I78" s="20">
        <v>120.47</v>
      </c>
      <c r="J78" s="42">
        <f t="shared" si="8"/>
        <v>28.000000000000114</v>
      </c>
      <c r="K78" s="52">
        <f t="shared" si="6"/>
        <v>55639.37365961376</v>
      </c>
      <c r="L78" s="52"/>
      <c r="M78" s="43">
        <f t="shared" si="9"/>
        <v>1.9871204878433404</v>
      </c>
      <c r="N78" s="20">
        <v>2007</v>
      </c>
      <c r="O78" s="8">
        <v>42386</v>
      </c>
      <c r="P78" s="53">
        <v>120.47</v>
      </c>
      <c r="Q78" s="53"/>
      <c r="R78" s="49">
        <f t="shared" si="10"/>
        <v>-55639.37365961375</v>
      </c>
      <c r="S78" s="49"/>
      <c r="T78" s="50">
        <f t="shared" si="11"/>
        <v>-28.000000000000114</v>
      </c>
      <c r="U78" s="50"/>
    </row>
    <row r="79" spans="2:21" ht="13.5">
      <c r="B79" s="20">
        <v>71</v>
      </c>
      <c r="C79" s="51">
        <f t="shared" si="7"/>
        <v>1799006.4149941783</v>
      </c>
      <c r="D79" s="51"/>
      <c r="E79" s="20">
        <v>2007</v>
      </c>
      <c r="F79" s="8">
        <v>42388</v>
      </c>
      <c r="G79" s="20" t="s">
        <v>3</v>
      </c>
      <c r="H79" s="20">
        <v>121.36</v>
      </c>
      <c r="I79" s="20">
        <v>121.1</v>
      </c>
      <c r="J79" s="42">
        <f t="shared" si="8"/>
        <v>26.00000000000051</v>
      </c>
      <c r="K79" s="52">
        <f t="shared" si="6"/>
        <v>53970.19244982535</v>
      </c>
      <c r="L79" s="52"/>
      <c r="M79" s="43">
        <f t="shared" si="9"/>
        <v>2.0757766326855496</v>
      </c>
      <c r="N79" s="20">
        <v>2007</v>
      </c>
      <c r="O79" s="8">
        <v>42392</v>
      </c>
      <c r="P79" s="53">
        <v>121.36</v>
      </c>
      <c r="Q79" s="53"/>
      <c r="R79" s="49">
        <f t="shared" si="10"/>
        <v>0</v>
      </c>
      <c r="S79" s="49"/>
      <c r="T79" s="50">
        <f t="shared" si="11"/>
        <v>0</v>
      </c>
      <c r="U79" s="50"/>
    </row>
    <row r="80" spans="2:21" ht="13.5">
      <c r="B80" s="20">
        <v>72</v>
      </c>
      <c r="C80" s="51">
        <f t="shared" si="7"/>
        <v>1799006.4149941783</v>
      </c>
      <c r="D80" s="51"/>
      <c r="E80" s="20">
        <v>2007</v>
      </c>
      <c r="F80" s="8">
        <v>42393</v>
      </c>
      <c r="G80" s="20" t="s">
        <v>2</v>
      </c>
      <c r="H80" s="20">
        <v>121.33</v>
      </c>
      <c r="I80" s="20">
        <v>121.65</v>
      </c>
      <c r="J80" s="42">
        <f t="shared" si="8"/>
        <v>32.00000000000074</v>
      </c>
      <c r="K80" s="52">
        <f t="shared" si="6"/>
        <v>53970.19244982535</v>
      </c>
      <c r="L80" s="52"/>
      <c r="M80" s="43">
        <f t="shared" si="9"/>
        <v>1.6865685140570033</v>
      </c>
      <c r="N80" s="20">
        <v>2007</v>
      </c>
      <c r="O80" s="8">
        <v>42394</v>
      </c>
      <c r="P80" s="53">
        <v>121.22</v>
      </c>
      <c r="Q80" s="53"/>
      <c r="R80" s="49">
        <f t="shared" si="10"/>
        <v>18552.25365462694</v>
      </c>
      <c r="S80" s="49"/>
      <c r="T80" s="50">
        <f t="shared" si="11"/>
        <v>10.999999999999943</v>
      </c>
      <c r="U80" s="50"/>
    </row>
    <row r="81" spans="2:21" ht="13.5">
      <c r="B81" s="20">
        <v>73</v>
      </c>
      <c r="C81" s="51">
        <f t="shared" si="7"/>
        <v>1817558.6686488052</v>
      </c>
      <c r="D81" s="51"/>
      <c r="E81" s="20">
        <v>2007</v>
      </c>
      <c r="F81" s="8">
        <v>42414</v>
      </c>
      <c r="G81" s="20" t="s">
        <v>2</v>
      </c>
      <c r="H81" s="20">
        <v>121.03</v>
      </c>
      <c r="I81" s="20">
        <v>121.35</v>
      </c>
      <c r="J81" s="42">
        <f t="shared" si="8"/>
        <v>31.999999999999318</v>
      </c>
      <c r="K81" s="52">
        <f t="shared" si="6"/>
        <v>54526.760059464155</v>
      </c>
      <c r="L81" s="52"/>
      <c r="M81" s="43">
        <f t="shared" si="9"/>
        <v>1.7039612518582912</v>
      </c>
      <c r="N81" s="20">
        <v>2007</v>
      </c>
      <c r="O81" s="8">
        <v>42419</v>
      </c>
      <c r="P81" s="53">
        <v>119.56</v>
      </c>
      <c r="Q81" s="53"/>
      <c r="R81" s="49">
        <f t="shared" si="10"/>
        <v>250482.3040231686</v>
      </c>
      <c r="S81" s="49"/>
      <c r="T81" s="50">
        <f t="shared" si="11"/>
        <v>146.9999999999999</v>
      </c>
      <c r="U81" s="50"/>
    </row>
    <row r="82" spans="2:21" ht="13.5">
      <c r="B82" s="20">
        <v>74</v>
      </c>
      <c r="C82" s="51">
        <f t="shared" si="7"/>
        <v>2068040.9726719738</v>
      </c>
      <c r="D82" s="51"/>
      <c r="E82" s="20">
        <v>2007</v>
      </c>
      <c r="F82" s="8">
        <v>42421</v>
      </c>
      <c r="G82" s="20" t="s">
        <v>3</v>
      </c>
      <c r="H82" s="20">
        <v>120.54</v>
      </c>
      <c r="I82" s="20">
        <v>119.7</v>
      </c>
      <c r="J82" s="42">
        <f t="shared" si="8"/>
        <v>84.00000000000034</v>
      </c>
      <c r="K82" s="52">
        <f t="shared" si="6"/>
        <v>62041.22918015921</v>
      </c>
      <c r="L82" s="52"/>
      <c r="M82" s="43">
        <f t="shared" si="9"/>
        <v>0.738586061668559</v>
      </c>
      <c r="N82" s="20">
        <v>2007</v>
      </c>
      <c r="O82" s="8">
        <v>42426</v>
      </c>
      <c r="P82" s="53">
        <v>120.82</v>
      </c>
      <c r="Q82" s="53"/>
      <c r="R82" s="49">
        <f t="shared" si="10"/>
        <v>20680.409726718688</v>
      </c>
      <c r="S82" s="49"/>
      <c r="T82" s="50">
        <f t="shared" si="11"/>
        <v>27.999999999998693</v>
      </c>
      <c r="U82" s="50"/>
    </row>
    <row r="83" spans="2:21" ht="13.5">
      <c r="B83" s="20">
        <v>75</v>
      </c>
      <c r="C83" s="51">
        <f t="shared" si="7"/>
        <v>2088721.3823986924</v>
      </c>
      <c r="D83" s="51"/>
      <c r="E83" s="20">
        <v>2007</v>
      </c>
      <c r="F83" s="8">
        <v>42464</v>
      </c>
      <c r="G83" s="20" t="s">
        <v>3</v>
      </c>
      <c r="H83" s="20">
        <v>119.01</v>
      </c>
      <c r="I83" s="20">
        <v>118.59</v>
      </c>
      <c r="J83" s="42">
        <f t="shared" si="8"/>
        <v>42.00000000000017</v>
      </c>
      <c r="K83" s="52">
        <f t="shared" si="6"/>
        <v>62661.64147196077</v>
      </c>
      <c r="L83" s="52"/>
      <c r="M83" s="43">
        <f t="shared" si="9"/>
        <v>1.4919438445704885</v>
      </c>
      <c r="N83" s="20">
        <v>2007</v>
      </c>
      <c r="O83" s="8">
        <v>42464</v>
      </c>
      <c r="P83" s="53">
        <v>118.59</v>
      </c>
      <c r="Q83" s="53"/>
      <c r="R83" s="49">
        <f t="shared" si="10"/>
        <v>-62661.64147196077</v>
      </c>
      <c r="S83" s="49"/>
      <c r="T83" s="50">
        <f t="shared" si="11"/>
        <v>-42.00000000000017</v>
      </c>
      <c r="U83" s="50"/>
    </row>
    <row r="84" spans="2:21" ht="13.5">
      <c r="B84" s="20">
        <v>76</v>
      </c>
      <c r="C84" s="51">
        <f t="shared" si="7"/>
        <v>2026059.7409267316</v>
      </c>
      <c r="D84" s="51"/>
      <c r="E84" s="20">
        <v>2007</v>
      </c>
      <c r="F84" s="8">
        <v>42466</v>
      </c>
      <c r="G84" s="20" t="s">
        <v>3</v>
      </c>
      <c r="H84" s="20">
        <v>118.78</v>
      </c>
      <c r="I84" s="20">
        <v>118.67</v>
      </c>
      <c r="J84" s="42">
        <f t="shared" si="8"/>
        <v>10.999999999999943</v>
      </c>
      <c r="K84" s="52">
        <f t="shared" si="6"/>
        <v>60781.79222780195</v>
      </c>
      <c r="L84" s="52"/>
      <c r="M84" s="43">
        <f t="shared" si="9"/>
        <v>5.5256174752547516</v>
      </c>
      <c r="N84" s="20">
        <v>2007</v>
      </c>
      <c r="O84" s="8">
        <v>42470</v>
      </c>
      <c r="P84" s="53">
        <v>119.07</v>
      </c>
      <c r="Q84" s="53"/>
      <c r="R84" s="49">
        <f t="shared" si="10"/>
        <v>160242.9067823834</v>
      </c>
      <c r="S84" s="49"/>
      <c r="T84" s="50">
        <f t="shared" si="11"/>
        <v>28.999999999999204</v>
      </c>
      <c r="U84" s="50"/>
    </row>
    <row r="85" spans="2:21" ht="13.5">
      <c r="B85" s="20">
        <v>77</v>
      </c>
      <c r="C85" s="51">
        <f t="shared" si="7"/>
        <v>2186302.647709115</v>
      </c>
      <c r="D85" s="51"/>
      <c r="E85" s="20">
        <v>2007</v>
      </c>
      <c r="F85" s="8">
        <v>42471</v>
      </c>
      <c r="G85" s="20" t="s">
        <v>3</v>
      </c>
      <c r="H85" s="20">
        <v>119.25</v>
      </c>
      <c r="I85" s="20">
        <v>118.86</v>
      </c>
      <c r="J85" s="42">
        <f t="shared" si="8"/>
        <v>39.00000000000006</v>
      </c>
      <c r="K85" s="52">
        <f t="shared" si="6"/>
        <v>65589.07943127345</v>
      </c>
      <c r="L85" s="52"/>
      <c r="M85" s="43">
        <f t="shared" si="9"/>
        <v>1.6817712674685477</v>
      </c>
      <c r="N85" s="20">
        <v>2007</v>
      </c>
      <c r="O85" s="8">
        <v>42471</v>
      </c>
      <c r="P85" s="53">
        <v>119.25</v>
      </c>
      <c r="Q85" s="53"/>
      <c r="R85" s="49">
        <f t="shared" si="10"/>
        <v>0</v>
      </c>
      <c r="S85" s="49"/>
      <c r="T85" s="50">
        <f t="shared" si="11"/>
        <v>0</v>
      </c>
      <c r="U85" s="50"/>
    </row>
    <row r="86" spans="2:21" ht="13.5">
      <c r="B86" s="20">
        <v>78</v>
      </c>
      <c r="C86" s="51">
        <f t="shared" si="7"/>
        <v>2186302.647709115</v>
      </c>
      <c r="D86" s="51"/>
      <c r="E86" s="20">
        <v>2007</v>
      </c>
      <c r="F86" s="8">
        <v>42477</v>
      </c>
      <c r="G86" s="20" t="s">
        <v>2</v>
      </c>
      <c r="H86" s="20">
        <v>119.14</v>
      </c>
      <c r="I86" s="20">
        <v>119.46</v>
      </c>
      <c r="J86" s="42">
        <f t="shared" si="8"/>
        <v>31.999999999999318</v>
      </c>
      <c r="K86" s="52">
        <f t="shared" si="6"/>
        <v>65589.07943127345</v>
      </c>
      <c r="L86" s="52"/>
      <c r="M86" s="43">
        <f t="shared" si="9"/>
        <v>2.049658732227339</v>
      </c>
      <c r="N86" s="20">
        <v>2007</v>
      </c>
      <c r="O86" s="8">
        <v>42480</v>
      </c>
      <c r="P86" s="53">
        <v>118.32</v>
      </c>
      <c r="Q86" s="53"/>
      <c r="R86" s="49">
        <f t="shared" si="10"/>
        <v>168072.0160426433</v>
      </c>
      <c r="S86" s="49"/>
      <c r="T86" s="50">
        <f t="shared" si="11"/>
        <v>82.00000000000074</v>
      </c>
      <c r="U86" s="50"/>
    </row>
    <row r="87" spans="2:21" ht="13.5">
      <c r="B87" s="20">
        <v>79</v>
      </c>
      <c r="C87" s="51">
        <f t="shared" si="7"/>
        <v>2354374.663751758</v>
      </c>
      <c r="D87" s="51"/>
      <c r="E87" s="20">
        <v>2007</v>
      </c>
      <c r="F87" s="8">
        <v>42485</v>
      </c>
      <c r="G87" s="20" t="s">
        <v>3</v>
      </c>
      <c r="H87" s="20">
        <v>118.73</v>
      </c>
      <c r="I87" s="20">
        <v>118.38</v>
      </c>
      <c r="J87" s="42">
        <f t="shared" si="8"/>
        <v>35.00000000000085</v>
      </c>
      <c r="K87" s="52">
        <f t="shared" si="6"/>
        <v>70631.23991255274</v>
      </c>
      <c r="L87" s="52"/>
      <c r="M87" s="43">
        <f t="shared" si="9"/>
        <v>2.0180354260728866</v>
      </c>
      <c r="N87" s="20">
        <v>2007</v>
      </c>
      <c r="O87" s="8">
        <v>42494</v>
      </c>
      <c r="P87" s="53">
        <v>119.96</v>
      </c>
      <c r="Q87" s="53"/>
      <c r="R87" s="49">
        <f t="shared" si="10"/>
        <v>248218.35740696295</v>
      </c>
      <c r="S87" s="49"/>
      <c r="T87" s="50">
        <f t="shared" si="11"/>
        <v>122.99999999999898</v>
      </c>
      <c r="U87" s="50"/>
    </row>
    <row r="88" spans="2:21" ht="13.5">
      <c r="B88" s="20">
        <v>80</v>
      </c>
      <c r="C88" s="51">
        <f t="shared" si="7"/>
        <v>2602593.0211587213</v>
      </c>
      <c r="D88" s="51"/>
      <c r="E88" s="20">
        <v>2007</v>
      </c>
      <c r="F88" s="8">
        <v>42498</v>
      </c>
      <c r="G88" s="20" t="s">
        <v>2</v>
      </c>
      <c r="H88" s="20">
        <v>119.77</v>
      </c>
      <c r="I88" s="20">
        <v>119.98</v>
      </c>
      <c r="J88" s="42">
        <f t="shared" si="8"/>
        <v>21.000000000000796</v>
      </c>
      <c r="K88" s="52">
        <f t="shared" si="6"/>
        <v>78077.79063476164</v>
      </c>
      <c r="L88" s="52"/>
      <c r="M88" s="43">
        <f t="shared" si="9"/>
        <v>3.717990030226604</v>
      </c>
      <c r="N88" s="20">
        <v>2007</v>
      </c>
      <c r="O88" s="8">
        <v>42498</v>
      </c>
      <c r="P88" s="53">
        <v>119.98</v>
      </c>
      <c r="Q88" s="53"/>
      <c r="R88" s="49">
        <f t="shared" si="10"/>
        <v>-78077.79063476164</v>
      </c>
      <c r="S88" s="49"/>
      <c r="T88" s="50">
        <f t="shared" si="11"/>
        <v>-21.000000000000796</v>
      </c>
      <c r="U88" s="50"/>
    </row>
    <row r="89" spans="2:21" ht="13.5">
      <c r="B89" s="20">
        <v>81</v>
      </c>
      <c r="C89" s="51">
        <f t="shared" si="7"/>
        <v>2524515.2305239597</v>
      </c>
      <c r="D89" s="51"/>
      <c r="E89" s="20">
        <v>2007</v>
      </c>
      <c r="F89" s="8">
        <v>42500</v>
      </c>
      <c r="G89" s="20" t="s">
        <v>3</v>
      </c>
      <c r="H89" s="20">
        <v>120.08</v>
      </c>
      <c r="I89" s="20">
        <v>119.94</v>
      </c>
      <c r="J89" s="42">
        <f t="shared" si="8"/>
        <v>14.000000000000057</v>
      </c>
      <c r="K89" s="52">
        <f t="shared" si="6"/>
        <v>75735.4569157188</v>
      </c>
      <c r="L89" s="52"/>
      <c r="M89" s="43">
        <f t="shared" si="9"/>
        <v>5.409675493979892</v>
      </c>
      <c r="N89" s="20">
        <v>2007</v>
      </c>
      <c r="O89" s="8">
        <v>42500</v>
      </c>
      <c r="P89" s="53">
        <v>120.08</v>
      </c>
      <c r="Q89" s="53"/>
      <c r="R89" s="49">
        <f t="shared" si="10"/>
        <v>0</v>
      </c>
      <c r="S89" s="49"/>
      <c r="T89" s="50">
        <f t="shared" si="11"/>
        <v>0</v>
      </c>
      <c r="U89" s="50"/>
    </row>
    <row r="90" spans="2:21" ht="13.5">
      <c r="B90" s="20">
        <v>82</v>
      </c>
      <c r="C90" s="51">
        <f t="shared" si="7"/>
        <v>2524515.2305239597</v>
      </c>
      <c r="D90" s="51"/>
      <c r="E90" s="20">
        <v>2007</v>
      </c>
      <c r="F90" s="8">
        <v>42505</v>
      </c>
      <c r="G90" s="20" t="s">
        <v>3</v>
      </c>
      <c r="H90" s="20">
        <v>120.4</v>
      </c>
      <c r="I90" s="20">
        <v>120.11</v>
      </c>
      <c r="J90" s="42">
        <f t="shared" si="8"/>
        <v>29.000000000000625</v>
      </c>
      <c r="K90" s="52">
        <f t="shared" si="6"/>
        <v>75735.4569157188</v>
      </c>
      <c r="L90" s="52"/>
      <c r="M90" s="43">
        <f t="shared" si="9"/>
        <v>2.611567479852316</v>
      </c>
      <c r="N90" s="20">
        <v>2007</v>
      </c>
      <c r="O90" s="8">
        <v>42515</v>
      </c>
      <c r="P90" s="53">
        <v>121.19</v>
      </c>
      <c r="Q90" s="53"/>
      <c r="R90" s="49">
        <f t="shared" si="10"/>
        <v>206313.8309083309</v>
      </c>
      <c r="S90" s="49"/>
      <c r="T90" s="50">
        <f t="shared" si="11"/>
        <v>78.9999999999992</v>
      </c>
      <c r="U90" s="50"/>
    </row>
    <row r="91" spans="2:21" ht="13.5">
      <c r="B91" s="20">
        <v>83</v>
      </c>
      <c r="C91" s="51">
        <f t="shared" si="7"/>
        <v>2730829.061432291</v>
      </c>
      <c r="D91" s="51"/>
      <c r="E91" s="20">
        <v>2007</v>
      </c>
      <c r="F91" s="8">
        <v>42514</v>
      </c>
      <c r="G91" s="20" t="s">
        <v>2</v>
      </c>
      <c r="H91" s="20">
        <v>121.24</v>
      </c>
      <c r="I91" s="20">
        <v>121.67</v>
      </c>
      <c r="J91" s="42">
        <f t="shared" si="8"/>
        <v>43.00000000000068</v>
      </c>
      <c r="K91" s="52">
        <f t="shared" si="6"/>
        <v>81924.87184296873</v>
      </c>
      <c r="L91" s="52"/>
      <c r="M91" s="43">
        <f t="shared" si="9"/>
        <v>1.9052295777434285</v>
      </c>
      <c r="N91" s="20">
        <v>2007</v>
      </c>
      <c r="O91" s="8">
        <v>42515</v>
      </c>
      <c r="P91" s="53">
        <v>121.24</v>
      </c>
      <c r="Q91" s="53"/>
      <c r="R91" s="49">
        <f t="shared" si="10"/>
        <v>0</v>
      </c>
      <c r="S91" s="49"/>
      <c r="T91" s="50">
        <f t="shared" si="11"/>
        <v>0</v>
      </c>
      <c r="U91" s="50"/>
    </row>
    <row r="92" spans="2:21" ht="13.5">
      <c r="B92" s="20">
        <v>84</v>
      </c>
      <c r="C92" s="51">
        <f t="shared" si="7"/>
        <v>2730829.061432291</v>
      </c>
      <c r="D92" s="51"/>
      <c r="E92" s="20">
        <v>2007</v>
      </c>
      <c r="F92" s="8">
        <v>42519</v>
      </c>
      <c r="G92" s="20" t="s">
        <v>3</v>
      </c>
      <c r="H92" s="20">
        <v>121.68</v>
      </c>
      <c r="I92" s="20">
        <v>121.46</v>
      </c>
      <c r="J92" s="42">
        <f t="shared" si="8"/>
        <v>22.000000000001307</v>
      </c>
      <c r="K92" s="52">
        <f t="shared" si="6"/>
        <v>81924.87184296873</v>
      </c>
      <c r="L92" s="52"/>
      <c r="M92" s="43">
        <f t="shared" si="9"/>
        <v>3.723857811043812</v>
      </c>
      <c r="N92" s="20">
        <v>2007</v>
      </c>
      <c r="O92" s="8">
        <v>42520</v>
      </c>
      <c r="P92" s="53">
        <v>121.46</v>
      </c>
      <c r="Q92" s="53"/>
      <c r="R92" s="49">
        <f t="shared" si="10"/>
        <v>-81924.87184296873</v>
      </c>
      <c r="S92" s="49"/>
      <c r="T92" s="50">
        <f t="shared" si="11"/>
        <v>-22.000000000001307</v>
      </c>
      <c r="U92" s="50"/>
    </row>
    <row r="93" spans="2:21" ht="13.5">
      <c r="B93" s="20">
        <v>85</v>
      </c>
      <c r="C93" s="51">
        <f t="shared" si="7"/>
        <v>2648904.189589322</v>
      </c>
      <c r="D93" s="51"/>
      <c r="E93" s="20">
        <v>2007</v>
      </c>
      <c r="F93" s="8">
        <v>42526</v>
      </c>
      <c r="G93" s="20" t="s">
        <v>2</v>
      </c>
      <c r="H93" s="20">
        <v>121.1</v>
      </c>
      <c r="I93" s="20">
        <v>121.76</v>
      </c>
      <c r="J93" s="42">
        <f t="shared" si="8"/>
        <v>66.00000000000108</v>
      </c>
      <c r="K93" s="52">
        <f t="shared" si="6"/>
        <v>79467.12568767965</v>
      </c>
      <c r="L93" s="52"/>
      <c r="M93" s="43">
        <f t="shared" si="9"/>
        <v>1.2040473589042173</v>
      </c>
      <c r="N93" s="20">
        <v>2007</v>
      </c>
      <c r="O93" s="8">
        <v>42528</v>
      </c>
      <c r="P93" s="53">
        <v>121.25</v>
      </c>
      <c r="Q93" s="53"/>
      <c r="R93" s="49">
        <f t="shared" si="10"/>
        <v>-18060.710383563943</v>
      </c>
      <c r="S93" s="49"/>
      <c r="T93" s="50">
        <f t="shared" si="11"/>
        <v>-66.00000000000108</v>
      </c>
      <c r="U93" s="50"/>
    </row>
    <row r="94" spans="2:21" ht="13.5">
      <c r="B94" s="20">
        <v>86</v>
      </c>
      <c r="C94" s="51">
        <f t="shared" si="7"/>
        <v>2630843.4792057583</v>
      </c>
      <c r="D94" s="51"/>
      <c r="E94" s="20">
        <v>2007</v>
      </c>
      <c r="F94" s="8">
        <v>42532</v>
      </c>
      <c r="G94" s="20" t="s">
        <v>3</v>
      </c>
      <c r="H94" s="20">
        <v>121.73</v>
      </c>
      <c r="I94" s="20">
        <v>121.51</v>
      </c>
      <c r="J94" s="42">
        <f t="shared" si="8"/>
        <v>21.999999999999886</v>
      </c>
      <c r="K94" s="52">
        <f t="shared" si="6"/>
        <v>78925.30437617275</v>
      </c>
      <c r="L94" s="52"/>
      <c r="M94" s="43">
        <f t="shared" si="9"/>
        <v>3.587513835280598</v>
      </c>
      <c r="N94" s="20">
        <v>2007</v>
      </c>
      <c r="O94" s="8">
        <v>42534</v>
      </c>
      <c r="P94" s="53">
        <v>121.51</v>
      </c>
      <c r="Q94" s="53"/>
      <c r="R94" s="49">
        <f t="shared" si="10"/>
        <v>-78925.30437617275</v>
      </c>
      <c r="S94" s="49"/>
      <c r="T94" s="50">
        <f t="shared" si="11"/>
        <v>-21.999999999999886</v>
      </c>
      <c r="U94" s="50"/>
    </row>
    <row r="95" spans="2:21" ht="13.5">
      <c r="B95" s="20">
        <v>87</v>
      </c>
      <c r="C95" s="51">
        <f t="shared" si="7"/>
        <v>2551918.1748295855</v>
      </c>
      <c r="D95" s="51"/>
      <c r="E95" s="20">
        <v>2007</v>
      </c>
      <c r="F95" s="8">
        <v>42542</v>
      </c>
      <c r="G95" s="20" t="s">
        <v>3</v>
      </c>
      <c r="H95" s="20">
        <v>123.64</v>
      </c>
      <c r="I95" s="20">
        <v>123.41</v>
      </c>
      <c r="J95" s="42">
        <f t="shared" si="8"/>
        <v>23.000000000000398</v>
      </c>
      <c r="K95" s="52">
        <f t="shared" si="6"/>
        <v>76557.54524488756</v>
      </c>
      <c r="L95" s="52"/>
      <c r="M95" s="43">
        <f t="shared" si="9"/>
        <v>3.328588923690706</v>
      </c>
      <c r="N95" s="20">
        <v>2007</v>
      </c>
      <c r="O95" s="8">
        <v>42546</v>
      </c>
      <c r="P95" s="53">
        <v>123.64</v>
      </c>
      <c r="Q95" s="53"/>
      <c r="R95" s="49">
        <f t="shared" si="10"/>
        <v>0</v>
      </c>
      <c r="S95" s="49"/>
      <c r="T95" s="50">
        <f t="shared" si="11"/>
        <v>0</v>
      </c>
      <c r="U95" s="50"/>
    </row>
    <row r="96" spans="2:21" ht="13.5">
      <c r="B96" s="20">
        <v>88</v>
      </c>
      <c r="C96" s="51">
        <f t="shared" si="7"/>
        <v>2551918.1748295855</v>
      </c>
      <c r="D96" s="51"/>
      <c r="E96" s="20">
        <v>2007</v>
      </c>
      <c r="F96" s="8">
        <v>42554</v>
      </c>
      <c r="G96" s="20" t="s">
        <v>2</v>
      </c>
      <c r="H96" s="20">
        <v>122.31</v>
      </c>
      <c r="I96" s="20">
        <v>122.67</v>
      </c>
      <c r="J96" s="42">
        <f t="shared" si="8"/>
        <v>35.99999999999994</v>
      </c>
      <c r="K96" s="52">
        <f t="shared" si="6"/>
        <v>76557.54524488756</v>
      </c>
      <c r="L96" s="52"/>
      <c r="M96" s="43">
        <f t="shared" si="9"/>
        <v>2.1265984790246577</v>
      </c>
      <c r="N96" s="20">
        <v>2007</v>
      </c>
      <c r="O96" s="8">
        <v>42555</v>
      </c>
      <c r="P96" s="53">
        <v>122.67</v>
      </c>
      <c r="Q96" s="53"/>
      <c r="R96" s="49">
        <f t="shared" si="10"/>
        <v>-76557.54524488756</v>
      </c>
      <c r="S96" s="49"/>
      <c r="T96" s="50">
        <f t="shared" si="11"/>
        <v>-35.99999999999994</v>
      </c>
      <c r="U96" s="50"/>
    </row>
    <row r="97" spans="2:21" ht="13.5">
      <c r="B97" s="20">
        <v>89</v>
      </c>
      <c r="C97" s="51">
        <f t="shared" si="7"/>
        <v>2475360.629584698</v>
      </c>
      <c r="D97" s="51"/>
      <c r="E97" s="20">
        <v>2007</v>
      </c>
      <c r="F97" s="8">
        <v>42556</v>
      </c>
      <c r="G97" s="20" t="s">
        <v>3</v>
      </c>
      <c r="H97" s="20">
        <v>122.68</v>
      </c>
      <c r="I97" s="20">
        <v>122.32</v>
      </c>
      <c r="J97" s="42">
        <f t="shared" si="8"/>
        <v>36.000000000001364</v>
      </c>
      <c r="K97" s="52">
        <f t="shared" si="6"/>
        <v>74260.81888754094</v>
      </c>
      <c r="L97" s="52"/>
      <c r="M97" s="43">
        <f t="shared" si="9"/>
        <v>2.062800524653837</v>
      </c>
      <c r="N97" s="20">
        <v>2007</v>
      </c>
      <c r="O97" s="8">
        <v>42561</v>
      </c>
      <c r="P97" s="53">
        <v>123.1</v>
      </c>
      <c r="Q97" s="53"/>
      <c r="R97" s="49">
        <f t="shared" si="10"/>
        <v>86637.62203545857</v>
      </c>
      <c r="S97" s="49"/>
      <c r="T97" s="50">
        <f t="shared" si="11"/>
        <v>41.99999999999875</v>
      </c>
      <c r="U97" s="50"/>
    </row>
    <row r="98" spans="2:21" ht="13.5">
      <c r="B98" s="20">
        <v>90</v>
      </c>
      <c r="C98" s="51">
        <f t="shared" si="7"/>
        <v>2561998.2516201567</v>
      </c>
      <c r="D98" s="51"/>
      <c r="E98" s="20">
        <v>2007</v>
      </c>
      <c r="F98" s="8">
        <v>42571</v>
      </c>
      <c r="G98" s="20" t="s">
        <v>3</v>
      </c>
      <c r="H98" s="20">
        <v>122.27</v>
      </c>
      <c r="I98" s="20">
        <v>122.11</v>
      </c>
      <c r="J98" s="42">
        <f t="shared" si="8"/>
        <v>15.999999999999659</v>
      </c>
      <c r="K98" s="52">
        <f t="shared" si="6"/>
        <v>76859.9475486047</v>
      </c>
      <c r="L98" s="52"/>
      <c r="M98" s="43">
        <f t="shared" si="9"/>
        <v>4.803746721787896</v>
      </c>
      <c r="N98" s="20">
        <v>2007</v>
      </c>
      <c r="O98" s="8">
        <v>42571</v>
      </c>
      <c r="P98" s="53">
        <v>122.11</v>
      </c>
      <c r="Q98" s="53"/>
      <c r="R98" s="49">
        <f t="shared" si="10"/>
        <v>-76859.9475486047</v>
      </c>
      <c r="S98" s="49"/>
      <c r="T98" s="50">
        <f t="shared" si="11"/>
        <v>-15.999999999999659</v>
      </c>
      <c r="U98" s="50"/>
    </row>
    <row r="99" spans="2:21" ht="13.5">
      <c r="B99" s="20">
        <v>91</v>
      </c>
      <c r="C99" s="51">
        <f t="shared" si="7"/>
        <v>2485138.304071552</v>
      </c>
      <c r="D99" s="51"/>
      <c r="E99" s="20">
        <v>2007</v>
      </c>
      <c r="F99" s="8">
        <v>42575</v>
      </c>
      <c r="G99" s="20" t="s">
        <v>2</v>
      </c>
      <c r="H99" s="20">
        <v>120.63</v>
      </c>
      <c r="I99" s="20">
        <v>120.95</v>
      </c>
      <c r="J99" s="42">
        <f t="shared" si="8"/>
        <v>32.00000000000074</v>
      </c>
      <c r="K99" s="52">
        <f t="shared" si="6"/>
        <v>74554.14912214655</v>
      </c>
      <c r="L99" s="52"/>
      <c r="M99" s="43">
        <f t="shared" si="9"/>
        <v>2.329817160067026</v>
      </c>
      <c r="N99" s="20">
        <v>2007</v>
      </c>
      <c r="O99" s="8">
        <v>42584</v>
      </c>
      <c r="P99" s="53">
        <v>118.41</v>
      </c>
      <c r="Q99" s="53"/>
      <c r="R99" s="49">
        <f t="shared" si="10"/>
        <v>517219.40953487955</v>
      </c>
      <c r="S99" s="49"/>
      <c r="T99" s="50">
        <f t="shared" si="11"/>
        <v>221.9999999999999</v>
      </c>
      <c r="U99" s="50"/>
    </row>
    <row r="100" spans="2:21" ht="13.5">
      <c r="B100" s="20">
        <v>92</v>
      </c>
      <c r="C100" s="51">
        <f t="shared" si="7"/>
        <v>3002357.7136064316</v>
      </c>
      <c r="D100" s="51"/>
      <c r="E100" s="20">
        <v>2007</v>
      </c>
      <c r="F100" s="8">
        <v>42590</v>
      </c>
      <c r="G100" s="20" t="s">
        <v>3</v>
      </c>
      <c r="H100" s="20">
        <v>119</v>
      </c>
      <c r="I100" s="20">
        <v>118.73</v>
      </c>
      <c r="J100" s="42">
        <f t="shared" si="8"/>
        <v>26.999999999999602</v>
      </c>
      <c r="K100" s="52">
        <f t="shared" si="6"/>
        <v>90070.73140819295</v>
      </c>
      <c r="L100" s="52"/>
      <c r="M100" s="43">
        <f t="shared" si="9"/>
        <v>3.3359530151183066</v>
      </c>
      <c r="N100" s="20">
        <v>2007</v>
      </c>
      <c r="O100" s="8">
        <v>42591</v>
      </c>
      <c r="P100" s="53">
        <v>119.31</v>
      </c>
      <c r="Q100" s="53"/>
      <c r="R100" s="49">
        <f t="shared" si="10"/>
        <v>103414.54346866826</v>
      </c>
      <c r="S100" s="49"/>
      <c r="T100" s="50">
        <f t="shared" si="11"/>
        <v>31.000000000000227</v>
      </c>
      <c r="U100" s="50"/>
    </row>
    <row r="101" spans="2:21" ht="13.5">
      <c r="B101" s="20">
        <v>93</v>
      </c>
      <c r="C101" s="51">
        <f t="shared" si="7"/>
        <v>3105772.2570750997</v>
      </c>
      <c r="D101" s="51"/>
      <c r="E101" s="20">
        <v>2007</v>
      </c>
      <c r="F101" s="8">
        <v>42612</v>
      </c>
      <c r="G101" s="20" t="s">
        <v>3</v>
      </c>
      <c r="H101" s="20">
        <v>115.84</v>
      </c>
      <c r="I101" s="20">
        <v>115.24</v>
      </c>
      <c r="J101" s="42">
        <f t="shared" si="8"/>
        <v>60.00000000000085</v>
      </c>
      <c r="K101" s="52">
        <f t="shared" si="6"/>
        <v>93173.167712253</v>
      </c>
      <c r="L101" s="52"/>
      <c r="M101" s="43">
        <f t="shared" si="9"/>
        <v>1.552886128537528</v>
      </c>
      <c r="N101" s="20">
        <v>2007</v>
      </c>
      <c r="O101" s="8">
        <v>42613</v>
      </c>
      <c r="P101" s="53">
        <v>115.84</v>
      </c>
      <c r="Q101" s="53"/>
      <c r="R101" s="49">
        <f t="shared" si="10"/>
        <v>0</v>
      </c>
      <c r="S101" s="49"/>
      <c r="T101" s="50">
        <f t="shared" si="11"/>
        <v>0</v>
      </c>
      <c r="U101" s="50"/>
    </row>
    <row r="102" spans="2:21" ht="13.5">
      <c r="B102" s="20">
        <v>94</v>
      </c>
      <c r="C102" s="51">
        <f t="shared" si="7"/>
        <v>3105772.2570750997</v>
      </c>
      <c r="D102" s="51"/>
      <c r="E102" s="20">
        <v>2007</v>
      </c>
      <c r="F102" s="8">
        <v>42627</v>
      </c>
      <c r="G102" s="20" t="s">
        <v>3</v>
      </c>
      <c r="H102" s="20">
        <v>115.08</v>
      </c>
      <c r="I102" s="20">
        <v>114.5</v>
      </c>
      <c r="J102" s="42">
        <f t="shared" si="8"/>
        <v>57.99999999999983</v>
      </c>
      <c r="K102" s="52">
        <f t="shared" si="6"/>
        <v>93173.167712253</v>
      </c>
      <c r="L102" s="52"/>
      <c r="M102" s="43">
        <f t="shared" si="9"/>
        <v>1.6064339260733322</v>
      </c>
      <c r="N102" s="20">
        <v>2007</v>
      </c>
      <c r="O102" s="8">
        <v>42627</v>
      </c>
      <c r="P102" s="53">
        <v>114.5</v>
      </c>
      <c r="Q102" s="53"/>
      <c r="R102" s="49">
        <f t="shared" si="10"/>
        <v>-93173.167712253</v>
      </c>
      <c r="S102" s="49"/>
      <c r="T102" s="50">
        <f t="shared" si="11"/>
        <v>-57.99999999999983</v>
      </c>
      <c r="U102" s="50"/>
    </row>
    <row r="103" spans="2:21" ht="13.5">
      <c r="B103" s="20">
        <v>95</v>
      </c>
      <c r="C103" s="51">
        <f t="shared" si="7"/>
        <v>3012599.0893628467</v>
      </c>
      <c r="D103" s="51"/>
      <c r="E103" s="20">
        <v>2007</v>
      </c>
      <c r="F103" s="8">
        <v>42640</v>
      </c>
      <c r="G103" s="20" t="s">
        <v>3</v>
      </c>
      <c r="H103" s="20">
        <v>115.67</v>
      </c>
      <c r="I103" s="20">
        <v>115.1</v>
      </c>
      <c r="J103" s="42">
        <f t="shared" si="8"/>
        <v>57.00000000000074</v>
      </c>
      <c r="K103" s="52">
        <f t="shared" si="6"/>
        <v>90377.9726808854</v>
      </c>
      <c r="L103" s="52"/>
      <c r="M103" s="43">
        <f t="shared" si="9"/>
        <v>1.5855784680856881</v>
      </c>
      <c r="N103" s="20">
        <v>2007</v>
      </c>
      <c r="O103" s="8">
        <v>42641</v>
      </c>
      <c r="P103" s="53">
        <v>115.1</v>
      </c>
      <c r="Q103" s="53"/>
      <c r="R103" s="49">
        <f t="shared" si="10"/>
        <v>-90377.9726808854</v>
      </c>
      <c r="S103" s="49"/>
      <c r="T103" s="50">
        <f t="shared" si="11"/>
        <v>-57.00000000000074</v>
      </c>
      <c r="U103" s="50"/>
    </row>
    <row r="104" spans="2:21" ht="13.5">
      <c r="B104" s="20">
        <v>96</v>
      </c>
      <c r="C104" s="51">
        <f t="shared" si="7"/>
        <v>2922221.1166819613</v>
      </c>
      <c r="D104" s="51"/>
      <c r="E104" s="20">
        <v>2007</v>
      </c>
      <c r="F104" s="8">
        <v>42646</v>
      </c>
      <c r="G104" s="20" t="s">
        <v>3</v>
      </c>
      <c r="H104" s="20">
        <v>115.82</v>
      </c>
      <c r="I104" s="20">
        <v>115.57</v>
      </c>
      <c r="J104" s="42">
        <f t="shared" si="8"/>
        <v>25</v>
      </c>
      <c r="K104" s="52">
        <f t="shared" si="6"/>
        <v>87666.63350045883</v>
      </c>
      <c r="L104" s="52"/>
      <c r="M104" s="43">
        <f t="shared" si="9"/>
        <v>3.506665340018353</v>
      </c>
      <c r="N104" s="20">
        <v>2007</v>
      </c>
      <c r="O104" s="8">
        <v>42652</v>
      </c>
      <c r="P104" s="53">
        <v>116.85</v>
      </c>
      <c r="Q104" s="53"/>
      <c r="R104" s="49">
        <f t="shared" si="10"/>
        <v>361186.53002189077</v>
      </c>
      <c r="S104" s="49"/>
      <c r="T104" s="50">
        <f t="shared" si="11"/>
        <v>103.00000000000011</v>
      </c>
      <c r="U104" s="50"/>
    </row>
    <row r="105" spans="2:21" ht="13.5">
      <c r="B105" s="20">
        <v>97</v>
      </c>
      <c r="C105" s="51">
        <f t="shared" si="7"/>
        <v>3283407.6467038523</v>
      </c>
      <c r="D105" s="51"/>
      <c r="E105" s="20">
        <v>2007</v>
      </c>
      <c r="F105" s="8">
        <v>42655</v>
      </c>
      <c r="G105" s="20" t="s">
        <v>3</v>
      </c>
      <c r="H105" s="20">
        <v>117.64</v>
      </c>
      <c r="I105" s="20">
        <v>117.35</v>
      </c>
      <c r="J105" s="42">
        <f t="shared" si="8"/>
        <v>29.000000000000625</v>
      </c>
      <c r="K105" s="52">
        <f t="shared" si="6"/>
        <v>98502.22940111556</v>
      </c>
      <c r="L105" s="52"/>
      <c r="M105" s="43">
        <f t="shared" si="9"/>
        <v>3.3966286000383943</v>
      </c>
      <c r="N105" s="20">
        <v>2007</v>
      </c>
      <c r="O105" s="8">
        <v>42658</v>
      </c>
      <c r="P105" s="53">
        <v>117.35</v>
      </c>
      <c r="Q105" s="53"/>
      <c r="R105" s="49">
        <f t="shared" si="10"/>
        <v>-98502.22940111556</v>
      </c>
      <c r="S105" s="49"/>
      <c r="T105" s="50">
        <f t="shared" si="11"/>
        <v>-29.000000000000625</v>
      </c>
      <c r="U105" s="50"/>
    </row>
    <row r="106" spans="2:21" ht="13.5">
      <c r="B106" s="20">
        <v>98</v>
      </c>
      <c r="C106" s="51">
        <f t="shared" si="7"/>
        <v>3184905.417302737</v>
      </c>
      <c r="D106" s="51"/>
      <c r="E106" s="20">
        <v>2007</v>
      </c>
      <c r="F106" s="8">
        <v>42673</v>
      </c>
      <c r="G106" s="20" t="s">
        <v>3</v>
      </c>
      <c r="H106" s="20">
        <v>114.85</v>
      </c>
      <c r="I106" s="20">
        <v>114.6</v>
      </c>
      <c r="J106" s="42">
        <f t="shared" si="8"/>
        <v>25</v>
      </c>
      <c r="K106" s="52">
        <f t="shared" si="6"/>
        <v>95547.1625190821</v>
      </c>
      <c r="L106" s="52"/>
      <c r="M106" s="43">
        <f t="shared" si="9"/>
        <v>3.8218865007632843</v>
      </c>
      <c r="N106" s="20">
        <v>2007</v>
      </c>
      <c r="O106" s="8">
        <v>42674</v>
      </c>
      <c r="P106" s="53">
        <v>114.6</v>
      </c>
      <c r="Q106" s="53"/>
      <c r="R106" s="49">
        <f t="shared" si="10"/>
        <v>-95547.1625190821</v>
      </c>
      <c r="S106" s="49"/>
      <c r="T106" s="50">
        <f t="shared" si="11"/>
        <v>-25</v>
      </c>
      <c r="U106" s="50"/>
    </row>
    <row r="107" spans="2:21" ht="13.5">
      <c r="B107" s="20">
        <v>99</v>
      </c>
      <c r="C107" s="51">
        <f t="shared" si="7"/>
        <v>3089358.254783655</v>
      </c>
      <c r="D107" s="51"/>
      <c r="E107" s="20">
        <v>2007</v>
      </c>
      <c r="F107" s="8">
        <v>42682</v>
      </c>
      <c r="G107" s="20" t="s">
        <v>2</v>
      </c>
      <c r="H107" s="20">
        <v>112.83</v>
      </c>
      <c r="I107" s="20">
        <v>113.37</v>
      </c>
      <c r="J107" s="42">
        <f t="shared" si="8"/>
        <v>54.000000000000625</v>
      </c>
      <c r="K107" s="52">
        <f t="shared" si="6"/>
        <v>92680.74764350965</v>
      </c>
      <c r="L107" s="52"/>
      <c r="M107" s="43">
        <f t="shared" si="9"/>
        <v>1.716310141546455</v>
      </c>
      <c r="N107" s="20">
        <v>2007</v>
      </c>
      <c r="O107" s="8">
        <v>42687</v>
      </c>
      <c r="P107" s="53">
        <v>110.72</v>
      </c>
      <c r="Q107" s="53"/>
      <c r="R107" s="49">
        <f t="shared" si="10"/>
        <v>362141.4398663019</v>
      </c>
      <c r="S107" s="49"/>
      <c r="T107" s="50">
        <f t="shared" si="11"/>
        <v>210.99999999999994</v>
      </c>
      <c r="U107" s="50"/>
    </row>
    <row r="108" spans="2:21" ht="13.5">
      <c r="B108" s="20">
        <v>100</v>
      </c>
      <c r="C108" s="51">
        <f t="shared" si="7"/>
        <v>3451499.694649957</v>
      </c>
      <c r="D108" s="51"/>
      <c r="E108" s="20">
        <v>2007</v>
      </c>
      <c r="F108" s="8">
        <v>42688</v>
      </c>
      <c r="G108" s="20" t="s">
        <v>3</v>
      </c>
      <c r="H108" s="20">
        <v>111.69</v>
      </c>
      <c r="I108" s="20">
        <v>110.75</v>
      </c>
      <c r="J108" s="42">
        <f t="shared" si="8"/>
        <v>93.99999999999977</v>
      </c>
      <c r="K108" s="52">
        <f t="shared" si="6"/>
        <v>103544.99083949871</v>
      </c>
      <c r="L108" s="52"/>
      <c r="M108" s="43">
        <f t="shared" si="9"/>
        <v>1.1015424557393507</v>
      </c>
      <c r="N108" s="20">
        <v>2007</v>
      </c>
      <c r="O108" s="8">
        <v>42689</v>
      </c>
      <c r="P108" s="53">
        <v>110.75</v>
      </c>
      <c r="Q108" s="53"/>
      <c r="R108" s="49">
        <f t="shared" si="10"/>
        <v>-103544.99083949871</v>
      </c>
      <c r="S108" s="49"/>
      <c r="T108" s="50">
        <f t="shared" si="11"/>
        <v>-93.99999999999977</v>
      </c>
      <c r="U108" s="50"/>
    </row>
    <row r="109" spans="2:18" ht="13.5">
      <c r="B109" s="1"/>
      <c r="C109" s="1"/>
      <c r="D109" s="1"/>
      <c r="E109" s="1"/>
      <c r="F109" s="1"/>
      <c r="G109" s="1"/>
      <c r="H109" s="1"/>
      <c r="I109" s="1"/>
      <c r="J109" s="1"/>
      <c r="K109" s="1"/>
      <c r="L109" s="1"/>
      <c r="M109" s="1"/>
      <c r="N109" s="1"/>
      <c r="O109" s="1"/>
      <c r="P109" s="1"/>
      <c r="Q109" s="1"/>
      <c r="R109" s="1"/>
    </row>
  </sheetData>
  <sheetProtection/>
  <mergeCells count="534">
    <mergeCell ref="J2:K2"/>
    <mergeCell ref="L2:M2"/>
    <mergeCell ref="N2:O2"/>
    <mergeCell ref="P2:Q2"/>
    <mergeCell ref="B2:C2"/>
    <mergeCell ref="D2:E2"/>
    <mergeCell ref="F2:G2"/>
    <mergeCell ref="H2:I2"/>
    <mergeCell ref="B3:C3"/>
    <mergeCell ref="D3:I3"/>
    <mergeCell ref="J4:K4"/>
    <mergeCell ref="L4:M4"/>
    <mergeCell ref="J3:K3"/>
    <mergeCell ref="L3:Q3"/>
    <mergeCell ref="N4:O4"/>
    <mergeCell ref="P4:Q4"/>
    <mergeCell ref="B4:C4"/>
    <mergeCell ref="D4:E4"/>
    <mergeCell ref="F4:G4"/>
    <mergeCell ref="H4:I4"/>
    <mergeCell ref="T8:U8"/>
    <mergeCell ref="B7:B8"/>
    <mergeCell ref="C7:D8"/>
    <mergeCell ref="E7:I7"/>
    <mergeCell ref="J7:L7"/>
    <mergeCell ref="J5:K5"/>
    <mergeCell ref="L5:M5"/>
    <mergeCell ref="P5:Q5"/>
    <mergeCell ref="K8:L8"/>
    <mergeCell ref="P8:Q8"/>
    <mergeCell ref="R8:S8"/>
    <mergeCell ref="T9:U9"/>
    <mergeCell ref="R9:S9"/>
    <mergeCell ref="M7:M8"/>
    <mergeCell ref="N7:Q7"/>
    <mergeCell ref="R7:U7"/>
    <mergeCell ref="T10:U10"/>
    <mergeCell ref="C9:D9"/>
    <mergeCell ref="K9:L9"/>
    <mergeCell ref="P9:Q9"/>
    <mergeCell ref="C10:D10"/>
    <mergeCell ref="K10:L10"/>
    <mergeCell ref="P10:Q10"/>
    <mergeCell ref="R10:S10"/>
    <mergeCell ref="R11:S11"/>
    <mergeCell ref="T11:U11"/>
    <mergeCell ref="C12:D12"/>
    <mergeCell ref="K12:L12"/>
    <mergeCell ref="P12:Q12"/>
    <mergeCell ref="R12:S12"/>
    <mergeCell ref="T12:U12"/>
    <mergeCell ref="C11:D11"/>
    <mergeCell ref="K11:L11"/>
    <mergeCell ref="P11:Q11"/>
    <mergeCell ref="R13:S13"/>
    <mergeCell ref="T13:U13"/>
    <mergeCell ref="C14:D14"/>
    <mergeCell ref="K14:L14"/>
    <mergeCell ref="P14:Q14"/>
    <mergeCell ref="R14:S14"/>
    <mergeCell ref="T14:U14"/>
    <mergeCell ref="C13:D13"/>
    <mergeCell ref="K13:L13"/>
    <mergeCell ref="P13:Q13"/>
    <mergeCell ref="R15:S15"/>
    <mergeCell ref="T15:U15"/>
    <mergeCell ref="C16:D16"/>
    <mergeCell ref="K16:L16"/>
    <mergeCell ref="P16:Q16"/>
    <mergeCell ref="R16:S16"/>
    <mergeCell ref="T16:U16"/>
    <mergeCell ref="C15:D15"/>
    <mergeCell ref="K15:L15"/>
    <mergeCell ref="P15:Q15"/>
    <mergeCell ref="R17:S17"/>
    <mergeCell ref="T17:U17"/>
    <mergeCell ref="C18:D18"/>
    <mergeCell ref="K18:L18"/>
    <mergeCell ref="P18:Q18"/>
    <mergeCell ref="R18:S18"/>
    <mergeCell ref="T18:U18"/>
    <mergeCell ref="C17:D17"/>
    <mergeCell ref="K17:L17"/>
    <mergeCell ref="P17:Q17"/>
    <mergeCell ref="R19:S19"/>
    <mergeCell ref="T19:U19"/>
    <mergeCell ref="C20:D20"/>
    <mergeCell ref="K20:L20"/>
    <mergeCell ref="P20:Q20"/>
    <mergeCell ref="R20:S20"/>
    <mergeCell ref="T20:U20"/>
    <mergeCell ref="C19:D19"/>
    <mergeCell ref="K19:L19"/>
    <mergeCell ref="P19:Q19"/>
    <mergeCell ref="R21:S21"/>
    <mergeCell ref="T21:U21"/>
    <mergeCell ref="C22:D22"/>
    <mergeCell ref="K22:L22"/>
    <mergeCell ref="P22:Q22"/>
    <mergeCell ref="R22:S22"/>
    <mergeCell ref="T22:U22"/>
    <mergeCell ref="C21:D21"/>
    <mergeCell ref="K21:L21"/>
    <mergeCell ref="P21:Q21"/>
    <mergeCell ref="R23:S23"/>
    <mergeCell ref="T23:U23"/>
    <mergeCell ref="C24:D24"/>
    <mergeCell ref="K24:L24"/>
    <mergeCell ref="P24:Q24"/>
    <mergeCell ref="R24:S24"/>
    <mergeCell ref="T24:U24"/>
    <mergeCell ref="C23:D23"/>
    <mergeCell ref="K23:L23"/>
    <mergeCell ref="P23:Q23"/>
    <mergeCell ref="R25:S25"/>
    <mergeCell ref="T25:U25"/>
    <mergeCell ref="C26:D26"/>
    <mergeCell ref="K26:L26"/>
    <mergeCell ref="P26:Q26"/>
    <mergeCell ref="R26:S26"/>
    <mergeCell ref="T26:U26"/>
    <mergeCell ref="C25:D25"/>
    <mergeCell ref="K25:L25"/>
    <mergeCell ref="P25:Q25"/>
    <mergeCell ref="R27:S27"/>
    <mergeCell ref="T27:U27"/>
    <mergeCell ref="C28:D28"/>
    <mergeCell ref="K28:L28"/>
    <mergeCell ref="P28:Q28"/>
    <mergeCell ref="R28:S28"/>
    <mergeCell ref="T28:U28"/>
    <mergeCell ref="C27:D27"/>
    <mergeCell ref="K27:L27"/>
    <mergeCell ref="P27:Q27"/>
    <mergeCell ref="R29:S29"/>
    <mergeCell ref="T29:U29"/>
    <mergeCell ref="C30:D30"/>
    <mergeCell ref="K30:L30"/>
    <mergeCell ref="P30:Q30"/>
    <mergeCell ref="R30:S30"/>
    <mergeCell ref="T30:U30"/>
    <mergeCell ref="C29:D29"/>
    <mergeCell ref="K29:L29"/>
    <mergeCell ref="P29:Q29"/>
    <mergeCell ref="R31:S31"/>
    <mergeCell ref="T31:U31"/>
    <mergeCell ref="C32:D32"/>
    <mergeCell ref="K32:L32"/>
    <mergeCell ref="P32:Q32"/>
    <mergeCell ref="R32:S32"/>
    <mergeCell ref="T32:U32"/>
    <mergeCell ref="C31:D31"/>
    <mergeCell ref="K31:L31"/>
    <mergeCell ref="P31:Q31"/>
    <mergeCell ref="R33:S33"/>
    <mergeCell ref="T33:U33"/>
    <mergeCell ref="C34:D34"/>
    <mergeCell ref="K34:L34"/>
    <mergeCell ref="P34:Q34"/>
    <mergeCell ref="R34:S34"/>
    <mergeCell ref="T34:U34"/>
    <mergeCell ref="C33:D33"/>
    <mergeCell ref="K33:L33"/>
    <mergeCell ref="P33:Q33"/>
    <mergeCell ref="R35:S35"/>
    <mergeCell ref="T35:U35"/>
    <mergeCell ref="C36:D36"/>
    <mergeCell ref="K36:L36"/>
    <mergeCell ref="P36:Q36"/>
    <mergeCell ref="R36:S36"/>
    <mergeCell ref="T36:U36"/>
    <mergeCell ref="C35:D35"/>
    <mergeCell ref="K35:L35"/>
    <mergeCell ref="P35:Q35"/>
    <mergeCell ref="R37:S37"/>
    <mergeCell ref="T37:U37"/>
    <mergeCell ref="C38:D38"/>
    <mergeCell ref="K38:L38"/>
    <mergeCell ref="P38:Q38"/>
    <mergeCell ref="R38:S38"/>
    <mergeCell ref="T38:U38"/>
    <mergeCell ref="C37:D37"/>
    <mergeCell ref="K37:L37"/>
    <mergeCell ref="P37:Q37"/>
    <mergeCell ref="R39:S39"/>
    <mergeCell ref="T39:U39"/>
    <mergeCell ref="C40:D40"/>
    <mergeCell ref="K40:L40"/>
    <mergeCell ref="P40:Q40"/>
    <mergeCell ref="R40:S40"/>
    <mergeCell ref="T40:U40"/>
    <mergeCell ref="C39:D39"/>
    <mergeCell ref="K39:L39"/>
    <mergeCell ref="P39:Q39"/>
    <mergeCell ref="R41:S41"/>
    <mergeCell ref="T41:U41"/>
    <mergeCell ref="C42:D42"/>
    <mergeCell ref="K42:L42"/>
    <mergeCell ref="P42:Q42"/>
    <mergeCell ref="R42:S42"/>
    <mergeCell ref="T42:U42"/>
    <mergeCell ref="C41:D41"/>
    <mergeCell ref="K41:L41"/>
    <mergeCell ref="P41:Q41"/>
    <mergeCell ref="R43:S43"/>
    <mergeCell ref="T43:U43"/>
    <mergeCell ref="C44:D44"/>
    <mergeCell ref="K44:L44"/>
    <mergeCell ref="P44:Q44"/>
    <mergeCell ref="R44:S44"/>
    <mergeCell ref="T44:U44"/>
    <mergeCell ref="C43:D43"/>
    <mergeCell ref="K43:L43"/>
    <mergeCell ref="P43:Q43"/>
    <mergeCell ref="R45:S45"/>
    <mergeCell ref="T45:U45"/>
    <mergeCell ref="C46:D46"/>
    <mergeCell ref="K46:L46"/>
    <mergeCell ref="P46:Q46"/>
    <mergeCell ref="R46:S46"/>
    <mergeCell ref="T46:U46"/>
    <mergeCell ref="C45:D45"/>
    <mergeCell ref="K45:L45"/>
    <mergeCell ref="P45:Q45"/>
    <mergeCell ref="R47:S47"/>
    <mergeCell ref="T47:U47"/>
    <mergeCell ref="C48:D48"/>
    <mergeCell ref="K48:L48"/>
    <mergeCell ref="P48:Q48"/>
    <mergeCell ref="R48:S48"/>
    <mergeCell ref="T48:U48"/>
    <mergeCell ref="C47:D47"/>
    <mergeCell ref="K47:L47"/>
    <mergeCell ref="P47:Q47"/>
    <mergeCell ref="R49:S49"/>
    <mergeCell ref="T49:U49"/>
    <mergeCell ref="C50:D50"/>
    <mergeCell ref="K50:L50"/>
    <mergeCell ref="P50:Q50"/>
    <mergeCell ref="R50:S50"/>
    <mergeCell ref="T50:U50"/>
    <mergeCell ref="C49:D49"/>
    <mergeCell ref="K49:L49"/>
    <mergeCell ref="P49:Q49"/>
    <mergeCell ref="R51:S51"/>
    <mergeCell ref="T51:U51"/>
    <mergeCell ref="C52:D52"/>
    <mergeCell ref="K52:L52"/>
    <mergeCell ref="P52:Q52"/>
    <mergeCell ref="R52:S52"/>
    <mergeCell ref="T52:U52"/>
    <mergeCell ref="C51:D51"/>
    <mergeCell ref="K51:L51"/>
    <mergeCell ref="P51:Q51"/>
    <mergeCell ref="R53:S53"/>
    <mergeCell ref="T53:U53"/>
    <mergeCell ref="C54:D54"/>
    <mergeCell ref="K54:L54"/>
    <mergeCell ref="P54:Q54"/>
    <mergeCell ref="R54:S54"/>
    <mergeCell ref="T54:U54"/>
    <mergeCell ref="C53:D53"/>
    <mergeCell ref="K53:L53"/>
    <mergeCell ref="P53:Q53"/>
    <mergeCell ref="R55:S55"/>
    <mergeCell ref="T55:U55"/>
    <mergeCell ref="C56:D56"/>
    <mergeCell ref="K56:L56"/>
    <mergeCell ref="P56:Q56"/>
    <mergeCell ref="R56:S56"/>
    <mergeCell ref="T56:U56"/>
    <mergeCell ref="C55:D55"/>
    <mergeCell ref="K55:L55"/>
    <mergeCell ref="P55:Q55"/>
    <mergeCell ref="R57:S57"/>
    <mergeCell ref="T57:U57"/>
    <mergeCell ref="C58:D58"/>
    <mergeCell ref="K58:L58"/>
    <mergeCell ref="P58:Q58"/>
    <mergeCell ref="R58:S58"/>
    <mergeCell ref="T58:U58"/>
    <mergeCell ref="C57:D57"/>
    <mergeCell ref="K57:L57"/>
    <mergeCell ref="P57:Q57"/>
    <mergeCell ref="R59:S59"/>
    <mergeCell ref="T59:U59"/>
    <mergeCell ref="C60:D60"/>
    <mergeCell ref="K60:L60"/>
    <mergeCell ref="P60:Q60"/>
    <mergeCell ref="R60:S60"/>
    <mergeCell ref="T60:U60"/>
    <mergeCell ref="C59:D59"/>
    <mergeCell ref="K59:L59"/>
    <mergeCell ref="P59:Q59"/>
    <mergeCell ref="R61:S61"/>
    <mergeCell ref="T61:U61"/>
    <mergeCell ref="C62:D62"/>
    <mergeCell ref="K62:L62"/>
    <mergeCell ref="P62:Q62"/>
    <mergeCell ref="R62:S62"/>
    <mergeCell ref="T62:U62"/>
    <mergeCell ref="C61:D61"/>
    <mergeCell ref="K61:L61"/>
    <mergeCell ref="P61:Q61"/>
    <mergeCell ref="R63:S63"/>
    <mergeCell ref="T63:U63"/>
    <mergeCell ref="C64:D64"/>
    <mergeCell ref="K64:L64"/>
    <mergeCell ref="P64:Q64"/>
    <mergeCell ref="R64:S64"/>
    <mergeCell ref="T64:U64"/>
    <mergeCell ref="C63:D63"/>
    <mergeCell ref="K63:L63"/>
    <mergeCell ref="P63:Q63"/>
    <mergeCell ref="R65:S65"/>
    <mergeCell ref="T65:U65"/>
    <mergeCell ref="C66:D66"/>
    <mergeCell ref="K66:L66"/>
    <mergeCell ref="P66:Q66"/>
    <mergeCell ref="R66:S66"/>
    <mergeCell ref="T66:U66"/>
    <mergeCell ref="C65:D65"/>
    <mergeCell ref="K65:L65"/>
    <mergeCell ref="P65:Q65"/>
    <mergeCell ref="R67:S67"/>
    <mergeCell ref="T67:U67"/>
    <mergeCell ref="C68:D68"/>
    <mergeCell ref="K68:L68"/>
    <mergeCell ref="P68:Q68"/>
    <mergeCell ref="R68:S68"/>
    <mergeCell ref="T68:U68"/>
    <mergeCell ref="C67:D67"/>
    <mergeCell ref="K67:L67"/>
    <mergeCell ref="P67:Q67"/>
    <mergeCell ref="R69:S69"/>
    <mergeCell ref="T69:U69"/>
    <mergeCell ref="C70:D70"/>
    <mergeCell ref="K70:L70"/>
    <mergeCell ref="P70:Q70"/>
    <mergeCell ref="R70:S70"/>
    <mergeCell ref="T70:U70"/>
    <mergeCell ref="C69:D69"/>
    <mergeCell ref="K69:L69"/>
    <mergeCell ref="P69:Q69"/>
    <mergeCell ref="R71:S71"/>
    <mergeCell ref="T71:U71"/>
    <mergeCell ref="C72:D72"/>
    <mergeCell ref="K72:L72"/>
    <mergeCell ref="P72:Q72"/>
    <mergeCell ref="R72:S72"/>
    <mergeCell ref="T72:U72"/>
    <mergeCell ref="C71:D71"/>
    <mergeCell ref="K71:L71"/>
    <mergeCell ref="P71:Q71"/>
    <mergeCell ref="R73:S73"/>
    <mergeCell ref="T73:U73"/>
    <mergeCell ref="C74:D74"/>
    <mergeCell ref="K74:L74"/>
    <mergeCell ref="P74:Q74"/>
    <mergeCell ref="R74:S74"/>
    <mergeCell ref="T74:U74"/>
    <mergeCell ref="C73:D73"/>
    <mergeCell ref="K73:L73"/>
    <mergeCell ref="P73:Q73"/>
    <mergeCell ref="R75:S75"/>
    <mergeCell ref="T75:U75"/>
    <mergeCell ref="C76:D76"/>
    <mergeCell ref="K76:L76"/>
    <mergeCell ref="P76:Q76"/>
    <mergeCell ref="R76:S76"/>
    <mergeCell ref="T76:U76"/>
    <mergeCell ref="C75:D75"/>
    <mergeCell ref="K75:L75"/>
    <mergeCell ref="P75:Q75"/>
    <mergeCell ref="R77:S77"/>
    <mergeCell ref="T77:U77"/>
    <mergeCell ref="C78:D78"/>
    <mergeCell ref="K78:L78"/>
    <mergeCell ref="P78:Q78"/>
    <mergeCell ref="R78:S78"/>
    <mergeCell ref="T78:U78"/>
    <mergeCell ref="C77:D77"/>
    <mergeCell ref="K77:L77"/>
    <mergeCell ref="P77:Q77"/>
    <mergeCell ref="R79:S79"/>
    <mergeCell ref="T79:U79"/>
    <mergeCell ref="C80:D80"/>
    <mergeCell ref="K80:L80"/>
    <mergeCell ref="P80:Q80"/>
    <mergeCell ref="R80:S80"/>
    <mergeCell ref="T80:U80"/>
    <mergeCell ref="C79:D79"/>
    <mergeCell ref="K79:L79"/>
    <mergeCell ref="P79:Q79"/>
    <mergeCell ref="R81:S81"/>
    <mergeCell ref="T81:U81"/>
    <mergeCell ref="C82:D82"/>
    <mergeCell ref="K82:L82"/>
    <mergeCell ref="P82:Q82"/>
    <mergeCell ref="R82:S82"/>
    <mergeCell ref="T82:U82"/>
    <mergeCell ref="C81:D81"/>
    <mergeCell ref="K81:L81"/>
    <mergeCell ref="P81:Q81"/>
    <mergeCell ref="R83:S83"/>
    <mergeCell ref="T83:U83"/>
    <mergeCell ref="C84:D84"/>
    <mergeCell ref="K84:L84"/>
    <mergeCell ref="P84:Q84"/>
    <mergeCell ref="R84:S84"/>
    <mergeCell ref="T84:U84"/>
    <mergeCell ref="C83:D83"/>
    <mergeCell ref="K83:L83"/>
    <mergeCell ref="P83:Q83"/>
    <mergeCell ref="R85:S85"/>
    <mergeCell ref="T85:U85"/>
    <mergeCell ref="C86:D86"/>
    <mergeCell ref="K86:L86"/>
    <mergeCell ref="P86:Q86"/>
    <mergeCell ref="R86:S86"/>
    <mergeCell ref="T86:U86"/>
    <mergeCell ref="C85:D85"/>
    <mergeCell ref="K85:L85"/>
    <mergeCell ref="P85:Q85"/>
    <mergeCell ref="R87:S87"/>
    <mergeCell ref="T87:U87"/>
    <mergeCell ref="C88:D88"/>
    <mergeCell ref="K88:L88"/>
    <mergeCell ref="P88:Q88"/>
    <mergeCell ref="R88:S88"/>
    <mergeCell ref="T88:U88"/>
    <mergeCell ref="C87:D87"/>
    <mergeCell ref="K87:L87"/>
    <mergeCell ref="P87:Q87"/>
    <mergeCell ref="R89:S89"/>
    <mergeCell ref="T89:U89"/>
    <mergeCell ref="C90:D90"/>
    <mergeCell ref="K90:L90"/>
    <mergeCell ref="P90:Q90"/>
    <mergeCell ref="R90:S90"/>
    <mergeCell ref="T90:U90"/>
    <mergeCell ref="C89:D89"/>
    <mergeCell ref="K89:L89"/>
    <mergeCell ref="P89:Q89"/>
    <mergeCell ref="R91:S91"/>
    <mergeCell ref="T91:U91"/>
    <mergeCell ref="C92:D92"/>
    <mergeCell ref="K92:L92"/>
    <mergeCell ref="P92:Q92"/>
    <mergeCell ref="R92:S92"/>
    <mergeCell ref="T92:U92"/>
    <mergeCell ref="C91:D91"/>
    <mergeCell ref="K91:L91"/>
    <mergeCell ref="P91:Q91"/>
    <mergeCell ref="R93:S93"/>
    <mergeCell ref="T93:U93"/>
    <mergeCell ref="C94:D94"/>
    <mergeCell ref="K94:L94"/>
    <mergeCell ref="P94:Q94"/>
    <mergeCell ref="R94:S94"/>
    <mergeCell ref="T94:U94"/>
    <mergeCell ref="C93:D93"/>
    <mergeCell ref="K93:L93"/>
    <mergeCell ref="P93:Q93"/>
    <mergeCell ref="R95:S95"/>
    <mergeCell ref="T95:U95"/>
    <mergeCell ref="C96:D96"/>
    <mergeCell ref="K96:L96"/>
    <mergeCell ref="P96:Q96"/>
    <mergeCell ref="R96:S96"/>
    <mergeCell ref="T96:U96"/>
    <mergeCell ref="C95:D95"/>
    <mergeCell ref="K95:L95"/>
    <mergeCell ref="P95:Q95"/>
    <mergeCell ref="R97:S97"/>
    <mergeCell ref="T97:U97"/>
    <mergeCell ref="C98:D98"/>
    <mergeCell ref="K98:L98"/>
    <mergeCell ref="P98:Q98"/>
    <mergeCell ref="R98:S98"/>
    <mergeCell ref="T98:U98"/>
    <mergeCell ref="C97:D97"/>
    <mergeCell ref="K97:L97"/>
    <mergeCell ref="P97:Q97"/>
    <mergeCell ref="R99:S99"/>
    <mergeCell ref="T99:U99"/>
    <mergeCell ref="C100:D100"/>
    <mergeCell ref="K100:L100"/>
    <mergeCell ref="P100:Q100"/>
    <mergeCell ref="R100:S100"/>
    <mergeCell ref="T100:U100"/>
    <mergeCell ref="C99:D99"/>
    <mergeCell ref="K99:L99"/>
    <mergeCell ref="P99:Q99"/>
    <mergeCell ref="R101:S101"/>
    <mergeCell ref="T101:U101"/>
    <mergeCell ref="C102:D102"/>
    <mergeCell ref="K102:L102"/>
    <mergeCell ref="P102:Q102"/>
    <mergeCell ref="R102:S102"/>
    <mergeCell ref="T102:U102"/>
    <mergeCell ref="C101:D101"/>
    <mergeCell ref="K101:L101"/>
    <mergeCell ref="P101:Q101"/>
    <mergeCell ref="R103:S103"/>
    <mergeCell ref="T103:U103"/>
    <mergeCell ref="C104:D104"/>
    <mergeCell ref="K104:L104"/>
    <mergeCell ref="P104:Q104"/>
    <mergeCell ref="R104:S104"/>
    <mergeCell ref="T104:U104"/>
    <mergeCell ref="C103:D103"/>
    <mergeCell ref="K103:L103"/>
    <mergeCell ref="P103:Q103"/>
    <mergeCell ref="R105:S105"/>
    <mergeCell ref="T105:U105"/>
    <mergeCell ref="C106:D106"/>
    <mergeCell ref="K106:L106"/>
    <mergeCell ref="P106:Q106"/>
    <mergeCell ref="R106:S106"/>
    <mergeCell ref="T106:U106"/>
    <mergeCell ref="C105:D105"/>
    <mergeCell ref="K105:L105"/>
    <mergeCell ref="P105:Q105"/>
    <mergeCell ref="R107:S107"/>
    <mergeCell ref="T107:U107"/>
    <mergeCell ref="C108:D108"/>
    <mergeCell ref="K108:L108"/>
    <mergeCell ref="P108:Q108"/>
    <mergeCell ref="R108:S108"/>
    <mergeCell ref="T108:U108"/>
    <mergeCell ref="C107:D107"/>
    <mergeCell ref="K107:L107"/>
    <mergeCell ref="P107:Q107"/>
  </mergeCells>
  <conditionalFormatting sqref="G9:G11 G14: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A585"/>
  <sheetViews>
    <sheetView zoomScalePageLayoutView="0" workbookViewId="0" topLeftCell="A208">
      <selection activeCell="A237" sqref="A237"/>
    </sheetView>
  </sheetViews>
  <sheetFormatPr defaultColWidth="9.00390625" defaultRowHeight="13.5"/>
  <cols>
    <col min="1" max="1" width="7.50390625" style="35" customWidth="1"/>
    <col min="2" max="2" width="8.125" style="0" customWidth="1"/>
  </cols>
  <sheetData>
    <row r="5" ht="14.25">
      <c r="A5" s="35" t="s">
        <v>47</v>
      </c>
    </row>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9" ht="14.25">
      <c r="A49" s="35" t="s">
        <v>48</v>
      </c>
    </row>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3" ht="14.25">
      <c r="A93" s="35" t="s">
        <v>49</v>
      </c>
    </row>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8" ht="14.25">
      <c r="A138" s="35" t="s">
        <v>50</v>
      </c>
    </row>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2" ht="14.25">
      <c r="A182" s="35" t="s">
        <v>56</v>
      </c>
    </row>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6" ht="14.25">
      <c r="A226" s="35" t="s">
        <v>57</v>
      </c>
    </row>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71" ht="14.25">
      <c r="A271" s="35" t="s">
        <v>58</v>
      </c>
    </row>
    <row r="316" ht="14.25">
      <c r="A316" s="35" t="s">
        <v>59</v>
      </c>
    </row>
    <row r="361" ht="14.25">
      <c r="A361" s="35" t="s">
        <v>60</v>
      </c>
    </row>
    <row r="406" ht="14.25">
      <c r="A406" s="35" t="s">
        <v>61</v>
      </c>
    </row>
    <row r="451" ht="14.25">
      <c r="A451" s="35" t="s">
        <v>62</v>
      </c>
    </row>
    <row r="495" ht="14.25">
      <c r="A495" s="35" t="s">
        <v>63</v>
      </c>
    </row>
    <row r="540" ht="14.25">
      <c r="A540" s="35" t="s">
        <v>64</v>
      </c>
    </row>
    <row r="585" ht="14.25">
      <c r="A585" s="35" t="s">
        <v>67</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15"/>
  <sheetViews>
    <sheetView zoomScale="145" zoomScaleNormal="145" zoomScaleSheetLayoutView="100" zoomScalePageLayoutView="0" workbookViewId="0" topLeftCell="A2">
      <selection activeCell="A8" sqref="A8:J15"/>
    </sheetView>
  </sheetViews>
  <sheetFormatPr defaultColWidth="9.00390625" defaultRowHeight="13.5"/>
  <cols>
    <col min="1" max="1" width="98.875" style="0" customWidth="1"/>
  </cols>
  <sheetData>
    <row r="1" ht="13.5">
      <c r="A1" t="s">
        <v>65</v>
      </c>
    </row>
    <row r="2" spans="1:10" ht="111" customHeight="1">
      <c r="A2" s="37" t="s">
        <v>72</v>
      </c>
      <c r="B2" s="38"/>
      <c r="C2" s="38"/>
      <c r="D2" s="38"/>
      <c r="E2" s="38"/>
      <c r="F2" s="38"/>
      <c r="G2" s="38"/>
      <c r="H2" s="38"/>
      <c r="I2" s="38"/>
      <c r="J2" s="38"/>
    </row>
    <row r="3" ht="13.5">
      <c r="A3" t="s">
        <v>51</v>
      </c>
    </row>
    <row r="4" ht="147.75" customHeight="1">
      <c r="A4" s="40" t="s">
        <v>70</v>
      </c>
    </row>
    <row r="5" ht="13.5">
      <c r="A5" t="s">
        <v>0</v>
      </c>
    </row>
    <row r="6" spans="1:10" ht="48" customHeight="1">
      <c r="A6" s="40" t="s">
        <v>69</v>
      </c>
      <c r="B6" s="39"/>
      <c r="C6" s="39"/>
      <c r="D6" s="39"/>
      <c r="E6" s="39"/>
      <c r="F6" s="39"/>
      <c r="G6" s="39"/>
      <c r="H6" s="39"/>
      <c r="I6" s="39"/>
      <c r="J6" s="39"/>
    </row>
    <row r="7" ht="13.5">
      <c r="A7" t="s">
        <v>1</v>
      </c>
    </row>
    <row r="8" spans="1:10" ht="13.5">
      <c r="A8" s="82" t="s">
        <v>71</v>
      </c>
      <c r="B8" s="82"/>
      <c r="C8" s="82"/>
      <c r="D8" s="82"/>
      <c r="E8" s="82"/>
      <c r="F8" s="82"/>
      <c r="G8" s="82"/>
      <c r="H8" s="82"/>
      <c r="I8" s="82"/>
      <c r="J8" s="82"/>
    </row>
    <row r="9" spans="1:10" ht="13.5">
      <c r="A9" s="82"/>
      <c r="B9" s="82"/>
      <c r="C9" s="82"/>
      <c r="D9" s="82"/>
      <c r="E9" s="82"/>
      <c r="F9" s="82"/>
      <c r="G9" s="82"/>
      <c r="H9" s="82"/>
      <c r="I9" s="82"/>
      <c r="J9" s="82"/>
    </row>
    <row r="10" spans="1:10" ht="13.5">
      <c r="A10" s="82"/>
      <c r="B10" s="82"/>
      <c r="C10" s="82"/>
      <c r="D10" s="82"/>
      <c r="E10" s="82"/>
      <c r="F10" s="82"/>
      <c r="G10" s="82"/>
      <c r="H10" s="82"/>
      <c r="I10" s="82"/>
      <c r="J10" s="82"/>
    </row>
    <row r="11" spans="1:10" ht="13.5">
      <c r="A11" s="82"/>
      <c r="B11" s="82"/>
      <c r="C11" s="82"/>
      <c r="D11" s="82"/>
      <c r="E11" s="82"/>
      <c r="F11" s="82"/>
      <c r="G11" s="82"/>
      <c r="H11" s="82"/>
      <c r="I11" s="82"/>
      <c r="J11" s="82"/>
    </row>
    <row r="12" spans="1:10" ht="13.5">
      <c r="A12" s="82"/>
      <c r="B12" s="82"/>
      <c r="C12" s="82"/>
      <c r="D12" s="82"/>
      <c r="E12" s="82"/>
      <c r="F12" s="82"/>
      <c r="G12" s="82"/>
      <c r="H12" s="82"/>
      <c r="I12" s="82"/>
      <c r="J12" s="82"/>
    </row>
    <row r="13" spans="1:10" ht="13.5">
      <c r="A13" s="82"/>
      <c r="B13" s="82"/>
      <c r="C13" s="82"/>
      <c r="D13" s="82"/>
      <c r="E13" s="82"/>
      <c r="F13" s="82"/>
      <c r="G13" s="82"/>
      <c r="H13" s="82"/>
      <c r="I13" s="82"/>
      <c r="J13" s="82"/>
    </row>
    <row r="14" spans="1:10" ht="13.5">
      <c r="A14" s="82"/>
      <c r="B14" s="82"/>
      <c r="C14" s="82"/>
      <c r="D14" s="82"/>
      <c r="E14" s="82"/>
      <c r="F14" s="82"/>
      <c r="G14" s="82"/>
      <c r="H14" s="82"/>
      <c r="I14" s="82"/>
      <c r="J14" s="82"/>
    </row>
    <row r="15" spans="1:10" ht="13.5">
      <c r="A15" s="82"/>
      <c r="B15" s="82"/>
      <c r="C15" s="82"/>
      <c r="D15" s="82"/>
      <c r="E15" s="82"/>
      <c r="F15" s="82"/>
      <c r="G15" s="82"/>
      <c r="H15" s="82"/>
      <c r="I15" s="82"/>
      <c r="J15" s="82"/>
    </row>
  </sheetData>
  <sheetProtection/>
  <mergeCells count="1">
    <mergeCell ref="A8:J15"/>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G6" sqref="G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38</v>
      </c>
      <c r="C2" s="27"/>
    </row>
    <row r="4" spans="2:9" ht="17.25">
      <c r="B4" s="30" t="s">
        <v>41</v>
      </c>
      <c r="C4" s="30" t="s">
        <v>39</v>
      </c>
      <c r="D4" s="30" t="s">
        <v>43</v>
      </c>
      <c r="E4" s="31" t="s">
        <v>40</v>
      </c>
      <c r="F4" s="30" t="s">
        <v>44</v>
      </c>
      <c r="G4" s="31" t="s">
        <v>40</v>
      </c>
      <c r="H4" s="30" t="s">
        <v>45</v>
      </c>
      <c r="I4" s="31" t="s">
        <v>40</v>
      </c>
    </row>
    <row r="5" spans="2:9" ht="17.25">
      <c r="B5" s="28" t="s">
        <v>42</v>
      </c>
      <c r="C5" s="29" t="s">
        <v>52</v>
      </c>
      <c r="D5" s="29">
        <v>55</v>
      </c>
      <c r="E5" s="33">
        <v>42621</v>
      </c>
      <c r="F5" s="29">
        <v>100</v>
      </c>
      <c r="G5" s="33">
        <v>42626</v>
      </c>
      <c r="H5" s="29"/>
      <c r="I5" s="33"/>
    </row>
    <row r="6" spans="2:9" ht="17.25">
      <c r="B6" s="28" t="s">
        <v>42</v>
      </c>
      <c r="C6" s="29" t="s">
        <v>53</v>
      </c>
      <c r="D6" s="29"/>
      <c r="E6" s="33"/>
      <c r="F6" s="29"/>
      <c r="G6" s="34"/>
      <c r="H6" s="29"/>
      <c r="I6" s="34"/>
    </row>
    <row r="7" spans="2:9" ht="17.25">
      <c r="B7" s="28" t="s">
        <v>42</v>
      </c>
      <c r="C7" s="29" t="s">
        <v>54</v>
      </c>
      <c r="D7" s="29"/>
      <c r="E7" s="34"/>
      <c r="F7" s="29"/>
      <c r="G7" s="34"/>
      <c r="H7" s="29"/>
      <c r="I7" s="34"/>
    </row>
    <row r="8" spans="2:9" ht="17.25">
      <c r="B8" s="28" t="s">
        <v>42</v>
      </c>
      <c r="C8" s="29" t="s">
        <v>55</v>
      </c>
      <c r="D8" s="29"/>
      <c r="E8" s="34"/>
      <c r="F8" s="29"/>
      <c r="G8" s="34"/>
      <c r="H8" s="29"/>
      <c r="I8" s="34"/>
    </row>
    <row r="9" spans="2:9" ht="17.25">
      <c r="B9" s="28" t="s">
        <v>42</v>
      </c>
      <c r="C9" s="29"/>
      <c r="D9" s="29"/>
      <c r="E9" s="34"/>
      <c r="F9" s="29"/>
      <c r="G9" s="34"/>
      <c r="H9" s="29"/>
      <c r="I9" s="34"/>
    </row>
    <row r="10" spans="2:9" ht="17.25">
      <c r="B10" s="28" t="s">
        <v>42</v>
      </c>
      <c r="C10" s="29"/>
      <c r="D10" s="29"/>
      <c r="E10" s="34"/>
      <c r="F10" s="29"/>
      <c r="G10" s="34"/>
      <c r="H10" s="29"/>
      <c r="I10" s="34"/>
    </row>
    <row r="11" spans="2:9" ht="17.25">
      <c r="B11" s="28" t="s">
        <v>42</v>
      </c>
      <c r="C11" s="29"/>
      <c r="D11" s="29"/>
      <c r="E11" s="34"/>
      <c r="F11" s="29"/>
      <c r="G11" s="34"/>
      <c r="H11" s="29"/>
      <c r="I11" s="34"/>
    </row>
    <row r="12" spans="2:9" ht="17.25">
      <c r="B12" s="28" t="s">
        <v>42</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BM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48" t="s">
        <v>4</v>
      </c>
      <c r="C2" s="48"/>
      <c r="D2" s="81"/>
      <c r="E2" s="81"/>
      <c r="F2" s="48" t="s">
        <v>5</v>
      </c>
      <c r="G2" s="48"/>
      <c r="H2" s="81" t="s">
        <v>35</v>
      </c>
      <c r="I2" s="81"/>
      <c r="J2" s="48" t="s">
        <v>6</v>
      </c>
      <c r="K2" s="48"/>
      <c r="L2" s="89">
        <f>C9</f>
        <v>1000000</v>
      </c>
      <c r="M2" s="81"/>
      <c r="N2" s="48" t="s">
        <v>7</v>
      </c>
      <c r="O2" s="48"/>
      <c r="P2" s="89" t="e">
        <f>C108+R108</f>
        <v>#VALUE!</v>
      </c>
      <c r="Q2" s="81"/>
      <c r="R2" s="1"/>
      <c r="S2" s="1"/>
      <c r="T2" s="1"/>
    </row>
    <row r="3" spans="2:19" ht="57" customHeight="1">
      <c r="B3" s="48" t="s">
        <v>8</v>
      </c>
      <c r="C3" s="48"/>
      <c r="D3" s="77" t="s">
        <v>37</v>
      </c>
      <c r="E3" s="77"/>
      <c r="F3" s="77"/>
      <c r="G3" s="77"/>
      <c r="H3" s="77"/>
      <c r="I3" s="77"/>
      <c r="J3" s="48" t="s">
        <v>9</v>
      </c>
      <c r="K3" s="48"/>
      <c r="L3" s="77" t="s">
        <v>34</v>
      </c>
      <c r="M3" s="79"/>
      <c r="N3" s="79"/>
      <c r="O3" s="79"/>
      <c r="P3" s="79"/>
      <c r="Q3" s="79"/>
      <c r="R3" s="1"/>
      <c r="S3" s="1"/>
    </row>
    <row r="4" spans="2:20" ht="13.5">
      <c r="B4" s="48" t="s">
        <v>10</v>
      </c>
      <c r="C4" s="48"/>
      <c r="D4" s="90">
        <f>SUM($R$9:$S$993)</f>
        <v>153684.21052631587</v>
      </c>
      <c r="E4" s="90"/>
      <c r="F4" s="48" t="s">
        <v>11</v>
      </c>
      <c r="G4" s="48"/>
      <c r="H4" s="88">
        <f>SUM($T$9:$U$108)</f>
        <v>292.00000000000017</v>
      </c>
      <c r="I4" s="81"/>
      <c r="J4" s="64" t="s">
        <v>12</v>
      </c>
      <c r="K4" s="64"/>
      <c r="L4" s="89">
        <f>MAX($C$9:$D$990)-C9</f>
        <v>153684.21052631596</v>
      </c>
      <c r="M4" s="89"/>
      <c r="N4" s="64" t="s">
        <v>13</v>
      </c>
      <c r="O4" s="64"/>
      <c r="P4" s="90">
        <f>MIN($C$9:$D$990)-C9</f>
        <v>0</v>
      </c>
      <c r="Q4" s="90"/>
      <c r="R4" s="1"/>
      <c r="S4" s="1"/>
      <c r="T4" s="1"/>
    </row>
    <row r="5" spans="2:20" ht="13.5">
      <c r="B5" s="22" t="s">
        <v>14</v>
      </c>
      <c r="C5" s="2">
        <f>COUNTIF($R$9:$R$990,"&gt;0")</f>
        <v>1</v>
      </c>
      <c r="D5" s="21" t="s">
        <v>15</v>
      </c>
      <c r="E5" s="16">
        <f>COUNTIF($R$9:$R$990,"&lt;0")</f>
        <v>0</v>
      </c>
      <c r="F5" s="21" t="s">
        <v>16</v>
      </c>
      <c r="G5" s="2">
        <f>COUNTIF($R$9:$R$990,"=0")</f>
        <v>0</v>
      </c>
      <c r="H5" s="21" t="s">
        <v>17</v>
      </c>
      <c r="I5" s="3">
        <f>C5/SUM(C5,E5,G5)</f>
        <v>1</v>
      </c>
      <c r="J5" s="74" t="s">
        <v>18</v>
      </c>
      <c r="K5" s="48"/>
      <c r="L5" s="86"/>
      <c r="M5" s="87"/>
      <c r="N5" s="18" t="s">
        <v>19</v>
      </c>
      <c r="O5" s="9"/>
      <c r="P5" s="86"/>
      <c r="Q5" s="87"/>
      <c r="R5" s="1"/>
      <c r="S5" s="1"/>
      <c r="T5" s="1"/>
    </row>
    <row r="6" spans="2:20" ht="13.5">
      <c r="B6" s="11"/>
      <c r="C6" s="14"/>
      <c r="D6" s="15"/>
      <c r="E6" s="12"/>
      <c r="F6" s="11"/>
      <c r="G6" s="12"/>
      <c r="H6" s="11"/>
      <c r="I6" s="17"/>
      <c r="J6" s="11"/>
      <c r="K6" s="11"/>
      <c r="L6" s="12"/>
      <c r="M6" s="12"/>
      <c r="N6" s="13"/>
      <c r="O6" s="13"/>
      <c r="P6" s="10"/>
      <c r="Q6" s="7"/>
      <c r="R6" s="1"/>
      <c r="S6" s="1"/>
      <c r="T6" s="1"/>
    </row>
    <row r="7" spans="2:21" ht="13.5">
      <c r="B7" s="63" t="s">
        <v>20</v>
      </c>
      <c r="C7" s="65" t="s">
        <v>21</v>
      </c>
      <c r="D7" s="66"/>
      <c r="E7" s="69" t="s">
        <v>22</v>
      </c>
      <c r="F7" s="70"/>
      <c r="G7" s="70"/>
      <c r="H7" s="70"/>
      <c r="I7" s="71"/>
      <c r="J7" s="72" t="s">
        <v>23</v>
      </c>
      <c r="K7" s="73"/>
      <c r="L7" s="55"/>
      <c r="M7" s="59" t="s">
        <v>24</v>
      </c>
      <c r="N7" s="60" t="s">
        <v>25</v>
      </c>
      <c r="O7" s="47"/>
      <c r="P7" s="47"/>
      <c r="Q7" s="57"/>
      <c r="R7" s="58" t="s">
        <v>26</v>
      </c>
      <c r="S7" s="58"/>
      <c r="T7" s="58"/>
      <c r="U7" s="58"/>
    </row>
    <row r="8" spans="2:21" ht="13.5">
      <c r="B8" s="64"/>
      <c r="C8" s="67"/>
      <c r="D8" s="68"/>
      <c r="E8" s="19" t="s">
        <v>27</v>
      </c>
      <c r="F8" s="19" t="s">
        <v>28</v>
      </c>
      <c r="G8" s="19" t="s">
        <v>29</v>
      </c>
      <c r="H8" s="85" t="s">
        <v>30</v>
      </c>
      <c r="I8" s="71"/>
      <c r="J8" s="4" t="s">
        <v>31</v>
      </c>
      <c r="K8" s="54" t="s">
        <v>32</v>
      </c>
      <c r="L8" s="55"/>
      <c r="M8" s="59"/>
      <c r="N8" s="5" t="s">
        <v>27</v>
      </c>
      <c r="O8" s="5" t="s">
        <v>28</v>
      </c>
      <c r="P8" s="56" t="s">
        <v>30</v>
      </c>
      <c r="Q8" s="57"/>
      <c r="R8" s="58" t="s">
        <v>33</v>
      </c>
      <c r="S8" s="58"/>
      <c r="T8" s="58" t="s">
        <v>31</v>
      </c>
      <c r="U8" s="58"/>
    </row>
    <row r="9" spans="2:21" ht="13.5">
      <c r="B9" s="20">
        <v>1</v>
      </c>
      <c r="C9" s="51">
        <v>1000000</v>
      </c>
      <c r="D9" s="51"/>
      <c r="E9" s="20">
        <v>2001</v>
      </c>
      <c r="F9" s="8">
        <v>42111</v>
      </c>
      <c r="G9" s="20" t="s">
        <v>3</v>
      </c>
      <c r="H9" s="53">
        <v>105.33</v>
      </c>
      <c r="I9" s="53"/>
      <c r="J9" s="20">
        <v>57</v>
      </c>
      <c r="K9" s="51">
        <f aca="true" t="shared" si="0" ref="K9:K72">IF(F9="","",C9*0.03)</f>
        <v>30000</v>
      </c>
      <c r="L9" s="51"/>
      <c r="M9" s="6">
        <f>IF(J9="","",(K9/J9)/1000)</f>
        <v>0.5263157894736842</v>
      </c>
      <c r="N9" s="20">
        <v>2001</v>
      </c>
      <c r="O9" s="8">
        <v>42111</v>
      </c>
      <c r="P9" s="53">
        <v>108.25</v>
      </c>
      <c r="Q9" s="53"/>
      <c r="R9" s="83">
        <f>IF(O9="","",(IF(G9="売",H9-P9,P9-H9))*M9*100000)</f>
        <v>153684.21052631587</v>
      </c>
      <c r="S9" s="83"/>
      <c r="T9" s="84">
        <f>IF(O9="","",IF(R9&lt;0,J9*(-1),IF(G9="買",(P9-H9)*100,(H9-P9)*100)))</f>
        <v>292.00000000000017</v>
      </c>
      <c r="U9" s="84"/>
    </row>
    <row r="10" spans="2:21" ht="13.5">
      <c r="B10" s="20">
        <v>2</v>
      </c>
      <c r="C10" s="51">
        <f aca="true" t="shared" si="1" ref="C10:C73">IF(R9="","",C9+R9)</f>
        <v>1153684.210526316</v>
      </c>
      <c r="D10" s="51"/>
      <c r="E10" s="20"/>
      <c r="F10" s="8"/>
      <c r="G10" s="20" t="s">
        <v>3</v>
      </c>
      <c r="H10" s="53"/>
      <c r="I10" s="53"/>
      <c r="J10" s="20"/>
      <c r="K10" s="51">
        <f t="shared" si="0"/>
      </c>
      <c r="L10" s="51"/>
      <c r="M10" s="6">
        <f aca="true" t="shared" si="2" ref="M10:M73">IF(J10="","",(K10/J10)/1000)</f>
      </c>
      <c r="N10" s="20"/>
      <c r="O10" s="8"/>
      <c r="P10" s="53"/>
      <c r="Q10" s="53"/>
      <c r="R10" s="83">
        <f aca="true" t="shared" si="3" ref="R10:R73">IF(O10="","",(IF(G10="売",H10-P10,P10-H10))*M10*100000)</f>
      </c>
      <c r="S10" s="83"/>
      <c r="T10" s="84">
        <f aca="true" t="shared" si="4" ref="T10:T73">IF(O10="","",IF(R10&lt;0,J10*(-1),IF(G10="買",(P10-H10)*100,(H10-P10)*100)))</f>
      </c>
      <c r="U10" s="84"/>
    </row>
    <row r="11" spans="2:21" ht="13.5">
      <c r="B11" s="20">
        <v>3</v>
      </c>
      <c r="C11" s="51">
        <f t="shared" si="1"/>
      </c>
      <c r="D11" s="51"/>
      <c r="E11" s="20"/>
      <c r="F11" s="8"/>
      <c r="G11" s="20" t="s">
        <v>3</v>
      </c>
      <c r="H11" s="53"/>
      <c r="I11" s="53"/>
      <c r="J11" s="20"/>
      <c r="K11" s="51">
        <f t="shared" si="0"/>
      </c>
      <c r="L11" s="51"/>
      <c r="M11" s="6">
        <f t="shared" si="2"/>
      </c>
      <c r="N11" s="20"/>
      <c r="O11" s="8"/>
      <c r="P11" s="53"/>
      <c r="Q11" s="53"/>
      <c r="R11" s="83">
        <f t="shared" si="3"/>
      </c>
      <c r="S11" s="83"/>
      <c r="T11" s="84">
        <f t="shared" si="4"/>
      </c>
      <c r="U11" s="84"/>
    </row>
    <row r="12" spans="2:21" ht="13.5">
      <c r="B12" s="20">
        <v>4</v>
      </c>
      <c r="C12" s="51">
        <f t="shared" si="1"/>
      </c>
      <c r="D12" s="51"/>
      <c r="E12" s="20"/>
      <c r="F12" s="8"/>
      <c r="G12" s="20" t="s">
        <v>2</v>
      </c>
      <c r="H12" s="53"/>
      <c r="I12" s="53"/>
      <c r="J12" s="20"/>
      <c r="K12" s="51">
        <f t="shared" si="0"/>
      </c>
      <c r="L12" s="51"/>
      <c r="M12" s="6">
        <f t="shared" si="2"/>
      </c>
      <c r="N12" s="20"/>
      <c r="O12" s="8"/>
      <c r="P12" s="53"/>
      <c r="Q12" s="53"/>
      <c r="R12" s="83">
        <f t="shared" si="3"/>
      </c>
      <c r="S12" s="83"/>
      <c r="T12" s="84">
        <f t="shared" si="4"/>
      </c>
      <c r="U12" s="84"/>
    </row>
    <row r="13" spans="2:21" ht="13.5">
      <c r="B13" s="20">
        <v>5</v>
      </c>
      <c r="C13" s="51">
        <f t="shared" si="1"/>
      </c>
      <c r="D13" s="51"/>
      <c r="E13" s="20"/>
      <c r="F13" s="8"/>
      <c r="G13" s="20" t="s">
        <v>2</v>
      </c>
      <c r="H13" s="53"/>
      <c r="I13" s="53"/>
      <c r="J13" s="20"/>
      <c r="K13" s="51">
        <f t="shared" si="0"/>
      </c>
      <c r="L13" s="51"/>
      <c r="M13" s="6">
        <f t="shared" si="2"/>
      </c>
      <c r="N13" s="20"/>
      <c r="O13" s="8"/>
      <c r="P13" s="53"/>
      <c r="Q13" s="53"/>
      <c r="R13" s="83">
        <f t="shared" si="3"/>
      </c>
      <c r="S13" s="83"/>
      <c r="T13" s="84">
        <f t="shared" si="4"/>
      </c>
      <c r="U13" s="84"/>
    </row>
    <row r="14" spans="2:21" ht="13.5">
      <c r="B14" s="20">
        <v>6</v>
      </c>
      <c r="C14" s="51">
        <f t="shared" si="1"/>
      </c>
      <c r="D14" s="51"/>
      <c r="E14" s="20"/>
      <c r="F14" s="8"/>
      <c r="G14" s="20" t="s">
        <v>3</v>
      </c>
      <c r="H14" s="53"/>
      <c r="I14" s="53"/>
      <c r="J14" s="20"/>
      <c r="K14" s="51">
        <f t="shared" si="0"/>
      </c>
      <c r="L14" s="51"/>
      <c r="M14" s="6">
        <f t="shared" si="2"/>
      </c>
      <c r="N14" s="20"/>
      <c r="O14" s="8"/>
      <c r="P14" s="53"/>
      <c r="Q14" s="53"/>
      <c r="R14" s="83">
        <f t="shared" si="3"/>
      </c>
      <c r="S14" s="83"/>
      <c r="T14" s="84">
        <f t="shared" si="4"/>
      </c>
      <c r="U14" s="84"/>
    </row>
    <row r="15" spans="2:21" ht="13.5">
      <c r="B15" s="20">
        <v>7</v>
      </c>
      <c r="C15" s="51">
        <f t="shared" si="1"/>
      </c>
      <c r="D15" s="51"/>
      <c r="E15" s="20"/>
      <c r="F15" s="8"/>
      <c r="G15" s="20" t="s">
        <v>3</v>
      </c>
      <c r="H15" s="53"/>
      <c r="I15" s="53"/>
      <c r="J15" s="20"/>
      <c r="K15" s="51">
        <f t="shared" si="0"/>
      </c>
      <c r="L15" s="51"/>
      <c r="M15" s="6">
        <f t="shared" si="2"/>
      </c>
      <c r="N15" s="20"/>
      <c r="O15" s="8"/>
      <c r="P15" s="53"/>
      <c r="Q15" s="53"/>
      <c r="R15" s="83">
        <f t="shared" si="3"/>
      </c>
      <c r="S15" s="83"/>
      <c r="T15" s="84">
        <f t="shared" si="4"/>
      </c>
      <c r="U15" s="84"/>
    </row>
    <row r="16" spans="2:21" ht="13.5">
      <c r="B16" s="20">
        <v>8</v>
      </c>
      <c r="C16" s="51">
        <f t="shared" si="1"/>
      </c>
      <c r="D16" s="51"/>
      <c r="E16" s="20"/>
      <c r="F16" s="8"/>
      <c r="G16" s="20" t="s">
        <v>3</v>
      </c>
      <c r="H16" s="53"/>
      <c r="I16" s="53"/>
      <c r="J16" s="20"/>
      <c r="K16" s="51">
        <f t="shared" si="0"/>
      </c>
      <c r="L16" s="51"/>
      <c r="M16" s="6">
        <f t="shared" si="2"/>
      </c>
      <c r="N16" s="20"/>
      <c r="O16" s="8"/>
      <c r="P16" s="53"/>
      <c r="Q16" s="53"/>
      <c r="R16" s="83">
        <f t="shared" si="3"/>
      </c>
      <c r="S16" s="83"/>
      <c r="T16" s="84">
        <f t="shared" si="4"/>
      </c>
      <c r="U16" s="84"/>
    </row>
    <row r="17" spans="2:21" ht="13.5">
      <c r="B17" s="20">
        <v>9</v>
      </c>
      <c r="C17" s="51">
        <f t="shared" si="1"/>
      </c>
      <c r="D17" s="51"/>
      <c r="E17" s="20"/>
      <c r="F17" s="8"/>
      <c r="G17" s="20" t="s">
        <v>3</v>
      </c>
      <c r="H17" s="53"/>
      <c r="I17" s="53"/>
      <c r="J17" s="20"/>
      <c r="K17" s="51">
        <f t="shared" si="0"/>
      </c>
      <c r="L17" s="51"/>
      <c r="M17" s="6">
        <f t="shared" si="2"/>
      </c>
      <c r="N17" s="20"/>
      <c r="O17" s="8"/>
      <c r="P17" s="53"/>
      <c r="Q17" s="53"/>
      <c r="R17" s="83">
        <f t="shared" si="3"/>
      </c>
      <c r="S17" s="83"/>
      <c r="T17" s="84">
        <f t="shared" si="4"/>
      </c>
      <c r="U17" s="84"/>
    </row>
    <row r="18" spans="2:21" ht="13.5">
      <c r="B18" s="20">
        <v>10</v>
      </c>
      <c r="C18" s="51">
        <f t="shared" si="1"/>
      </c>
      <c r="D18" s="51"/>
      <c r="E18" s="20"/>
      <c r="F18" s="8"/>
      <c r="G18" s="20" t="s">
        <v>3</v>
      </c>
      <c r="H18" s="53"/>
      <c r="I18" s="53"/>
      <c r="J18" s="20"/>
      <c r="K18" s="51">
        <f t="shared" si="0"/>
      </c>
      <c r="L18" s="51"/>
      <c r="M18" s="6">
        <f t="shared" si="2"/>
      </c>
      <c r="N18" s="20"/>
      <c r="O18" s="8"/>
      <c r="P18" s="53"/>
      <c r="Q18" s="53"/>
      <c r="R18" s="83">
        <f t="shared" si="3"/>
      </c>
      <c r="S18" s="83"/>
      <c r="T18" s="84">
        <f t="shared" si="4"/>
      </c>
      <c r="U18" s="84"/>
    </row>
    <row r="19" spans="2:21" ht="13.5">
      <c r="B19" s="20">
        <v>11</v>
      </c>
      <c r="C19" s="51">
        <f t="shared" si="1"/>
      </c>
      <c r="D19" s="51"/>
      <c r="E19" s="20"/>
      <c r="F19" s="8"/>
      <c r="G19" s="20" t="s">
        <v>3</v>
      </c>
      <c r="H19" s="53"/>
      <c r="I19" s="53"/>
      <c r="J19" s="20"/>
      <c r="K19" s="51">
        <f t="shared" si="0"/>
      </c>
      <c r="L19" s="51"/>
      <c r="M19" s="6">
        <f t="shared" si="2"/>
      </c>
      <c r="N19" s="20"/>
      <c r="O19" s="8"/>
      <c r="P19" s="53"/>
      <c r="Q19" s="53"/>
      <c r="R19" s="83">
        <f t="shared" si="3"/>
      </c>
      <c r="S19" s="83"/>
      <c r="T19" s="84">
        <f t="shared" si="4"/>
      </c>
      <c r="U19" s="84"/>
    </row>
    <row r="20" spans="2:21" ht="13.5">
      <c r="B20" s="20">
        <v>12</v>
      </c>
      <c r="C20" s="51">
        <f t="shared" si="1"/>
      </c>
      <c r="D20" s="51"/>
      <c r="E20" s="20"/>
      <c r="F20" s="8"/>
      <c r="G20" s="20" t="s">
        <v>3</v>
      </c>
      <c r="H20" s="53"/>
      <c r="I20" s="53"/>
      <c r="J20" s="20"/>
      <c r="K20" s="51">
        <f t="shared" si="0"/>
      </c>
      <c r="L20" s="51"/>
      <c r="M20" s="6">
        <f t="shared" si="2"/>
      </c>
      <c r="N20" s="20"/>
      <c r="O20" s="8"/>
      <c r="P20" s="53"/>
      <c r="Q20" s="53"/>
      <c r="R20" s="83">
        <f t="shared" si="3"/>
      </c>
      <c r="S20" s="83"/>
      <c r="T20" s="84">
        <f t="shared" si="4"/>
      </c>
      <c r="U20" s="84"/>
    </row>
    <row r="21" spans="2:21" ht="13.5">
      <c r="B21" s="20">
        <v>13</v>
      </c>
      <c r="C21" s="51">
        <f t="shared" si="1"/>
      </c>
      <c r="D21" s="51"/>
      <c r="E21" s="20"/>
      <c r="F21" s="8"/>
      <c r="G21" s="20" t="s">
        <v>3</v>
      </c>
      <c r="H21" s="53"/>
      <c r="I21" s="53"/>
      <c r="J21" s="20"/>
      <c r="K21" s="51">
        <f t="shared" si="0"/>
      </c>
      <c r="L21" s="51"/>
      <c r="M21" s="6">
        <f t="shared" si="2"/>
      </c>
      <c r="N21" s="20"/>
      <c r="O21" s="8"/>
      <c r="P21" s="53"/>
      <c r="Q21" s="53"/>
      <c r="R21" s="83">
        <f t="shared" si="3"/>
      </c>
      <c r="S21" s="83"/>
      <c r="T21" s="84">
        <f t="shared" si="4"/>
      </c>
      <c r="U21" s="84"/>
    </row>
    <row r="22" spans="2:21" ht="13.5">
      <c r="B22" s="20">
        <v>14</v>
      </c>
      <c r="C22" s="51">
        <f t="shared" si="1"/>
      </c>
      <c r="D22" s="51"/>
      <c r="E22" s="20"/>
      <c r="F22" s="8"/>
      <c r="G22" s="20" t="s">
        <v>2</v>
      </c>
      <c r="H22" s="53"/>
      <c r="I22" s="53"/>
      <c r="J22" s="20"/>
      <c r="K22" s="51">
        <f t="shared" si="0"/>
      </c>
      <c r="L22" s="51"/>
      <c r="M22" s="6">
        <f t="shared" si="2"/>
      </c>
      <c r="N22" s="20"/>
      <c r="O22" s="8"/>
      <c r="P22" s="53"/>
      <c r="Q22" s="53"/>
      <c r="R22" s="83">
        <f t="shared" si="3"/>
      </c>
      <c r="S22" s="83"/>
      <c r="T22" s="84">
        <f t="shared" si="4"/>
      </c>
      <c r="U22" s="84"/>
    </row>
    <row r="23" spans="2:21" ht="13.5">
      <c r="B23" s="20">
        <v>15</v>
      </c>
      <c r="C23" s="51">
        <f t="shared" si="1"/>
      </c>
      <c r="D23" s="51"/>
      <c r="E23" s="20"/>
      <c r="F23" s="8"/>
      <c r="G23" s="20" t="s">
        <v>3</v>
      </c>
      <c r="H23" s="53"/>
      <c r="I23" s="53"/>
      <c r="J23" s="20"/>
      <c r="K23" s="51">
        <f t="shared" si="0"/>
      </c>
      <c r="L23" s="51"/>
      <c r="M23" s="6">
        <f t="shared" si="2"/>
      </c>
      <c r="N23" s="20"/>
      <c r="O23" s="8"/>
      <c r="P23" s="53"/>
      <c r="Q23" s="53"/>
      <c r="R23" s="83">
        <f t="shared" si="3"/>
      </c>
      <c r="S23" s="83"/>
      <c r="T23" s="84">
        <f t="shared" si="4"/>
      </c>
      <c r="U23" s="84"/>
    </row>
    <row r="24" spans="2:21" ht="13.5">
      <c r="B24" s="20">
        <v>16</v>
      </c>
      <c r="C24" s="51">
        <f t="shared" si="1"/>
      </c>
      <c r="D24" s="51"/>
      <c r="E24" s="20"/>
      <c r="F24" s="8"/>
      <c r="G24" s="20" t="s">
        <v>3</v>
      </c>
      <c r="H24" s="53"/>
      <c r="I24" s="53"/>
      <c r="J24" s="20"/>
      <c r="K24" s="51">
        <f t="shared" si="0"/>
      </c>
      <c r="L24" s="51"/>
      <c r="M24" s="6">
        <f t="shared" si="2"/>
      </c>
      <c r="N24" s="20"/>
      <c r="O24" s="8"/>
      <c r="P24" s="53"/>
      <c r="Q24" s="53"/>
      <c r="R24" s="83">
        <f t="shared" si="3"/>
      </c>
      <c r="S24" s="83"/>
      <c r="T24" s="84">
        <f t="shared" si="4"/>
      </c>
      <c r="U24" s="84"/>
    </row>
    <row r="25" spans="2:21" ht="13.5">
      <c r="B25" s="20">
        <v>17</v>
      </c>
      <c r="C25" s="51">
        <f t="shared" si="1"/>
      </c>
      <c r="D25" s="51"/>
      <c r="E25" s="20"/>
      <c r="F25" s="8"/>
      <c r="G25" s="20" t="s">
        <v>3</v>
      </c>
      <c r="H25" s="53"/>
      <c r="I25" s="53"/>
      <c r="J25" s="20"/>
      <c r="K25" s="51">
        <f t="shared" si="0"/>
      </c>
      <c r="L25" s="51"/>
      <c r="M25" s="6">
        <f t="shared" si="2"/>
      </c>
      <c r="N25" s="20"/>
      <c r="O25" s="8"/>
      <c r="P25" s="53"/>
      <c r="Q25" s="53"/>
      <c r="R25" s="83">
        <f t="shared" si="3"/>
      </c>
      <c r="S25" s="83"/>
      <c r="T25" s="84">
        <f t="shared" si="4"/>
      </c>
      <c r="U25" s="84"/>
    </row>
    <row r="26" spans="2:21" ht="13.5">
      <c r="B26" s="20">
        <v>18</v>
      </c>
      <c r="C26" s="51">
        <f t="shared" si="1"/>
      </c>
      <c r="D26" s="51"/>
      <c r="E26" s="20"/>
      <c r="F26" s="8"/>
      <c r="G26" s="20" t="s">
        <v>3</v>
      </c>
      <c r="H26" s="53"/>
      <c r="I26" s="53"/>
      <c r="J26" s="20"/>
      <c r="K26" s="51">
        <f t="shared" si="0"/>
      </c>
      <c r="L26" s="51"/>
      <c r="M26" s="6">
        <f t="shared" si="2"/>
      </c>
      <c r="N26" s="20"/>
      <c r="O26" s="8"/>
      <c r="P26" s="53"/>
      <c r="Q26" s="53"/>
      <c r="R26" s="83">
        <f t="shared" si="3"/>
      </c>
      <c r="S26" s="83"/>
      <c r="T26" s="84">
        <f t="shared" si="4"/>
      </c>
      <c r="U26" s="84"/>
    </row>
    <row r="27" spans="2:21" ht="13.5">
      <c r="B27" s="20">
        <v>19</v>
      </c>
      <c r="C27" s="51">
        <f t="shared" si="1"/>
      </c>
      <c r="D27" s="51"/>
      <c r="E27" s="20"/>
      <c r="F27" s="8"/>
      <c r="G27" s="20" t="s">
        <v>2</v>
      </c>
      <c r="H27" s="53"/>
      <c r="I27" s="53"/>
      <c r="J27" s="20"/>
      <c r="K27" s="51">
        <f t="shared" si="0"/>
      </c>
      <c r="L27" s="51"/>
      <c r="M27" s="6">
        <f t="shared" si="2"/>
      </c>
      <c r="N27" s="20"/>
      <c r="O27" s="8"/>
      <c r="P27" s="53"/>
      <c r="Q27" s="53"/>
      <c r="R27" s="83">
        <f t="shared" si="3"/>
      </c>
      <c r="S27" s="83"/>
      <c r="T27" s="84">
        <f t="shared" si="4"/>
      </c>
      <c r="U27" s="84"/>
    </row>
    <row r="28" spans="2:21" ht="13.5">
      <c r="B28" s="20">
        <v>20</v>
      </c>
      <c r="C28" s="51">
        <f t="shared" si="1"/>
      </c>
      <c r="D28" s="51"/>
      <c r="E28" s="20"/>
      <c r="F28" s="8"/>
      <c r="G28" s="20" t="s">
        <v>3</v>
      </c>
      <c r="H28" s="53"/>
      <c r="I28" s="53"/>
      <c r="J28" s="20"/>
      <c r="K28" s="51">
        <f t="shared" si="0"/>
      </c>
      <c r="L28" s="51"/>
      <c r="M28" s="6">
        <f t="shared" si="2"/>
      </c>
      <c r="N28" s="20"/>
      <c r="O28" s="8"/>
      <c r="P28" s="53"/>
      <c r="Q28" s="53"/>
      <c r="R28" s="83">
        <f t="shared" si="3"/>
      </c>
      <c r="S28" s="83"/>
      <c r="T28" s="84">
        <f t="shared" si="4"/>
      </c>
      <c r="U28" s="84"/>
    </row>
    <row r="29" spans="2:21" ht="13.5">
      <c r="B29" s="20">
        <v>21</v>
      </c>
      <c r="C29" s="51">
        <f t="shared" si="1"/>
      </c>
      <c r="D29" s="51"/>
      <c r="E29" s="20"/>
      <c r="F29" s="8"/>
      <c r="G29" s="20" t="s">
        <v>2</v>
      </c>
      <c r="H29" s="53"/>
      <c r="I29" s="53"/>
      <c r="J29" s="20"/>
      <c r="K29" s="51">
        <f t="shared" si="0"/>
      </c>
      <c r="L29" s="51"/>
      <c r="M29" s="6">
        <f t="shared" si="2"/>
      </c>
      <c r="N29" s="20"/>
      <c r="O29" s="8"/>
      <c r="P29" s="53"/>
      <c r="Q29" s="53"/>
      <c r="R29" s="83">
        <f t="shared" si="3"/>
      </c>
      <c r="S29" s="83"/>
      <c r="T29" s="84">
        <f t="shared" si="4"/>
      </c>
      <c r="U29" s="84"/>
    </row>
    <row r="30" spans="2:21" ht="13.5">
      <c r="B30" s="20">
        <v>22</v>
      </c>
      <c r="C30" s="51">
        <f t="shared" si="1"/>
      </c>
      <c r="D30" s="51"/>
      <c r="E30" s="20"/>
      <c r="F30" s="8"/>
      <c r="G30" s="20" t="s">
        <v>2</v>
      </c>
      <c r="H30" s="53"/>
      <c r="I30" s="53"/>
      <c r="J30" s="20"/>
      <c r="K30" s="51">
        <f t="shared" si="0"/>
      </c>
      <c r="L30" s="51"/>
      <c r="M30" s="6">
        <f t="shared" si="2"/>
      </c>
      <c r="N30" s="20"/>
      <c r="O30" s="8"/>
      <c r="P30" s="53"/>
      <c r="Q30" s="53"/>
      <c r="R30" s="83">
        <f t="shared" si="3"/>
      </c>
      <c r="S30" s="83"/>
      <c r="T30" s="84">
        <f t="shared" si="4"/>
      </c>
      <c r="U30" s="84"/>
    </row>
    <row r="31" spans="2:21" ht="13.5">
      <c r="B31" s="20">
        <v>23</v>
      </c>
      <c r="C31" s="51">
        <f t="shared" si="1"/>
      </c>
      <c r="D31" s="51"/>
      <c r="E31" s="20"/>
      <c r="F31" s="8"/>
      <c r="G31" s="20" t="s">
        <v>2</v>
      </c>
      <c r="H31" s="53"/>
      <c r="I31" s="53"/>
      <c r="J31" s="20"/>
      <c r="K31" s="51">
        <f t="shared" si="0"/>
      </c>
      <c r="L31" s="51"/>
      <c r="M31" s="6">
        <f t="shared" si="2"/>
      </c>
      <c r="N31" s="20"/>
      <c r="O31" s="8"/>
      <c r="P31" s="53"/>
      <c r="Q31" s="53"/>
      <c r="R31" s="83">
        <f t="shared" si="3"/>
      </c>
      <c r="S31" s="83"/>
      <c r="T31" s="84">
        <f t="shared" si="4"/>
      </c>
      <c r="U31" s="84"/>
    </row>
    <row r="32" spans="2:21" ht="13.5">
      <c r="B32" s="20">
        <v>24</v>
      </c>
      <c r="C32" s="51">
        <f t="shared" si="1"/>
      </c>
      <c r="D32" s="51"/>
      <c r="E32" s="20"/>
      <c r="F32" s="8"/>
      <c r="G32" s="20" t="s">
        <v>2</v>
      </c>
      <c r="H32" s="53"/>
      <c r="I32" s="53"/>
      <c r="J32" s="20"/>
      <c r="K32" s="51">
        <f t="shared" si="0"/>
      </c>
      <c r="L32" s="51"/>
      <c r="M32" s="6">
        <f t="shared" si="2"/>
      </c>
      <c r="N32" s="20"/>
      <c r="O32" s="8"/>
      <c r="P32" s="53"/>
      <c r="Q32" s="53"/>
      <c r="R32" s="83">
        <f t="shared" si="3"/>
      </c>
      <c r="S32" s="83"/>
      <c r="T32" s="84">
        <f t="shared" si="4"/>
      </c>
      <c r="U32" s="84"/>
    </row>
    <row r="33" spans="2:21" ht="13.5">
      <c r="B33" s="20">
        <v>25</v>
      </c>
      <c r="C33" s="51">
        <f t="shared" si="1"/>
      </c>
      <c r="D33" s="51"/>
      <c r="E33" s="20"/>
      <c r="F33" s="8"/>
      <c r="G33" s="20" t="s">
        <v>3</v>
      </c>
      <c r="H33" s="53"/>
      <c r="I33" s="53"/>
      <c r="J33" s="20"/>
      <c r="K33" s="51">
        <f t="shared" si="0"/>
      </c>
      <c r="L33" s="51"/>
      <c r="M33" s="6">
        <f t="shared" si="2"/>
      </c>
      <c r="N33" s="20"/>
      <c r="O33" s="8"/>
      <c r="P33" s="53"/>
      <c r="Q33" s="53"/>
      <c r="R33" s="83">
        <f t="shared" si="3"/>
      </c>
      <c r="S33" s="83"/>
      <c r="T33" s="84">
        <f t="shared" si="4"/>
      </c>
      <c r="U33" s="84"/>
    </row>
    <row r="34" spans="2:21" ht="13.5">
      <c r="B34" s="20">
        <v>26</v>
      </c>
      <c r="C34" s="51">
        <f t="shared" si="1"/>
      </c>
      <c r="D34" s="51"/>
      <c r="E34" s="20"/>
      <c r="F34" s="8"/>
      <c r="G34" s="20" t="s">
        <v>2</v>
      </c>
      <c r="H34" s="53"/>
      <c r="I34" s="53"/>
      <c r="J34" s="20"/>
      <c r="K34" s="51">
        <f t="shared" si="0"/>
      </c>
      <c r="L34" s="51"/>
      <c r="M34" s="6">
        <f t="shared" si="2"/>
      </c>
      <c r="N34" s="20"/>
      <c r="O34" s="8"/>
      <c r="P34" s="53"/>
      <c r="Q34" s="53"/>
      <c r="R34" s="83">
        <f t="shared" si="3"/>
      </c>
      <c r="S34" s="83"/>
      <c r="T34" s="84">
        <f t="shared" si="4"/>
      </c>
      <c r="U34" s="84"/>
    </row>
    <row r="35" spans="2:21" ht="13.5">
      <c r="B35" s="20">
        <v>27</v>
      </c>
      <c r="C35" s="51">
        <f t="shared" si="1"/>
      </c>
      <c r="D35" s="51"/>
      <c r="E35" s="20"/>
      <c r="F35" s="8"/>
      <c r="G35" s="20" t="s">
        <v>2</v>
      </c>
      <c r="H35" s="53"/>
      <c r="I35" s="53"/>
      <c r="J35" s="20"/>
      <c r="K35" s="51">
        <f t="shared" si="0"/>
      </c>
      <c r="L35" s="51"/>
      <c r="M35" s="6">
        <f t="shared" si="2"/>
      </c>
      <c r="N35" s="20"/>
      <c r="O35" s="8"/>
      <c r="P35" s="53"/>
      <c r="Q35" s="53"/>
      <c r="R35" s="83">
        <f t="shared" si="3"/>
      </c>
      <c r="S35" s="83"/>
      <c r="T35" s="84">
        <f t="shared" si="4"/>
      </c>
      <c r="U35" s="84"/>
    </row>
    <row r="36" spans="2:21" ht="13.5">
      <c r="B36" s="20">
        <v>28</v>
      </c>
      <c r="C36" s="51">
        <f t="shared" si="1"/>
      </c>
      <c r="D36" s="51"/>
      <c r="E36" s="20"/>
      <c r="F36" s="8"/>
      <c r="G36" s="20" t="s">
        <v>2</v>
      </c>
      <c r="H36" s="53"/>
      <c r="I36" s="53"/>
      <c r="J36" s="20"/>
      <c r="K36" s="51">
        <f t="shared" si="0"/>
      </c>
      <c r="L36" s="51"/>
      <c r="M36" s="6">
        <f t="shared" si="2"/>
      </c>
      <c r="N36" s="20"/>
      <c r="O36" s="8"/>
      <c r="P36" s="53"/>
      <c r="Q36" s="53"/>
      <c r="R36" s="83">
        <f t="shared" si="3"/>
      </c>
      <c r="S36" s="83"/>
      <c r="T36" s="84">
        <f t="shared" si="4"/>
      </c>
      <c r="U36" s="84"/>
    </row>
    <row r="37" spans="2:21" ht="13.5">
      <c r="B37" s="20">
        <v>29</v>
      </c>
      <c r="C37" s="51">
        <f t="shared" si="1"/>
      </c>
      <c r="D37" s="51"/>
      <c r="E37" s="20"/>
      <c r="F37" s="8"/>
      <c r="G37" s="20" t="s">
        <v>2</v>
      </c>
      <c r="H37" s="53"/>
      <c r="I37" s="53"/>
      <c r="J37" s="20"/>
      <c r="K37" s="51">
        <f t="shared" si="0"/>
      </c>
      <c r="L37" s="51"/>
      <c r="M37" s="6">
        <f t="shared" si="2"/>
      </c>
      <c r="N37" s="20"/>
      <c r="O37" s="8"/>
      <c r="P37" s="53"/>
      <c r="Q37" s="53"/>
      <c r="R37" s="83">
        <f t="shared" si="3"/>
      </c>
      <c r="S37" s="83"/>
      <c r="T37" s="84">
        <f t="shared" si="4"/>
      </c>
      <c r="U37" s="84"/>
    </row>
    <row r="38" spans="2:21" ht="13.5">
      <c r="B38" s="20">
        <v>30</v>
      </c>
      <c r="C38" s="51">
        <f t="shared" si="1"/>
      </c>
      <c r="D38" s="51"/>
      <c r="E38" s="20"/>
      <c r="F38" s="8"/>
      <c r="G38" s="20" t="s">
        <v>3</v>
      </c>
      <c r="H38" s="53"/>
      <c r="I38" s="53"/>
      <c r="J38" s="20"/>
      <c r="K38" s="51">
        <f t="shared" si="0"/>
      </c>
      <c r="L38" s="51"/>
      <c r="M38" s="6">
        <f t="shared" si="2"/>
      </c>
      <c r="N38" s="20"/>
      <c r="O38" s="8"/>
      <c r="P38" s="53"/>
      <c r="Q38" s="53"/>
      <c r="R38" s="83">
        <f t="shared" si="3"/>
      </c>
      <c r="S38" s="83"/>
      <c r="T38" s="84">
        <f t="shared" si="4"/>
      </c>
      <c r="U38" s="84"/>
    </row>
    <row r="39" spans="2:21" ht="13.5">
      <c r="B39" s="20">
        <v>31</v>
      </c>
      <c r="C39" s="51">
        <f t="shared" si="1"/>
      </c>
      <c r="D39" s="51"/>
      <c r="E39" s="20"/>
      <c r="F39" s="8"/>
      <c r="G39" s="20" t="s">
        <v>3</v>
      </c>
      <c r="H39" s="53"/>
      <c r="I39" s="53"/>
      <c r="J39" s="20"/>
      <c r="K39" s="51">
        <f t="shared" si="0"/>
      </c>
      <c r="L39" s="51"/>
      <c r="M39" s="6">
        <f t="shared" si="2"/>
      </c>
      <c r="N39" s="20"/>
      <c r="O39" s="8"/>
      <c r="P39" s="53"/>
      <c r="Q39" s="53"/>
      <c r="R39" s="83">
        <f t="shared" si="3"/>
      </c>
      <c r="S39" s="83"/>
      <c r="T39" s="84">
        <f t="shared" si="4"/>
      </c>
      <c r="U39" s="84"/>
    </row>
    <row r="40" spans="2:21" ht="13.5">
      <c r="B40" s="20">
        <v>32</v>
      </c>
      <c r="C40" s="51">
        <f t="shared" si="1"/>
      </c>
      <c r="D40" s="51"/>
      <c r="E40" s="20"/>
      <c r="F40" s="8"/>
      <c r="G40" s="20" t="s">
        <v>3</v>
      </c>
      <c r="H40" s="53"/>
      <c r="I40" s="53"/>
      <c r="J40" s="20"/>
      <c r="K40" s="51">
        <f t="shared" si="0"/>
      </c>
      <c r="L40" s="51"/>
      <c r="M40" s="6">
        <f t="shared" si="2"/>
      </c>
      <c r="N40" s="20"/>
      <c r="O40" s="8"/>
      <c r="P40" s="53"/>
      <c r="Q40" s="53"/>
      <c r="R40" s="83">
        <f t="shared" si="3"/>
      </c>
      <c r="S40" s="83"/>
      <c r="T40" s="84">
        <f t="shared" si="4"/>
      </c>
      <c r="U40" s="84"/>
    </row>
    <row r="41" spans="2:21" ht="13.5">
      <c r="B41" s="20">
        <v>33</v>
      </c>
      <c r="C41" s="51">
        <f t="shared" si="1"/>
      </c>
      <c r="D41" s="51"/>
      <c r="E41" s="20"/>
      <c r="F41" s="8"/>
      <c r="G41" s="20" t="s">
        <v>2</v>
      </c>
      <c r="H41" s="53"/>
      <c r="I41" s="53"/>
      <c r="J41" s="20"/>
      <c r="K41" s="51">
        <f t="shared" si="0"/>
      </c>
      <c r="L41" s="51"/>
      <c r="M41" s="6">
        <f t="shared" si="2"/>
      </c>
      <c r="N41" s="20"/>
      <c r="O41" s="8"/>
      <c r="P41" s="53"/>
      <c r="Q41" s="53"/>
      <c r="R41" s="83">
        <f t="shared" si="3"/>
      </c>
      <c r="S41" s="83"/>
      <c r="T41" s="84">
        <f t="shared" si="4"/>
      </c>
      <c r="U41" s="84"/>
    </row>
    <row r="42" spans="2:21" ht="13.5">
      <c r="B42" s="20">
        <v>34</v>
      </c>
      <c r="C42" s="51">
        <f t="shared" si="1"/>
      </c>
      <c r="D42" s="51"/>
      <c r="E42" s="20"/>
      <c r="F42" s="8"/>
      <c r="G42" s="20" t="s">
        <v>3</v>
      </c>
      <c r="H42" s="53"/>
      <c r="I42" s="53"/>
      <c r="J42" s="20"/>
      <c r="K42" s="51">
        <f t="shared" si="0"/>
      </c>
      <c r="L42" s="51"/>
      <c r="M42" s="6">
        <f t="shared" si="2"/>
      </c>
      <c r="N42" s="20"/>
      <c r="O42" s="8"/>
      <c r="P42" s="53"/>
      <c r="Q42" s="53"/>
      <c r="R42" s="83">
        <f t="shared" si="3"/>
      </c>
      <c r="S42" s="83"/>
      <c r="T42" s="84">
        <f t="shared" si="4"/>
      </c>
      <c r="U42" s="84"/>
    </row>
    <row r="43" spans="2:21" ht="13.5">
      <c r="B43" s="20">
        <v>35</v>
      </c>
      <c r="C43" s="51">
        <f t="shared" si="1"/>
      </c>
      <c r="D43" s="51"/>
      <c r="E43" s="20"/>
      <c r="F43" s="8"/>
      <c r="G43" s="20" t="s">
        <v>2</v>
      </c>
      <c r="H43" s="53"/>
      <c r="I43" s="53"/>
      <c r="J43" s="20"/>
      <c r="K43" s="51">
        <f t="shared" si="0"/>
      </c>
      <c r="L43" s="51"/>
      <c r="M43" s="6">
        <f t="shared" si="2"/>
      </c>
      <c r="N43" s="20"/>
      <c r="O43" s="8"/>
      <c r="P43" s="53"/>
      <c r="Q43" s="53"/>
      <c r="R43" s="83">
        <f t="shared" si="3"/>
      </c>
      <c r="S43" s="83"/>
      <c r="T43" s="84">
        <f t="shared" si="4"/>
      </c>
      <c r="U43" s="84"/>
    </row>
    <row r="44" spans="2:21" ht="13.5">
      <c r="B44" s="20">
        <v>36</v>
      </c>
      <c r="C44" s="51">
        <f t="shared" si="1"/>
      </c>
      <c r="D44" s="51"/>
      <c r="E44" s="20"/>
      <c r="F44" s="8"/>
      <c r="G44" s="20" t="s">
        <v>3</v>
      </c>
      <c r="H44" s="53"/>
      <c r="I44" s="53"/>
      <c r="J44" s="20"/>
      <c r="K44" s="51">
        <f t="shared" si="0"/>
      </c>
      <c r="L44" s="51"/>
      <c r="M44" s="6">
        <f t="shared" si="2"/>
      </c>
      <c r="N44" s="20"/>
      <c r="O44" s="8"/>
      <c r="P44" s="53"/>
      <c r="Q44" s="53"/>
      <c r="R44" s="83">
        <f t="shared" si="3"/>
      </c>
      <c r="S44" s="83"/>
      <c r="T44" s="84">
        <f t="shared" si="4"/>
      </c>
      <c r="U44" s="84"/>
    </row>
    <row r="45" spans="2:21" ht="13.5">
      <c r="B45" s="20">
        <v>37</v>
      </c>
      <c r="C45" s="51">
        <f t="shared" si="1"/>
      </c>
      <c r="D45" s="51"/>
      <c r="E45" s="20"/>
      <c r="F45" s="8"/>
      <c r="G45" s="20" t="s">
        <v>2</v>
      </c>
      <c r="H45" s="53"/>
      <c r="I45" s="53"/>
      <c r="J45" s="20"/>
      <c r="K45" s="51">
        <f t="shared" si="0"/>
      </c>
      <c r="L45" s="51"/>
      <c r="M45" s="6">
        <f t="shared" si="2"/>
      </c>
      <c r="N45" s="20"/>
      <c r="O45" s="8"/>
      <c r="P45" s="53"/>
      <c r="Q45" s="53"/>
      <c r="R45" s="83">
        <f t="shared" si="3"/>
      </c>
      <c r="S45" s="83"/>
      <c r="T45" s="84">
        <f t="shared" si="4"/>
      </c>
      <c r="U45" s="84"/>
    </row>
    <row r="46" spans="2:21" ht="13.5">
      <c r="B46" s="20">
        <v>38</v>
      </c>
      <c r="C46" s="51">
        <f t="shared" si="1"/>
      </c>
      <c r="D46" s="51"/>
      <c r="E46" s="20"/>
      <c r="F46" s="8"/>
      <c r="G46" s="20" t="s">
        <v>3</v>
      </c>
      <c r="H46" s="53"/>
      <c r="I46" s="53"/>
      <c r="J46" s="20"/>
      <c r="K46" s="51">
        <f t="shared" si="0"/>
      </c>
      <c r="L46" s="51"/>
      <c r="M46" s="6">
        <f t="shared" si="2"/>
      </c>
      <c r="N46" s="20"/>
      <c r="O46" s="8"/>
      <c r="P46" s="53"/>
      <c r="Q46" s="53"/>
      <c r="R46" s="83">
        <f t="shared" si="3"/>
      </c>
      <c r="S46" s="83"/>
      <c r="T46" s="84">
        <f t="shared" si="4"/>
      </c>
      <c r="U46" s="84"/>
    </row>
    <row r="47" spans="2:21" ht="13.5">
      <c r="B47" s="20">
        <v>39</v>
      </c>
      <c r="C47" s="51">
        <f t="shared" si="1"/>
      </c>
      <c r="D47" s="51"/>
      <c r="E47" s="20"/>
      <c r="F47" s="8"/>
      <c r="G47" s="20" t="s">
        <v>3</v>
      </c>
      <c r="H47" s="53"/>
      <c r="I47" s="53"/>
      <c r="J47" s="20"/>
      <c r="K47" s="51">
        <f t="shared" si="0"/>
      </c>
      <c r="L47" s="51"/>
      <c r="M47" s="6">
        <f t="shared" si="2"/>
      </c>
      <c r="N47" s="20"/>
      <c r="O47" s="8"/>
      <c r="P47" s="53"/>
      <c r="Q47" s="53"/>
      <c r="R47" s="83">
        <f t="shared" si="3"/>
      </c>
      <c r="S47" s="83"/>
      <c r="T47" s="84">
        <f t="shared" si="4"/>
      </c>
      <c r="U47" s="84"/>
    </row>
    <row r="48" spans="2:21" ht="13.5">
      <c r="B48" s="20">
        <v>40</v>
      </c>
      <c r="C48" s="51">
        <f t="shared" si="1"/>
      </c>
      <c r="D48" s="51"/>
      <c r="E48" s="20"/>
      <c r="F48" s="8"/>
      <c r="G48" s="20" t="s">
        <v>36</v>
      </c>
      <c r="H48" s="53"/>
      <c r="I48" s="53"/>
      <c r="J48" s="20"/>
      <c r="K48" s="51">
        <f t="shared" si="0"/>
      </c>
      <c r="L48" s="51"/>
      <c r="M48" s="6">
        <f t="shared" si="2"/>
      </c>
      <c r="N48" s="20"/>
      <c r="O48" s="8"/>
      <c r="P48" s="53"/>
      <c r="Q48" s="53"/>
      <c r="R48" s="83">
        <f t="shared" si="3"/>
      </c>
      <c r="S48" s="83"/>
      <c r="T48" s="84">
        <f t="shared" si="4"/>
      </c>
      <c r="U48" s="84"/>
    </row>
    <row r="49" spans="2:21" ht="13.5">
      <c r="B49" s="20">
        <v>41</v>
      </c>
      <c r="C49" s="51">
        <f t="shared" si="1"/>
      </c>
      <c r="D49" s="51"/>
      <c r="E49" s="20"/>
      <c r="F49" s="8"/>
      <c r="G49" s="20" t="s">
        <v>3</v>
      </c>
      <c r="H49" s="53"/>
      <c r="I49" s="53"/>
      <c r="J49" s="20"/>
      <c r="K49" s="51">
        <f t="shared" si="0"/>
      </c>
      <c r="L49" s="51"/>
      <c r="M49" s="6">
        <f t="shared" si="2"/>
      </c>
      <c r="N49" s="20"/>
      <c r="O49" s="8"/>
      <c r="P49" s="53"/>
      <c r="Q49" s="53"/>
      <c r="R49" s="83">
        <f t="shared" si="3"/>
      </c>
      <c r="S49" s="83"/>
      <c r="T49" s="84">
        <f t="shared" si="4"/>
      </c>
      <c r="U49" s="84"/>
    </row>
    <row r="50" spans="2:21" ht="13.5">
      <c r="B50" s="20">
        <v>42</v>
      </c>
      <c r="C50" s="51">
        <f t="shared" si="1"/>
      </c>
      <c r="D50" s="51"/>
      <c r="E50" s="20"/>
      <c r="F50" s="8"/>
      <c r="G50" s="20" t="s">
        <v>3</v>
      </c>
      <c r="H50" s="53"/>
      <c r="I50" s="53"/>
      <c r="J50" s="20"/>
      <c r="K50" s="51">
        <f t="shared" si="0"/>
      </c>
      <c r="L50" s="51"/>
      <c r="M50" s="6">
        <f t="shared" si="2"/>
      </c>
      <c r="N50" s="20"/>
      <c r="O50" s="8"/>
      <c r="P50" s="53"/>
      <c r="Q50" s="53"/>
      <c r="R50" s="83">
        <f t="shared" si="3"/>
      </c>
      <c r="S50" s="83"/>
      <c r="T50" s="84">
        <f t="shared" si="4"/>
      </c>
      <c r="U50" s="84"/>
    </row>
    <row r="51" spans="2:21" ht="13.5">
      <c r="B51" s="20">
        <v>43</v>
      </c>
      <c r="C51" s="51">
        <f t="shared" si="1"/>
      </c>
      <c r="D51" s="51"/>
      <c r="E51" s="20"/>
      <c r="F51" s="8"/>
      <c r="G51" s="20" t="s">
        <v>2</v>
      </c>
      <c r="H51" s="53"/>
      <c r="I51" s="53"/>
      <c r="J51" s="20"/>
      <c r="K51" s="51">
        <f t="shared" si="0"/>
      </c>
      <c r="L51" s="51"/>
      <c r="M51" s="6">
        <f t="shared" si="2"/>
      </c>
      <c r="N51" s="20"/>
      <c r="O51" s="8"/>
      <c r="P51" s="53"/>
      <c r="Q51" s="53"/>
      <c r="R51" s="83">
        <f t="shared" si="3"/>
      </c>
      <c r="S51" s="83"/>
      <c r="T51" s="84">
        <f t="shared" si="4"/>
      </c>
      <c r="U51" s="84"/>
    </row>
    <row r="52" spans="2:21" ht="13.5">
      <c r="B52" s="20">
        <v>44</v>
      </c>
      <c r="C52" s="51">
        <f t="shared" si="1"/>
      </c>
      <c r="D52" s="51"/>
      <c r="E52" s="20"/>
      <c r="F52" s="8"/>
      <c r="G52" s="20" t="s">
        <v>2</v>
      </c>
      <c r="H52" s="53"/>
      <c r="I52" s="53"/>
      <c r="J52" s="20"/>
      <c r="K52" s="51">
        <f t="shared" si="0"/>
      </c>
      <c r="L52" s="51"/>
      <c r="M52" s="6">
        <f t="shared" si="2"/>
      </c>
      <c r="N52" s="20"/>
      <c r="O52" s="8"/>
      <c r="P52" s="53"/>
      <c r="Q52" s="53"/>
      <c r="R52" s="83">
        <f t="shared" si="3"/>
      </c>
      <c r="S52" s="83"/>
      <c r="T52" s="84">
        <f t="shared" si="4"/>
      </c>
      <c r="U52" s="84"/>
    </row>
    <row r="53" spans="2:21" ht="13.5">
      <c r="B53" s="20">
        <v>45</v>
      </c>
      <c r="C53" s="51">
        <f t="shared" si="1"/>
      </c>
      <c r="D53" s="51"/>
      <c r="E53" s="20"/>
      <c r="F53" s="8"/>
      <c r="G53" s="20" t="s">
        <v>3</v>
      </c>
      <c r="H53" s="53"/>
      <c r="I53" s="53"/>
      <c r="J53" s="20"/>
      <c r="K53" s="51">
        <f t="shared" si="0"/>
      </c>
      <c r="L53" s="51"/>
      <c r="M53" s="6">
        <f t="shared" si="2"/>
      </c>
      <c r="N53" s="20"/>
      <c r="O53" s="8"/>
      <c r="P53" s="53"/>
      <c r="Q53" s="53"/>
      <c r="R53" s="83">
        <f t="shared" si="3"/>
      </c>
      <c r="S53" s="83"/>
      <c r="T53" s="84">
        <f t="shared" si="4"/>
      </c>
      <c r="U53" s="84"/>
    </row>
    <row r="54" spans="2:21" ht="13.5">
      <c r="B54" s="20">
        <v>46</v>
      </c>
      <c r="C54" s="51">
        <f t="shared" si="1"/>
      </c>
      <c r="D54" s="51"/>
      <c r="E54" s="20"/>
      <c r="F54" s="8"/>
      <c r="G54" s="20" t="s">
        <v>3</v>
      </c>
      <c r="H54" s="53"/>
      <c r="I54" s="53"/>
      <c r="J54" s="20"/>
      <c r="K54" s="51">
        <f t="shared" si="0"/>
      </c>
      <c r="L54" s="51"/>
      <c r="M54" s="6">
        <f t="shared" si="2"/>
      </c>
      <c r="N54" s="20"/>
      <c r="O54" s="8"/>
      <c r="P54" s="53"/>
      <c r="Q54" s="53"/>
      <c r="R54" s="83">
        <f t="shared" si="3"/>
      </c>
      <c r="S54" s="83"/>
      <c r="T54" s="84">
        <f t="shared" si="4"/>
      </c>
      <c r="U54" s="84"/>
    </row>
    <row r="55" spans="2:21" ht="13.5">
      <c r="B55" s="20">
        <v>47</v>
      </c>
      <c r="C55" s="51">
        <f t="shared" si="1"/>
      </c>
      <c r="D55" s="51"/>
      <c r="E55" s="20"/>
      <c r="F55" s="8"/>
      <c r="G55" s="20" t="s">
        <v>2</v>
      </c>
      <c r="H55" s="53"/>
      <c r="I55" s="53"/>
      <c r="J55" s="20"/>
      <c r="K55" s="51">
        <f t="shared" si="0"/>
      </c>
      <c r="L55" s="51"/>
      <c r="M55" s="6">
        <f t="shared" si="2"/>
      </c>
      <c r="N55" s="20"/>
      <c r="O55" s="8"/>
      <c r="P55" s="53"/>
      <c r="Q55" s="53"/>
      <c r="R55" s="83">
        <f t="shared" si="3"/>
      </c>
      <c r="S55" s="83"/>
      <c r="T55" s="84">
        <f t="shared" si="4"/>
      </c>
      <c r="U55" s="84"/>
    </row>
    <row r="56" spans="2:21" ht="13.5">
      <c r="B56" s="20">
        <v>48</v>
      </c>
      <c r="C56" s="51">
        <f t="shared" si="1"/>
      </c>
      <c r="D56" s="51"/>
      <c r="E56" s="20"/>
      <c r="F56" s="8"/>
      <c r="G56" s="20" t="s">
        <v>2</v>
      </c>
      <c r="H56" s="53"/>
      <c r="I56" s="53"/>
      <c r="J56" s="20"/>
      <c r="K56" s="51">
        <f t="shared" si="0"/>
      </c>
      <c r="L56" s="51"/>
      <c r="M56" s="6">
        <f t="shared" si="2"/>
      </c>
      <c r="N56" s="20"/>
      <c r="O56" s="8"/>
      <c r="P56" s="53"/>
      <c r="Q56" s="53"/>
      <c r="R56" s="83">
        <f t="shared" si="3"/>
      </c>
      <c r="S56" s="83"/>
      <c r="T56" s="84">
        <f t="shared" si="4"/>
      </c>
      <c r="U56" s="84"/>
    </row>
    <row r="57" spans="2:21" ht="13.5">
      <c r="B57" s="20">
        <v>49</v>
      </c>
      <c r="C57" s="51">
        <f t="shared" si="1"/>
      </c>
      <c r="D57" s="51"/>
      <c r="E57" s="20"/>
      <c r="F57" s="8"/>
      <c r="G57" s="20" t="s">
        <v>2</v>
      </c>
      <c r="H57" s="53"/>
      <c r="I57" s="53"/>
      <c r="J57" s="20"/>
      <c r="K57" s="51">
        <f t="shared" si="0"/>
      </c>
      <c r="L57" s="51"/>
      <c r="M57" s="6">
        <f t="shared" si="2"/>
      </c>
      <c r="N57" s="20"/>
      <c r="O57" s="8"/>
      <c r="P57" s="53"/>
      <c r="Q57" s="53"/>
      <c r="R57" s="83">
        <f t="shared" si="3"/>
      </c>
      <c r="S57" s="83"/>
      <c r="T57" s="84">
        <f t="shared" si="4"/>
      </c>
      <c r="U57" s="84"/>
    </row>
    <row r="58" spans="2:21" ht="13.5">
      <c r="B58" s="20">
        <v>50</v>
      </c>
      <c r="C58" s="51">
        <f t="shared" si="1"/>
      </c>
      <c r="D58" s="51"/>
      <c r="E58" s="20"/>
      <c r="F58" s="8"/>
      <c r="G58" s="20" t="s">
        <v>2</v>
      </c>
      <c r="H58" s="53"/>
      <c r="I58" s="53"/>
      <c r="J58" s="20"/>
      <c r="K58" s="51">
        <f t="shared" si="0"/>
      </c>
      <c r="L58" s="51"/>
      <c r="M58" s="6">
        <f t="shared" si="2"/>
      </c>
      <c r="N58" s="20"/>
      <c r="O58" s="8"/>
      <c r="P58" s="53"/>
      <c r="Q58" s="53"/>
      <c r="R58" s="83">
        <f t="shared" si="3"/>
      </c>
      <c r="S58" s="83"/>
      <c r="T58" s="84">
        <f t="shared" si="4"/>
      </c>
      <c r="U58" s="84"/>
    </row>
    <row r="59" spans="2:21" ht="13.5">
      <c r="B59" s="20">
        <v>51</v>
      </c>
      <c r="C59" s="51">
        <f t="shared" si="1"/>
      </c>
      <c r="D59" s="51"/>
      <c r="E59" s="20"/>
      <c r="F59" s="8"/>
      <c r="G59" s="20" t="s">
        <v>2</v>
      </c>
      <c r="H59" s="53"/>
      <c r="I59" s="53"/>
      <c r="J59" s="20"/>
      <c r="K59" s="51">
        <f t="shared" si="0"/>
      </c>
      <c r="L59" s="51"/>
      <c r="M59" s="6">
        <f t="shared" si="2"/>
      </c>
      <c r="N59" s="20"/>
      <c r="O59" s="8"/>
      <c r="P59" s="53"/>
      <c r="Q59" s="53"/>
      <c r="R59" s="83">
        <f t="shared" si="3"/>
      </c>
      <c r="S59" s="83"/>
      <c r="T59" s="84">
        <f t="shared" si="4"/>
      </c>
      <c r="U59" s="84"/>
    </row>
    <row r="60" spans="2:21" ht="13.5">
      <c r="B60" s="20">
        <v>52</v>
      </c>
      <c r="C60" s="51">
        <f t="shared" si="1"/>
      </c>
      <c r="D60" s="51"/>
      <c r="E60" s="20"/>
      <c r="F60" s="8"/>
      <c r="G60" s="20" t="s">
        <v>2</v>
      </c>
      <c r="H60" s="53"/>
      <c r="I60" s="53"/>
      <c r="J60" s="20"/>
      <c r="K60" s="51">
        <f t="shared" si="0"/>
      </c>
      <c r="L60" s="51"/>
      <c r="M60" s="6">
        <f t="shared" si="2"/>
      </c>
      <c r="N60" s="20"/>
      <c r="O60" s="8"/>
      <c r="P60" s="53"/>
      <c r="Q60" s="53"/>
      <c r="R60" s="83">
        <f t="shared" si="3"/>
      </c>
      <c r="S60" s="83"/>
      <c r="T60" s="84">
        <f t="shared" si="4"/>
      </c>
      <c r="U60" s="84"/>
    </row>
    <row r="61" spans="2:21" ht="13.5">
      <c r="B61" s="20">
        <v>53</v>
      </c>
      <c r="C61" s="51">
        <f t="shared" si="1"/>
      </c>
      <c r="D61" s="51"/>
      <c r="E61" s="20"/>
      <c r="F61" s="8"/>
      <c r="G61" s="20" t="s">
        <v>2</v>
      </c>
      <c r="H61" s="53"/>
      <c r="I61" s="53"/>
      <c r="J61" s="20"/>
      <c r="K61" s="51">
        <f t="shared" si="0"/>
      </c>
      <c r="L61" s="51"/>
      <c r="M61" s="6">
        <f t="shared" si="2"/>
      </c>
      <c r="N61" s="20"/>
      <c r="O61" s="8"/>
      <c r="P61" s="53"/>
      <c r="Q61" s="53"/>
      <c r="R61" s="83">
        <f t="shared" si="3"/>
      </c>
      <c r="S61" s="83"/>
      <c r="T61" s="84">
        <f t="shared" si="4"/>
      </c>
      <c r="U61" s="84"/>
    </row>
    <row r="62" spans="2:21" ht="13.5">
      <c r="B62" s="20">
        <v>54</v>
      </c>
      <c r="C62" s="51">
        <f t="shared" si="1"/>
      </c>
      <c r="D62" s="51"/>
      <c r="E62" s="20"/>
      <c r="F62" s="8"/>
      <c r="G62" s="20" t="s">
        <v>2</v>
      </c>
      <c r="H62" s="53"/>
      <c r="I62" s="53"/>
      <c r="J62" s="20"/>
      <c r="K62" s="51">
        <f t="shared" si="0"/>
      </c>
      <c r="L62" s="51"/>
      <c r="M62" s="6">
        <f t="shared" si="2"/>
      </c>
      <c r="N62" s="20"/>
      <c r="O62" s="8"/>
      <c r="P62" s="53"/>
      <c r="Q62" s="53"/>
      <c r="R62" s="83">
        <f t="shared" si="3"/>
      </c>
      <c r="S62" s="83"/>
      <c r="T62" s="84">
        <f t="shared" si="4"/>
      </c>
      <c r="U62" s="84"/>
    </row>
    <row r="63" spans="2:21" ht="13.5">
      <c r="B63" s="20">
        <v>55</v>
      </c>
      <c r="C63" s="51">
        <f t="shared" si="1"/>
      </c>
      <c r="D63" s="51"/>
      <c r="E63" s="20"/>
      <c r="F63" s="8"/>
      <c r="G63" s="20" t="s">
        <v>3</v>
      </c>
      <c r="H63" s="53"/>
      <c r="I63" s="53"/>
      <c r="J63" s="20"/>
      <c r="K63" s="51">
        <f t="shared" si="0"/>
      </c>
      <c r="L63" s="51"/>
      <c r="M63" s="6">
        <f t="shared" si="2"/>
      </c>
      <c r="N63" s="20"/>
      <c r="O63" s="8"/>
      <c r="P63" s="53"/>
      <c r="Q63" s="53"/>
      <c r="R63" s="83">
        <f t="shared" si="3"/>
      </c>
      <c r="S63" s="83"/>
      <c r="T63" s="84">
        <f t="shared" si="4"/>
      </c>
      <c r="U63" s="84"/>
    </row>
    <row r="64" spans="2:21" ht="13.5">
      <c r="B64" s="20">
        <v>56</v>
      </c>
      <c r="C64" s="51">
        <f t="shared" si="1"/>
      </c>
      <c r="D64" s="51"/>
      <c r="E64" s="20"/>
      <c r="F64" s="8"/>
      <c r="G64" s="20" t="s">
        <v>2</v>
      </c>
      <c r="H64" s="53"/>
      <c r="I64" s="53"/>
      <c r="J64" s="20"/>
      <c r="K64" s="51">
        <f t="shared" si="0"/>
      </c>
      <c r="L64" s="51"/>
      <c r="M64" s="6">
        <f t="shared" si="2"/>
      </c>
      <c r="N64" s="20"/>
      <c r="O64" s="8"/>
      <c r="P64" s="53"/>
      <c r="Q64" s="53"/>
      <c r="R64" s="83">
        <f t="shared" si="3"/>
      </c>
      <c r="S64" s="83"/>
      <c r="T64" s="84">
        <f t="shared" si="4"/>
      </c>
      <c r="U64" s="84"/>
    </row>
    <row r="65" spans="2:21" ht="13.5">
      <c r="B65" s="20">
        <v>57</v>
      </c>
      <c r="C65" s="51">
        <f t="shared" si="1"/>
      </c>
      <c r="D65" s="51"/>
      <c r="E65" s="20"/>
      <c r="F65" s="8"/>
      <c r="G65" s="20" t="s">
        <v>2</v>
      </c>
      <c r="H65" s="53"/>
      <c r="I65" s="53"/>
      <c r="J65" s="20"/>
      <c r="K65" s="51">
        <f t="shared" si="0"/>
      </c>
      <c r="L65" s="51"/>
      <c r="M65" s="6">
        <f t="shared" si="2"/>
      </c>
      <c r="N65" s="20"/>
      <c r="O65" s="8"/>
      <c r="P65" s="53"/>
      <c r="Q65" s="53"/>
      <c r="R65" s="83">
        <f t="shared" si="3"/>
      </c>
      <c r="S65" s="83"/>
      <c r="T65" s="84">
        <f t="shared" si="4"/>
      </c>
      <c r="U65" s="84"/>
    </row>
    <row r="66" spans="2:21" ht="13.5">
      <c r="B66" s="20">
        <v>58</v>
      </c>
      <c r="C66" s="51">
        <f t="shared" si="1"/>
      </c>
      <c r="D66" s="51"/>
      <c r="E66" s="20"/>
      <c r="F66" s="8"/>
      <c r="G66" s="20" t="s">
        <v>2</v>
      </c>
      <c r="H66" s="53"/>
      <c r="I66" s="53"/>
      <c r="J66" s="20"/>
      <c r="K66" s="51">
        <f t="shared" si="0"/>
      </c>
      <c r="L66" s="51"/>
      <c r="M66" s="6">
        <f t="shared" si="2"/>
      </c>
      <c r="N66" s="20"/>
      <c r="O66" s="8"/>
      <c r="P66" s="53"/>
      <c r="Q66" s="53"/>
      <c r="R66" s="83">
        <f t="shared" si="3"/>
      </c>
      <c r="S66" s="83"/>
      <c r="T66" s="84">
        <f t="shared" si="4"/>
      </c>
      <c r="U66" s="84"/>
    </row>
    <row r="67" spans="2:21" ht="13.5">
      <c r="B67" s="20">
        <v>59</v>
      </c>
      <c r="C67" s="51">
        <f t="shared" si="1"/>
      </c>
      <c r="D67" s="51"/>
      <c r="E67" s="20"/>
      <c r="F67" s="8"/>
      <c r="G67" s="20" t="s">
        <v>2</v>
      </c>
      <c r="H67" s="53"/>
      <c r="I67" s="53"/>
      <c r="J67" s="20"/>
      <c r="K67" s="51">
        <f t="shared" si="0"/>
      </c>
      <c r="L67" s="51"/>
      <c r="M67" s="6">
        <f t="shared" si="2"/>
      </c>
      <c r="N67" s="20"/>
      <c r="O67" s="8"/>
      <c r="P67" s="53"/>
      <c r="Q67" s="53"/>
      <c r="R67" s="83">
        <f t="shared" si="3"/>
      </c>
      <c r="S67" s="83"/>
      <c r="T67" s="84">
        <f t="shared" si="4"/>
      </c>
      <c r="U67" s="84"/>
    </row>
    <row r="68" spans="2:21" ht="13.5">
      <c r="B68" s="20">
        <v>60</v>
      </c>
      <c r="C68" s="51">
        <f t="shared" si="1"/>
      </c>
      <c r="D68" s="51"/>
      <c r="E68" s="20"/>
      <c r="F68" s="8"/>
      <c r="G68" s="20" t="s">
        <v>3</v>
      </c>
      <c r="H68" s="53"/>
      <c r="I68" s="53"/>
      <c r="J68" s="20"/>
      <c r="K68" s="51">
        <f t="shared" si="0"/>
      </c>
      <c r="L68" s="51"/>
      <c r="M68" s="6">
        <f t="shared" si="2"/>
      </c>
      <c r="N68" s="20"/>
      <c r="O68" s="8"/>
      <c r="P68" s="53"/>
      <c r="Q68" s="53"/>
      <c r="R68" s="83">
        <f t="shared" si="3"/>
      </c>
      <c r="S68" s="83"/>
      <c r="T68" s="84">
        <f t="shared" si="4"/>
      </c>
      <c r="U68" s="84"/>
    </row>
    <row r="69" spans="2:21" ht="13.5">
      <c r="B69" s="20">
        <v>61</v>
      </c>
      <c r="C69" s="51">
        <f t="shared" si="1"/>
      </c>
      <c r="D69" s="51"/>
      <c r="E69" s="20"/>
      <c r="F69" s="8"/>
      <c r="G69" s="20" t="s">
        <v>3</v>
      </c>
      <c r="H69" s="53"/>
      <c r="I69" s="53"/>
      <c r="J69" s="20"/>
      <c r="K69" s="51">
        <f t="shared" si="0"/>
      </c>
      <c r="L69" s="51"/>
      <c r="M69" s="6">
        <f t="shared" si="2"/>
      </c>
      <c r="N69" s="20"/>
      <c r="O69" s="8"/>
      <c r="P69" s="53"/>
      <c r="Q69" s="53"/>
      <c r="R69" s="83">
        <f t="shared" si="3"/>
      </c>
      <c r="S69" s="83"/>
      <c r="T69" s="84">
        <f t="shared" si="4"/>
      </c>
      <c r="U69" s="84"/>
    </row>
    <row r="70" spans="2:21" ht="13.5">
      <c r="B70" s="20">
        <v>62</v>
      </c>
      <c r="C70" s="51">
        <f t="shared" si="1"/>
      </c>
      <c r="D70" s="51"/>
      <c r="E70" s="20"/>
      <c r="F70" s="8"/>
      <c r="G70" s="20" t="s">
        <v>2</v>
      </c>
      <c r="H70" s="53"/>
      <c r="I70" s="53"/>
      <c r="J70" s="20"/>
      <c r="K70" s="51">
        <f t="shared" si="0"/>
      </c>
      <c r="L70" s="51"/>
      <c r="M70" s="6">
        <f t="shared" si="2"/>
      </c>
      <c r="N70" s="20"/>
      <c r="O70" s="8"/>
      <c r="P70" s="53"/>
      <c r="Q70" s="53"/>
      <c r="R70" s="83">
        <f t="shared" si="3"/>
      </c>
      <c r="S70" s="83"/>
      <c r="T70" s="84">
        <f t="shared" si="4"/>
      </c>
      <c r="U70" s="84"/>
    </row>
    <row r="71" spans="2:21" ht="13.5">
      <c r="B71" s="20">
        <v>63</v>
      </c>
      <c r="C71" s="51">
        <f t="shared" si="1"/>
      </c>
      <c r="D71" s="51"/>
      <c r="E71" s="20"/>
      <c r="F71" s="8"/>
      <c r="G71" s="20" t="s">
        <v>3</v>
      </c>
      <c r="H71" s="53"/>
      <c r="I71" s="53"/>
      <c r="J71" s="20"/>
      <c r="K71" s="51">
        <f t="shared" si="0"/>
      </c>
      <c r="L71" s="51"/>
      <c r="M71" s="6">
        <f t="shared" si="2"/>
      </c>
      <c r="N71" s="20"/>
      <c r="O71" s="8"/>
      <c r="P71" s="53"/>
      <c r="Q71" s="53"/>
      <c r="R71" s="83">
        <f t="shared" si="3"/>
      </c>
      <c r="S71" s="83"/>
      <c r="T71" s="84">
        <f t="shared" si="4"/>
      </c>
      <c r="U71" s="84"/>
    </row>
    <row r="72" spans="2:21" ht="13.5">
      <c r="B72" s="20">
        <v>64</v>
      </c>
      <c r="C72" s="51">
        <f t="shared" si="1"/>
      </c>
      <c r="D72" s="51"/>
      <c r="E72" s="20"/>
      <c r="F72" s="8"/>
      <c r="G72" s="20" t="s">
        <v>2</v>
      </c>
      <c r="H72" s="53"/>
      <c r="I72" s="53"/>
      <c r="J72" s="20"/>
      <c r="K72" s="51">
        <f t="shared" si="0"/>
      </c>
      <c r="L72" s="51"/>
      <c r="M72" s="6">
        <f t="shared" si="2"/>
      </c>
      <c r="N72" s="20"/>
      <c r="O72" s="8"/>
      <c r="P72" s="53"/>
      <c r="Q72" s="53"/>
      <c r="R72" s="83">
        <f t="shared" si="3"/>
      </c>
      <c r="S72" s="83"/>
      <c r="T72" s="84">
        <f t="shared" si="4"/>
      </c>
      <c r="U72" s="84"/>
    </row>
    <row r="73" spans="2:21" ht="13.5">
      <c r="B73" s="20">
        <v>65</v>
      </c>
      <c r="C73" s="51">
        <f t="shared" si="1"/>
      </c>
      <c r="D73" s="51"/>
      <c r="E73" s="20"/>
      <c r="F73" s="8"/>
      <c r="G73" s="20" t="s">
        <v>3</v>
      </c>
      <c r="H73" s="53"/>
      <c r="I73" s="53"/>
      <c r="J73" s="20"/>
      <c r="K73" s="51">
        <f aca="true" t="shared" si="5" ref="K73:K108">IF(F73="","",C73*0.03)</f>
      </c>
      <c r="L73" s="51"/>
      <c r="M73" s="6">
        <f t="shared" si="2"/>
      </c>
      <c r="N73" s="20"/>
      <c r="O73" s="8"/>
      <c r="P73" s="53"/>
      <c r="Q73" s="53"/>
      <c r="R73" s="83">
        <f t="shared" si="3"/>
      </c>
      <c r="S73" s="83"/>
      <c r="T73" s="84">
        <f t="shared" si="4"/>
      </c>
      <c r="U73" s="84"/>
    </row>
    <row r="74" spans="2:21" ht="13.5">
      <c r="B74" s="20">
        <v>66</v>
      </c>
      <c r="C74" s="51">
        <f aca="true" t="shared" si="6" ref="C74:C108">IF(R73="","",C73+R73)</f>
      </c>
      <c r="D74" s="51"/>
      <c r="E74" s="20"/>
      <c r="F74" s="8"/>
      <c r="G74" s="20" t="s">
        <v>3</v>
      </c>
      <c r="H74" s="53"/>
      <c r="I74" s="53"/>
      <c r="J74" s="20"/>
      <c r="K74" s="51">
        <f t="shared" si="5"/>
      </c>
      <c r="L74" s="51"/>
      <c r="M74" s="6">
        <f aca="true" t="shared" si="7" ref="M74:M108">IF(J74="","",(K74/J74)/1000)</f>
      </c>
      <c r="N74" s="20"/>
      <c r="O74" s="8"/>
      <c r="P74" s="53"/>
      <c r="Q74" s="53"/>
      <c r="R74" s="83">
        <f aca="true" t="shared" si="8" ref="R74:R108">IF(O74="","",(IF(G74="売",H74-P74,P74-H74))*M74*100000)</f>
      </c>
      <c r="S74" s="83"/>
      <c r="T74" s="84">
        <f aca="true" t="shared" si="9" ref="T74:T108">IF(O74="","",IF(R74&lt;0,J74*(-1),IF(G74="買",(P74-H74)*100,(H74-P74)*100)))</f>
      </c>
      <c r="U74" s="84"/>
    </row>
    <row r="75" spans="2:21" ht="13.5">
      <c r="B75" s="20">
        <v>67</v>
      </c>
      <c r="C75" s="51">
        <f t="shared" si="6"/>
      </c>
      <c r="D75" s="51"/>
      <c r="E75" s="20"/>
      <c r="F75" s="8"/>
      <c r="G75" s="20" t="s">
        <v>2</v>
      </c>
      <c r="H75" s="53"/>
      <c r="I75" s="53"/>
      <c r="J75" s="20"/>
      <c r="K75" s="51">
        <f t="shared" si="5"/>
      </c>
      <c r="L75" s="51"/>
      <c r="M75" s="6">
        <f t="shared" si="7"/>
      </c>
      <c r="N75" s="20"/>
      <c r="O75" s="8"/>
      <c r="P75" s="53"/>
      <c r="Q75" s="53"/>
      <c r="R75" s="83">
        <f t="shared" si="8"/>
      </c>
      <c r="S75" s="83"/>
      <c r="T75" s="84">
        <f t="shared" si="9"/>
      </c>
      <c r="U75" s="84"/>
    </row>
    <row r="76" spans="2:21" ht="13.5">
      <c r="B76" s="20">
        <v>68</v>
      </c>
      <c r="C76" s="51">
        <f t="shared" si="6"/>
      </c>
      <c r="D76" s="51"/>
      <c r="E76" s="20"/>
      <c r="F76" s="8"/>
      <c r="G76" s="20" t="s">
        <v>2</v>
      </c>
      <c r="H76" s="53"/>
      <c r="I76" s="53"/>
      <c r="J76" s="20"/>
      <c r="K76" s="51">
        <f t="shared" si="5"/>
      </c>
      <c r="L76" s="51"/>
      <c r="M76" s="6">
        <f t="shared" si="7"/>
      </c>
      <c r="N76" s="20"/>
      <c r="O76" s="8"/>
      <c r="P76" s="53"/>
      <c r="Q76" s="53"/>
      <c r="R76" s="83">
        <f t="shared" si="8"/>
      </c>
      <c r="S76" s="83"/>
      <c r="T76" s="84">
        <f t="shared" si="9"/>
      </c>
      <c r="U76" s="84"/>
    </row>
    <row r="77" spans="2:21" ht="13.5">
      <c r="B77" s="20">
        <v>69</v>
      </c>
      <c r="C77" s="51">
        <f t="shared" si="6"/>
      </c>
      <c r="D77" s="51"/>
      <c r="E77" s="20"/>
      <c r="F77" s="8"/>
      <c r="G77" s="20" t="s">
        <v>2</v>
      </c>
      <c r="H77" s="53"/>
      <c r="I77" s="53"/>
      <c r="J77" s="20"/>
      <c r="K77" s="51">
        <f t="shared" si="5"/>
      </c>
      <c r="L77" s="51"/>
      <c r="M77" s="6">
        <f t="shared" si="7"/>
      </c>
      <c r="N77" s="20"/>
      <c r="O77" s="8"/>
      <c r="P77" s="53"/>
      <c r="Q77" s="53"/>
      <c r="R77" s="83">
        <f t="shared" si="8"/>
      </c>
      <c r="S77" s="83"/>
      <c r="T77" s="84">
        <f t="shared" si="9"/>
      </c>
      <c r="U77" s="84"/>
    </row>
    <row r="78" spans="2:21" ht="13.5">
      <c r="B78" s="20">
        <v>70</v>
      </c>
      <c r="C78" s="51">
        <f t="shared" si="6"/>
      </c>
      <c r="D78" s="51"/>
      <c r="E78" s="20"/>
      <c r="F78" s="8"/>
      <c r="G78" s="20" t="s">
        <v>3</v>
      </c>
      <c r="H78" s="53"/>
      <c r="I78" s="53"/>
      <c r="J78" s="20"/>
      <c r="K78" s="51">
        <f t="shared" si="5"/>
      </c>
      <c r="L78" s="51"/>
      <c r="M78" s="6">
        <f t="shared" si="7"/>
      </c>
      <c r="N78" s="20"/>
      <c r="O78" s="8"/>
      <c r="P78" s="53"/>
      <c r="Q78" s="53"/>
      <c r="R78" s="83">
        <f t="shared" si="8"/>
      </c>
      <c r="S78" s="83"/>
      <c r="T78" s="84">
        <f t="shared" si="9"/>
      </c>
      <c r="U78" s="84"/>
    </row>
    <row r="79" spans="2:21" ht="13.5">
      <c r="B79" s="20">
        <v>71</v>
      </c>
      <c r="C79" s="51">
        <f t="shared" si="6"/>
      </c>
      <c r="D79" s="51"/>
      <c r="E79" s="20"/>
      <c r="F79" s="8"/>
      <c r="G79" s="20" t="s">
        <v>2</v>
      </c>
      <c r="H79" s="53"/>
      <c r="I79" s="53"/>
      <c r="J79" s="20"/>
      <c r="K79" s="51">
        <f t="shared" si="5"/>
      </c>
      <c r="L79" s="51"/>
      <c r="M79" s="6">
        <f t="shared" si="7"/>
      </c>
      <c r="N79" s="20"/>
      <c r="O79" s="8"/>
      <c r="P79" s="53"/>
      <c r="Q79" s="53"/>
      <c r="R79" s="83">
        <f t="shared" si="8"/>
      </c>
      <c r="S79" s="83"/>
      <c r="T79" s="84">
        <f t="shared" si="9"/>
      </c>
      <c r="U79" s="84"/>
    </row>
    <row r="80" spans="2:21" ht="13.5">
      <c r="B80" s="20">
        <v>72</v>
      </c>
      <c r="C80" s="51">
        <f t="shared" si="6"/>
      </c>
      <c r="D80" s="51"/>
      <c r="E80" s="20"/>
      <c r="F80" s="8"/>
      <c r="G80" s="20" t="s">
        <v>3</v>
      </c>
      <c r="H80" s="53"/>
      <c r="I80" s="53"/>
      <c r="J80" s="20"/>
      <c r="K80" s="51">
        <f t="shared" si="5"/>
      </c>
      <c r="L80" s="51"/>
      <c r="M80" s="6">
        <f t="shared" si="7"/>
      </c>
      <c r="N80" s="20"/>
      <c r="O80" s="8"/>
      <c r="P80" s="53"/>
      <c r="Q80" s="53"/>
      <c r="R80" s="83">
        <f t="shared" si="8"/>
      </c>
      <c r="S80" s="83"/>
      <c r="T80" s="84">
        <f t="shared" si="9"/>
      </c>
      <c r="U80" s="84"/>
    </row>
    <row r="81" spans="2:21" ht="13.5">
      <c r="B81" s="20">
        <v>73</v>
      </c>
      <c r="C81" s="51">
        <f t="shared" si="6"/>
      </c>
      <c r="D81" s="51"/>
      <c r="E81" s="20"/>
      <c r="F81" s="8"/>
      <c r="G81" s="20" t="s">
        <v>2</v>
      </c>
      <c r="H81" s="53"/>
      <c r="I81" s="53"/>
      <c r="J81" s="20"/>
      <c r="K81" s="51">
        <f t="shared" si="5"/>
      </c>
      <c r="L81" s="51"/>
      <c r="M81" s="6">
        <f t="shared" si="7"/>
      </c>
      <c r="N81" s="20"/>
      <c r="O81" s="8"/>
      <c r="P81" s="53"/>
      <c r="Q81" s="53"/>
      <c r="R81" s="83">
        <f t="shared" si="8"/>
      </c>
      <c r="S81" s="83"/>
      <c r="T81" s="84">
        <f t="shared" si="9"/>
      </c>
      <c r="U81" s="84"/>
    </row>
    <row r="82" spans="2:21" ht="13.5">
      <c r="B82" s="20">
        <v>74</v>
      </c>
      <c r="C82" s="51">
        <f t="shared" si="6"/>
      </c>
      <c r="D82" s="51"/>
      <c r="E82" s="20"/>
      <c r="F82" s="8"/>
      <c r="G82" s="20" t="s">
        <v>2</v>
      </c>
      <c r="H82" s="53"/>
      <c r="I82" s="53"/>
      <c r="J82" s="20"/>
      <c r="K82" s="51">
        <f t="shared" si="5"/>
      </c>
      <c r="L82" s="51"/>
      <c r="M82" s="6">
        <f t="shared" si="7"/>
      </c>
      <c r="N82" s="20"/>
      <c r="O82" s="8"/>
      <c r="P82" s="53"/>
      <c r="Q82" s="53"/>
      <c r="R82" s="83">
        <f t="shared" si="8"/>
      </c>
      <c r="S82" s="83"/>
      <c r="T82" s="84">
        <f t="shared" si="9"/>
      </c>
      <c r="U82" s="84"/>
    </row>
    <row r="83" spans="2:21" ht="13.5">
      <c r="B83" s="20">
        <v>75</v>
      </c>
      <c r="C83" s="51">
        <f t="shared" si="6"/>
      </c>
      <c r="D83" s="51"/>
      <c r="E83" s="20"/>
      <c r="F83" s="8"/>
      <c r="G83" s="20" t="s">
        <v>2</v>
      </c>
      <c r="H83" s="53"/>
      <c r="I83" s="53"/>
      <c r="J83" s="20"/>
      <c r="K83" s="51">
        <f t="shared" si="5"/>
      </c>
      <c r="L83" s="51"/>
      <c r="M83" s="6">
        <f t="shared" si="7"/>
      </c>
      <c r="N83" s="20"/>
      <c r="O83" s="8"/>
      <c r="P83" s="53"/>
      <c r="Q83" s="53"/>
      <c r="R83" s="83">
        <f t="shared" si="8"/>
      </c>
      <c r="S83" s="83"/>
      <c r="T83" s="84">
        <f t="shared" si="9"/>
      </c>
      <c r="U83" s="84"/>
    </row>
    <row r="84" spans="2:21" ht="13.5">
      <c r="B84" s="20">
        <v>76</v>
      </c>
      <c r="C84" s="51">
        <f t="shared" si="6"/>
      </c>
      <c r="D84" s="51"/>
      <c r="E84" s="20"/>
      <c r="F84" s="8"/>
      <c r="G84" s="20" t="s">
        <v>2</v>
      </c>
      <c r="H84" s="53"/>
      <c r="I84" s="53"/>
      <c r="J84" s="20"/>
      <c r="K84" s="51">
        <f t="shared" si="5"/>
      </c>
      <c r="L84" s="51"/>
      <c r="M84" s="6">
        <f t="shared" si="7"/>
      </c>
      <c r="N84" s="20"/>
      <c r="O84" s="8"/>
      <c r="P84" s="53"/>
      <c r="Q84" s="53"/>
      <c r="R84" s="83">
        <f t="shared" si="8"/>
      </c>
      <c r="S84" s="83"/>
      <c r="T84" s="84">
        <f t="shared" si="9"/>
      </c>
      <c r="U84" s="84"/>
    </row>
    <row r="85" spans="2:21" ht="13.5">
      <c r="B85" s="20">
        <v>77</v>
      </c>
      <c r="C85" s="51">
        <f t="shared" si="6"/>
      </c>
      <c r="D85" s="51"/>
      <c r="E85" s="20"/>
      <c r="F85" s="8"/>
      <c r="G85" s="20" t="s">
        <v>3</v>
      </c>
      <c r="H85" s="53"/>
      <c r="I85" s="53"/>
      <c r="J85" s="20"/>
      <c r="K85" s="51">
        <f t="shared" si="5"/>
      </c>
      <c r="L85" s="51"/>
      <c r="M85" s="6">
        <f t="shared" si="7"/>
      </c>
      <c r="N85" s="20"/>
      <c r="O85" s="8"/>
      <c r="P85" s="53"/>
      <c r="Q85" s="53"/>
      <c r="R85" s="83">
        <f t="shared" si="8"/>
      </c>
      <c r="S85" s="83"/>
      <c r="T85" s="84">
        <f t="shared" si="9"/>
      </c>
      <c r="U85" s="84"/>
    </row>
    <row r="86" spans="2:21" ht="13.5">
      <c r="B86" s="20">
        <v>78</v>
      </c>
      <c r="C86" s="51">
        <f t="shared" si="6"/>
      </c>
      <c r="D86" s="51"/>
      <c r="E86" s="20"/>
      <c r="F86" s="8"/>
      <c r="G86" s="20" t="s">
        <v>2</v>
      </c>
      <c r="H86" s="53"/>
      <c r="I86" s="53"/>
      <c r="J86" s="20"/>
      <c r="K86" s="51">
        <f t="shared" si="5"/>
      </c>
      <c r="L86" s="51"/>
      <c r="M86" s="6">
        <f t="shared" si="7"/>
      </c>
      <c r="N86" s="20"/>
      <c r="O86" s="8"/>
      <c r="P86" s="53"/>
      <c r="Q86" s="53"/>
      <c r="R86" s="83">
        <f t="shared" si="8"/>
      </c>
      <c r="S86" s="83"/>
      <c r="T86" s="84">
        <f t="shared" si="9"/>
      </c>
      <c r="U86" s="84"/>
    </row>
    <row r="87" spans="2:21" ht="13.5">
      <c r="B87" s="20">
        <v>79</v>
      </c>
      <c r="C87" s="51">
        <f t="shared" si="6"/>
      </c>
      <c r="D87" s="51"/>
      <c r="E87" s="20"/>
      <c r="F87" s="8"/>
      <c r="G87" s="20" t="s">
        <v>3</v>
      </c>
      <c r="H87" s="53"/>
      <c r="I87" s="53"/>
      <c r="J87" s="20"/>
      <c r="K87" s="51">
        <f t="shared" si="5"/>
      </c>
      <c r="L87" s="51"/>
      <c r="M87" s="6">
        <f t="shared" si="7"/>
      </c>
      <c r="N87" s="20"/>
      <c r="O87" s="8"/>
      <c r="P87" s="53"/>
      <c r="Q87" s="53"/>
      <c r="R87" s="83">
        <f t="shared" si="8"/>
      </c>
      <c r="S87" s="83"/>
      <c r="T87" s="84">
        <f t="shared" si="9"/>
      </c>
      <c r="U87" s="84"/>
    </row>
    <row r="88" spans="2:21" ht="13.5">
      <c r="B88" s="20">
        <v>80</v>
      </c>
      <c r="C88" s="51">
        <f t="shared" si="6"/>
      </c>
      <c r="D88" s="51"/>
      <c r="E88" s="20"/>
      <c r="F88" s="8"/>
      <c r="G88" s="20" t="s">
        <v>3</v>
      </c>
      <c r="H88" s="53"/>
      <c r="I88" s="53"/>
      <c r="J88" s="20"/>
      <c r="K88" s="51">
        <f t="shared" si="5"/>
      </c>
      <c r="L88" s="51"/>
      <c r="M88" s="6">
        <f t="shared" si="7"/>
      </c>
      <c r="N88" s="20"/>
      <c r="O88" s="8"/>
      <c r="P88" s="53"/>
      <c r="Q88" s="53"/>
      <c r="R88" s="83">
        <f t="shared" si="8"/>
      </c>
      <c r="S88" s="83"/>
      <c r="T88" s="84">
        <f t="shared" si="9"/>
      </c>
      <c r="U88" s="84"/>
    </row>
    <row r="89" spans="2:21" ht="13.5">
      <c r="B89" s="20">
        <v>81</v>
      </c>
      <c r="C89" s="51">
        <f t="shared" si="6"/>
      </c>
      <c r="D89" s="51"/>
      <c r="E89" s="20"/>
      <c r="F89" s="8"/>
      <c r="G89" s="20" t="s">
        <v>3</v>
      </c>
      <c r="H89" s="53"/>
      <c r="I89" s="53"/>
      <c r="J89" s="20"/>
      <c r="K89" s="51">
        <f t="shared" si="5"/>
      </c>
      <c r="L89" s="51"/>
      <c r="M89" s="6">
        <f t="shared" si="7"/>
      </c>
      <c r="N89" s="20"/>
      <c r="O89" s="8"/>
      <c r="P89" s="53"/>
      <c r="Q89" s="53"/>
      <c r="R89" s="83">
        <f t="shared" si="8"/>
      </c>
      <c r="S89" s="83"/>
      <c r="T89" s="84">
        <f t="shared" si="9"/>
      </c>
      <c r="U89" s="84"/>
    </row>
    <row r="90" spans="2:21" ht="13.5">
      <c r="B90" s="20">
        <v>82</v>
      </c>
      <c r="C90" s="51">
        <f t="shared" si="6"/>
      </c>
      <c r="D90" s="51"/>
      <c r="E90" s="20"/>
      <c r="F90" s="8"/>
      <c r="G90" s="20" t="s">
        <v>3</v>
      </c>
      <c r="H90" s="53"/>
      <c r="I90" s="53"/>
      <c r="J90" s="20"/>
      <c r="K90" s="51">
        <f t="shared" si="5"/>
      </c>
      <c r="L90" s="51"/>
      <c r="M90" s="6">
        <f t="shared" si="7"/>
      </c>
      <c r="N90" s="20"/>
      <c r="O90" s="8"/>
      <c r="P90" s="53"/>
      <c r="Q90" s="53"/>
      <c r="R90" s="83">
        <f t="shared" si="8"/>
      </c>
      <c r="S90" s="83"/>
      <c r="T90" s="84">
        <f t="shared" si="9"/>
      </c>
      <c r="U90" s="84"/>
    </row>
    <row r="91" spans="2:21" ht="13.5">
      <c r="B91" s="20">
        <v>83</v>
      </c>
      <c r="C91" s="51">
        <f t="shared" si="6"/>
      </c>
      <c r="D91" s="51"/>
      <c r="E91" s="20"/>
      <c r="F91" s="8"/>
      <c r="G91" s="20" t="s">
        <v>3</v>
      </c>
      <c r="H91" s="53"/>
      <c r="I91" s="53"/>
      <c r="J91" s="20"/>
      <c r="K91" s="51">
        <f t="shared" si="5"/>
      </c>
      <c r="L91" s="51"/>
      <c r="M91" s="6">
        <f t="shared" si="7"/>
      </c>
      <c r="N91" s="20"/>
      <c r="O91" s="8"/>
      <c r="P91" s="53"/>
      <c r="Q91" s="53"/>
      <c r="R91" s="83">
        <f t="shared" si="8"/>
      </c>
      <c r="S91" s="83"/>
      <c r="T91" s="84">
        <f t="shared" si="9"/>
      </c>
      <c r="U91" s="84"/>
    </row>
    <row r="92" spans="2:21" ht="13.5">
      <c r="B92" s="20">
        <v>84</v>
      </c>
      <c r="C92" s="51">
        <f t="shared" si="6"/>
      </c>
      <c r="D92" s="51"/>
      <c r="E92" s="20"/>
      <c r="F92" s="8"/>
      <c r="G92" s="20" t="s">
        <v>2</v>
      </c>
      <c r="H92" s="53"/>
      <c r="I92" s="53"/>
      <c r="J92" s="20"/>
      <c r="K92" s="51">
        <f t="shared" si="5"/>
      </c>
      <c r="L92" s="51"/>
      <c r="M92" s="6">
        <f t="shared" si="7"/>
      </c>
      <c r="N92" s="20"/>
      <c r="O92" s="8"/>
      <c r="P92" s="53"/>
      <c r="Q92" s="53"/>
      <c r="R92" s="83">
        <f t="shared" si="8"/>
      </c>
      <c r="S92" s="83"/>
      <c r="T92" s="84">
        <f t="shared" si="9"/>
      </c>
      <c r="U92" s="84"/>
    </row>
    <row r="93" spans="2:21" ht="13.5">
      <c r="B93" s="20">
        <v>85</v>
      </c>
      <c r="C93" s="51">
        <f t="shared" si="6"/>
      </c>
      <c r="D93" s="51"/>
      <c r="E93" s="20"/>
      <c r="F93" s="8"/>
      <c r="G93" s="20" t="s">
        <v>3</v>
      </c>
      <c r="H93" s="53"/>
      <c r="I93" s="53"/>
      <c r="J93" s="20"/>
      <c r="K93" s="51">
        <f t="shared" si="5"/>
      </c>
      <c r="L93" s="51"/>
      <c r="M93" s="6">
        <f t="shared" si="7"/>
      </c>
      <c r="N93" s="20"/>
      <c r="O93" s="8"/>
      <c r="P93" s="53"/>
      <c r="Q93" s="53"/>
      <c r="R93" s="83">
        <f t="shared" si="8"/>
      </c>
      <c r="S93" s="83"/>
      <c r="T93" s="84">
        <f t="shared" si="9"/>
      </c>
      <c r="U93" s="84"/>
    </row>
    <row r="94" spans="2:21" ht="13.5">
      <c r="B94" s="20">
        <v>86</v>
      </c>
      <c r="C94" s="51">
        <f t="shared" si="6"/>
      </c>
      <c r="D94" s="51"/>
      <c r="E94" s="20"/>
      <c r="F94" s="8"/>
      <c r="G94" s="20" t="s">
        <v>2</v>
      </c>
      <c r="H94" s="53"/>
      <c r="I94" s="53"/>
      <c r="J94" s="20"/>
      <c r="K94" s="51">
        <f t="shared" si="5"/>
      </c>
      <c r="L94" s="51"/>
      <c r="M94" s="6">
        <f t="shared" si="7"/>
      </c>
      <c r="N94" s="20"/>
      <c r="O94" s="8"/>
      <c r="P94" s="53"/>
      <c r="Q94" s="53"/>
      <c r="R94" s="83">
        <f t="shared" si="8"/>
      </c>
      <c r="S94" s="83"/>
      <c r="T94" s="84">
        <f t="shared" si="9"/>
      </c>
      <c r="U94" s="84"/>
    </row>
    <row r="95" spans="2:21" ht="13.5">
      <c r="B95" s="20">
        <v>87</v>
      </c>
      <c r="C95" s="51">
        <f t="shared" si="6"/>
      </c>
      <c r="D95" s="51"/>
      <c r="E95" s="20"/>
      <c r="F95" s="8"/>
      <c r="G95" s="20" t="s">
        <v>3</v>
      </c>
      <c r="H95" s="53"/>
      <c r="I95" s="53"/>
      <c r="J95" s="20"/>
      <c r="K95" s="51">
        <f t="shared" si="5"/>
      </c>
      <c r="L95" s="51"/>
      <c r="M95" s="6">
        <f t="shared" si="7"/>
      </c>
      <c r="N95" s="20"/>
      <c r="O95" s="8"/>
      <c r="P95" s="53"/>
      <c r="Q95" s="53"/>
      <c r="R95" s="83">
        <f t="shared" si="8"/>
      </c>
      <c r="S95" s="83"/>
      <c r="T95" s="84">
        <f t="shared" si="9"/>
      </c>
      <c r="U95" s="84"/>
    </row>
    <row r="96" spans="2:21" ht="13.5">
      <c r="B96" s="20">
        <v>88</v>
      </c>
      <c r="C96" s="51">
        <f t="shared" si="6"/>
      </c>
      <c r="D96" s="51"/>
      <c r="E96" s="20"/>
      <c r="F96" s="8"/>
      <c r="G96" s="20" t="s">
        <v>2</v>
      </c>
      <c r="H96" s="53"/>
      <c r="I96" s="53"/>
      <c r="J96" s="20"/>
      <c r="K96" s="51">
        <f t="shared" si="5"/>
      </c>
      <c r="L96" s="51"/>
      <c r="M96" s="6">
        <f t="shared" si="7"/>
      </c>
      <c r="N96" s="20"/>
      <c r="O96" s="8"/>
      <c r="P96" s="53"/>
      <c r="Q96" s="53"/>
      <c r="R96" s="83">
        <f t="shared" si="8"/>
      </c>
      <c r="S96" s="83"/>
      <c r="T96" s="84">
        <f t="shared" si="9"/>
      </c>
      <c r="U96" s="84"/>
    </row>
    <row r="97" spans="2:21" ht="13.5">
      <c r="B97" s="20">
        <v>89</v>
      </c>
      <c r="C97" s="51">
        <f t="shared" si="6"/>
      </c>
      <c r="D97" s="51"/>
      <c r="E97" s="20"/>
      <c r="F97" s="8"/>
      <c r="G97" s="20" t="s">
        <v>3</v>
      </c>
      <c r="H97" s="53"/>
      <c r="I97" s="53"/>
      <c r="J97" s="20"/>
      <c r="K97" s="51">
        <f t="shared" si="5"/>
      </c>
      <c r="L97" s="51"/>
      <c r="M97" s="6">
        <f t="shared" si="7"/>
      </c>
      <c r="N97" s="20"/>
      <c r="O97" s="8"/>
      <c r="P97" s="53"/>
      <c r="Q97" s="53"/>
      <c r="R97" s="83">
        <f t="shared" si="8"/>
      </c>
      <c r="S97" s="83"/>
      <c r="T97" s="84">
        <f t="shared" si="9"/>
      </c>
      <c r="U97" s="84"/>
    </row>
    <row r="98" spans="2:21" ht="13.5">
      <c r="B98" s="20">
        <v>90</v>
      </c>
      <c r="C98" s="51">
        <f t="shared" si="6"/>
      </c>
      <c r="D98" s="51"/>
      <c r="E98" s="20"/>
      <c r="F98" s="8"/>
      <c r="G98" s="20" t="s">
        <v>2</v>
      </c>
      <c r="H98" s="53"/>
      <c r="I98" s="53"/>
      <c r="J98" s="20"/>
      <c r="K98" s="51">
        <f t="shared" si="5"/>
      </c>
      <c r="L98" s="51"/>
      <c r="M98" s="6">
        <f t="shared" si="7"/>
      </c>
      <c r="N98" s="20"/>
      <c r="O98" s="8"/>
      <c r="P98" s="53"/>
      <c r="Q98" s="53"/>
      <c r="R98" s="83">
        <f t="shared" si="8"/>
      </c>
      <c r="S98" s="83"/>
      <c r="T98" s="84">
        <f t="shared" si="9"/>
      </c>
      <c r="U98" s="84"/>
    </row>
    <row r="99" spans="2:21" ht="13.5">
      <c r="B99" s="20">
        <v>91</v>
      </c>
      <c r="C99" s="51">
        <f t="shared" si="6"/>
      </c>
      <c r="D99" s="51"/>
      <c r="E99" s="20"/>
      <c r="F99" s="8"/>
      <c r="G99" s="20" t="s">
        <v>3</v>
      </c>
      <c r="H99" s="53"/>
      <c r="I99" s="53"/>
      <c r="J99" s="20"/>
      <c r="K99" s="51">
        <f t="shared" si="5"/>
      </c>
      <c r="L99" s="51"/>
      <c r="M99" s="6">
        <f t="shared" si="7"/>
      </c>
      <c r="N99" s="20"/>
      <c r="O99" s="8"/>
      <c r="P99" s="53"/>
      <c r="Q99" s="53"/>
      <c r="R99" s="83">
        <f t="shared" si="8"/>
      </c>
      <c r="S99" s="83"/>
      <c r="T99" s="84">
        <f t="shared" si="9"/>
      </c>
      <c r="U99" s="84"/>
    </row>
    <row r="100" spans="2:21" ht="13.5">
      <c r="B100" s="20">
        <v>92</v>
      </c>
      <c r="C100" s="51">
        <f t="shared" si="6"/>
      </c>
      <c r="D100" s="51"/>
      <c r="E100" s="20"/>
      <c r="F100" s="8"/>
      <c r="G100" s="20" t="s">
        <v>3</v>
      </c>
      <c r="H100" s="53"/>
      <c r="I100" s="53"/>
      <c r="J100" s="20"/>
      <c r="K100" s="51">
        <f t="shared" si="5"/>
      </c>
      <c r="L100" s="51"/>
      <c r="M100" s="6">
        <f t="shared" si="7"/>
      </c>
      <c r="N100" s="20"/>
      <c r="O100" s="8"/>
      <c r="P100" s="53"/>
      <c r="Q100" s="53"/>
      <c r="R100" s="83">
        <f t="shared" si="8"/>
      </c>
      <c r="S100" s="83"/>
      <c r="T100" s="84">
        <f t="shared" si="9"/>
      </c>
      <c r="U100" s="84"/>
    </row>
    <row r="101" spans="2:21" ht="13.5">
      <c r="B101" s="20">
        <v>93</v>
      </c>
      <c r="C101" s="51">
        <f t="shared" si="6"/>
      </c>
      <c r="D101" s="51"/>
      <c r="E101" s="20"/>
      <c r="F101" s="8"/>
      <c r="G101" s="20" t="s">
        <v>2</v>
      </c>
      <c r="H101" s="53"/>
      <c r="I101" s="53"/>
      <c r="J101" s="20"/>
      <c r="K101" s="51">
        <f t="shared" si="5"/>
      </c>
      <c r="L101" s="51"/>
      <c r="M101" s="6">
        <f t="shared" si="7"/>
      </c>
      <c r="N101" s="20"/>
      <c r="O101" s="8"/>
      <c r="P101" s="53"/>
      <c r="Q101" s="53"/>
      <c r="R101" s="83">
        <f t="shared" si="8"/>
      </c>
      <c r="S101" s="83"/>
      <c r="T101" s="84">
        <f t="shared" si="9"/>
      </c>
      <c r="U101" s="84"/>
    </row>
    <row r="102" spans="2:21" ht="13.5">
      <c r="B102" s="20">
        <v>94</v>
      </c>
      <c r="C102" s="51">
        <f t="shared" si="6"/>
      </c>
      <c r="D102" s="51"/>
      <c r="E102" s="20"/>
      <c r="F102" s="8"/>
      <c r="G102" s="20" t="s">
        <v>2</v>
      </c>
      <c r="H102" s="53"/>
      <c r="I102" s="53"/>
      <c r="J102" s="20"/>
      <c r="K102" s="51">
        <f t="shared" si="5"/>
      </c>
      <c r="L102" s="51"/>
      <c r="M102" s="6">
        <f t="shared" si="7"/>
      </c>
      <c r="N102" s="20"/>
      <c r="O102" s="8"/>
      <c r="P102" s="53"/>
      <c r="Q102" s="53"/>
      <c r="R102" s="83">
        <f t="shared" si="8"/>
      </c>
      <c r="S102" s="83"/>
      <c r="T102" s="84">
        <f t="shared" si="9"/>
      </c>
      <c r="U102" s="84"/>
    </row>
    <row r="103" spans="2:21" ht="13.5">
      <c r="B103" s="20">
        <v>95</v>
      </c>
      <c r="C103" s="51">
        <f t="shared" si="6"/>
      </c>
      <c r="D103" s="51"/>
      <c r="E103" s="20"/>
      <c r="F103" s="8"/>
      <c r="G103" s="20" t="s">
        <v>2</v>
      </c>
      <c r="H103" s="53"/>
      <c r="I103" s="53"/>
      <c r="J103" s="20"/>
      <c r="K103" s="51">
        <f t="shared" si="5"/>
      </c>
      <c r="L103" s="51"/>
      <c r="M103" s="6">
        <f t="shared" si="7"/>
      </c>
      <c r="N103" s="20"/>
      <c r="O103" s="8"/>
      <c r="P103" s="53"/>
      <c r="Q103" s="53"/>
      <c r="R103" s="83">
        <f t="shared" si="8"/>
      </c>
      <c r="S103" s="83"/>
      <c r="T103" s="84">
        <f t="shared" si="9"/>
      </c>
      <c r="U103" s="84"/>
    </row>
    <row r="104" spans="2:21" ht="13.5">
      <c r="B104" s="20">
        <v>96</v>
      </c>
      <c r="C104" s="51">
        <f t="shared" si="6"/>
      </c>
      <c r="D104" s="51"/>
      <c r="E104" s="20"/>
      <c r="F104" s="8"/>
      <c r="G104" s="20" t="s">
        <v>3</v>
      </c>
      <c r="H104" s="53"/>
      <c r="I104" s="53"/>
      <c r="J104" s="20"/>
      <c r="K104" s="51">
        <f t="shared" si="5"/>
      </c>
      <c r="L104" s="51"/>
      <c r="M104" s="6">
        <f t="shared" si="7"/>
      </c>
      <c r="N104" s="20"/>
      <c r="O104" s="8"/>
      <c r="P104" s="53"/>
      <c r="Q104" s="53"/>
      <c r="R104" s="83">
        <f t="shared" si="8"/>
      </c>
      <c r="S104" s="83"/>
      <c r="T104" s="84">
        <f t="shared" si="9"/>
      </c>
      <c r="U104" s="84"/>
    </row>
    <row r="105" spans="2:21" ht="13.5">
      <c r="B105" s="20">
        <v>97</v>
      </c>
      <c r="C105" s="51">
        <f t="shared" si="6"/>
      </c>
      <c r="D105" s="51"/>
      <c r="E105" s="20"/>
      <c r="F105" s="8"/>
      <c r="G105" s="20" t="s">
        <v>2</v>
      </c>
      <c r="H105" s="53"/>
      <c r="I105" s="53"/>
      <c r="J105" s="20"/>
      <c r="K105" s="51">
        <f t="shared" si="5"/>
      </c>
      <c r="L105" s="51"/>
      <c r="M105" s="6">
        <f t="shared" si="7"/>
      </c>
      <c r="N105" s="20"/>
      <c r="O105" s="8"/>
      <c r="P105" s="53"/>
      <c r="Q105" s="53"/>
      <c r="R105" s="83">
        <f t="shared" si="8"/>
      </c>
      <c r="S105" s="83"/>
      <c r="T105" s="84">
        <f t="shared" si="9"/>
      </c>
      <c r="U105" s="84"/>
    </row>
    <row r="106" spans="2:21" ht="13.5">
      <c r="B106" s="20">
        <v>98</v>
      </c>
      <c r="C106" s="51">
        <f t="shared" si="6"/>
      </c>
      <c r="D106" s="51"/>
      <c r="E106" s="20"/>
      <c r="F106" s="8"/>
      <c r="G106" s="20" t="s">
        <v>3</v>
      </c>
      <c r="H106" s="53"/>
      <c r="I106" s="53"/>
      <c r="J106" s="20"/>
      <c r="K106" s="51">
        <f t="shared" si="5"/>
      </c>
      <c r="L106" s="51"/>
      <c r="M106" s="6">
        <f t="shared" si="7"/>
      </c>
      <c r="N106" s="20"/>
      <c r="O106" s="8"/>
      <c r="P106" s="53"/>
      <c r="Q106" s="53"/>
      <c r="R106" s="83">
        <f t="shared" si="8"/>
      </c>
      <c r="S106" s="83"/>
      <c r="T106" s="84">
        <f t="shared" si="9"/>
      </c>
      <c r="U106" s="84"/>
    </row>
    <row r="107" spans="2:21" ht="13.5">
      <c r="B107" s="20">
        <v>99</v>
      </c>
      <c r="C107" s="51">
        <f t="shared" si="6"/>
      </c>
      <c r="D107" s="51"/>
      <c r="E107" s="20"/>
      <c r="F107" s="8"/>
      <c r="G107" s="20" t="s">
        <v>3</v>
      </c>
      <c r="H107" s="53"/>
      <c r="I107" s="53"/>
      <c r="J107" s="20"/>
      <c r="K107" s="51">
        <f t="shared" si="5"/>
      </c>
      <c r="L107" s="51"/>
      <c r="M107" s="6">
        <f t="shared" si="7"/>
      </c>
      <c r="N107" s="20"/>
      <c r="O107" s="8"/>
      <c r="P107" s="53"/>
      <c r="Q107" s="53"/>
      <c r="R107" s="83">
        <f t="shared" si="8"/>
      </c>
      <c r="S107" s="83"/>
      <c r="T107" s="84">
        <f t="shared" si="9"/>
      </c>
      <c r="U107" s="84"/>
    </row>
    <row r="108" spans="2:21" ht="13.5">
      <c r="B108" s="20">
        <v>100</v>
      </c>
      <c r="C108" s="51">
        <f t="shared" si="6"/>
      </c>
      <c r="D108" s="51"/>
      <c r="E108" s="20"/>
      <c r="F108" s="8"/>
      <c r="G108" s="20" t="s">
        <v>2</v>
      </c>
      <c r="H108" s="53"/>
      <c r="I108" s="53"/>
      <c r="J108" s="20"/>
      <c r="K108" s="51">
        <f t="shared" si="5"/>
      </c>
      <c r="L108" s="51"/>
      <c r="M108" s="6">
        <f t="shared" si="7"/>
      </c>
      <c r="N108" s="20"/>
      <c r="O108" s="8"/>
      <c r="P108" s="53"/>
      <c r="Q108" s="53"/>
      <c r="R108" s="83">
        <f t="shared" si="8"/>
      </c>
      <c r="S108" s="83"/>
      <c r="T108" s="84">
        <f t="shared" si="9"/>
      </c>
      <c r="U108" s="84"/>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2:C2"/>
    <mergeCell ref="D2:E2"/>
    <mergeCell ref="F2:G2"/>
    <mergeCell ref="H2:I2"/>
    <mergeCell ref="B3:C3"/>
    <mergeCell ref="D3:I3"/>
    <mergeCell ref="J4:K4"/>
    <mergeCell ref="L4:M4"/>
    <mergeCell ref="J3:K3"/>
    <mergeCell ref="L3:Q3"/>
    <mergeCell ref="N4:O4"/>
    <mergeCell ref="P4:Q4"/>
    <mergeCell ref="B4:C4"/>
    <mergeCell ref="D4:E4"/>
    <mergeCell ref="F4:G4"/>
    <mergeCell ref="H4:I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10:D10"/>
    <mergeCell ref="H10:I10"/>
    <mergeCell ref="K10:L10"/>
    <mergeCell ref="P10:Q10"/>
    <mergeCell ref="C9:D9"/>
    <mergeCell ref="H9:I9"/>
    <mergeCell ref="K9:L9"/>
    <mergeCell ref="P9:Q9"/>
    <mergeCell ref="R9:S9"/>
    <mergeCell ref="T9:U9"/>
    <mergeCell ref="R10:S10"/>
    <mergeCell ref="T10:U10"/>
    <mergeCell ref="R11:S11"/>
    <mergeCell ref="T11:U11"/>
    <mergeCell ref="R12:S12"/>
    <mergeCell ref="T12:U12"/>
    <mergeCell ref="C11:D11"/>
    <mergeCell ref="H11:I11"/>
    <mergeCell ref="C12:D12"/>
    <mergeCell ref="H12:I12"/>
    <mergeCell ref="K12:L12"/>
    <mergeCell ref="P12:Q12"/>
    <mergeCell ref="K11:L11"/>
    <mergeCell ref="P11:Q11"/>
    <mergeCell ref="C14:D14"/>
    <mergeCell ref="H14:I14"/>
    <mergeCell ref="K14:L14"/>
    <mergeCell ref="P14:Q14"/>
    <mergeCell ref="C13:D13"/>
    <mergeCell ref="H13:I13"/>
    <mergeCell ref="K13:L13"/>
    <mergeCell ref="P13:Q13"/>
    <mergeCell ref="R13:S13"/>
    <mergeCell ref="T13:U13"/>
    <mergeCell ref="R14:S14"/>
    <mergeCell ref="T14:U14"/>
    <mergeCell ref="R15:S15"/>
    <mergeCell ref="T15:U15"/>
    <mergeCell ref="R16:S16"/>
    <mergeCell ref="T16:U16"/>
    <mergeCell ref="C15:D15"/>
    <mergeCell ref="H15:I15"/>
    <mergeCell ref="C16:D16"/>
    <mergeCell ref="H16:I16"/>
    <mergeCell ref="K16:L16"/>
    <mergeCell ref="P16:Q16"/>
    <mergeCell ref="K15:L15"/>
    <mergeCell ref="P15:Q15"/>
    <mergeCell ref="C18:D18"/>
    <mergeCell ref="H18:I18"/>
    <mergeCell ref="K18:L18"/>
    <mergeCell ref="P18:Q18"/>
    <mergeCell ref="C17:D17"/>
    <mergeCell ref="H17:I17"/>
    <mergeCell ref="K17:L17"/>
    <mergeCell ref="P17:Q17"/>
    <mergeCell ref="R17:S17"/>
    <mergeCell ref="T17:U17"/>
    <mergeCell ref="R18:S18"/>
    <mergeCell ref="T18:U18"/>
    <mergeCell ref="R19:S19"/>
    <mergeCell ref="T19:U19"/>
    <mergeCell ref="R20:S20"/>
    <mergeCell ref="T20:U20"/>
    <mergeCell ref="C19:D19"/>
    <mergeCell ref="H19:I19"/>
    <mergeCell ref="C20:D20"/>
    <mergeCell ref="H20:I20"/>
    <mergeCell ref="K20:L20"/>
    <mergeCell ref="P20:Q20"/>
    <mergeCell ref="K19:L19"/>
    <mergeCell ref="P19:Q19"/>
    <mergeCell ref="C22:D22"/>
    <mergeCell ref="H22:I22"/>
    <mergeCell ref="K22:L22"/>
    <mergeCell ref="P22:Q22"/>
    <mergeCell ref="C21:D21"/>
    <mergeCell ref="H21:I21"/>
    <mergeCell ref="K21:L21"/>
    <mergeCell ref="P21:Q21"/>
    <mergeCell ref="R21:S21"/>
    <mergeCell ref="T21:U21"/>
    <mergeCell ref="R22:S22"/>
    <mergeCell ref="T22:U22"/>
    <mergeCell ref="R23:S23"/>
    <mergeCell ref="T23:U23"/>
    <mergeCell ref="R24:S24"/>
    <mergeCell ref="T24:U24"/>
    <mergeCell ref="C23:D23"/>
    <mergeCell ref="H23:I23"/>
    <mergeCell ref="C24:D24"/>
    <mergeCell ref="H24:I24"/>
    <mergeCell ref="K24:L24"/>
    <mergeCell ref="P24:Q24"/>
    <mergeCell ref="K23:L23"/>
    <mergeCell ref="P23:Q23"/>
    <mergeCell ref="C26:D26"/>
    <mergeCell ref="H26:I26"/>
    <mergeCell ref="K26:L26"/>
    <mergeCell ref="P26:Q26"/>
    <mergeCell ref="C25:D25"/>
    <mergeCell ref="H25:I25"/>
    <mergeCell ref="K25:L25"/>
    <mergeCell ref="P25:Q25"/>
    <mergeCell ref="R25:S25"/>
    <mergeCell ref="T25:U25"/>
    <mergeCell ref="R26:S26"/>
    <mergeCell ref="T26:U26"/>
    <mergeCell ref="R27:S27"/>
    <mergeCell ref="T27:U27"/>
    <mergeCell ref="R28:S28"/>
    <mergeCell ref="T28:U28"/>
    <mergeCell ref="C27:D27"/>
    <mergeCell ref="H27:I27"/>
    <mergeCell ref="C28:D28"/>
    <mergeCell ref="H28:I28"/>
    <mergeCell ref="K28:L28"/>
    <mergeCell ref="P28:Q28"/>
    <mergeCell ref="K27:L27"/>
    <mergeCell ref="P27:Q27"/>
    <mergeCell ref="C30:D30"/>
    <mergeCell ref="H30:I30"/>
    <mergeCell ref="K30:L30"/>
    <mergeCell ref="P30:Q30"/>
    <mergeCell ref="C29:D29"/>
    <mergeCell ref="H29:I29"/>
    <mergeCell ref="K29:L29"/>
    <mergeCell ref="P29:Q29"/>
    <mergeCell ref="R29:S29"/>
    <mergeCell ref="T29:U29"/>
    <mergeCell ref="R30:S30"/>
    <mergeCell ref="T30:U30"/>
    <mergeCell ref="R31:S31"/>
    <mergeCell ref="T31:U31"/>
    <mergeCell ref="R32:S32"/>
    <mergeCell ref="T32:U32"/>
    <mergeCell ref="C31:D31"/>
    <mergeCell ref="H31:I31"/>
    <mergeCell ref="C32:D32"/>
    <mergeCell ref="H32:I32"/>
    <mergeCell ref="K32:L32"/>
    <mergeCell ref="P32:Q32"/>
    <mergeCell ref="K31:L31"/>
    <mergeCell ref="P31:Q31"/>
    <mergeCell ref="C34:D34"/>
    <mergeCell ref="H34:I34"/>
    <mergeCell ref="K34:L34"/>
    <mergeCell ref="P34:Q34"/>
    <mergeCell ref="C33:D33"/>
    <mergeCell ref="H33:I33"/>
    <mergeCell ref="K33:L33"/>
    <mergeCell ref="P33:Q33"/>
    <mergeCell ref="R33:S33"/>
    <mergeCell ref="T33:U33"/>
    <mergeCell ref="R34:S34"/>
    <mergeCell ref="T34:U34"/>
    <mergeCell ref="R35:S35"/>
    <mergeCell ref="T35:U35"/>
    <mergeCell ref="R36:S36"/>
    <mergeCell ref="T36:U36"/>
    <mergeCell ref="C35:D35"/>
    <mergeCell ref="H35:I35"/>
    <mergeCell ref="C36:D36"/>
    <mergeCell ref="H36:I36"/>
    <mergeCell ref="K36:L36"/>
    <mergeCell ref="P36:Q36"/>
    <mergeCell ref="K35:L35"/>
    <mergeCell ref="P35:Q35"/>
    <mergeCell ref="C38:D38"/>
    <mergeCell ref="H38:I38"/>
    <mergeCell ref="K38:L38"/>
    <mergeCell ref="P38:Q38"/>
    <mergeCell ref="C37:D37"/>
    <mergeCell ref="H37:I37"/>
    <mergeCell ref="K37:L37"/>
    <mergeCell ref="P37:Q37"/>
    <mergeCell ref="R37:S37"/>
    <mergeCell ref="T37:U37"/>
    <mergeCell ref="R38:S38"/>
    <mergeCell ref="T38:U38"/>
    <mergeCell ref="R39:S39"/>
    <mergeCell ref="T39:U39"/>
    <mergeCell ref="R40:S40"/>
    <mergeCell ref="T40:U40"/>
    <mergeCell ref="C39:D39"/>
    <mergeCell ref="H39:I39"/>
    <mergeCell ref="C40:D40"/>
    <mergeCell ref="H40:I40"/>
    <mergeCell ref="K40:L40"/>
    <mergeCell ref="P40:Q40"/>
    <mergeCell ref="K39:L39"/>
    <mergeCell ref="P39:Q39"/>
    <mergeCell ref="C42:D42"/>
    <mergeCell ref="H42:I42"/>
    <mergeCell ref="K42:L42"/>
    <mergeCell ref="P42:Q42"/>
    <mergeCell ref="C41:D41"/>
    <mergeCell ref="H41:I41"/>
    <mergeCell ref="K41:L41"/>
    <mergeCell ref="P41:Q41"/>
    <mergeCell ref="R41:S41"/>
    <mergeCell ref="T41:U41"/>
    <mergeCell ref="R42:S42"/>
    <mergeCell ref="T42:U42"/>
    <mergeCell ref="R43:S43"/>
    <mergeCell ref="T43:U43"/>
    <mergeCell ref="R44:S44"/>
    <mergeCell ref="T44:U44"/>
    <mergeCell ref="C43:D43"/>
    <mergeCell ref="H43:I43"/>
    <mergeCell ref="C44:D44"/>
    <mergeCell ref="H44:I44"/>
    <mergeCell ref="K44:L44"/>
    <mergeCell ref="P44:Q44"/>
    <mergeCell ref="K43:L43"/>
    <mergeCell ref="P43:Q43"/>
    <mergeCell ref="C46:D46"/>
    <mergeCell ref="H46:I46"/>
    <mergeCell ref="K46:L46"/>
    <mergeCell ref="P46:Q46"/>
    <mergeCell ref="C45:D45"/>
    <mergeCell ref="H45:I45"/>
    <mergeCell ref="K45:L45"/>
    <mergeCell ref="P45:Q45"/>
    <mergeCell ref="R45:S45"/>
    <mergeCell ref="T45:U45"/>
    <mergeCell ref="R46:S46"/>
    <mergeCell ref="T46:U46"/>
    <mergeCell ref="R47:S47"/>
    <mergeCell ref="T47:U47"/>
    <mergeCell ref="R48:S48"/>
    <mergeCell ref="T48:U48"/>
    <mergeCell ref="C47:D47"/>
    <mergeCell ref="H47:I47"/>
    <mergeCell ref="C48:D48"/>
    <mergeCell ref="H48:I48"/>
    <mergeCell ref="K48:L48"/>
    <mergeCell ref="P48:Q48"/>
    <mergeCell ref="K47:L47"/>
    <mergeCell ref="P47:Q47"/>
    <mergeCell ref="C50:D50"/>
    <mergeCell ref="H50:I50"/>
    <mergeCell ref="K50:L50"/>
    <mergeCell ref="P50:Q50"/>
    <mergeCell ref="C49:D49"/>
    <mergeCell ref="H49:I49"/>
    <mergeCell ref="K49:L49"/>
    <mergeCell ref="P49:Q49"/>
    <mergeCell ref="R49:S49"/>
    <mergeCell ref="T49:U49"/>
    <mergeCell ref="R50:S50"/>
    <mergeCell ref="T50:U50"/>
    <mergeCell ref="R51:S51"/>
    <mergeCell ref="T51:U51"/>
    <mergeCell ref="R52:S52"/>
    <mergeCell ref="T52:U52"/>
    <mergeCell ref="C51:D51"/>
    <mergeCell ref="H51:I51"/>
    <mergeCell ref="C52:D52"/>
    <mergeCell ref="H52:I52"/>
    <mergeCell ref="K52:L52"/>
    <mergeCell ref="P52:Q52"/>
    <mergeCell ref="K51:L51"/>
    <mergeCell ref="P51:Q51"/>
    <mergeCell ref="C54:D54"/>
    <mergeCell ref="H54:I54"/>
    <mergeCell ref="K54:L54"/>
    <mergeCell ref="P54:Q54"/>
    <mergeCell ref="C53:D53"/>
    <mergeCell ref="H53:I53"/>
    <mergeCell ref="K53:L53"/>
    <mergeCell ref="P53:Q53"/>
    <mergeCell ref="R53:S53"/>
    <mergeCell ref="T53:U53"/>
    <mergeCell ref="R54:S54"/>
    <mergeCell ref="T54:U54"/>
    <mergeCell ref="R55:S55"/>
    <mergeCell ref="T55:U55"/>
    <mergeCell ref="R56:S56"/>
    <mergeCell ref="T56:U56"/>
    <mergeCell ref="C55:D55"/>
    <mergeCell ref="H55:I55"/>
    <mergeCell ref="C56:D56"/>
    <mergeCell ref="H56:I56"/>
    <mergeCell ref="K56:L56"/>
    <mergeCell ref="P56:Q56"/>
    <mergeCell ref="K55:L55"/>
    <mergeCell ref="P55:Q55"/>
    <mergeCell ref="C58:D58"/>
    <mergeCell ref="H58:I58"/>
    <mergeCell ref="K58:L58"/>
    <mergeCell ref="P58:Q58"/>
    <mergeCell ref="C57:D57"/>
    <mergeCell ref="H57:I57"/>
    <mergeCell ref="K57:L57"/>
    <mergeCell ref="P57:Q57"/>
    <mergeCell ref="R57:S57"/>
    <mergeCell ref="T57:U57"/>
    <mergeCell ref="R58:S58"/>
    <mergeCell ref="T58:U58"/>
    <mergeCell ref="R59:S59"/>
    <mergeCell ref="T59:U59"/>
    <mergeCell ref="R60:S60"/>
    <mergeCell ref="T60:U60"/>
    <mergeCell ref="C59:D59"/>
    <mergeCell ref="H59:I59"/>
    <mergeCell ref="C60:D60"/>
    <mergeCell ref="H60:I60"/>
    <mergeCell ref="K60:L60"/>
    <mergeCell ref="P60:Q60"/>
    <mergeCell ref="K59:L59"/>
    <mergeCell ref="P59:Q59"/>
    <mergeCell ref="C62:D62"/>
    <mergeCell ref="H62:I62"/>
    <mergeCell ref="K62:L62"/>
    <mergeCell ref="P62:Q62"/>
    <mergeCell ref="C61:D61"/>
    <mergeCell ref="H61:I61"/>
    <mergeCell ref="K61:L61"/>
    <mergeCell ref="P61:Q61"/>
    <mergeCell ref="R61:S61"/>
    <mergeCell ref="T61:U61"/>
    <mergeCell ref="R62:S62"/>
    <mergeCell ref="T62:U62"/>
    <mergeCell ref="R63:S63"/>
    <mergeCell ref="T63:U63"/>
    <mergeCell ref="R64:S64"/>
    <mergeCell ref="T64:U64"/>
    <mergeCell ref="C63:D63"/>
    <mergeCell ref="H63:I63"/>
    <mergeCell ref="C64:D64"/>
    <mergeCell ref="H64:I64"/>
    <mergeCell ref="K64:L64"/>
    <mergeCell ref="P64:Q64"/>
    <mergeCell ref="K63:L63"/>
    <mergeCell ref="P63:Q63"/>
    <mergeCell ref="C66:D66"/>
    <mergeCell ref="H66:I66"/>
    <mergeCell ref="K66:L66"/>
    <mergeCell ref="P66:Q66"/>
    <mergeCell ref="C65:D65"/>
    <mergeCell ref="H65:I65"/>
    <mergeCell ref="K65:L65"/>
    <mergeCell ref="P65:Q65"/>
    <mergeCell ref="R65:S65"/>
    <mergeCell ref="T65:U65"/>
    <mergeCell ref="R66:S66"/>
    <mergeCell ref="T66:U66"/>
    <mergeCell ref="R67:S67"/>
    <mergeCell ref="T67:U67"/>
    <mergeCell ref="R68:S68"/>
    <mergeCell ref="T68:U68"/>
    <mergeCell ref="C67:D67"/>
    <mergeCell ref="H67:I67"/>
    <mergeCell ref="C68:D68"/>
    <mergeCell ref="H68:I68"/>
    <mergeCell ref="K68:L68"/>
    <mergeCell ref="P68:Q68"/>
    <mergeCell ref="K67:L67"/>
    <mergeCell ref="P67:Q67"/>
    <mergeCell ref="C70:D70"/>
    <mergeCell ref="H70:I70"/>
    <mergeCell ref="K70:L70"/>
    <mergeCell ref="P70:Q70"/>
    <mergeCell ref="C69:D69"/>
    <mergeCell ref="H69:I69"/>
    <mergeCell ref="K69:L69"/>
    <mergeCell ref="P69:Q69"/>
    <mergeCell ref="R69:S69"/>
    <mergeCell ref="T69:U69"/>
    <mergeCell ref="R70:S70"/>
    <mergeCell ref="T70:U70"/>
    <mergeCell ref="R71:S71"/>
    <mergeCell ref="T71:U71"/>
    <mergeCell ref="R72:S72"/>
    <mergeCell ref="T72:U72"/>
    <mergeCell ref="C71:D71"/>
    <mergeCell ref="H71:I71"/>
    <mergeCell ref="C72:D72"/>
    <mergeCell ref="H72:I72"/>
    <mergeCell ref="K72:L72"/>
    <mergeCell ref="P72:Q72"/>
    <mergeCell ref="K71:L71"/>
    <mergeCell ref="P71:Q71"/>
    <mergeCell ref="C74:D74"/>
    <mergeCell ref="H74:I74"/>
    <mergeCell ref="K74:L74"/>
    <mergeCell ref="P74:Q74"/>
    <mergeCell ref="C73:D73"/>
    <mergeCell ref="H73:I73"/>
    <mergeCell ref="K73:L73"/>
    <mergeCell ref="P73:Q73"/>
    <mergeCell ref="R73:S73"/>
    <mergeCell ref="T73:U73"/>
    <mergeCell ref="R74:S74"/>
    <mergeCell ref="T74:U74"/>
    <mergeCell ref="R75:S75"/>
    <mergeCell ref="T75:U75"/>
    <mergeCell ref="R76:S76"/>
    <mergeCell ref="T76:U76"/>
    <mergeCell ref="C75:D75"/>
    <mergeCell ref="H75:I75"/>
    <mergeCell ref="C76:D76"/>
    <mergeCell ref="H76:I76"/>
    <mergeCell ref="K76:L76"/>
    <mergeCell ref="P76:Q76"/>
    <mergeCell ref="K75:L75"/>
    <mergeCell ref="P75:Q75"/>
    <mergeCell ref="C78:D78"/>
    <mergeCell ref="H78:I78"/>
    <mergeCell ref="K78:L78"/>
    <mergeCell ref="P78:Q78"/>
    <mergeCell ref="C77:D77"/>
    <mergeCell ref="H77:I77"/>
    <mergeCell ref="K77:L77"/>
    <mergeCell ref="P77:Q77"/>
    <mergeCell ref="R77:S77"/>
    <mergeCell ref="T77:U77"/>
    <mergeCell ref="R78:S78"/>
    <mergeCell ref="T78:U78"/>
    <mergeCell ref="R79:S79"/>
    <mergeCell ref="T79:U79"/>
    <mergeCell ref="R80:S80"/>
    <mergeCell ref="T80:U80"/>
    <mergeCell ref="C79:D79"/>
    <mergeCell ref="H79:I79"/>
    <mergeCell ref="C80:D80"/>
    <mergeCell ref="H80:I80"/>
    <mergeCell ref="K80:L80"/>
    <mergeCell ref="P80:Q80"/>
    <mergeCell ref="K79:L79"/>
    <mergeCell ref="P79:Q79"/>
    <mergeCell ref="C82:D82"/>
    <mergeCell ref="H82:I82"/>
    <mergeCell ref="K82:L82"/>
    <mergeCell ref="P82:Q82"/>
    <mergeCell ref="C81:D81"/>
    <mergeCell ref="H81:I81"/>
    <mergeCell ref="K81:L81"/>
    <mergeCell ref="P81:Q81"/>
    <mergeCell ref="R81:S81"/>
    <mergeCell ref="T81:U81"/>
    <mergeCell ref="R82:S82"/>
    <mergeCell ref="T82:U82"/>
    <mergeCell ref="R83:S83"/>
    <mergeCell ref="T83:U83"/>
    <mergeCell ref="R84:S84"/>
    <mergeCell ref="T84:U84"/>
    <mergeCell ref="C83:D83"/>
    <mergeCell ref="H83:I83"/>
    <mergeCell ref="C84:D84"/>
    <mergeCell ref="H84:I84"/>
    <mergeCell ref="K84:L84"/>
    <mergeCell ref="P84:Q84"/>
    <mergeCell ref="K83:L83"/>
    <mergeCell ref="P83:Q83"/>
    <mergeCell ref="C86:D86"/>
    <mergeCell ref="H86:I86"/>
    <mergeCell ref="K86:L86"/>
    <mergeCell ref="P86:Q86"/>
    <mergeCell ref="C85:D85"/>
    <mergeCell ref="H85:I85"/>
    <mergeCell ref="K85:L85"/>
    <mergeCell ref="P85:Q85"/>
    <mergeCell ref="R85:S85"/>
    <mergeCell ref="T85:U85"/>
    <mergeCell ref="R86:S86"/>
    <mergeCell ref="T86:U86"/>
    <mergeCell ref="R87:S87"/>
    <mergeCell ref="T87:U87"/>
    <mergeCell ref="R88:S88"/>
    <mergeCell ref="T88:U88"/>
    <mergeCell ref="C87:D87"/>
    <mergeCell ref="H87:I87"/>
    <mergeCell ref="C88:D88"/>
    <mergeCell ref="H88:I88"/>
    <mergeCell ref="K88:L88"/>
    <mergeCell ref="P88:Q88"/>
    <mergeCell ref="K87:L87"/>
    <mergeCell ref="P87:Q87"/>
    <mergeCell ref="C90:D90"/>
    <mergeCell ref="H90:I90"/>
    <mergeCell ref="K90:L90"/>
    <mergeCell ref="P90:Q90"/>
    <mergeCell ref="C89:D89"/>
    <mergeCell ref="H89:I89"/>
    <mergeCell ref="K89:L89"/>
    <mergeCell ref="P89:Q89"/>
    <mergeCell ref="R89:S89"/>
    <mergeCell ref="T89:U89"/>
    <mergeCell ref="R90:S90"/>
    <mergeCell ref="T90:U90"/>
    <mergeCell ref="R91:S91"/>
    <mergeCell ref="T91:U91"/>
    <mergeCell ref="R92:S92"/>
    <mergeCell ref="T92:U92"/>
    <mergeCell ref="C91:D91"/>
    <mergeCell ref="H91:I91"/>
    <mergeCell ref="C92:D92"/>
    <mergeCell ref="H92:I92"/>
    <mergeCell ref="K92:L92"/>
    <mergeCell ref="P92:Q92"/>
    <mergeCell ref="K91:L91"/>
    <mergeCell ref="P91:Q91"/>
    <mergeCell ref="C94:D94"/>
    <mergeCell ref="H94:I94"/>
    <mergeCell ref="K94:L94"/>
    <mergeCell ref="P94:Q94"/>
    <mergeCell ref="C93:D93"/>
    <mergeCell ref="H93:I93"/>
    <mergeCell ref="K93:L93"/>
    <mergeCell ref="P93:Q93"/>
    <mergeCell ref="R93:S93"/>
    <mergeCell ref="T93:U93"/>
    <mergeCell ref="R94:S94"/>
    <mergeCell ref="T94:U94"/>
    <mergeCell ref="R95:S95"/>
    <mergeCell ref="T95:U95"/>
    <mergeCell ref="R96:S96"/>
    <mergeCell ref="T96:U96"/>
    <mergeCell ref="C95:D95"/>
    <mergeCell ref="H95:I95"/>
    <mergeCell ref="C96:D96"/>
    <mergeCell ref="H96:I96"/>
    <mergeCell ref="K96:L96"/>
    <mergeCell ref="P96:Q96"/>
    <mergeCell ref="K95:L95"/>
    <mergeCell ref="P95:Q95"/>
    <mergeCell ref="C98:D98"/>
    <mergeCell ref="H98:I98"/>
    <mergeCell ref="K98:L98"/>
    <mergeCell ref="P98:Q98"/>
    <mergeCell ref="C97:D97"/>
    <mergeCell ref="H97:I97"/>
    <mergeCell ref="K97:L97"/>
    <mergeCell ref="P97:Q97"/>
    <mergeCell ref="R97:S97"/>
    <mergeCell ref="T97:U97"/>
    <mergeCell ref="R98:S98"/>
    <mergeCell ref="T98:U98"/>
    <mergeCell ref="R99:S99"/>
    <mergeCell ref="T99:U99"/>
    <mergeCell ref="R100:S100"/>
    <mergeCell ref="T100:U100"/>
    <mergeCell ref="C99:D99"/>
    <mergeCell ref="H99:I99"/>
    <mergeCell ref="C100:D100"/>
    <mergeCell ref="H100:I100"/>
    <mergeCell ref="K100:L100"/>
    <mergeCell ref="P100:Q100"/>
    <mergeCell ref="K99:L99"/>
    <mergeCell ref="P99:Q99"/>
    <mergeCell ref="C102:D102"/>
    <mergeCell ref="H102:I102"/>
    <mergeCell ref="K102:L102"/>
    <mergeCell ref="P102:Q102"/>
    <mergeCell ref="C101:D101"/>
    <mergeCell ref="H101:I101"/>
    <mergeCell ref="K101:L101"/>
    <mergeCell ref="P101:Q101"/>
    <mergeCell ref="R101:S101"/>
    <mergeCell ref="T101:U101"/>
    <mergeCell ref="R102:S102"/>
    <mergeCell ref="T102:U102"/>
    <mergeCell ref="R103:S103"/>
    <mergeCell ref="T103:U103"/>
    <mergeCell ref="R104:S104"/>
    <mergeCell ref="T104:U104"/>
    <mergeCell ref="C103:D103"/>
    <mergeCell ref="H103:I103"/>
    <mergeCell ref="C104:D104"/>
    <mergeCell ref="H104:I104"/>
    <mergeCell ref="K104:L104"/>
    <mergeCell ref="P104:Q104"/>
    <mergeCell ref="K103:L103"/>
    <mergeCell ref="P103:Q103"/>
    <mergeCell ref="C106:D106"/>
    <mergeCell ref="H106:I106"/>
    <mergeCell ref="K106:L106"/>
    <mergeCell ref="P106:Q106"/>
    <mergeCell ref="C105:D105"/>
    <mergeCell ref="H105:I105"/>
    <mergeCell ref="K105:L105"/>
    <mergeCell ref="P105:Q105"/>
    <mergeCell ref="R105:S105"/>
    <mergeCell ref="T105:U105"/>
    <mergeCell ref="R106:S106"/>
    <mergeCell ref="T106:U106"/>
    <mergeCell ref="R107:S107"/>
    <mergeCell ref="T107:U107"/>
    <mergeCell ref="R108:S108"/>
    <mergeCell ref="T108:U108"/>
    <mergeCell ref="C107:D107"/>
    <mergeCell ref="H107:I107"/>
    <mergeCell ref="C108:D108"/>
    <mergeCell ref="H108:I108"/>
    <mergeCell ref="K108:L108"/>
    <mergeCell ref="P108:Q108"/>
    <mergeCell ref="K107:L107"/>
    <mergeCell ref="P107:Q107"/>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k-kishi</cp:lastModifiedBy>
  <cp:lastPrinted>2015-07-15T10:17:15Z</cp:lastPrinted>
  <dcterms:created xsi:type="dcterms:W3CDTF">2013-10-09T23:04:08Z</dcterms:created>
  <dcterms:modified xsi:type="dcterms:W3CDTF">2016-09-13T03:55:49Z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