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1"/>
  </bookViews>
  <sheets>
    <sheet name="検証（USDJPY４H）" sheetId="1" r:id="rId1"/>
    <sheet name="画像" sheetId="2" r:id="rId2"/>
    <sheet name="気づき" sheetId="3" r:id="rId3"/>
    <sheet name="検証終了通貨" sheetId="4" r:id="rId4"/>
    <sheet name="テンプレ" sheetId="5" r:id="rId5"/>
  </sheets>
  <definedNames/>
  <calcPr fullCalcOnLoad="1"/>
</workbook>
</file>

<file path=xl/sharedStrings.xml><?xml version="1.0" encoding="utf-8"?>
<sst xmlns="http://schemas.openxmlformats.org/spreadsheetml/2006/main" count="301" uniqueCount="55">
  <si>
    <t>気付き　質問</t>
  </si>
  <si>
    <t>感想</t>
  </si>
  <si>
    <t>今後</t>
  </si>
  <si>
    <t>売</t>
  </si>
  <si>
    <t>買</t>
  </si>
  <si>
    <t>通貨ペア</t>
  </si>
  <si>
    <t>時間足</t>
  </si>
  <si>
    <t>当初資金</t>
  </si>
  <si>
    <t>最終資金</t>
  </si>
  <si>
    <t>エントリー理由</t>
  </si>
  <si>
    <t>決済理由</t>
  </si>
  <si>
    <t>損益金額</t>
  </si>
  <si>
    <t>損益pips</t>
  </si>
  <si>
    <t>最大ドローアップ</t>
  </si>
  <si>
    <t>最大ドローダウン</t>
  </si>
  <si>
    <t>勝数</t>
  </si>
  <si>
    <t>負数</t>
  </si>
  <si>
    <t>引分</t>
  </si>
  <si>
    <t>勝率</t>
  </si>
  <si>
    <t>最大連勝</t>
  </si>
  <si>
    <t>最大連敗</t>
  </si>
  <si>
    <t>No.</t>
  </si>
  <si>
    <t>資金</t>
  </si>
  <si>
    <t>エントリー</t>
  </si>
  <si>
    <t>リスク（3%）</t>
  </si>
  <si>
    <t>ロット</t>
  </si>
  <si>
    <t>決済</t>
  </si>
  <si>
    <t>損益</t>
  </si>
  <si>
    <t>西暦</t>
  </si>
  <si>
    <t>日付</t>
  </si>
  <si>
    <t>売買</t>
  </si>
  <si>
    <t>レート</t>
  </si>
  <si>
    <t>pips</t>
  </si>
  <si>
    <t>損失上限</t>
  </si>
  <si>
    <t>金額</t>
  </si>
  <si>
    <t>・トレーリングストップ（ダウ理論）</t>
  </si>
  <si>
    <t>日足</t>
  </si>
  <si>
    <t>売</t>
  </si>
  <si>
    <t>10MA・20MAの両方の上側にキャンドルがあれば買い方向、下側なら売り方向。MAに触れてPB出現でエントリー待ち、PB高値or安値ブレイクでエントリー。</t>
  </si>
  <si>
    <t>検証終了通貨</t>
  </si>
  <si>
    <t>通貨ペア</t>
  </si>
  <si>
    <t>終了日</t>
  </si>
  <si>
    <t>ルール</t>
  </si>
  <si>
    <t>PB</t>
  </si>
  <si>
    <t>日足</t>
  </si>
  <si>
    <t>4Ｈ足</t>
  </si>
  <si>
    <t>１Ｈ足</t>
  </si>
  <si>
    <t>4時間足</t>
  </si>
  <si>
    <t>USDJPY</t>
  </si>
  <si>
    <t>最大逆行幅</t>
  </si>
  <si>
    <t>最大巡行幅</t>
  </si>
  <si>
    <t>USD/JPY</t>
  </si>
  <si>
    <t>日足に比べてエントリー回数は増えるがそれでも3年で１００回程度。
1時間足ではどれくらいエントリーできるか確認したい。
勝率は３割程度だがしっかり損切して利を伸ばせば利益は出る。</t>
  </si>
  <si>
    <t>1時間足で検証を行い、エントリー回数とストップを上げられる回数がどんな感じかを確認する。
もう少し検証のペースを上げたい。
その後、仕掛け２へ移行します。</t>
  </si>
  <si>
    <t>損小利大で利益は出るが、正直もう少し勝率を上げたい。
というよりも負けを減らすために建値決済で引き分けをもう少し増やした方がいいと思う。
どうなったらストップを建値へずらせばいいか悩みます。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</si>
</sst>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0_ "/>
    <numFmt numFmtId="190" formatCode="0.0_ ;[Red]\-0.0\ "/>
    <numFmt numFmtId="191" formatCode="mmm\-yyyy"/>
  </numFmts>
  <fonts count="44">
    <font>
      <sz val="11"/>
      <color indexed="8"/>
      <name val="ＭＳ Ｐゴシック"/>
      <family val="3"/>
    </font>
    <font>
      <sz val="11"/>
      <name val="ＭＳ Ｐゴシック"/>
      <family val="3"/>
    </font>
    <font>
      <sz val="6"/>
      <name val="ＭＳ Ｐゴシック"/>
      <family val="3"/>
    </font>
    <font>
      <b/>
      <sz val="11"/>
      <color indexed="8"/>
      <name val="ＭＳ Ｐゴシック"/>
      <family val="3"/>
    </font>
    <font>
      <b/>
      <sz val="14"/>
      <color indexed="8"/>
      <name val="ＭＳ Ｐゴシック"/>
      <family val="3"/>
    </font>
    <font>
      <sz val="14"/>
      <color indexed="8"/>
      <name val="ＭＳ Ｐゴシック"/>
      <family val="3"/>
    </font>
    <font>
      <b/>
      <sz val="12"/>
      <color indexed="8"/>
      <name val="ＭＳ Ｐゴシック"/>
      <family val="3"/>
    </font>
    <font>
      <sz val="10"/>
      <color indexed="8"/>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0" fillId="0" borderId="0">
      <alignment vertical="center"/>
      <protection/>
    </xf>
    <xf numFmtId="0" fontId="41" fillId="32" borderId="0" applyNumberFormat="0" applyBorder="0" applyAlignment="0" applyProtection="0"/>
  </cellStyleXfs>
  <cellXfs count="94">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187" fontId="0" fillId="0" borderId="10" xfId="42" applyNumberFormat="1" applyFont="1" applyBorder="1" applyAlignment="1">
      <alignment horizontal="center" vertical="center"/>
    </xf>
    <xf numFmtId="0" fontId="37" fillId="31" borderId="10" xfId="0" applyFont="1" applyFill="1" applyBorder="1" applyAlignment="1">
      <alignment horizontal="center" vertical="center" shrinkToFit="1"/>
    </xf>
    <xf numFmtId="0" fontId="37" fillId="33" borderId="10" xfId="0" applyFont="1" applyFill="1" applyBorder="1" applyAlignment="1">
      <alignment horizontal="center" vertical="center" shrinkToFit="1"/>
    </xf>
    <xf numFmtId="181" fontId="42" fillId="0" borderId="10" xfId="0" applyNumberFormat="1" applyFont="1" applyFill="1" applyBorder="1" applyAlignment="1">
      <alignment horizontal="center" vertical="center"/>
    </xf>
    <xf numFmtId="0" fontId="0" fillId="0" borderId="11" xfId="0" applyBorder="1" applyAlignment="1">
      <alignment horizontal="center" vertical="center"/>
    </xf>
    <xf numFmtId="183" fontId="42" fillId="0" borderId="10" xfId="0" applyNumberFormat="1" applyFont="1" applyFill="1" applyBorder="1" applyAlignment="1">
      <alignment horizontal="center" vertical="center"/>
    </xf>
    <xf numFmtId="0" fontId="37" fillId="6" borderId="11" xfId="0" applyFont="1" applyFill="1" applyBorder="1" applyAlignment="1">
      <alignment vertical="center"/>
    </xf>
    <xf numFmtId="0" fontId="0" fillId="0" borderId="12" xfId="0" applyBorder="1" applyAlignment="1">
      <alignment horizontal="center" vertical="center"/>
    </xf>
    <xf numFmtId="0" fontId="37" fillId="0" borderId="12" xfId="0" applyFont="1" applyFill="1" applyBorder="1" applyAlignment="1">
      <alignment horizontal="center" vertical="center"/>
    </xf>
    <xf numFmtId="0" fontId="0" fillId="0" borderId="12" xfId="0" applyFill="1" applyBorder="1" applyAlignment="1">
      <alignment horizontal="center" vertical="center"/>
    </xf>
    <xf numFmtId="0" fontId="37" fillId="0" borderId="12" xfId="0" applyFont="1" applyFill="1" applyBorder="1" applyAlignment="1">
      <alignment vertical="center"/>
    </xf>
    <xf numFmtId="0" fontId="0" fillId="0" borderId="13" xfId="0" applyFill="1" applyBorder="1" applyAlignment="1">
      <alignment horizontal="center" vertical="center"/>
    </xf>
    <xf numFmtId="0" fontId="37" fillId="0" borderId="13" xfId="0" applyFont="1" applyFill="1" applyBorder="1" applyAlignment="1">
      <alignment horizontal="center" vertical="center"/>
    </xf>
    <xf numFmtId="0" fontId="0" fillId="0" borderId="14" xfId="0" applyBorder="1" applyAlignment="1">
      <alignment horizontal="center" vertical="center"/>
    </xf>
    <xf numFmtId="187" fontId="0" fillId="0" borderId="12" xfId="42" applyNumberFormat="1" applyFont="1" applyFill="1" applyBorder="1" applyAlignment="1">
      <alignment horizontal="center" vertical="center"/>
    </xf>
    <xf numFmtId="0" fontId="37" fillId="6" borderId="15" xfId="0" applyFont="1" applyFill="1" applyBorder="1" applyAlignment="1">
      <alignment vertical="center"/>
    </xf>
    <xf numFmtId="0" fontId="37" fillId="28" borderId="10" xfId="0" applyFont="1" applyFill="1" applyBorder="1" applyAlignment="1">
      <alignment horizontal="center" vertical="center" shrinkToFit="1"/>
    </xf>
    <xf numFmtId="0" fontId="42" fillId="0" borderId="10" xfId="0" applyFont="1" applyFill="1" applyBorder="1" applyAlignment="1">
      <alignment horizontal="center" vertical="center"/>
    </xf>
    <xf numFmtId="0" fontId="37" fillId="6" borderId="10" xfId="0" applyFont="1" applyFill="1" applyBorder="1" applyAlignment="1">
      <alignment horizontal="center" vertical="center"/>
    </xf>
    <xf numFmtId="0" fontId="37" fillId="6" borderId="14" xfId="0" applyFont="1" applyFill="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xf>
    <xf numFmtId="0" fontId="4" fillId="18" borderId="10" xfId="0" applyFont="1" applyFill="1" applyBorder="1" applyAlignment="1">
      <alignment horizontal="center" vertical="center"/>
    </xf>
    <xf numFmtId="0" fontId="43" fillId="18" borderId="10" xfId="0" applyFont="1" applyFill="1" applyBorder="1" applyAlignment="1">
      <alignment horizontal="center" vertical="center"/>
    </xf>
    <xf numFmtId="0" fontId="43" fillId="0" borderId="0" xfId="0" applyFont="1" applyAlignment="1">
      <alignment horizontal="center" vertical="center"/>
    </xf>
    <xf numFmtId="14" fontId="43" fillId="0" borderId="10" xfId="0" applyNumberFormat="1" applyFont="1" applyBorder="1" applyAlignment="1">
      <alignment horizontal="center" vertical="center"/>
    </xf>
    <xf numFmtId="0" fontId="43" fillId="0" borderId="10" xfId="0" applyFont="1" applyBorder="1" applyAlignment="1">
      <alignment horizontal="center" vertical="center"/>
    </xf>
    <xf numFmtId="0" fontId="6" fillId="0" borderId="0" xfId="0" applyFont="1" applyAlignment="1">
      <alignment horizontal="center" vertical="center"/>
    </xf>
    <xf numFmtId="0" fontId="42" fillId="0" borderId="10" xfId="0" applyFont="1" applyFill="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0" fontId="42" fillId="0" borderId="10" xfId="0" applyFont="1" applyFill="1" applyBorder="1" applyAlignment="1">
      <alignment horizontal="center" vertical="center"/>
    </xf>
    <xf numFmtId="189" fontId="42" fillId="0" borderId="10" xfId="0" applyNumberFormat="1" applyFont="1" applyFill="1" applyBorder="1" applyAlignment="1">
      <alignment horizontal="center" vertical="center"/>
    </xf>
    <xf numFmtId="0" fontId="42" fillId="0" borderId="10" xfId="0" applyFont="1" applyFill="1" applyBorder="1" applyAlignment="1">
      <alignment horizontal="center" vertical="center"/>
    </xf>
    <xf numFmtId="186" fontId="42" fillId="0" borderId="10" xfId="0" applyNumberFormat="1" applyFont="1" applyFill="1" applyBorder="1" applyAlignment="1">
      <alignment horizontal="center" vertical="center"/>
    </xf>
    <xf numFmtId="190" fontId="42" fillId="0" borderId="10" xfId="0" applyNumberFormat="1" applyFont="1" applyFill="1" applyBorder="1" applyAlignment="1">
      <alignment horizontal="center" vertical="center"/>
    </xf>
    <xf numFmtId="0" fontId="42" fillId="0" borderId="10" xfId="0" applyNumberFormat="1" applyFont="1" applyFill="1" applyBorder="1" applyAlignment="1">
      <alignment horizontal="center" vertical="center"/>
    </xf>
    <xf numFmtId="0" fontId="37" fillId="34" borderId="10" xfId="0" applyFont="1" applyFill="1" applyBorder="1" applyAlignment="1">
      <alignment horizontal="center" vertical="center" shrinkToFit="1"/>
    </xf>
    <xf numFmtId="0" fontId="37" fillId="28" borderId="16" xfId="0" applyFont="1" applyFill="1" applyBorder="1" applyAlignment="1">
      <alignment horizontal="center" vertical="center" shrinkToFit="1"/>
    </xf>
    <xf numFmtId="0" fontId="37" fillId="28" borderId="11" xfId="0" applyFont="1" applyFill="1" applyBorder="1" applyAlignment="1">
      <alignment horizontal="center" vertical="center" shrinkToFit="1"/>
    </xf>
    <xf numFmtId="0" fontId="37" fillId="31" borderId="16" xfId="0" applyFont="1" applyFill="1" applyBorder="1" applyAlignment="1">
      <alignment horizontal="center" vertical="center" shrinkToFit="1"/>
    </xf>
    <xf numFmtId="0" fontId="37" fillId="31" borderId="11" xfId="0" applyFont="1" applyFill="1" applyBorder="1" applyAlignment="1">
      <alignment horizontal="center" vertical="center" shrinkToFit="1"/>
    </xf>
    <xf numFmtId="0" fontId="37" fillId="33" borderId="16" xfId="0" applyFont="1" applyFill="1" applyBorder="1" applyAlignment="1">
      <alignment horizontal="center" vertical="center" shrinkToFit="1"/>
    </xf>
    <xf numFmtId="0" fontId="37" fillId="33" borderId="11" xfId="0" applyFont="1" applyFill="1" applyBorder="1" applyAlignment="1">
      <alignment horizontal="center" vertical="center" shrinkToFit="1"/>
    </xf>
    <xf numFmtId="0" fontId="37" fillId="35" borderId="17" xfId="0" applyFont="1" applyFill="1" applyBorder="1" applyAlignment="1">
      <alignment horizontal="center" vertical="center" shrinkToFit="1"/>
    </xf>
    <xf numFmtId="0" fontId="37" fillId="35" borderId="10" xfId="0" applyFont="1" applyFill="1" applyBorder="1" applyAlignment="1">
      <alignment horizontal="center" vertical="center" shrinkToFit="1"/>
    </xf>
    <xf numFmtId="0" fontId="37" fillId="36" borderId="15" xfId="0" applyFont="1" applyFill="1" applyBorder="1" applyAlignment="1">
      <alignment horizontal="center" vertical="center" shrinkToFit="1"/>
    </xf>
    <xf numFmtId="0" fontId="37" fillId="36" borderId="18" xfId="0" applyFont="1" applyFill="1" applyBorder="1" applyAlignment="1">
      <alignment horizontal="center" vertical="center" shrinkToFit="1"/>
    </xf>
    <xf numFmtId="0" fontId="37" fillId="36" borderId="19" xfId="0" applyFont="1" applyFill="1" applyBorder="1" applyAlignment="1">
      <alignment horizontal="center" vertical="center" shrinkToFit="1"/>
    </xf>
    <xf numFmtId="0" fontId="37" fillId="36" borderId="20" xfId="0" applyFont="1" applyFill="1" applyBorder="1" applyAlignment="1">
      <alignment horizontal="center" vertical="center" shrinkToFit="1"/>
    </xf>
    <xf numFmtId="0" fontId="37" fillId="28" borderId="19" xfId="0" applyFont="1" applyFill="1" applyBorder="1" applyAlignment="1">
      <alignment horizontal="center" vertical="center" shrinkToFit="1"/>
    </xf>
    <xf numFmtId="0" fontId="37" fillId="28" borderId="12" xfId="0" applyFont="1" applyFill="1" applyBorder="1" applyAlignment="1">
      <alignment horizontal="center" vertical="center" shrinkToFit="1"/>
    </xf>
    <xf numFmtId="0" fontId="37" fillId="31" borderId="19" xfId="0" applyFont="1" applyFill="1" applyBorder="1" applyAlignment="1">
      <alignment horizontal="center" vertical="center" shrinkToFit="1"/>
    </xf>
    <xf numFmtId="0" fontId="37" fillId="31" borderId="12" xfId="0" applyFont="1" applyFill="1" applyBorder="1" applyAlignment="1">
      <alignment horizontal="center" vertical="center" shrinkToFit="1"/>
    </xf>
    <xf numFmtId="0" fontId="37" fillId="37" borderId="10" xfId="0" applyFont="1" applyFill="1" applyBorder="1" applyAlignment="1">
      <alignment horizontal="center" vertical="center" shrinkToFit="1"/>
    </xf>
    <xf numFmtId="0" fontId="37" fillId="33" borderId="19" xfId="0" applyFont="1" applyFill="1" applyBorder="1" applyAlignment="1">
      <alignment horizontal="center" vertical="center" shrinkToFit="1"/>
    </xf>
    <xf numFmtId="0" fontId="37" fillId="33" borderId="12" xfId="0" applyFont="1" applyFill="1" applyBorder="1" applyAlignment="1">
      <alignment horizontal="center" vertical="center" shrinkToFit="1"/>
    </xf>
    <xf numFmtId="0" fontId="37" fillId="6" borderId="10" xfId="0" applyFont="1" applyFill="1" applyBorder="1" applyAlignment="1">
      <alignment horizontal="center" vertical="center" shrinkToFit="1"/>
    </xf>
    <xf numFmtId="189" fontId="0" fillId="0" borderId="10" xfId="0" applyNumberFormat="1" applyBorder="1" applyAlignment="1">
      <alignment horizontal="center" vertical="center"/>
    </xf>
    <xf numFmtId="186" fontId="0" fillId="0" borderId="10" xfId="0" applyNumberFormat="1" applyBorder="1" applyAlignment="1">
      <alignment horizontal="center" vertical="center"/>
    </xf>
    <xf numFmtId="0" fontId="37" fillId="6" borderId="14" xfId="0" applyFont="1" applyFill="1" applyBorder="1" applyAlignment="1">
      <alignment horizontal="center" vertical="center"/>
    </xf>
    <xf numFmtId="0" fontId="37" fillId="6" borderId="10" xfId="0" applyFont="1" applyFill="1"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190" fontId="0" fillId="0" borderId="10" xfId="0" applyNumberFormat="1" applyBorder="1" applyAlignment="1">
      <alignment horizontal="center" vertical="center"/>
    </xf>
    <xf numFmtId="0" fontId="7" fillId="0" borderId="10"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dxfs count="1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FF0000"/>
      </font>
      <border/>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0</xdr:rowOff>
    </xdr:from>
    <xdr:to>
      <xdr:col>22</xdr:col>
      <xdr:colOff>266700</xdr:colOff>
      <xdr:row>32</xdr:row>
      <xdr:rowOff>114300</xdr:rowOff>
    </xdr:to>
    <xdr:pic>
      <xdr:nvPicPr>
        <xdr:cNvPr id="1" name="図 1"/>
        <xdr:cNvPicPr preferRelativeResize="1">
          <a:picLocks noChangeAspect="1"/>
        </xdr:cNvPicPr>
      </xdr:nvPicPr>
      <xdr:blipFill>
        <a:blip r:embed="rId1"/>
        <a:stretch>
          <a:fillRect/>
        </a:stretch>
      </xdr:blipFill>
      <xdr:spPr>
        <a:xfrm>
          <a:off x="0" y="171450"/>
          <a:ext cx="15173325" cy="542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X109"/>
  <sheetViews>
    <sheetView zoomScale="115" zoomScaleNormal="115" zoomScalePageLayoutView="0" workbookViewId="0" topLeftCell="B1">
      <pane ySplit="8" topLeftCell="A9" activePane="bottomLeft" state="frozen"/>
      <selection pane="topLeft" activeCell="A1" sqref="A1"/>
      <selection pane="bottomLeft" activeCell="B23" sqref="A23:IV23"/>
    </sheetView>
  </sheetViews>
  <sheetFormatPr defaultColWidth="9.00390625" defaultRowHeight="13.5"/>
  <cols>
    <col min="1" max="1" width="2.875" style="0" customWidth="1"/>
    <col min="2" max="18" width="6.625" style="0" customWidth="1"/>
    <col min="22" max="22" width="7.50390625" style="23" customWidth="1"/>
  </cols>
  <sheetData>
    <row r="2" spans="2:20" ht="13.5">
      <c r="B2" s="81" t="s">
        <v>5</v>
      </c>
      <c r="C2" s="81"/>
      <c r="D2" s="84" t="s">
        <v>48</v>
      </c>
      <c r="E2" s="84"/>
      <c r="F2" s="81" t="s">
        <v>6</v>
      </c>
      <c r="G2" s="81"/>
      <c r="H2" s="84" t="s">
        <v>47</v>
      </c>
      <c r="I2" s="84"/>
      <c r="J2" s="81" t="s">
        <v>7</v>
      </c>
      <c r="K2" s="81"/>
      <c r="L2" s="78">
        <f>C9</f>
        <v>500000</v>
      </c>
      <c r="M2" s="84"/>
      <c r="N2" s="81" t="s">
        <v>8</v>
      </c>
      <c r="O2" s="81"/>
      <c r="P2" s="78">
        <f>C108+R108</f>
        <v>1365338.3993007678</v>
      </c>
      <c r="Q2" s="84"/>
      <c r="R2" s="1"/>
      <c r="S2" s="1"/>
      <c r="T2" s="1"/>
    </row>
    <row r="3" spans="2:19" ht="57" customHeight="1">
      <c r="B3" s="81" t="s">
        <v>9</v>
      </c>
      <c r="C3" s="81"/>
      <c r="D3" s="86" t="s">
        <v>38</v>
      </c>
      <c r="E3" s="86"/>
      <c r="F3" s="86"/>
      <c r="G3" s="86"/>
      <c r="H3" s="86"/>
      <c r="I3" s="86"/>
      <c r="J3" s="81" t="s">
        <v>10</v>
      </c>
      <c r="K3" s="81"/>
      <c r="L3" s="87" t="s">
        <v>35</v>
      </c>
      <c r="M3" s="88"/>
      <c r="N3" s="88"/>
      <c r="O3" s="88"/>
      <c r="P3" s="88"/>
      <c r="Q3" s="88"/>
      <c r="R3" s="1"/>
      <c r="S3" s="1"/>
    </row>
    <row r="4" spans="2:20" ht="13.5">
      <c r="B4" s="81" t="s">
        <v>11</v>
      </c>
      <c r="C4" s="81"/>
      <c r="D4" s="79">
        <f>SUM($R$9:$S$993)</f>
        <v>865338.3993007684</v>
      </c>
      <c r="E4" s="79"/>
      <c r="F4" s="81" t="s">
        <v>12</v>
      </c>
      <c r="G4" s="81"/>
      <c r="H4" s="85">
        <f>SUM($T$9:$U$108)</f>
        <v>1334.0000000000011</v>
      </c>
      <c r="I4" s="84"/>
      <c r="J4" s="77" t="s">
        <v>13</v>
      </c>
      <c r="K4" s="77"/>
      <c r="L4" s="78">
        <f>MAX($C$9:$D$990)-C9</f>
        <v>1226467.5788856142</v>
      </c>
      <c r="M4" s="78"/>
      <c r="N4" s="77" t="s">
        <v>14</v>
      </c>
      <c r="O4" s="77"/>
      <c r="P4" s="79">
        <f>MIN($C$9:$D$990)-C9</f>
        <v>-57453.87338129169</v>
      </c>
      <c r="Q4" s="79"/>
      <c r="R4" s="1"/>
      <c r="S4" s="1"/>
      <c r="T4" s="1"/>
    </row>
    <row r="5" spans="2:20" ht="13.5">
      <c r="B5" s="37" t="s">
        <v>15</v>
      </c>
      <c r="C5" s="2">
        <f>COUNTIF($R$9:$R$990,"&gt;0")</f>
        <v>34</v>
      </c>
      <c r="D5" s="38" t="s">
        <v>16</v>
      </c>
      <c r="E5" s="16">
        <f>COUNTIF($R$9:$R$990,"&lt;0")</f>
        <v>62</v>
      </c>
      <c r="F5" s="38" t="s">
        <v>17</v>
      </c>
      <c r="G5" s="2">
        <f>COUNTIF($R$9:$R$990,"=0")</f>
        <v>4</v>
      </c>
      <c r="H5" s="38" t="s">
        <v>18</v>
      </c>
      <c r="I5" s="3">
        <f>C5/SUM(C5,E5,G5)</f>
        <v>0.34</v>
      </c>
      <c r="J5" s="80" t="s">
        <v>19</v>
      </c>
      <c r="K5" s="81"/>
      <c r="L5" s="82">
        <v>4</v>
      </c>
      <c r="M5" s="83"/>
      <c r="N5" s="18" t="s">
        <v>20</v>
      </c>
      <c r="O5" s="9"/>
      <c r="P5" s="82">
        <v>10</v>
      </c>
      <c r="Q5" s="8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9"/>
      <c r="J7" s="72" t="s">
        <v>24</v>
      </c>
      <c r="K7" s="73"/>
      <c r="L7" s="61"/>
      <c r="M7" s="74" t="s">
        <v>25</v>
      </c>
      <c r="N7" s="75" t="s">
        <v>26</v>
      </c>
      <c r="O7" s="76"/>
      <c r="P7" s="76"/>
      <c r="Q7" s="63"/>
      <c r="R7" s="57" t="s">
        <v>27</v>
      </c>
      <c r="S7" s="57"/>
      <c r="T7" s="57"/>
      <c r="U7" s="57"/>
    </row>
    <row r="8" spans="2:24" ht="13.5">
      <c r="B8" s="65"/>
      <c r="C8" s="68"/>
      <c r="D8" s="69"/>
      <c r="E8" s="19" t="s">
        <v>28</v>
      </c>
      <c r="F8" s="19" t="s">
        <v>29</v>
      </c>
      <c r="G8" s="19" t="s">
        <v>30</v>
      </c>
      <c r="H8" s="58" t="s">
        <v>31</v>
      </c>
      <c r="I8" s="59"/>
      <c r="J8" s="4" t="s">
        <v>32</v>
      </c>
      <c r="K8" s="60" t="s">
        <v>33</v>
      </c>
      <c r="L8" s="61"/>
      <c r="M8" s="74"/>
      <c r="N8" s="5" t="s">
        <v>28</v>
      </c>
      <c r="O8" s="5" t="s">
        <v>29</v>
      </c>
      <c r="P8" s="62" t="s">
        <v>31</v>
      </c>
      <c r="Q8" s="63"/>
      <c r="R8" s="57" t="s">
        <v>34</v>
      </c>
      <c r="S8" s="57"/>
      <c r="T8" s="57" t="s">
        <v>32</v>
      </c>
      <c r="U8" s="57"/>
      <c r="W8" s="41" t="s">
        <v>49</v>
      </c>
      <c r="X8" s="42" t="s">
        <v>50</v>
      </c>
    </row>
    <row r="9" spans="2:24" ht="13.5">
      <c r="B9" s="36">
        <v>1</v>
      </c>
      <c r="C9" s="52">
        <v>500000</v>
      </c>
      <c r="D9" s="52"/>
      <c r="E9" s="36">
        <v>2013</v>
      </c>
      <c r="F9" s="8">
        <v>42371</v>
      </c>
      <c r="G9" s="36" t="s">
        <v>4</v>
      </c>
      <c r="H9" s="53">
        <v>86.84</v>
      </c>
      <c r="I9" s="53"/>
      <c r="J9" s="36">
        <v>35</v>
      </c>
      <c r="K9" s="52">
        <f>IF(F9="","",C9*0.03)</f>
        <v>15000</v>
      </c>
      <c r="L9" s="52"/>
      <c r="M9" s="6">
        <f>IF(J9="","",(K9/J9)/1000)</f>
        <v>0.42857142857142855</v>
      </c>
      <c r="N9" s="36">
        <v>2013</v>
      </c>
      <c r="O9" s="8">
        <v>42377</v>
      </c>
      <c r="P9" s="53">
        <v>87.57</v>
      </c>
      <c r="Q9" s="53"/>
      <c r="R9" s="54">
        <f>IF(O9="","",(IF(G9="売",H9-P9,P9-H9))*M9*100000)</f>
        <v>31285.714285713846</v>
      </c>
      <c r="S9" s="54"/>
      <c r="T9" s="55">
        <f>IF(O9="","",IF(R9&lt;0,J9*(-1),IF(G9="買",(P9-H9)*100,(H9-P9)*100)))</f>
        <v>72.99999999999898</v>
      </c>
      <c r="U9" s="55"/>
      <c r="V9" s="23">
        <f>H9-P9</f>
        <v>-0.7299999999999898</v>
      </c>
      <c r="W9">
        <v>86.5</v>
      </c>
      <c r="X9">
        <v>88.38</v>
      </c>
    </row>
    <row r="10" spans="2:24" ht="13.5">
      <c r="B10" s="36">
        <v>2</v>
      </c>
      <c r="C10" s="52">
        <f aca="true" t="shared" si="0" ref="C10:C73">IF(R9="","",C9+R9)</f>
        <v>531285.7142857139</v>
      </c>
      <c r="D10" s="52"/>
      <c r="E10" s="39">
        <v>2013</v>
      </c>
      <c r="F10" s="8">
        <v>42391</v>
      </c>
      <c r="G10" s="36" t="s">
        <v>3</v>
      </c>
      <c r="H10" s="53">
        <v>88.86</v>
      </c>
      <c r="I10" s="53"/>
      <c r="J10" s="36">
        <v>10</v>
      </c>
      <c r="K10" s="52">
        <f aca="true" t="shared" si="1" ref="K10:K73">IF(F10="","",C10*0.03)</f>
        <v>15938.571428571415</v>
      </c>
      <c r="L10" s="52"/>
      <c r="M10" s="6">
        <f aca="true" t="shared" si="2" ref="M10:M73">IF(J10="","",(K10/J10)/1000)</f>
        <v>1.5938571428571415</v>
      </c>
      <c r="N10" s="39">
        <v>2013</v>
      </c>
      <c r="O10" s="8">
        <v>42393</v>
      </c>
      <c r="P10" s="53">
        <v>88.96</v>
      </c>
      <c r="Q10" s="53"/>
      <c r="R10" s="54">
        <f aca="true" t="shared" si="3" ref="R10:R73">IF(O10="","",(IF(G10="売",H10-P10,P10-H10))*M10*100000)</f>
        <v>-15938.571428570509</v>
      </c>
      <c r="S10" s="54"/>
      <c r="T10" s="55">
        <f aca="true" t="shared" si="4" ref="T10:T73">IF(O10="","",IF(R10&lt;0,J10*(-1),IF(G10="買",(P10-H10)*100,(H10-P10)*100)))</f>
        <v>-10</v>
      </c>
      <c r="U10" s="55"/>
      <c r="V10" s="23">
        <f aca="true" t="shared" si="5" ref="V10:V108">H10-P10</f>
        <v>-0.09999999999999432</v>
      </c>
      <c r="W10">
        <v>88.96</v>
      </c>
      <c r="X10">
        <v>88.03</v>
      </c>
    </row>
    <row r="11" spans="2:24" ht="13.5">
      <c r="B11" s="36">
        <v>3</v>
      </c>
      <c r="C11" s="52">
        <f t="shared" si="0"/>
        <v>515347.14285714336</v>
      </c>
      <c r="D11" s="52"/>
      <c r="E11" s="39">
        <v>2013</v>
      </c>
      <c r="F11" s="8">
        <v>42413</v>
      </c>
      <c r="G11" s="36" t="s">
        <v>3</v>
      </c>
      <c r="H11" s="53">
        <v>93.16</v>
      </c>
      <c r="I11" s="53"/>
      <c r="J11" s="36">
        <v>26</v>
      </c>
      <c r="K11" s="52">
        <f t="shared" si="1"/>
        <v>15460.4142857143</v>
      </c>
      <c r="L11" s="52"/>
      <c r="M11" s="6">
        <f t="shared" si="2"/>
        <v>0.5946313186813192</v>
      </c>
      <c r="N11" s="39">
        <v>2013</v>
      </c>
      <c r="O11" s="8">
        <v>42413</v>
      </c>
      <c r="P11" s="53">
        <v>93.42</v>
      </c>
      <c r="Q11" s="53"/>
      <c r="R11" s="54">
        <f t="shared" si="3"/>
        <v>-15460.414285714605</v>
      </c>
      <c r="S11" s="54"/>
      <c r="T11" s="55">
        <f t="shared" si="4"/>
        <v>-26</v>
      </c>
      <c r="U11" s="55"/>
      <c r="V11" s="23">
        <f t="shared" si="5"/>
        <v>-0.2600000000000051</v>
      </c>
      <c r="W11">
        <v>93.42</v>
      </c>
      <c r="X11">
        <v>92.8</v>
      </c>
    </row>
    <row r="12" spans="2:24" ht="13.5">
      <c r="B12" s="36">
        <v>4</v>
      </c>
      <c r="C12" s="52">
        <f t="shared" si="0"/>
        <v>499886.72857142874</v>
      </c>
      <c r="D12" s="52"/>
      <c r="E12" s="39">
        <v>2013</v>
      </c>
      <c r="F12" s="8">
        <v>42420</v>
      </c>
      <c r="G12" s="36" t="s">
        <v>3</v>
      </c>
      <c r="H12" s="53">
        <v>93.34</v>
      </c>
      <c r="I12" s="53"/>
      <c r="J12" s="36">
        <v>46</v>
      </c>
      <c r="K12" s="52">
        <f t="shared" si="1"/>
        <v>14996.601857142861</v>
      </c>
      <c r="L12" s="52"/>
      <c r="M12" s="6">
        <f t="shared" si="2"/>
        <v>0.32601308385093175</v>
      </c>
      <c r="N12" s="39">
        <v>2013</v>
      </c>
      <c r="O12" s="8">
        <v>42421</v>
      </c>
      <c r="P12" s="53">
        <v>93.8</v>
      </c>
      <c r="Q12" s="53"/>
      <c r="R12" s="54">
        <f t="shared" si="3"/>
        <v>-14996.601857142658</v>
      </c>
      <c r="S12" s="54"/>
      <c r="T12" s="55">
        <f t="shared" si="4"/>
        <v>-46</v>
      </c>
      <c r="U12" s="55"/>
      <c r="V12" s="23">
        <f t="shared" si="5"/>
        <v>-0.45999999999999375</v>
      </c>
      <c r="W12">
        <v>93.8</v>
      </c>
      <c r="X12">
        <v>93.12</v>
      </c>
    </row>
    <row r="13" spans="2:24" ht="13.5">
      <c r="B13" s="36">
        <v>5</v>
      </c>
      <c r="C13" s="52">
        <f t="shared" si="0"/>
        <v>484890.1267142861</v>
      </c>
      <c r="D13" s="52"/>
      <c r="E13" s="39">
        <v>2013</v>
      </c>
      <c r="F13" s="8">
        <v>42428</v>
      </c>
      <c r="G13" s="36" t="s">
        <v>4</v>
      </c>
      <c r="H13" s="53">
        <v>92.43</v>
      </c>
      <c r="I13" s="53"/>
      <c r="J13" s="36">
        <v>29</v>
      </c>
      <c r="K13" s="52">
        <f t="shared" si="1"/>
        <v>14546.703801428583</v>
      </c>
      <c r="L13" s="52"/>
      <c r="M13" s="6">
        <f t="shared" si="2"/>
        <v>0.5016104759113305</v>
      </c>
      <c r="N13" s="39">
        <v>2013</v>
      </c>
      <c r="O13" s="8">
        <v>42428</v>
      </c>
      <c r="P13" s="53">
        <v>92.14</v>
      </c>
      <c r="Q13" s="53"/>
      <c r="R13" s="54">
        <f t="shared" si="3"/>
        <v>-14546.703801428897</v>
      </c>
      <c r="S13" s="54"/>
      <c r="T13" s="55">
        <f t="shared" si="4"/>
        <v>-29</v>
      </c>
      <c r="U13" s="55"/>
      <c r="V13" s="23">
        <f t="shared" si="5"/>
        <v>0.29000000000000625</v>
      </c>
      <c r="W13">
        <v>92.14</v>
      </c>
      <c r="X13">
        <v>92.46</v>
      </c>
    </row>
    <row r="14" spans="2:24" ht="13.5">
      <c r="B14" s="36">
        <v>6</v>
      </c>
      <c r="C14" s="52">
        <f t="shared" si="0"/>
        <v>470343.4229128572</v>
      </c>
      <c r="D14" s="52"/>
      <c r="E14" s="39">
        <v>2013</v>
      </c>
      <c r="F14" s="8">
        <v>42430</v>
      </c>
      <c r="G14" s="36" t="s">
        <v>4</v>
      </c>
      <c r="H14" s="53">
        <v>92.69</v>
      </c>
      <c r="I14" s="53"/>
      <c r="J14" s="36">
        <v>26</v>
      </c>
      <c r="K14" s="52">
        <f t="shared" si="1"/>
        <v>14110.302687385716</v>
      </c>
      <c r="L14" s="52"/>
      <c r="M14" s="6">
        <f t="shared" si="2"/>
        <v>0.5427039495148352</v>
      </c>
      <c r="N14" s="39">
        <v>2013</v>
      </c>
      <c r="O14" s="8">
        <v>42430</v>
      </c>
      <c r="P14" s="53">
        <v>92.43</v>
      </c>
      <c r="Q14" s="53"/>
      <c r="R14" s="54">
        <f t="shared" si="3"/>
        <v>-14110.302687385223</v>
      </c>
      <c r="S14" s="54"/>
      <c r="T14" s="55">
        <f t="shared" si="4"/>
        <v>-26</v>
      </c>
      <c r="U14" s="55"/>
      <c r="V14" s="23">
        <f t="shared" si="5"/>
        <v>0.2599999999999909</v>
      </c>
      <c r="W14">
        <v>92.43</v>
      </c>
      <c r="X14">
        <v>92.72</v>
      </c>
    </row>
    <row r="15" spans="2:24" ht="13.5">
      <c r="B15" s="36">
        <v>7</v>
      </c>
      <c r="C15" s="52">
        <f t="shared" si="0"/>
        <v>456233.12022547197</v>
      </c>
      <c r="D15" s="52"/>
      <c r="E15" s="39">
        <v>2013</v>
      </c>
      <c r="F15" s="8">
        <v>42434</v>
      </c>
      <c r="G15" s="36" t="s">
        <v>4</v>
      </c>
      <c r="H15" s="53">
        <v>93.46</v>
      </c>
      <c r="I15" s="53"/>
      <c r="J15" s="36">
        <v>31</v>
      </c>
      <c r="K15" s="52">
        <f t="shared" si="1"/>
        <v>13686.99360676416</v>
      </c>
      <c r="L15" s="52"/>
      <c r="M15" s="6">
        <f t="shared" si="2"/>
        <v>0.4415159227988439</v>
      </c>
      <c r="N15" s="39">
        <v>2013</v>
      </c>
      <c r="O15" s="8">
        <v>42434</v>
      </c>
      <c r="P15" s="53">
        <v>93.15</v>
      </c>
      <c r="Q15" s="53"/>
      <c r="R15" s="54">
        <f t="shared" si="3"/>
        <v>-13686.993606763634</v>
      </c>
      <c r="S15" s="54"/>
      <c r="T15" s="55">
        <f t="shared" si="4"/>
        <v>-31</v>
      </c>
      <c r="U15" s="55"/>
      <c r="V15" s="23">
        <f t="shared" si="5"/>
        <v>0.30999999999998806</v>
      </c>
      <c r="W15">
        <v>93.15</v>
      </c>
      <c r="X15">
        <v>93.5</v>
      </c>
    </row>
    <row r="16" spans="2:24" ht="13.5">
      <c r="B16" s="36">
        <v>8</v>
      </c>
      <c r="C16" s="52">
        <f t="shared" si="0"/>
        <v>442546.1266187083</v>
      </c>
      <c r="D16" s="52"/>
      <c r="E16" s="39">
        <v>2013</v>
      </c>
      <c r="F16" s="8">
        <v>42452</v>
      </c>
      <c r="G16" s="36" t="s">
        <v>3</v>
      </c>
      <c r="H16" s="53">
        <v>94.52</v>
      </c>
      <c r="I16" s="53"/>
      <c r="J16" s="36">
        <v>48</v>
      </c>
      <c r="K16" s="52">
        <f t="shared" si="1"/>
        <v>13276.383798561248</v>
      </c>
      <c r="L16" s="52"/>
      <c r="M16" s="6">
        <f t="shared" si="2"/>
        <v>0.27659132913669265</v>
      </c>
      <c r="N16" s="39">
        <v>2013</v>
      </c>
      <c r="O16" s="8">
        <v>42456</v>
      </c>
      <c r="P16" s="53">
        <v>94.52</v>
      </c>
      <c r="Q16" s="53"/>
      <c r="R16" s="54">
        <f t="shared" si="3"/>
        <v>0</v>
      </c>
      <c r="S16" s="54"/>
      <c r="T16" s="55">
        <f t="shared" si="4"/>
        <v>0</v>
      </c>
      <c r="U16" s="55"/>
      <c r="V16" s="23">
        <f t="shared" si="5"/>
        <v>0</v>
      </c>
      <c r="W16">
        <v>94.98</v>
      </c>
      <c r="X16">
        <v>93.53</v>
      </c>
    </row>
    <row r="17" spans="2:24" ht="13.5">
      <c r="B17" s="36">
        <v>9</v>
      </c>
      <c r="C17" s="52">
        <f t="shared" si="0"/>
        <v>442546.1266187083</v>
      </c>
      <c r="D17" s="52"/>
      <c r="E17" s="39">
        <v>2013</v>
      </c>
      <c r="F17" s="8">
        <v>42457</v>
      </c>
      <c r="G17" s="36" t="s">
        <v>3</v>
      </c>
      <c r="H17" s="53">
        <v>94.21</v>
      </c>
      <c r="I17" s="53"/>
      <c r="J17" s="36">
        <v>30</v>
      </c>
      <c r="K17" s="52">
        <f t="shared" si="1"/>
        <v>13276.383798561248</v>
      </c>
      <c r="L17" s="52"/>
      <c r="M17" s="6">
        <f t="shared" si="2"/>
        <v>0.4425461266187083</v>
      </c>
      <c r="N17" s="39">
        <v>2013</v>
      </c>
      <c r="O17" s="8">
        <v>42464</v>
      </c>
      <c r="P17" s="53">
        <v>93.67</v>
      </c>
      <c r="Q17" s="53"/>
      <c r="R17" s="54">
        <f t="shared" si="3"/>
        <v>23897.490837409896</v>
      </c>
      <c r="S17" s="54"/>
      <c r="T17" s="55">
        <f t="shared" si="4"/>
        <v>53.999999999999204</v>
      </c>
      <c r="U17" s="55"/>
      <c r="V17" s="23">
        <f t="shared" si="5"/>
        <v>0.539999999999992</v>
      </c>
      <c r="W17">
        <v>94.43</v>
      </c>
      <c r="X17">
        <v>92.55</v>
      </c>
    </row>
    <row r="18" spans="2:24" ht="13.5">
      <c r="B18" s="36">
        <v>10</v>
      </c>
      <c r="C18" s="52">
        <f t="shared" si="0"/>
        <v>466443.6174561182</v>
      </c>
      <c r="D18" s="52"/>
      <c r="E18" s="39">
        <v>2013</v>
      </c>
      <c r="F18" s="8">
        <v>42470</v>
      </c>
      <c r="G18" s="36" t="s">
        <v>4</v>
      </c>
      <c r="H18" s="53">
        <v>99.34</v>
      </c>
      <c r="I18" s="53"/>
      <c r="J18" s="36">
        <v>77</v>
      </c>
      <c r="K18" s="52">
        <f t="shared" si="1"/>
        <v>13993.308523683547</v>
      </c>
      <c r="L18" s="52"/>
      <c r="M18" s="6">
        <f t="shared" si="2"/>
        <v>0.18173127952835777</v>
      </c>
      <c r="N18" s="39">
        <v>2013</v>
      </c>
      <c r="O18" s="8">
        <v>42473</v>
      </c>
      <c r="P18" s="53">
        <v>98.57</v>
      </c>
      <c r="Q18" s="53"/>
      <c r="R18" s="54">
        <f t="shared" si="3"/>
        <v>-13993.308523683734</v>
      </c>
      <c r="S18" s="54"/>
      <c r="T18" s="55">
        <f t="shared" si="4"/>
        <v>-77</v>
      </c>
      <c r="U18" s="55"/>
      <c r="V18" s="23">
        <f t="shared" si="5"/>
        <v>0.7700000000000102</v>
      </c>
      <c r="W18">
        <v>98.57</v>
      </c>
      <c r="X18">
        <v>99.92</v>
      </c>
    </row>
    <row r="19" spans="2:24" ht="13.5">
      <c r="B19" s="36">
        <v>11</v>
      </c>
      <c r="C19" s="52">
        <f t="shared" si="0"/>
        <v>452450.3089324345</v>
      </c>
      <c r="D19" s="52"/>
      <c r="E19" s="39">
        <v>2013</v>
      </c>
      <c r="F19" s="8">
        <v>42478</v>
      </c>
      <c r="G19" s="36" t="s">
        <v>4</v>
      </c>
      <c r="H19" s="53">
        <v>98.22</v>
      </c>
      <c r="I19" s="53"/>
      <c r="J19" s="36">
        <v>63</v>
      </c>
      <c r="K19" s="52">
        <f t="shared" si="1"/>
        <v>13573.509267973033</v>
      </c>
      <c r="L19" s="52"/>
      <c r="M19" s="6">
        <f t="shared" si="2"/>
        <v>0.21545252806306403</v>
      </c>
      <c r="N19" s="39">
        <v>2013</v>
      </c>
      <c r="O19" s="8">
        <v>42483</v>
      </c>
      <c r="P19" s="53">
        <v>98.99</v>
      </c>
      <c r="Q19" s="53"/>
      <c r="R19" s="54">
        <f t="shared" si="3"/>
        <v>16589.844660855844</v>
      </c>
      <c r="S19" s="54"/>
      <c r="T19" s="55">
        <f t="shared" si="4"/>
        <v>76.9999999999996</v>
      </c>
      <c r="U19" s="55"/>
      <c r="V19" s="23">
        <f t="shared" si="5"/>
        <v>-0.769999999999996</v>
      </c>
      <c r="W19">
        <v>97.79</v>
      </c>
      <c r="X19">
        <v>99.87</v>
      </c>
    </row>
    <row r="20" spans="2:24" ht="13.5">
      <c r="B20" s="36">
        <v>12</v>
      </c>
      <c r="C20" s="52">
        <f t="shared" si="0"/>
        <v>469040.1535932903</v>
      </c>
      <c r="D20" s="52"/>
      <c r="E20" s="39">
        <v>2013</v>
      </c>
      <c r="F20" s="8">
        <v>42484</v>
      </c>
      <c r="G20" s="36" t="s">
        <v>4</v>
      </c>
      <c r="H20" s="53">
        <v>99.51</v>
      </c>
      <c r="I20" s="53"/>
      <c r="J20" s="36">
        <v>94</v>
      </c>
      <c r="K20" s="52">
        <f t="shared" si="1"/>
        <v>14071.204607798709</v>
      </c>
      <c r="L20" s="52"/>
      <c r="M20" s="6">
        <f t="shared" si="2"/>
        <v>0.1496936660404118</v>
      </c>
      <c r="N20" s="39">
        <v>2013</v>
      </c>
      <c r="O20" s="8">
        <v>42486</v>
      </c>
      <c r="P20" s="53">
        <v>98.57</v>
      </c>
      <c r="Q20" s="53"/>
      <c r="R20" s="54">
        <f t="shared" si="3"/>
        <v>-14071.204607798887</v>
      </c>
      <c r="S20" s="54"/>
      <c r="T20" s="55">
        <f t="shared" si="4"/>
        <v>-94</v>
      </c>
      <c r="U20" s="55"/>
      <c r="V20" s="23">
        <f t="shared" si="5"/>
        <v>0.9400000000000119</v>
      </c>
      <c r="W20">
        <v>98.57</v>
      </c>
      <c r="X20">
        <v>99.75</v>
      </c>
    </row>
    <row r="21" spans="2:24" ht="13.5">
      <c r="B21" s="36">
        <v>13</v>
      </c>
      <c r="C21" s="52">
        <f t="shared" si="0"/>
        <v>454968.9489854914</v>
      </c>
      <c r="D21" s="52"/>
      <c r="E21" s="39">
        <v>2013</v>
      </c>
      <c r="F21" s="8">
        <v>42490</v>
      </c>
      <c r="G21" s="36" t="s">
        <v>3</v>
      </c>
      <c r="H21" s="53">
        <v>97.8</v>
      </c>
      <c r="I21" s="53"/>
      <c r="J21" s="36">
        <v>30</v>
      </c>
      <c r="K21" s="52">
        <f t="shared" si="1"/>
        <v>13649.068469564741</v>
      </c>
      <c r="L21" s="52"/>
      <c r="M21" s="6">
        <f t="shared" si="2"/>
        <v>0.4549689489854914</v>
      </c>
      <c r="N21" s="39">
        <v>2013</v>
      </c>
      <c r="O21" s="8">
        <v>42492</v>
      </c>
      <c r="P21" s="53">
        <v>97.66</v>
      </c>
      <c r="Q21" s="53"/>
      <c r="R21" s="54">
        <f t="shared" si="3"/>
        <v>6369.565285796904</v>
      </c>
      <c r="S21" s="54"/>
      <c r="T21" s="55">
        <f t="shared" si="4"/>
        <v>14.000000000000057</v>
      </c>
      <c r="U21" s="55"/>
      <c r="V21" s="23">
        <f t="shared" si="5"/>
        <v>0.14000000000000057</v>
      </c>
      <c r="W21">
        <v>96.99</v>
      </c>
      <c r="X21">
        <v>97.96</v>
      </c>
    </row>
    <row r="22" spans="2:24" ht="13.5">
      <c r="B22" s="36">
        <v>14</v>
      </c>
      <c r="C22" s="52">
        <f t="shared" si="0"/>
        <v>461338.5142712883</v>
      </c>
      <c r="D22" s="52"/>
      <c r="E22" s="40">
        <v>2013</v>
      </c>
      <c r="F22" s="8">
        <v>42512</v>
      </c>
      <c r="G22" s="36" t="s">
        <v>4</v>
      </c>
      <c r="H22" s="53">
        <v>102.66</v>
      </c>
      <c r="I22" s="53"/>
      <c r="J22" s="36">
        <v>43</v>
      </c>
      <c r="K22" s="52">
        <f t="shared" si="1"/>
        <v>13840.155428138649</v>
      </c>
      <c r="L22" s="52"/>
      <c r="M22" s="6">
        <f t="shared" si="2"/>
        <v>0.32186407972415465</v>
      </c>
      <c r="N22" s="40">
        <v>2013</v>
      </c>
      <c r="O22" s="8">
        <v>42513</v>
      </c>
      <c r="P22" s="53">
        <v>102.23</v>
      </c>
      <c r="Q22" s="53"/>
      <c r="R22" s="54">
        <f t="shared" si="3"/>
        <v>-13840.155428138412</v>
      </c>
      <c r="S22" s="54"/>
      <c r="T22" s="55">
        <f t="shared" si="4"/>
        <v>-43</v>
      </c>
      <c r="U22" s="55"/>
      <c r="V22" s="23">
        <f t="shared" si="5"/>
        <v>0.4299999999999926</v>
      </c>
      <c r="W22">
        <v>102.23</v>
      </c>
      <c r="X22">
        <v>103.73</v>
      </c>
    </row>
    <row r="23" spans="2:24" ht="13.5">
      <c r="B23" s="36">
        <v>15</v>
      </c>
      <c r="C23" s="52">
        <f t="shared" si="0"/>
        <v>447498.3588431499</v>
      </c>
      <c r="D23" s="52"/>
      <c r="E23" s="40">
        <v>2013</v>
      </c>
      <c r="F23" s="8">
        <v>42521</v>
      </c>
      <c r="G23" s="36" t="s">
        <v>3</v>
      </c>
      <c r="H23" s="53">
        <v>100.87</v>
      </c>
      <c r="I23" s="53"/>
      <c r="J23" s="36">
        <v>38</v>
      </c>
      <c r="K23" s="52">
        <f t="shared" si="1"/>
        <v>13424.950765294498</v>
      </c>
      <c r="L23" s="52"/>
      <c r="M23" s="6">
        <f t="shared" si="2"/>
        <v>0.3532881780340657</v>
      </c>
      <c r="N23" s="40">
        <v>2013</v>
      </c>
      <c r="O23" s="8">
        <v>42541</v>
      </c>
      <c r="P23" s="53">
        <v>95.83</v>
      </c>
      <c r="Q23" s="53"/>
      <c r="R23" s="54">
        <f t="shared" si="3"/>
        <v>178057.24172916933</v>
      </c>
      <c r="S23" s="54"/>
      <c r="T23" s="55">
        <f t="shared" si="4"/>
        <v>504.0000000000006</v>
      </c>
      <c r="U23" s="55"/>
      <c r="V23" s="23">
        <f t="shared" si="5"/>
        <v>5.040000000000006</v>
      </c>
      <c r="W23">
        <v>101.16</v>
      </c>
      <c r="X23">
        <v>93.73</v>
      </c>
    </row>
    <row r="24" spans="2:24" ht="13.5">
      <c r="B24" s="36">
        <v>16</v>
      </c>
      <c r="C24" s="52">
        <f t="shared" si="0"/>
        <v>625555.6005723192</v>
      </c>
      <c r="D24" s="52"/>
      <c r="E24" s="40">
        <v>2013</v>
      </c>
      <c r="F24" s="8">
        <v>42542</v>
      </c>
      <c r="G24" s="36" t="s">
        <v>4</v>
      </c>
      <c r="H24" s="53">
        <v>97.35</v>
      </c>
      <c r="I24" s="53"/>
      <c r="J24" s="36">
        <v>50</v>
      </c>
      <c r="K24" s="52">
        <f t="shared" si="1"/>
        <v>18766.668017169577</v>
      </c>
      <c r="L24" s="52"/>
      <c r="M24" s="6">
        <f t="shared" si="2"/>
        <v>0.37533336034339154</v>
      </c>
      <c r="N24" s="40">
        <v>2013</v>
      </c>
      <c r="O24" s="8">
        <v>42554</v>
      </c>
      <c r="P24" s="53">
        <v>99.47</v>
      </c>
      <c r="Q24" s="53"/>
      <c r="R24" s="54">
        <f t="shared" si="3"/>
        <v>79570.67239279918</v>
      </c>
      <c r="S24" s="54"/>
      <c r="T24" s="55">
        <f t="shared" si="4"/>
        <v>212.00000000000045</v>
      </c>
      <c r="U24" s="55"/>
      <c r="V24" s="23">
        <f t="shared" si="5"/>
        <v>-2.1200000000000045</v>
      </c>
      <c r="W24">
        <v>96.95</v>
      </c>
      <c r="X24">
        <v>100.85</v>
      </c>
    </row>
    <row r="25" spans="2:24" ht="13.5">
      <c r="B25" s="36">
        <v>17</v>
      </c>
      <c r="C25" s="52">
        <f t="shared" si="0"/>
        <v>705126.2729651184</v>
      </c>
      <c r="D25" s="52"/>
      <c r="E25" s="40">
        <v>2013</v>
      </c>
      <c r="F25" s="8">
        <v>42568</v>
      </c>
      <c r="G25" s="36" t="s">
        <v>3</v>
      </c>
      <c r="H25" s="53">
        <v>99.22</v>
      </c>
      <c r="I25" s="53"/>
      <c r="J25" s="36">
        <v>40</v>
      </c>
      <c r="K25" s="52">
        <f t="shared" si="1"/>
        <v>21153.788188953553</v>
      </c>
      <c r="L25" s="52"/>
      <c r="M25" s="6">
        <f t="shared" si="2"/>
        <v>0.5288447047238388</v>
      </c>
      <c r="N25" s="40">
        <v>2013</v>
      </c>
      <c r="O25" s="8">
        <v>42568</v>
      </c>
      <c r="P25" s="53">
        <v>99.62</v>
      </c>
      <c r="Q25" s="53"/>
      <c r="R25" s="54">
        <f t="shared" si="3"/>
        <v>-21153.788188953855</v>
      </c>
      <c r="S25" s="54"/>
      <c r="T25" s="55">
        <f t="shared" si="4"/>
        <v>-40</v>
      </c>
      <c r="U25" s="55"/>
      <c r="V25" s="23">
        <f t="shared" si="5"/>
        <v>-0.4000000000000057</v>
      </c>
      <c r="W25">
        <v>99.62</v>
      </c>
      <c r="X25">
        <v>98.87</v>
      </c>
    </row>
    <row r="26" spans="2:24" ht="13.5">
      <c r="B26" s="36">
        <v>18</v>
      </c>
      <c r="C26" s="52">
        <f t="shared" si="0"/>
        <v>683972.4847761645</v>
      </c>
      <c r="D26" s="52"/>
      <c r="E26" s="40">
        <v>2013</v>
      </c>
      <c r="F26" s="8">
        <v>42569</v>
      </c>
      <c r="G26" s="36" t="s">
        <v>4</v>
      </c>
      <c r="H26" s="53">
        <v>99.93</v>
      </c>
      <c r="I26" s="53"/>
      <c r="J26" s="36">
        <v>91</v>
      </c>
      <c r="K26" s="52">
        <f t="shared" si="1"/>
        <v>20519.174543284935</v>
      </c>
      <c r="L26" s="52"/>
      <c r="M26" s="6">
        <f t="shared" si="2"/>
        <v>0.2254854345415927</v>
      </c>
      <c r="N26" s="40">
        <v>2013</v>
      </c>
      <c r="O26" s="8">
        <v>42570</v>
      </c>
      <c r="P26" s="53">
        <v>99.93</v>
      </c>
      <c r="Q26" s="53"/>
      <c r="R26" s="54">
        <f t="shared" si="3"/>
        <v>0</v>
      </c>
      <c r="S26" s="54"/>
      <c r="T26" s="55">
        <f t="shared" si="4"/>
        <v>0</v>
      </c>
      <c r="U26" s="55"/>
      <c r="V26" s="23">
        <f t="shared" si="5"/>
        <v>0</v>
      </c>
      <c r="W26">
        <v>99.71</v>
      </c>
      <c r="X26">
        <v>100.85</v>
      </c>
    </row>
    <row r="27" spans="2:24" ht="13.5">
      <c r="B27" s="36">
        <v>19</v>
      </c>
      <c r="C27" s="52">
        <f t="shared" si="0"/>
        <v>683972.4847761645</v>
      </c>
      <c r="D27" s="52"/>
      <c r="E27" s="40">
        <v>2013</v>
      </c>
      <c r="F27" s="8">
        <v>42571</v>
      </c>
      <c r="G27" s="36" t="s">
        <v>4</v>
      </c>
      <c r="H27" s="53">
        <v>100.41</v>
      </c>
      <c r="I27" s="53"/>
      <c r="J27" s="36">
        <v>34</v>
      </c>
      <c r="K27" s="52">
        <f t="shared" si="1"/>
        <v>20519.174543284935</v>
      </c>
      <c r="L27" s="52"/>
      <c r="M27" s="6">
        <f t="shared" si="2"/>
        <v>0.6035051336260275</v>
      </c>
      <c r="N27" s="40">
        <v>2013</v>
      </c>
      <c r="O27" s="8">
        <v>42573</v>
      </c>
      <c r="P27" s="53">
        <v>100.17</v>
      </c>
      <c r="Q27" s="53"/>
      <c r="R27" s="54">
        <f t="shared" si="3"/>
        <v>-14484.123207024351</v>
      </c>
      <c r="S27" s="54"/>
      <c r="T27" s="55">
        <f t="shared" si="4"/>
        <v>-34</v>
      </c>
      <c r="U27" s="55"/>
      <c r="V27" s="23">
        <f t="shared" si="5"/>
        <v>0.23999999999999488</v>
      </c>
      <c r="W27">
        <v>100.07</v>
      </c>
      <c r="X27">
        <v>100.6</v>
      </c>
    </row>
    <row r="28" spans="2:24" ht="13.5">
      <c r="B28" s="36">
        <v>20</v>
      </c>
      <c r="C28" s="52">
        <f t="shared" si="0"/>
        <v>669488.3615691402</v>
      </c>
      <c r="D28" s="52"/>
      <c r="E28" s="43">
        <v>2013</v>
      </c>
      <c r="F28" s="8">
        <v>42577</v>
      </c>
      <c r="G28" s="36" t="s">
        <v>3</v>
      </c>
      <c r="H28" s="53">
        <v>99.5</v>
      </c>
      <c r="I28" s="53"/>
      <c r="J28" s="36">
        <v>46</v>
      </c>
      <c r="K28" s="52">
        <f t="shared" si="1"/>
        <v>20084.650847074205</v>
      </c>
      <c r="L28" s="52"/>
      <c r="M28" s="6">
        <f t="shared" si="2"/>
        <v>0.43662284450161315</v>
      </c>
      <c r="N28" s="43">
        <v>2013</v>
      </c>
      <c r="O28" s="8">
        <v>42581</v>
      </c>
      <c r="P28" s="53">
        <v>98.32</v>
      </c>
      <c r="Q28" s="53"/>
      <c r="R28" s="54">
        <f t="shared" si="3"/>
        <v>51521.49565119065</v>
      </c>
      <c r="S28" s="54"/>
      <c r="T28" s="55">
        <f t="shared" si="4"/>
        <v>118.00000000000068</v>
      </c>
      <c r="U28" s="55"/>
      <c r="V28" s="23">
        <f t="shared" si="5"/>
        <v>1.1800000000000068</v>
      </c>
      <c r="W28">
        <v>99.67</v>
      </c>
      <c r="X28">
        <v>97.61</v>
      </c>
    </row>
    <row r="29" spans="2:24" ht="13.5">
      <c r="B29" s="36">
        <v>21</v>
      </c>
      <c r="C29" s="52">
        <f t="shared" si="0"/>
        <v>721009.8572203309</v>
      </c>
      <c r="D29" s="52"/>
      <c r="E29" s="43">
        <v>2013</v>
      </c>
      <c r="F29" s="8">
        <v>42599</v>
      </c>
      <c r="G29" s="36" t="s">
        <v>3</v>
      </c>
      <c r="H29" s="53">
        <v>97.5</v>
      </c>
      <c r="I29" s="53"/>
      <c r="J29" s="36">
        <v>27</v>
      </c>
      <c r="K29" s="52">
        <f t="shared" si="1"/>
        <v>21630.295716609926</v>
      </c>
      <c r="L29" s="52"/>
      <c r="M29" s="6">
        <f t="shared" si="2"/>
        <v>0.8011220635781454</v>
      </c>
      <c r="N29" s="43">
        <v>2013</v>
      </c>
      <c r="O29" s="8">
        <v>42601</v>
      </c>
      <c r="P29" s="53">
        <v>97.77</v>
      </c>
      <c r="Q29" s="53"/>
      <c r="R29" s="54">
        <f t="shared" si="3"/>
        <v>-21630.295716609606</v>
      </c>
      <c r="S29" s="54"/>
      <c r="T29" s="55">
        <f t="shared" si="4"/>
        <v>-27</v>
      </c>
      <c r="U29" s="55"/>
      <c r="V29" s="23">
        <f t="shared" si="5"/>
        <v>-0.269999999999996</v>
      </c>
      <c r="W29">
        <v>97.77</v>
      </c>
      <c r="X29">
        <v>97.34</v>
      </c>
    </row>
    <row r="30" spans="2:24" ht="13.5">
      <c r="B30" s="36">
        <v>22</v>
      </c>
      <c r="C30" s="52">
        <f t="shared" si="0"/>
        <v>699379.5615037213</v>
      </c>
      <c r="D30" s="52"/>
      <c r="E30" s="43">
        <v>2013</v>
      </c>
      <c r="F30" s="8">
        <v>42612</v>
      </c>
      <c r="G30" s="36" t="s">
        <v>4</v>
      </c>
      <c r="H30" s="53">
        <v>98.24</v>
      </c>
      <c r="I30" s="53"/>
      <c r="J30" s="36">
        <v>37</v>
      </c>
      <c r="K30" s="52">
        <f t="shared" si="1"/>
        <v>20981.38684511164</v>
      </c>
      <c r="L30" s="52"/>
      <c r="M30" s="6">
        <f t="shared" si="2"/>
        <v>0.5670645093273416</v>
      </c>
      <c r="N30" s="43">
        <v>2013</v>
      </c>
      <c r="O30" s="8">
        <v>42619</v>
      </c>
      <c r="P30" s="53">
        <v>99.29</v>
      </c>
      <c r="Q30" s="53"/>
      <c r="R30" s="54">
        <f t="shared" si="3"/>
        <v>59541.77347937152</v>
      </c>
      <c r="S30" s="54"/>
      <c r="T30" s="55">
        <f t="shared" si="4"/>
        <v>105.00000000000114</v>
      </c>
      <c r="U30" s="55"/>
      <c r="V30" s="23">
        <f t="shared" si="5"/>
        <v>-1.0500000000000114</v>
      </c>
      <c r="W30">
        <v>98.03</v>
      </c>
      <c r="X30">
        <v>100.19</v>
      </c>
    </row>
    <row r="31" spans="2:24" ht="13.5">
      <c r="B31" s="36">
        <v>23</v>
      </c>
      <c r="C31" s="52">
        <f t="shared" si="0"/>
        <v>758921.3349830928</v>
      </c>
      <c r="D31" s="52"/>
      <c r="E31" s="43">
        <v>2013</v>
      </c>
      <c r="F31" s="8">
        <v>42623</v>
      </c>
      <c r="G31" s="36" t="s">
        <v>4</v>
      </c>
      <c r="H31" s="53">
        <v>99.63</v>
      </c>
      <c r="I31" s="53"/>
      <c r="J31" s="36">
        <v>17</v>
      </c>
      <c r="K31" s="52">
        <f t="shared" si="1"/>
        <v>22767.640049492784</v>
      </c>
      <c r="L31" s="52"/>
      <c r="M31" s="6">
        <f t="shared" si="2"/>
        <v>1.3392729440878108</v>
      </c>
      <c r="N31" s="43">
        <v>2013</v>
      </c>
      <c r="O31" s="8">
        <v>42623</v>
      </c>
      <c r="P31" s="53">
        <v>99.46</v>
      </c>
      <c r="Q31" s="53"/>
      <c r="R31" s="54">
        <f t="shared" si="3"/>
        <v>-22767.640049493013</v>
      </c>
      <c r="S31" s="54"/>
      <c r="T31" s="55">
        <f t="shared" si="4"/>
        <v>-17</v>
      </c>
      <c r="U31" s="55"/>
      <c r="V31" s="23">
        <f t="shared" si="5"/>
        <v>0.1700000000000017</v>
      </c>
      <c r="W31">
        <v>99.46</v>
      </c>
      <c r="X31">
        <v>99.74</v>
      </c>
    </row>
    <row r="32" spans="2:24" ht="13.5">
      <c r="B32" s="36">
        <v>24</v>
      </c>
      <c r="C32" s="52">
        <f t="shared" si="0"/>
        <v>736153.6949335998</v>
      </c>
      <c r="D32" s="52"/>
      <c r="E32" s="43">
        <v>2013</v>
      </c>
      <c r="F32" s="8">
        <v>42637</v>
      </c>
      <c r="G32" s="36" t="s">
        <v>3</v>
      </c>
      <c r="H32" s="53">
        <v>98.68</v>
      </c>
      <c r="I32" s="53"/>
      <c r="J32" s="36">
        <v>47</v>
      </c>
      <c r="K32" s="52">
        <f t="shared" si="1"/>
        <v>22084.610848007993</v>
      </c>
      <c r="L32" s="52"/>
      <c r="M32" s="6">
        <f t="shared" si="2"/>
        <v>0.4698853371916594</v>
      </c>
      <c r="N32" s="43">
        <v>2013</v>
      </c>
      <c r="O32" s="8">
        <v>42639</v>
      </c>
      <c r="P32" s="53">
        <v>98.98</v>
      </c>
      <c r="Q32" s="53"/>
      <c r="R32" s="54">
        <f t="shared" si="3"/>
        <v>-14096.560115749648</v>
      </c>
      <c r="S32" s="54"/>
      <c r="T32" s="55">
        <f t="shared" si="4"/>
        <v>-47</v>
      </c>
      <c r="U32" s="55"/>
      <c r="V32" s="23">
        <f t="shared" si="5"/>
        <v>-0.29999999999999716</v>
      </c>
      <c r="X32">
        <v>98.24</v>
      </c>
    </row>
    <row r="33" spans="2:24" ht="13.5">
      <c r="B33" s="36">
        <v>25</v>
      </c>
      <c r="C33" s="52">
        <f t="shared" si="0"/>
        <v>722057.1348178502</v>
      </c>
      <c r="D33" s="52"/>
      <c r="E33" s="43">
        <v>2013</v>
      </c>
      <c r="F33" s="8">
        <v>42659</v>
      </c>
      <c r="G33" s="36" t="s">
        <v>4</v>
      </c>
      <c r="H33" s="53">
        <v>98.63</v>
      </c>
      <c r="I33" s="53"/>
      <c r="J33" s="36">
        <v>26</v>
      </c>
      <c r="K33" s="52">
        <f t="shared" si="1"/>
        <v>21661.714044535503</v>
      </c>
      <c r="L33" s="52"/>
      <c r="M33" s="6">
        <f t="shared" si="2"/>
        <v>0.8331428478667501</v>
      </c>
      <c r="N33" s="43">
        <v>2013</v>
      </c>
      <c r="O33" s="8">
        <v>42659</v>
      </c>
      <c r="P33" s="53">
        <v>98.37</v>
      </c>
      <c r="Q33" s="53"/>
      <c r="R33" s="54">
        <f t="shared" si="3"/>
        <v>-21661.714044534743</v>
      </c>
      <c r="S33" s="54"/>
      <c r="T33" s="55">
        <f t="shared" si="4"/>
        <v>-26</v>
      </c>
      <c r="U33" s="55"/>
      <c r="V33" s="23">
        <f t="shared" si="5"/>
        <v>0.2599999999999909</v>
      </c>
      <c r="W33">
        <v>98.37</v>
      </c>
      <c r="X33">
        <v>98.68</v>
      </c>
    </row>
    <row r="34" spans="2:24" ht="13.5">
      <c r="B34" s="36">
        <v>26</v>
      </c>
      <c r="C34" s="52">
        <f t="shared" si="0"/>
        <v>700395.4207733155</v>
      </c>
      <c r="D34" s="52"/>
      <c r="E34" s="43">
        <v>2013</v>
      </c>
      <c r="F34" s="8">
        <v>42672</v>
      </c>
      <c r="G34" s="36" t="s">
        <v>4</v>
      </c>
      <c r="H34" s="53">
        <v>97.7</v>
      </c>
      <c r="I34" s="53"/>
      <c r="J34" s="36">
        <v>26</v>
      </c>
      <c r="K34" s="52">
        <f t="shared" si="1"/>
        <v>21011.862623199464</v>
      </c>
      <c r="L34" s="52"/>
      <c r="M34" s="6">
        <f t="shared" si="2"/>
        <v>0.8081485624307486</v>
      </c>
      <c r="N34" s="43">
        <v>2013</v>
      </c>
      <c r="O34" s="8">
        <v>42675</v>
      </c>
      <c r="P34" s="53">
        <v>98.04</v>
      </c>
      <c r="Q34" s="53"/>
      <c r="R34" s="54">
        <f t="shared" si="3"/>
        <v>27477.051122645727</v>
      </c>
      <c r="S34" s="54"/>
      <c r="T34" s="55">
        <f t="shared" si="4"/>
        <v>34.00000000000034</v>
      </c>
      <c r="U34" s="55"/>
      <c r="V34" s="23">
        <f t="shared" si="5"/>
        <v>-0.3400000000000034</v>
      </c>
      <c r="W34">
        <v>97.58</v>
      </c>
      <c r="X34">
        <v>98.65</v>
      </c>
    </row>
    <row r="35" spans="2:24" ht="13.5">
      <c r="B35" s="36">
        <v>27</v>
      </c>
      <c r="C35" s="52">
        <f t="shared" si="0"/>
        <v>727872.4718959612</v>
      </c>
      <c r="D35" s="52"/>
      <c r="E35" s="43">
        <v>2013</v>
      </c>
      <c r="F35" s="8">
        <v>42681</v>
      </c>
      <c r="G35" s="36" t="s">
        <v>4</v>
      </c>
      <c r="H35" s="53">
        <v>98.72</v>
      </c>
      <c r="I35" s="53"/>
      <c r="J35" s="36">
        <v>16</v>
      </c>
      <c r="K35" s="52">
        <f t="shared" si="1"/>
        <v>21836.174156878835</v>
      </c>
      <c r="L35" s="52"/>
      <c r="M35" s="6">
        <f t="shared" si="2"/>
        <v>1.364760884804927</v>
      </c>
      <c r="N35" s="43">
        <v>2013</v>
      </c>
      <c r="O35" s="8">
        <v>42681</v>
      </c>
      <c r="P35" s="53">
        <v>98.56</v>
      </c>
      <c r="Q35" s="53"/>
      <c r="R35" s="54">
        <f t="shared" si="3"/>
        <v>-21836.17415687837</v>
      </c>
      <c r="S35" s="54"/>
      <c r="T35" s="55">
        <f t="shared" si="4"/>
        <v>-16</v>
      </c>
      <c r="U35" s="55"/>
      <c r="V35" s="23">
        <f t="shared" si="5"/>
        <v>0.1599999999999966</v>
      </c>
      <c r="W35">
        <v>98.56</v>
      </c>
      <c r="X35">
        <v>98.72</v>
      </c>
    </row>
    <row r="36" spans="2:24" ht="13.5">
      <c r="B36" s="36">
        <v>28</v>
      </c>
      <c r="C36" s="52">
        <f t="shared" si="0"/>
        <v>706036.2977390828</v>
      </c>
      <c r="D36" s="52"/>
      <c r="E36" s="43">
        <v>2013</v>
      </c>
      <c r="F36" s="8">
        <v>42687</v>
      </c>
      <c r="G36" s="36" t="s">
        <v>4</v>
      </c>
      <c r="H36" s="53">
        <v>99.56</v>
      </c>
      <c r="I36" s="53"/>
      <c r="J36" s="36">
        <v>15</v>
      </c>
      <c r="K36" s="52">
        <f t="shared" si="1"/>
        <v>21181.088932172483</v>
      </c>
      <c r="L36" s="52"/>
      <c r="M36" s="6">
        <f t="shared" si="2"/>
        <v>1.4120725954781657</v>
      </c>
      <c r="N36" s="43">
        <v>2013</v>
      </c>
      <c r="O36" s="8">
        <v>42687</v>
      </c>
      <c r="P36" s="53">
        <v>99.41</v>
      </c>
      <c r="Q36" s="53"/>
      <c r="R36" s="54">
        <f t="shared" si="3"/>
        <v>-21181.088932173287</v>
      </c>
      <c r="S36" s="54"/>
      <c r="T36" s="55">
        <f t="shared" si="4"/>
        <v>-15</v>
      </c>
      <c r="U36" s="55"/>
      <c r="V36" s="23">
        <f t="shared" si="5"/>
        <v>0.15000000000000568</v>
      </c>
      <c r="W36">
        <v>99.41</v>
      </c>
      <c r="X36">
        <v>99.6</v>
      </c>
    </row>
    <row r="37" spans="2:24" ht="13.5">
      <c r="B37" s="36">
        <v>29</v>
      </c>
      <c r="C37" s="52">
        <f t="shared" si="0"/>
        <v>684855.2088069095</v>
      </c>
      <c r="D37" s="52"/>
      <c r="E37" s="43">
        <v>2013</v>
      </c>
      <c r="F37" s="8">
        <v>42704</v>
      </c>
      <c r="G37" s="36" t="s">
        <v>4</v>
      </c>
      <c r="H37" s="53">
        <v>102.36</v>
      </c>
      <c r="I37" s="53"/>
      <c r="J37" s="36">
        <v>27</v>
      </c>
      <c r="K37" s="52">
        <f t="shared" si="1"/>
        <v>20545.656264207286</v>
      </c>
      <c r="L37" s="52"/>
      <c r="M37" s="6">
        <f t="shared" si="2"/>
        <v>0.7609502320076773</v>
      </c>
      <c r="N37" s="43">
        <v>2013</v>
      </c>
      <c r="O37" s="8">
        <v>42707</v>
      </c>
      <c r="P37" s="53">
        <v>102.74</v>
      </c>
      <c r="Q37" s="53"/>
      <c r="R37" s="54">
        <f t="shared" si="3"/>
        <v>28916.10881629139</v>
      </c>
      <c r="S37" s="54"/>
      <c r="T37" s="55">
        <f t="shared" si="4"/>
        <v>37.999999999999545</v>
      </c>
      <c r="U37" s="55"/>
      <c r="V37" s="23">
        <f t="shared" si="5"/>
        <v>-0.37999999999999545</v>
      </c>
      <c r="W37">
        <v>102.18</v>
      </c>
      <c r="X37">
        <v>103.35</v>
      </c>
    </row>
    <row r="38" spans="2:24" ht="13.5">
      <c r="B38" s="36">
        <v>30</v>
      </c>
      <c r="C38" s="52">
        <f t="shared" si="0"/>
        <v>713771.317623201</v>
      </c>
      <c r="D38" s="52"/>
      <c r="E38" s="43">
        <v>2013</v>
      </c>
      <c r="F38" s="8">
        <v>42731</v>
      </c>
      <c r="G38" s="36" t="s">
        <v>4</v>
      </c>
      <c r="H38" s="53">
        <v>104.82</v>
      </c>
      <c r="I38" s="53"/>
      <c r="J38" s="36">
        <v>19</v>
      </c>
      <c r="K38" s="52">
        <f t="shared" si="1"/>
        <v>21413.13952869603</v>
      </c>
      <c r="L38" s="52"/>
      <c r="M38" s="6">
        <f t="shared" si="2"/>
        <v>1.1270073436155805</v>
      </c>
      <c r="N38" s="43">
        <v>2014</v>
      </c>
      <c r="O38" s="8">
        <v>42371</v>
      </c>
      <c r="P38" s="53">
        <v>104.82</v>
      </c>
      <c r="Q38" s="53"/>
      <c r="R38" s="54">
        <f t="shared" si="3"/>
        <v>0</v>
      </c>
      <c r="S38" s="54"/>
      <c r="T38" s="55">
        <f t="shared" si="4"/>
        <v>0</v>
      </c>
      <c r="U38" s="55"/>
      <c r="V38" s="23">
        <f t="shared" si="5"/>
        <v>0</v>
      </c>
      <c r="W38">
        <v>104.76</v>
      </c>
      <c r="X38">
        <v>105.43</v>
      </c>
    </row>
    <row r="39" spans="2:24" ht="13.5">
      <c r="B39" s="36">
        <v>31</v>
      </c>
      <c r="C39" s="52">
        <f t="shared" si="0"/>
        <v>713771.317623201</v>
      </c>
      <c r="D39" s="52"/>
      <c r="E39" s="43">
        <v>2014</v>
      </c>
      <c r="F39" s="8">
        <v>42378</v>
      </c>
      <c r="G39" s="36" t="s">
        <v>4</v>
      </c>
      <c r="H39" s="53">
        <v>105.04</v>
      </c>
      <c r="I39" s="53"/>
      <c r="J39" s="36">
        <v>34</v>
      </c>
      <c r="K39" s="52">
        <f t="shared" si="1"/>
        <v>21413.13952869603</v>
      </c>
      <c r="L39" s="52"/>
      <c r="M39" s="6">
        <f t="shared" si="2"/>
        <v>0.6297982214322361</v>
      </c>
      <c r="N39" s="43">
        <v>2014</v>
      </c>
      <c r="O39" s="8">
        <v>42379</v>
      </c>
      <c r="P39" s="53">
        <v>104.7</v>
      </c>
      <c r="Q39" s="53"/>
      <c r="R39" s="54">
        <f t="shared" si="3"/>
        <v>-21413.13952869624</v>
      </c>
      <c r="S39" s="54"/>
      <c r="T39" s="55">
        <f t="shared" si="4"/>
        <v>-34</v>
      </c>
      <c r="U39" s="55"/>
      <c r="V39" s="23">
        <f t="shared" si="5"/>
        <v>0.3400000000000034</v>
      </c>
      <c r="W39">
        <v>104.7</v>
      </c>
      <c r="X39">
        <v>105.5</v>
      </c>
    </row>
    <row r="40" spans="2:24" ht="13.5">
      <c r="B40" s="36">
        <v>32</v>
      </c>
      <c r="C40" s="52">
        <f t="shared" si="0"/>
        <v>692358.1780945048</v>
      </c>
      <c r="D40" s="52"/>
      <c r="E40" s="43">
        <v>2014</v>
      </c>
      <c r="F40" s="8">
        <v>42379</v>
      </c>
      <c r="G40" s="36" t="s">
        <v>4</v>
      </c>
      <c r="H40" s="53">
        <v>104.98</v>
      </c>
      <c r="I40" s="53"/>
      <c r="J40" s="36">
        <v>11</v>
      </c>
      <c r="K40" s="52">
        <f t="shared" si="1"/>
        <v>20770.74534283514</v>
      </c>
      <c r="L40" s="52"/>
      <c r="M40" s="6">
        <f t="shared" si="2"/>
        <v>1.8882495766213763</v>
      </c>
      <c r="N40" s="43">
        <v>2014</v>
      </c>
      <c r="O40" s="8">
        <v>42379</v>
      </c>
      <c r="P40" s="53">
        <v>104.87</v>
      </c>
      <c r="Q40" s="53"/>
      <c r="R40" s="54">
        <f t="shared" si="3"/>
        <v>-20770.74534283503</v>
      </c>
      <c r="S40" s="54"/>
      <c r="T40" s="55">
        <f t="shared" si="4"/>
        <v>-11</v>
      </c>
      <c r="U40" s="55"/>
      <c r="V40" s="23">
        <f t="shared" si="5"/>
        <v>0.10999999999999943</v>
      </c>
      <c r="W40">
        <v>104.87</v>
      </c>
      <c r="X40">
        <v>105.29</v>
      </c>
    </row>
    <row r="41" spans="2:24" ht="13.5">
      <c r="B41" s="36">
        <v>33</v>
      </c>
      <c r="C41" s="52">
        <f t="shared" si="0"/>
        <v>671587.4327516697</v>
      </c>
      <c r="D41" s="52"/>
      <c r="E41" s="43">
        <v>2014</v>
      </c>
      <c r="F41" s="8">
        <v>42392</v>
      </c>
      <c r="G41" s="36" t="s">
        <v>4</v>
      </c>
      <c r="H41" s="53">
        <v>104.56</v>
      </c>
      <c r="I41" s="53"/>
      <c r="J41" s="36">
        <v>61</v>
      </c>
      <c r="K41" s="52">
        <f t="shared" si="1"/>
        <v>20147.62298255009</v>
      </c>
      <c r="L41" s="52"/>
      <c r="M41" s="6">
        <f t="shared" si="2"/>
        <v>0.33028890135328015</v>
      </c>
      <c r="N41" s="43">
        <v>2014</v>
      </c>
      <c r="O41" s="8">
        <v>42392</v>
      </c>
      <c r="P41" s="53">
        <v>103.95</v>
      </c>
      <c r="Q41" s="53"/>
      <c r="R41" s="54">
        <f t="shared" si="3"/>
        <v>-20147.62298255007</v>
      </c>
      <c r="S41" s="54"/>
      <c r="T41" s="55">
        <f t="shared" si="4"/>
        <v>-61</v>
      </c>
      <c r="U41" s="55"/>
      <c r="V41" s="23">
        <f t="shared" si="5"/>
        <v>0.6099999999999994</v>
      </c>
      <c r="W41">
        <v>104.83</v>
      </c>
      <c r="X41">
        <v>103.95</v>
      </c>
    </row>
    <row r="42" spans="2:24" ht="13.5">
      <c r="B42" s="36">
        <v>34</v>
      </c>
      <c r="C42" s="52">
        <f t="shared" si="0"/>
        <v>651439.8097691196</v>
      </c>
      <c r="D42" s="52"/>
      <c r="E42" s="43">
        <v>2014</v>
      </c>
      <c r="F42" s="8">
        <v>42400</v>
      </c>
      <c r="G42" s="36" t="s">
        <v>3</v>
      </c>
      <c r="H42" s="53">
        <v>102.27</v>
      </c>
      <c r="I42" s="53"/>
      <c r="J42" s="36">
        <v>48</v>
      </c>
      <c r="K42" s="52">
        <f t="shared" si="1"/>
        <v>19543.194293073586</v>
      </c>
      <c r="L42" s="52"/>
      <c r="M42" s="6">
        <f t="shared" si="2"/>
        <v>0.4071498811056997</v>
      </c>
      <c r="N42" s="43">
        <v>2014</v>
      </c>
      <c r="O42" s="8">
        <v>42407</v>
      </c>
      <c r="P42" s="53">
        <v>102.22</v>
      </c>
      <c r="Q42" s="53"/>
      <c r="R42" s="54">
        <f t="shared" si="3"/>
        <v>2035.749405528383</v>
      </c>
      <c r="S42" s="54"/>
      <c r="T42" s="55">
        <f t="shared" si="4"/>
        <v>4.999999999999716</v>
      </c>
      <c r="U42" s="55"/>
      <c r="V42" s="23">
        <f t="shared" si="5"/>
        <v>0.04999999999999716</v>
      </c>
      <c r="W42">
        <v>102.4</v>
      </c>
      <c r="X42">
        <v>100.75</v>
      </c>
    </row>
    <row r="43" spans="2:24" ht="13.5">
      <c r="B43" s="36">
        <v>35</v>
      </c>
      <c r="C43" s="52">
        <f t="shared" si="0"/>
        <v>653475.559174648</v>
      </c>
      <c r="D43" s="52"/>
      <c r="E43" s="43">
        <v>2014</v>
      </c>
      <c r="F43" s="8">
        <v>42410</v>
      </c>
      <c r="G43" s="36" t="s">
        <v>4</v>
      </c>
      <c r="H43" s="53">
        <v>102.56</v>
      </c>
      <c r="I43" s="53"/>
      <c r="J43" s="36">
        <v>112</v>
      </c>
      <c r="K43" s="52">
        <f t="shared" si="1"/>
        <v>19604.26677523944</v>
      </c>
      <c r="L43" s="52"/>
      <c r="M43" s="6">
        <f t="shared" si="2"/>
        <v>0.17503809620749503</v>
      </c>
      <c r="N43" s="43">
        <v>2014</v>
      </c>
      <c r="O43" s="8">
        <v>42413</v>
      </c>
      <c r="P43" s="53">
        <v>101.96</v>
      </c>
      <c r="Q43" s="53"/>
      <c r="R43" s="54">
        <f t="shared" si="3"/>
        <v>-10502.285772449852</v>
      </c>
      <c r="S43" s="54"/>
      <c r="T43" s="55">
        <f t="shared" si="4"/>
        <v>-112</v>
      </c>
      <c r="U43" s="55"/>
      <c r="V43" s="23">
        <f t="shared" si="5"/>
        <v>0.6000000000000085</v>
      </c>
      <c r="X43">
        <v>102.68</v>
      </c>
    </row>
    <row r="44" spans="2:24" ht="13.5">
      <c r="B44" s="36">
        <v>36</v>
      </c>
      <c r="C44" s="52">
        <f t="shared" si="0"/>
        <v>642973.2734021982</v>
      </c>
      <c r="D44" s="52"/>
      <c r="E44" s="44">
        <v>2014</v>
      </c>
      <c r="F44" s="8">
        <v>42427</v>
      </c>
      <c r="G44" s="36" t="s">
        <v>4</v>
      </c>
      <c r="H44" s="53">
        <v>102.4</v>
      </c>
      <c r="I44" s="53"/>
      <c r="J44" s="36">
        <v>18</v>
      </c>
      <c r="K44" s="52">
        <f t="shared" si="1"/>
        <v>19289.198202065945</v>
      </c>
      <c r="L44" s="52"/>
      <c r="M44" s="6">
        <f t="shared" si="2"/>
        <v>1.0716221223369968</v>
      </c>
      <c r="N44" s="44">
        <v>2014</v>
      </c>
      <c r="O44" s="8">
        <v>42427</v>
      </c>
      <c r="P44" s="53">
        <v>102.22</v>
      </c>
      <c r="Q44" s="53"/>
      <c r="R44" s="54">
        <f t="shared" si="3"/>
        <v>-19289.198202066673</v>
      </c>
      <c r="S44" s="54"/>
      <c r="T44" s="55">
        <f t="shared" si="4"/>
        <v>-18</v>
      </c>
      <c r="U44" s="55"/>
      <c r="V44" s="23">
        <f t="shared" si="5"/>
        <v>0.18000000000000682</v>
      </c>
      <c r="W44">
        <v>102.22</v>
      </c>
      <c r="X44">
        <v>102.43</v>
      </c>
    </row>
    <row r="45" spans="2:24" ht="13.5">
      <c r="B45" s="36">
        <v>37</v>
      </c>
      <c r="C45" s="52">
        <f t="shared" si="0"/>
        <v>623684.0752001315</v>
      </c>
      <c r="D45" s="52"/>
      <c r="E45" s="44">
        <v>2014</v>
      </c>
      <c r="F45" s="8">
        <v>42436</v>
      </c>
      <c r="G45" s="36" t="s">
        <v>4</v>
      </c>
      <c r="H45" s="53">
        <v>102.98</v>
      </c>
      <c r="I45" s="53"/>
      <c r="J45" s="36">
        <v>16</v>
      </c>
      <c r="K45" s="52">
        <f t="shared" si="1"/>
        <v>18710.522256003944</v>
      </c>
      <c r="L45" s="52"/>
      <c r="M45" s="6">
        <f t="shared" si="2"/>
        <v>1.1694076410002465</v>
      </c>
      <c r="N45" s="44">
        <v>2014</v>
      </c>
      <c r="O45" s="8">
        <v>42441</v>
      </c>
      <c r="P45" s="53">
        <v>102.91</v>
      </c>
      <c r="Q45" s="53"/>
      <c r="R45" s="54">
        <f t="shared" si="3"/>
        <v>-8185.85348700259</v>
      </c>
      <c r="S45" s="54"/>
      <c r="T45" s="55">
        <f t="shared" si="4"/>
        <v>-16</v>
      </c>
      <c r="U45" s="55"/>
      <c r="V45" s="23">
        <f t="shared" si="5"/>
        <v>0.07000000000000739</v>
      </c>
      <c r="W45">
        <v>102.84</v>
      </c>
      <c r="X45">
        <v>103.74</v>
      </c>
    </row>
    <row r="46" spans="2:24" ht="13.5">
      <c r="B46" s="36">
        <v>38</v>
      </c>
      <c r="C46" s="52">
        <f t="shared" si="0"/>
        <v>615498.221713129</v>
      </c>
      <c r="D46" s="52"/>
      <c r="E46" s="44">
        <v>2014</v>
      </c>
      <c r="F46" s="8">
        <v>42448</v>
      </c>
      <c r="G46" s="36" t="s">
        <v>3</v>
      </c>
      <c r="H46" s="53">
        <v>101.29</v>
      </c>
      <c r="I46" s="53"/>
      <c r="J46" s="36">
        <v>47</v>
      </c>
      <c r="K46" s="52">
        <f t="shared" si="1"/>
        <v>18464.946651393868</v>
      </c>
      <c r="L46" s="52"/>
      <c r="M46" s="6">
        <f t="shared" si="2"/>
        <v>0.3928712053488057</v>
      </c>
      <c r="N46" s="44">
        <v>2014</v>
      </c>
      <c r="O46" s="8">
        <v>42449</v>
      </c>
      <c r="P46" s="53">
        <v>101.76</v>
      </c>
      <c r="Q46" s="53"/>
      <c r="R46" s="54">
        <f t="shared" si="3"/>
        <v>-18464.946651393824</v>
      </c>
      <c r="S46" s="54"/>
      <c r="T46" s="55">
        <f t="shared" si="4"/>
        <v>-47</v>
      </c>
      <c r="U46" s="55"/>
      <c r="V46" s="23">
        <f t="shared" si="5"/>
        <v>-0.46999999999999886</v>
      </c>
      <c r="W46">
        <v>101.76</v>
      </c>
      <c r="X46">
        <v>101.26</v>
      </c>
    </row>
    <row r="47" spans="2:24" ht="13.5">
      <c r="B47" s="36">
        <v>39</v>
      </c>
      <c r="C47" s="52">
        <f t="shared" si="0"/>
        <v>597033.2750617352</v>
      </c>
      <c r="D47" s="52"/>
      <c r="E47" s="44">
        <v>2014</v>
      </c>
      <c r="F47" s="8">
        <v>42450</v>
      </c>
      <c r="G47" s="36" t="s">
        <v>4</v>
      </c>
      <c r="H47" s="53">
        <v>102.36</v>
      </c>
      <c r="I47" s="53"/>
      <c r="J47" s="36">
        <v>36</v>
      </c>
      <c r="K47" s="52">
        <f t="shared" si="1"/>
        <v>17910.998251852056</v>
      </c>
      <c r="L47" s="52"/>
      <c r="M47" s="6">
        <f t="shared" si="2"/>
        <v>0.49752772921811267</v>
      </c>
      <c r="N47" s="44">
        <v>2014</v>
      </c>
      <c r="O47" s="8">
        <v>42456</v>
      </c>
      <c r="P47" s="53">
        <v>102</v>
      </c>
      <c r="Q47" s="53"/>
      <c r="R47" s="54">
        <f t="shared" si="3"/>
        <v>-17910.99825185203</v>
      </c>
      <c r="S47" s="54"/>
      <c r="T47" s="55">
        <f t="shared" si="4"/>
        <v>-36</v>
      </c>
      <c r="U47" s="55"/>
      <c r="V47" s="23">
        <f t="shared" si="5"/>
        <v>0.35999999999999943</v>
      </c>
      <c r="W47">
        <v>102</v>
      </c>
      <c r="X47">
        <v>102.63</v>
      </c>
    </row>
    <row r="48" spans="2:24" ht="13.5">
      <c r="B48" s="36">
        <v>40</v>
      </c>
      <c r="C48" s="52">
        <f t="shared" si="0"/>
        <v>579122.2768098832</v>
      </c>
      <c r="D48" s="52"/>
      <c r="E48" s="44">
        <v>2014</v>
      </c>
      <c r="F48" s="8">
        <v>42463</v>
      </c>
      <c r="G48" s="36" t="s">
        <v>4</v>
      </c>
      <c r="H48" s="53">
        <v>103.78</v>
      </c>
      <c r="I48" s="53"/>
      <c r="J48" s="36">
        <v>22</v>
      </c>
      <c r="K48" s="52">
        <f t="shared" si="1"/>
        <v>17373.668304296494</v>
      </c>
      <c r="L48" s="52"/>
      <c r="M48" s="6">
        <f t="shared" si="2"/>
        <v>0.7897121956498406</v>
      </c>
      <c r="N48" s="44">
        <v>2014</v>
      </c>
      <c r="O48" s="8">
        <v>42465</v>
      </c>
      <c r="P48" s="56">
        <v>103.56</v>
      </c>
      <c r="Q48" s="56"/>
      <c r="R48" s="54">
        <f t="shared" si="3"/>
        <v>-17373.668304296407</v>
      </c>
      <c r="S48" s="54"/>
      <c r="T48" s="55">
        <f t="shared" si="4"/>
        <v>-22</v>
      </c>
      <c r="U48" s="55"/>
      <c r="V48" s="23">
        <f t="shared" si="5"/>
        <v>0.21999999999999886</v>
      </c>
      <c r="W48">
        <v>103.56</v>
      </c>
      <c r="X48">
        <v>104.12</v>
      </c>
    </row>
    <row r="49" spans="2:24" ht="13.5">
      <c r="B49" s="36">
        <v>41</v>
      </c>
      <c r="C49" s="52">
        <f t="shared" si="0"/>
        <v>561748.6085055867</v>
      </c>
      <c r="D49" s="52"/>
      <c r="E49" s="44">
        <v>2014</v>
      </c>
      <c r="F49" s="8">
        <v>42471</v>
      </c>
      <c r="G49" s="36" t="s">
        <v>3</v>
      </c>
      <c r="H49" s="53">
        <v>101.5</v>
      </c>
      <c r="I49" s="53"/>
      <c r="J49" s="36">
        <v>45</v>
      </c>
      <c r="K49" s="52">
        <f t="shared" si="1"/>
        <v>16852.458255167603</v>
      </c>
      <c r="L49" s="52"/>
      <c r="M49" s="6">
        <f t="shared" si="2"/>
        <v>0.3744990723370578</v>
      </c>
      <c r="N49" s="44">
        <v>2014</v>
      </c>
      <c r="O49" s="8">
        <v>42474</v>
      </c>
      <c r="P49" s="53">
        <v>101.95</v>
      </c>
      <c r="Q49" s="53"/>
      <c r="R49" s="54">
        <f t="shared" si="3"/>
        <v>-16852.45825516771</v>
      </c>
      <c r="S49" s="54"/>
      <c r="T49" s="55">
        <f t="shared" si="4"/>
        <v>-45</v>
      </c>
      <c r="U49" s="55"/>
      <c r="V49" s="23">
        <f t="shared" si="5"/>
        <v>-0.45000000000000284</v>
      </c>
      <c r="W49">
        <v>101.95</v>
      </c>
      <c r="X49">
        <v>101.3</v>
      </c>
    </row>
    <row r="50" spans="2:24" ht="13.5">
      <c r="B50" s="36">
        <v>42</v>
      </c>
      <c r="C50" s="52">
        <f t="shared" si="0"/>
        <v>544896.150250419</v>
      </c>
      <c r="D50" s="52"/>
      <c r="E50" s="44">
        <v>2014</v>
      </c>
      <c r="F50" s="8">
        <v>42471</v>
      </c>
      <c r="G50" s="36" t="s">
        <v>4</v>
      </c>
      <c r="H50" s="53">
        <v>102.64</v>
      </c>
      <c r="I50" s="53"/>
      <c r="J50" s="36">
        <v>15</v>
      </c>
      <c r="K50" s="52">
        <f t="shared" si="1"/>
        <v>16346.88450751257</v>
      </c>
      <c r="L50" s="52"/>
      <c r="M50" s="6">
        <f t="shared" si="2"/>
        <v>1.089792300500838</v>
      </c>
      <c r="N50" s="44">
        <v>2014</v>
      </c>
      <c r="O50" s="8">
        <v>42483</v>
      </c>
      <c r="P50" s="53">
        <v>102.51</v>
      </c>
      <c r="Q50" s="53"/>
      <c r="R50" s="54">
        <f t="shared" si="3"/>
        <v>-14167.2999065104</v>
      </c>
      <c r="S50" s="54"/>
      <c r="T50" s="55">
        <f t="shared" si="4"/>
        <v>-15</v>
      </c>
      <c r="U50" s="55"/>
      <c r="V50" s="23">
        <f t="shared" si="5"/>
        <v>0.12999999999999545</v>
      </c>
      <c r="W50">
        <v>102.51</v>
      </c>
      <c r="X50">
        <v>102.67</v>
      </c>
    </row>
    <row r="51" spans="2:24" ht="13.5">
      <c r="B51" s="36">
        <v>43</v>
      </c>
      <c r="C51" s="52">
        <f t="shared" si="0"/>
        <v>530728.8503439086</v>
      </c>
      <c r="D51" s="52"/>
      <c r="E51" s="44">
        <v>2014</v>
      </c>
      <c r="F51" s="8">
        <v>42491</v>
      </c>
      <c r="G51" s="36" t="s">
        <v>3</v>
      </c>
      <c r="H51" s="53">
        <v>102.17</v>
      </c>
      <c r="I51" s="53"/>
      <c r="J51" s="36">
        <v>12</v>
      </c>
      <c r="K51" s="52">
        <f t="shared" si="1"/>
        <v>15921.865510317259</v>
      </c>
      <c r="L51" s="52"/>
      <c r="M51" s="6">
        <f t="shared" si="2"/>
        <v>1.3268221258597717</v>
      </c>
      <c r="N51" s="44">
        <v>2014</v>
      </c>
      <c r="O51" s="8">
        <v>42491</v>
      </c>
      <c r="P51" s="53">
        <v>102.29</v>
      </c>
      <c r="Q51" s="53"/>
      <c r="R51" s="54">
        <f t="shared" si="3"/>
        <v>-15921.865510317864</v>
      </c>
      <c r="S51" s="54"/>
      <c r="T51" s="55">
        <f t="shared" si="4"/>
        <v>-12</v>
      </c>
      <c r="U51" s="55"/>
      <c r="V51" s="23">
        <f t="shared" si="5"/>
        <v>-0.12000000000000455</v>
      </c>
      <c r="W51">
        <v>102.29</v>
      </c>
      <c r="X51">
        <v>102.14</v>
      </c>
    </row>
    <row r="52" spans="2:24" ht="13.5">
      <c r="B52" s="36">
        <v>44</v>
      </c>
      <c r="C52" s="52">
        <f t="shared" si="0"/>
        <v>514806.9848335908</v>
      </c>
      <c r="D52" s="52"/>
      <c r="E52" s="44">
        <v>2014</v>
      </c>
      <c r="F52" s="8">
        <v>42520</v>
      </c>
      <c r="G52" s="36" t="s">
        <v>3</v>
      </c>
      <c r="H52" s="53">
        <v>101.49</v>
      </c>
      <c r="I52" s="53"/>
      <c r="J52" s="36">
        <v>26</v>
      </c>
      <c r="K52" s="52">
        <f t="shared" si="1"/>
        <v>15444.209545007723</v>
      </c>
      <c r="L52" s="52"/>
      <c r="M52" s="6">
        <f t="shared" si="2"/>
        <v>0.594008059423374</v>
      </c>
      <c r="N52" s="44">
        <v>2014</v>
      </c>
      <c r="O52" s="8">
        <v>42520</v>
      </c>
      <c r="P52" s="53">
        <v>101.75</v>
      </c>
      <c r="Q52" s="53"/>
      <c r="R52" s="54">
        <f t="shared" si="3"/>
        <v>-15444.209545008029</v>
      </c>
      <c r="S52" s="54"/>
      <c r="T52" s="55">
        <f t="shared" si="4"/>
        <v>-26</v>
      </c>
      <c r="U52" s="55"/>
      <c r="V52" s="23">
        <f t="shared" si="5"/>
        <v>-0.2600000000000051</v>
      </c>
      <c r="W52">
        <v>101.75</v>
      </c>
      <c r="X52">
        <v>101.4</v>
      </c>
    </row>
    <row r="53" spans="2:24" ht="13.5">
      <c r="B53" s="36">
        <v>45</v>
      </c>
      <c r="C53" s="52">
        <f t="shared" si="0"/>
        <v>499362.7752885828</v>
      </c>
      <c r="D53" s="52"/>
      <c r="E53" s="44">
        <v>2014</v>
      </c>
      <c r="F53" s="8">
        <v>42523</v>
      </c>
      <c r="G53" s="36" t="s">
        <v>4</v>
      </c>
      <c r="H53" s="53">
        <v>101.84</v>
      </c>
      <c r="I53" s="53"/>
      <c r="J53" s="36">
        <v>10</v>
      </c>
      <c r="K53" s="52">
        <f t="shared" si="1"/>
        <v>14980.883258657483</v>
      </c>
      <c r="L53" s="52"/>
      <c r="M53" s="6">
        <f t="shared" si="2"/>
        <v>1.4980883258657482</v>
      </c>
      <c r="N53" s="44">
        <v>2014</v>
      </c>
      <c r="O53" s="8">
        <v>42527</v>
      </c>
      <c r="P53" s="53">
        <v>102.25</v>
      </c>
      <c r="Q53" s="53"/>
      <c r="R53" s="54">
        <f t="shared" si="3"/>
        <v>61421.62136049517</v>
      </c>
      <c r="S53" s="54"/>
      <c r="T53" s="55">
        <f t="shared" si="4"/>
        <v>40.99999999999966</v>
      </c>
      <c r="U53" s="55"/>
      <c r="V53" s="23">
        <f t="shared" si="5"/>
        <v>-0.4099999999999966</v>
      </c>
      <c r="W53">
        <v>101.79</v>
      </c>
      <c r="X53">
        <v>102.77</v>
      </c>
    </row>
    <row r="54" spans="2:24" ht="13.5">
      <c r="B54" s="36">
        <v>46</v>
      </c>
      <c r="C54" s="52">
        <f t="shared" si="0"/>
        <v>560784.396649078</v>
      </c>
      <c r="D54" s="52"/>
      <c r="E54" s="45">
        <v>2014</v>
      </c>
      <c r="F54" s="8">
        <v>42532</v>
      </c>
      <c r="G54" s="36" t="s">
        <v>3</v>
      </c>
      <c r="H54" s="53">
        <v>102.27</v>
      </c>
      <c r="I54" s="53"/>
      <c r="J54" s="36">
        <v>10</v>
      </c>
      <c r="K54" s="52">
        <f t="shared" si="1"/>
        <v>16823.53189947234</v>
      </c>
      <c r="L54" s="52"/>
      <c r="M54" s="6">
        <f t="shared" si="2"/>
        <v>1.682353189947234</v>
      </c>
      <c r="N54" s="45">
        <v>2014</v>
      </c>
      <c r="O54" s="8">
        <v>42534</v>
      </c>
      <c r="P54" s="53">
        <v>101.88</v>
      </c>
      <c r="Q54" s="53"/>
      <c r="R54" s="54">
        <f t="shared" si="3"/>
        <v>65611.77440794221</v>
      </c>
      <c r="S54" s="54"/>
      <c r="T54" s="55">
        <f t="shared" si="4"/>
        <v>39.00000000000006</v>
      </c>
      <c r="U54" s="55"/>
      <c r="V54" s="23">
        <f t="shared" si="5"/>
        <v>0.39000000000000057</v>
      </c>
      <c r="W54">
        <v>102.34</v>
      </c>
      <c r="X54">
        <v>101.59</v>
      </c>
    </row>
    <row r="55" spans="2:24" ht="13.5">
      <c r="B55" s="36">
        <v>47</v>
      </c>
      <c r="C55" s="52">
        <f t="shared" si="0"/>
        <v>626396.1710570202</v>
      </c>
      <c r="D55" s="52"/>
      <c r="E55" s="46">
        <v>2014</v>
      </c>
      <c r="F55" s="8">
        <v>42538</v>
      </c>
      <c r="G55" s="36" t="s">
        <v>3</v>
      </c>
      <c r="H55" s="53">
        <v>101.76</v>
      </c>
      <c r="I55" s="53"/>
      <c r="J55" s="36">
        <v>17</v>
      </c>
      <c r="K55" s="52">
        <f t="shared" si="1"/>
        <v>18791.885131710605</v>
      </c>
      <c r="L55" s="52"/>
      <c r="M55" s="6">
        <f t="shared" si="2"/>
        <v>1.1054050077476827</v>
      </c>
      <c r="N55" s="46">
        <v>2014</v>
      </c>
      <c r="O55" s="8">
        <v>42538</v>
      </c>
      <c r="P55" s="53">
        <v>101.93</v>
      </c>
      <c r="Q55" s="53"/>
      <c r="R55" s="54">
        <f t="shared" si="3"/>
        <v>-18791.885131710795</v>
      </c>
      <c r="S55" s="54"/>
      <c r="T55" s="55">
        <f t="shared" si="4"/>
        <v>-17</v>
      </c>
      <c r="U55" s="55"/>
      <c r="V55" s="23">
        <f t="shared" si="5"/>
        <v>-0.1700000000000017</v>
      </c>
      <c r="W55">
        <v>101.93</v>
      </c>
      <c r="X55">
        <v>101.74</v>
      </c>
    </row>
    <row r="56" spans="2:24" ht="13.5">
      <c r="B56" s="36">
        <v>48</v>
      </c>
      <c r="C56" s="52">
        <f t="shared" si="0"/>
        <v>607604.2859253094</v>
      </c>
      <c r="D56" s="52"/>
      <c r="E56" s="46">
        <v>2014</v>
      </c>
      <c r="F56" s="8">
        <v>42545</v>
      </c>
      <c r="G56" s="36" t="s">
        <v>3</v>
      </c>
      <c r="H56" s="53">
        <v>101.86</v>
      </c>
      <c r="I56" s="53"/>
      <c r="J56" s="36">
        <v>8</v>
      </c>
      <c r="K56" s="52">
        <f t="shared" si="1"/>
        <v>18228.128577759282</v>
      </c>
      <c r="L56" s="52"/>
      <c r="M56" s="6">
        <f t="shared" si="2"/>
        <v>2.2785160722199103</v>
      </c>
      <c r="N56" s="46">
        <v>2014</v>
      </c>
      <c r="O56" s="8">
        <v>42545</v>
      </c>
      <c r="P56" s="53">
        <v>101.94</v>
      </c>
      <c r="Q56" s="53"/>
      <c r="R56" s="54">
        <f t="shared" si="3"/>
        <v>-18228.128577758893</v>
      </c>
      <c r="S56" s="54"/>
      <c r="T56" s="55">
        <f t="shared" si="4"/>
        <v>-8</v>
      </c>
      <c r="U56" s="55"/>
      <c r="V56" s="23">
        <f t="shared" si="5"/>
        <v>-0.0799999999999983</v>
      </c>
      <c r="W56">
        <v>101.94</v>
      </c>
      <c r="X56">
        <v>101.8</v>
      </c>
    </row>
    <row r="57" spans="2:24" ht="13.5">
      <c r="B57" s="36">
        <v>49</v>
      </c>
      <c r="C57" s="52">
        <f t="shared" si="0"/>
        <v>589376.1573475505</v>
      </c>
      <c r="D57" s="52"/>
      <c r="E57" s="46">
        <v>2014</v>
      </c>
      <c r="F57" s="8">
        <v>42548</v>
      </c>
      <c r="G57" s="36" t="s">
        <v>3</v>
      </c>
      <c r="H57" s="53">
        <v>101.64</v>
      </c>
      <c r="I57" s="53"/>
      <c r="J57" s="36">
        <v>8</v>
      </c>
      <c r="K57" s="52">
        <f t="shared" si="1"/>
        <v>17681.284720426513</v>
      </c>
      <c r="L57" s="52"/>
      <c r="M57" s="6">
        <f t="shared" si="2"/>
        <v>2.210160590053314</v>
      </c>
      <c r="N57" s="46">
        <v>2014</v>
      </c>
      <c r="O57" s="8">
        <v>42552</v>
      </c>
      <c r="P57" s="53">
        <v>101.45</v>
      </c>
      <c r="Q57" s="53"/>
      <c r="R57" s="54">
        <f t="shared" si="3"/>
        <v>41993.05121101246</v>
      </c>
      <c r="S57" s="54"/>
      <c r="T57" s="55">
        <f t="shared" si="4"/>
        <v>18.999999999999773</v>
      </c>
      <c r="U57" s="55"/>
      <c r="V57" s="23">
        <f t="shared" si="5"/>
        <v>0.18999999999999773</v>
      </c>
      <c r="W57">
        <v>101.65</v>
      </c>
      <c r="X57">
        <v>101.23</v>
      </c>
    </row>
    <row r="58" spans="2:24" ht="13.5">
      <c r="B58" s="36">
        <v>50</v>
      </c>
      <c r="C58" s="52">
        <f t="shared" si="0"/>
        <v>631369.2085585629</v>
      </c>
      <c r="D58" s="52"/>
      <c r="E58" s="46">
        <v>2014</v>
      </c>
      <c r="F58" s="8">
        <v>42553</v>
      </c>
      <c r="G58" s="36" t="s">
        <v>4</v>
      </c>
      <c r="H58" s="53">
        <v>101.57</v>
      </c>
      <c r="I58" s="53"/>
      <c r="J58" s="36">
        <v>14</v>
      </c>
      <c r="K58" s="52">
        <f t="shared" si="1"/>
        <v>18941.076256756885</v>
      </c>
      <c r="L58" s="52"/>
      <c r="M58" s="6">
        <f t="shared" si="2"/>
        <v>1.3529340183397776</v>
      </c>
      <c r="N58" s="46">
        <v>2014</v>
      </c>
      <c r="O58" s="8">
        <v>42553</v>
      </c>
      <c r="P58" s="53">
        <v>101.43</v>
      </c>
      <c r="Q58" s="53"/>
      <c r="R58" s="54">
        <f t="shared" si="3"/>
        <v>-18941.07625675504</v>
      </c>
      <c r="S58" s="54"/>
      <c r="T58" s="55">
        <f t="shared" si="4"/>
        <v>-14</v>
      </c>
      <c r="U58" s="55"/>
      <c r="V58" s="23">
        <f t="shared" si="5"/>
        <v>0.13999999999998636</v>
      </c>
      <c r="W58">
        <v>101.43</v>
      </c>
      <c r="X58">
        <v>101.63</v>
      </c>
    </row>
    <row r="59" spans="2:24" ht="13.5">
      <c r="B59" s="36">
        <v>51</v>
      </c>
      <c r="C59" s="52">
        <f t="shared" si="0"/>
        <v>612428.1323018079</v>
      </c>
      <c r="D59" s="52"/>
      <c r="E59" s="47">
        <v>2014</v>
      </c>
      <c r="F59" s="8">
        <v>42555</v>
      </c>
      <c r="G59" s="36" t="s">
        <v>4</v>
      </c>
      <c r="H59" s="53">
        <v>102.08</v>
      </c>
      <c r="I59" s="53"/>
      <c r="J59" s="36">
        <v>13</v>
      </c>
      <c r="K59" s="52">
        <f t="shared" si="1"/>
        <v>18372.843969054236</v>
      </c>
      <c r="L59" s="52"/>
      <c r="M59" s="6">
        <f t="shared" si="2"/>
        <v>1.413295689927249</v>
      </c>
      <c r="N59" s="47">
        <v>2014</v>
      </c>
      <c r="O59" s="8">
        <v>42558</v>
      </c>
      <c r="P59" s="53">
        <v>101.95</v>
      </c>
      <c r="Q59" s="53"/>
      <c r="R59" s="54">
        <f t="shared" si="3"/>
        <v>-18372.843969053596</v>
      </c>
      <c r="S59" s="54"/>
      <c r="T59" s="55">
        <f t="shared" si="4"/>
        <v>-13</v>
      </c>
      <c r="U59" s="55"/>
      <c r="V59" s="23">
        <f t="shared" si="5"/>
        <v>0.12999999999999545</v>
      </c>
      <c r="W59">
        <v>101.95</v>
      </c>
      <c r="X59">
        <v>102.18</v>
      </c>
    </row>
    <row r="60" spans="2:24" ht="13.5">
      <c r="B60" s="36">
        <v>52</v>
      </c>
      <c r="C60" s="52">
        <f t="shared" si="0"/>
        <v>594055.2883327543</v>
      </c>
      <c r="D60" s="52"/>
      <c r="E60" s="47">
        <v>2014</v>
      </c>
      <c r="F60" s="8">
        <v>42561</v>
      </c>
      <c r="G60" s="36" t="s">
        <v>3</v>
      </c>
      <c r="H60" s="53">
        <v>101.57</v>
      </c>
      <c r="I60" s="53"/>
      <c r="J60" s="36">
        <v>12</v>
      </c>
      <c r="K60" s="52">
        <f t="shared" si="1"/>
        <v>17821.658649982626</v>
      </c>
      <c r="L60" s="52"/>
      <c r="M60" s="6">
        <f t="shared" si="2"/>
        <v>1.4851382208318855</v>
      </c>
      <c r="N60" s="48">
        <v>2014</v>
      </c>
      <c r="O60" s="8">
        <v>42565</v>
      </c>
      <c r="P60" s="53">
        <v>101.55</v>
      </c>
      <c r="Q60" s="53"/>
      <c r="R60" s="54">
        <f t="shared" si="3"/>
        <v>2970.2764416631803</v>
      </c>
      <c r="S60" s="54"/>
      <c r="T60" s="55">
        <f t="shared" si="4"/>
        <v>1.999999999999602</v>
      </c>
      <c r="U60" s="55"/>
      <c r="V60" s="23">
        <f t="shared" si="5"/>
        <v>0.01999999999999602</v>
      </c>
      <c r="W60">
        <v>101.64</v>
      </c>
      <c r="X60">
        <v>101.05</v>
      </c>
    </row>
    <row r="61" spans="2:24" ht="13.5">
      <c r="B61" s="36">
        <v>53</v>
      </c>
      <c r="C61" s="52">
        <f t="shared" si="0"/>
        <v>597025.5647744174</v>
      </c>
      <c r="D61" s="52"/>
      <c r="E61" s="48">
        <v>2014</v>
      </c>
      <c r="F61" s="8">
        <v>42575</v>
      </c>
      <c r="G61" s="36" t="s">
        <v>4</v>
      </c>
      <c r="H61" s="53">
        <v>101.54</v>
      </c>
      <c r="I61" s="53"/>
      <c r="J61" s="36">
        <v>8</v>
      </c>
      <c r="K61" s="52">
        <f t="shared" si="1"/>
        <v>17910.766943232524</v>
      </c>
      <c r="L61" s="52"/>
      <c r="M61" s="6">
        <f t="shared" si="2"/>
        <v>2.2388458679040655</v>
      </c>
      <c r="N61" s="48">
        <v>2014</v>
      </c>
      <c r="O61" s="8">
        <v>42575</v>
      </c>
      <c r="P61" s="53">
        <v>101.46</v>
      </c>
      <c r="Q61" s="53"/>
      <c r="R61" s="54">
        <f t="shared" si="3"/>
        <v>-17910.766943235325</v>
      </c>
      <c r="S61" s="54"/>
      <c r="T61" s="55">
        <f t="shared" si="4"/>
        <v>-8</v>
      </c>
      <c r="U61" s="55"/>
      <c r="V61" s="23">
        <f t="shared" si="5"/>
        <v>0.0800000000000125</v>
      </c>
      <c r="W61">
        <v>101.46</v>
      </c>
      <c r="X61">
        <v>101.56</v>
      </c>
    </row>
    <row r="62" spans="2:24" ht="13.5">
      <c r="B62" s="36">
        <v>54</v>
      </c>
      <c r="C62" s="52">
        <f t="shared" si="0"/>
        <v>579114.7978311821</v>
      </c>
      <c r="D62" s="52"/>
      <c r="E62" s="48">
        <v>2014</v>
      </c>
      <c r="F62" s="8">
        <v>42579</v>
      </c>
      <c r="G62" s="36" t="s">
        <v>4</v>
      </c>
      <c r="H62" s="53">
        <v>101.82</v>
      </c>
      <c r="I62" s="53"/>
      <c r="J62" s="36">
        <v>11</v>
      </c>
      <c r="K62" s="52">
        <f t="shared" si="1"/>
        <v>17373.443934935465</v>
      </c>
      <c r="L62" s="52"/>
      <c r="M62" s="6">
        <f t="shared" si="2"/>
        <v>1.5794039940850424</v>
      </c>
      <c r="N62" s="48">
        <v>2014</v>
      </c>
      <c r="O62" s="8">
        <v>42583</v>
      </c>
      <c r="P62" s="53">
        <v>102.7</v>
      </c>
      <c r="Q62" s="53"/>
      <c r="R62" s="54">
        <f t="shared" si="3"/>
        <v>138987.55147948524</v>
      </c>
      <c r="S62" s="54"/>
      <c r="T62" s="55">
        <f t="shared" si="4"/>
        <v>88.00000000000097</v>
      </c>
      <c r="U62" s="55"/>
      <c r="V62" s="23">
        <f t="shared" si="5"/>
        <v>-0.8800000000000097</v>
      </c>
      <c r="W62">
        <v>101.74</v>
      </c>
      <c r="X62">
        <v>103.07</v>
      </c>
    </row>
    <row r="63" spans="2:24" ht="13.5">
      <c r="B63" s="36">
        <v>55</v>
      </c>
      <c r="C63" s="52">
        <f t="shared" si="0"/>
        <v>718102.3493106674</v>
      </c>
      <c r="D63" s="52"/>
      <c r="E63" s="48">
        <v>2014</v>
      </c>
      <c r="F63" s="8">
        <v>42604</v>
      </c>
      <c r="G63" s="36" t="s">
        <v>4</v>
      </c>
      <c r="H63" s="53">
        <v>103.77</v>
      </c>
      <c r="I63" s="53"/>
      <c r="J63" s="36">
        <v>29</v>
      </c>
      <c r="K63" s="52">
        <f t="shared" si="1"/>
        <v>21543.07047932002</v>
      </c>
      <c r="L63" s="52"/>
      <c r="M63" s="6">
        <f t="shared" si="2"/>
        <v>0.7428644992868972</v>
      </c>
      <c r="N63" s="48">
        <v>2014</v>
      </c>
      <c r="O63" s="8">
        <v>42608</v>
      </c>
      <c r="P63" s="53">
        <v>103.82</v>
      </c>
      <c r="Q63" s="53"/>
      <c r="R63" s="54">
        <f t="shared" si="3"/>
        <v>3714.3224964342753</v>
      </c>
      <c r="S63" s="54"/>
      <c r="T63" s="55">
        <f t="shared" si="4"/>
        <v>4.999999999999716</v>
      </c>
      <c r="U63" s="55"/>
      <c r="V63" s="23">
        <f t="shared" si="5"/>
        <v>-0.04999999999999716</v>
      </c>
      <c r="W63">
        <v>103.64</v>
      </c>
      <c r="X63">
        <v>104.25</v>
      </c>
    </row>
    <row r="64" spans="2:24" ht="13.5">
      <c r="B64" s="36">
        <v>56</v>
      </c>
      <c r="C64" s="52">
        <f t="shared" si="0"/>
        <v>721816.6718071017</v>
      </c>
      <c r="D64" s="52"/>
      <c r="E64" s="48">
        <v>2014</v>
      </c>
      <c r="F64" s="8">
        <v>42617</v>
      </c>
      <c r="G64" s="36" t="s">
        <v>4</v>
      </c>
      <c r="H64" s="53">
        <v>105</v>
      </c>
      <c r="I64" s="53"/>
      <c r="J64" s="36">
        <v>27</v>
      </c>
      <c r="K64" s="52">
        <f t="shared" si="1"/>
        <v>21654.50015421305</v>
      </c>
      <c r="L64" s="52"/>
      <c r="M64" s="6">
        <f t="shared" si="2"/>
        <v>0.8020185242301129</v>
      </c>
      <c r="N64" s="48">
        <v>2014</v>
      </c>
      <c r="O64" s="8">
        <v>42618</v>
      </c>
      <c r="P64" s="53">
        <v>104.73</v>
      </c>
      <c r="Q64" s="53"/>
      <c r="R64" s="54">
        <f t="shared" si="3"/>
        <v>-21654.50015421273</v>
      </c>
      <c r="S64" s="54"/>
      <c r="T64" s="55">
        <f t="shared" si="4"/>
        <v>-27</v>
      </c>
      <c r="U64" s="55"/>
      <c r="V64" s="23">
        <f t="shared" si="5"/>
        <v>0.269999999999996</v>
      </c>
      <c r="W64">
        <v>104.73</v>
      </c>
      <c r="X64">
        <v>105.67</v>
      </c>
    </row>
    <row r="65" spans="2:24" ht="13.5">
      <c r="B65" s="36">
        <v>57</v>
      </c>
      <c r="C65" s="52">
        <f t="shared" si="0"/>
        <v>700162.171652889</v>
      </c>
      <c r="D65" s="52"/>
      <c r="E65" s="48">
        <v>2014</v>
      </c>
      <c r="F65" s="8">
        <v>42635</v>
      </c>
      <c r="G65" s="36" t="s">
        <v>4</v>
      </c>
      <c r="H65" s="53">
        <v>109.07</v>
      </c>
      <c r="I65" s="53"/>
      <c r="J65" s="36">
        <v>50</v>
      </c>
      <c r="K65" s="52">
        <f t="shared" si="1"/>
        <v>21004.86514958667</v>
      </c>
      <c r="L65" s="52"/>
      <c r="M65" s="6">
        <f t="shared" si="2"/>
        <v>0.42009730299173337</v>
      </c>
      <c r="N65" s="48">
        <v>2014</v>
      </c>
      <c r="O65" s="8">
        <v>42636</v>
      </c>
      <c r="P65" s="53">
        <v>108.57</v>
      </c>
      <c r="Q65" s="53"/>
      <c r="R65" s="54">
        <f t="shared" si="3"/>
        <v>-21004.86514958667</v>
      </c>
      <c r="S65" s="54"/>
      <c r="T65" s="55">
        <f t="shared" si="4"/>
        <v>-50</v>
      </c>
      <c r="U65" s="55"/>
      <c r="V65" s="23">
        <f t="shared" si="5"/>
        <v>0.5</v>
      </c>
      <c r="W65">
        <v>108.57</v>
      </c>
      <c r="X65">
        <v>109.18</v>
      </c>
    </row>
    <row r="66" spans="2:24" ht="13.5">
      <c r="B66" s="36">
        <v>58</v>
      </c>
      <c r="C66" s="52">
        <f t="shared" si="0"/>
        <v>679157.3065033023</v>
      </c>
      <c r="D66" s="52"/>
      <c r="E66" s="48">
        <v>2014</v>
      </c>
      <c r="F66" s="8">
        <v>42639</v>
      </c>
      <c r="G66" s="36" t="s">
        <v>3</v>
      </c>
      <c r="H66" s="53">
        <v>108.61</v>
      </c>
      <c r="I66" s="53"/>
      <c r="J66" s="36">
        <v>16</v>
      </c>
      <c r="K66" s="52">
        <f t="shared" si="1"/>
        <v>20374.719195099067</v>
      </c>
      <c r="L66" s="52"/>
      <c r="M66" s="6">
        <f t="shared" si="2"/>
        <v>1.2734199496936918</v>
      </c>
      <c r="N66" s="48">
        <v>2014</v>
      </c>
      <c r="O66" s="8">
        <v>42639</v>
      </c>
      <c r="P66" s="53">
        <v>108.77</v>
      </c>
      <c r="Q66" s="53"/>
      <c r="R66" s="54">
        <f t="shared" si="3"/>
        <v>-20374.719195098634</v>
      </c>
      <c r="S66" s="54"/>
      <c r="T66" s="55">
        <f t="shared" si="4"/>
        <v>-16</v>
      </c>
      <c r="U66" s="55"/>
      <c r="V66" s="23">
        <f t="shared" si="5"/>
        <v>-0.1599999999999966</v>
      </c>
      <c r="W66">
        <v>108.77</v>
      </c>
      <c r="X66">
        <v>108.46</v>
      </c>
    </row>
    <row r="67" spans="2:24" ht="13.5">
      <c r="B67" s="36">
        <v>59</v>
      </c>
      <c r="C67" s="52">
        <f t="shared" si="0"/>
        <v>658782.5873082037</v>
      </c>
      <c r="D67" s="52"/>
      <c r="E67" s="48">
        <v>2014</v>
      </c>
      <c r="F67" s="8">
        <v>42639</v>
      </c>
      <c r="G67" s="36" t="s">
        <v>4</v>
      </c>
      <c r="H67" s="53">
        <v>109.08</v>
      </c>
      <c r="I67" s="53"/>
      <c r="J67" s="36">
        <v>25</v>
      </c>
      <c r="K67" s="52">
        <f t="shared" si="1"/>
        <v>19763.47761924611</v>
      </c>
      <c r="L67" s="52"/>
      <c r="M67" s="6">
        <f t="shared" si="2"/>
        <v>0.7905391047698445</v>
      </c>
      <c r="N67" s="48">
        <v>2014</v>
      </c>
      <c r="O67" s="8">
        <v>42642</v>
      </c>
      <c r="P67" s="53">
        <v>109.24</v>
      </c>
      <c r="Q67" s="53"/>
      <c r="R67" s="54">
        <f t="shared" si="3"/>
        <v>12648.62567631724</v>
      </c>
      <c r="S67" s="54"/>
      <c r="T67" s="55">
        <f t="shared" si="4"/>
        <v>15.999999999999659</v>
      </c>
      <c r="U67" s="55"/>
      <c r="V67" s="23">
        <f t="shared" si="5"/>
        <v>-0.1599999999999966</v>
      </c>
      <c r="W67">
        <v>109.01</v>
      </c>
      <c r="X67">
        <v>109.73</v>
      </c>
    </row>
    <row r="68" spans="2:24" ht="13.5">
      <c r="B68" s="36">
        <v>60</v>
      </c>
      <c r="C68" s="52">
        <f t="shared" si="0"/>
        <v>671431.212984521</v>
      </c>
      <c r="D68" s="52"/>
      <c r="E68" s="48">
        <v>2014</v>
      </c>
      <c r="F68" s="8">
        <v>42651</v>
      </c>
      <c r="G68" s="36" t="s">
        <v>3</v>
      </c>
      <c r="H68" s="53">
        <v>108.19</v>
      </c>
      <c r="I68" s="53"/>
      <c r="J68" s="36">
        <v>33</v>
      </c>
      <c r="K68" s="52">
        <f t="shared" si="1"/>
        <v>20142.93638953563</v>
      </c>
      <c r="L68" s="52"/>
      <c r="M68" s="6">
        <f t="shared" si="2"/>
        <v>0.61039201180411</v>
      </c>
      <c r="N68" s="48">
        <v>2014</v>
      </c>
      <c r="O68" s="8">
        <v>42652</v>
      </c>
      <c r="P68" s="53">
        <v>108.52</v>
      </c>
      <c r="Q68" s="53"/>
      <c r="R68" s="54">
        <f t="shared" si="3"/>
        <v>-20142.936389535524</v>
      </c>
      <c r="S68" s="54"/>
      <c r="T68" s="55">
        <f t="shared" si="4"/>
        <v>-33</v>
      </c>
      <c r="U68" s="55"/>
      <c r="V68" s="23">
        <f t="shared" si="5"/>
        <v>-0.3299999999999983</v>
      </c>
      <c r="W68">
        <v>108.52</v>
      </c>
      <c r="X68">
        <v>107.81</v>
      </c>
    </row>
    <row r="69" spans="2:24" ht="13.5">
      <c r="B69" s="36">
        <v>61</v>
      </c>
      <c r="C69" s="52">
        <f t="shared" si="0"/>
        <v>651288.2765949854</v>
      </c>
      <c r="D69" s="52"/>
      <c r="E69" s="48">
        <v>2014</v>
      </c>
      <c r="F69" s="8">
        <v>42652</v>
      </c>
      <c r="G69" s="36" t="s">
        <v>3</v>
      </c>
      <c r="H69" s="53">
        <v>108.03</v>
      </c>
      <c r="I69" s="53"/>
      <c r="J69" s="36">
        <v>69</v>
      </c>
      <c r="K69" s="52">
        <f t="shared" si="1"/>
        <v>19538.648297849562</v>
      </c>
      <c r="L69" s="52"/>
      <c r="M69" s="6">
        <f t="shared" si="2"/>
        <v>0.2831688159108632</v>
      </c>
      <c r="N69" s="48">
        <v>2014</v>
      </c>
      <c r="O69" s="8">
        <v>42660</v>
      </c>
      <c r="P69" s="53">
        <v>106.32</v>
      </c>
      <c r="Q69" s="53"/>
      <c r="R69" s="54">
        <f t="shared" si="3"/>
        <v>48421.86752075783</v>
      </c>
      <c r="S69" s="54"/>
      <c r="T69" s="55">
        <f t="shared" si="4"/>
        <v>171.0000000000008</v>
      </c>
      <c r="U69" s="55"/>
      <c r="V69" s="23">
        <f t="shared" si="5"/>
        <v>1.710000000000008</v>
      </c>
      <c r="W69">
        <v>108.3</v>
      </c>
      <c r="X69">
        <v>105.2</v>
      </c>
    </row>
    <row r="70" spans="2:24" ht="13.5">
      <c r="B70" s="36">
        <v>62</v>
      </c>
      <c r="C70" s="52">
        <f t="shared" si="0"/>
        <v>699710.1441157432</v>
      </c>
      <c r="D70" s="52"/>
      <c r="E70" s="48">
        <v>2014</v>
      </c>
      <c r="F70" s="8">
        <v>42668</v>
      </c>
      <c r="G70" s="36" t="s">
        <v>4</v>
      </c>
      <c r="H70" s="53">
        <v>108.16</v>
      </c>
      <c r="I70" s="53"/>
      <c r="J70" s="36">
        <v>39</v>
      </c>
      <c r="K70" s="52">
        <f t="shared" si="1"/>
        <v>20991.304323472297</v>
      </c>
      <c r="L70" s="52"/>
      <c r="M70" s="6">
        <f t="shared" si="2"/>
        <v>0.5382385723967256</v>
      </c>
      <c r="N70" s="48">
        <v>2014</v>
      </c>
      <c r="O70" s="8">
        <v>42670</v>
      </c>
      <c r="P70" s="53">
        <v>107.77</v>
      </c>
      <c r="Q70" s="53"/>
      <c r="R70" s="54">
        <f t="shared" si="3"/>
        <v>-20991.30432347233</v>
      </c>
      <c r="S70" s="54"/>
      <c r="T70" s="55">
        <f t="shared" si="4"/>
        <v>-39</v>
      </c>
      <c r="U70" s="55"/>
      <c r="V70" s="23">
        <f t="shared" si="5"/>
        <v>0.39000000000000057</v>
      </c>
      <c r="W70">
        <v>107.77</v>
      </c>
      <c r="X70">
        <v>108.2</v>
      </c>
    </row>
    <row r="71" spans="2:24" ht="13.5">
      <c r="B71" s="36">
        <v>63</v>
      </c>
      <c r="C71" s="52">
        <f t="shared" si="0"/>
        <v>678718.8397922709</v>
      </c>
      <c r="D71" s="52"/>
      <c r="E71" s="48">
        <v>2014</v>
      </c>
      <c r="F71" s="8">
        <v>42672</v>
      </c>
      <c r="G71" s="36" t="s">
        <v>4</v>
      </c>
      <c r="H71" s="53">
        <v>108.16</v>
      </c>
      <c r="I71" s="53"/>
      <c r="J71" s="36">
        <v>48</v>
      </c>
      <c r="K71" s="52">
        <f t="shared" si="1"/>
        <v>20361.565193768125</v>
      </c>
      <c r="L71" s="52"/>
      <c r="M71" s="6">
        <f t="shared" si="2"/>
        <v>0.4241992748701693</v>
      </c>
      <c r="N71" s="48">
        <v>2014</v>
      </c>
      <c r="O71" s="8">
        <v>42684</v>
      </c>
      <c r="P71" s="53">
        <v>114.03</v>
      </c>
      <c r="Q71" s="53"/>
      <c r="R71" s="54">
        <f t="shared" si="3"/>
        <v>249004.97434878958</v>
      </c>
      <c r="S71" s="54"/>
      <c r="T71" s="55">
        <f t="shared" si="4"/>
        <v>587.0000000000005</v>
      </c>
      <c r="U71" s="55"/>
      <c r="V71" s="23">
        <f t="shared" si="5"/>
        <v>-5.8700000000000045</v>
      </c>
      <c r="W71">
        <v>107.91</v>
      </c>
      <c r="X71">
        <v>115.56</v>
      </c>
    </row>
    <row r="72" spans="2:24" ht="13.5">
      <c r="B72" s="36">
        <v>64</v>
      </c>
      <c r="C72" s="52">
        <f t="shared" si="0"/>
        <v>927723.8141410605</v>
      </c>
      <c r="D72" s="52"/>
      <c r="E72" s="48">
        <v>2014</v>
      </c>
      <c r="F72" s="8">
        <v>42724</v>
      </c>
      <c r="G72" s="36" t="s">
        <v>4</v>
      </c>
      <c r="H72" s="53">
        <v>119.5</v>
      </c>
      <c r="I72" s="53"/>
      <c r="J72" s="36">
        <v>67</v>
      </c>
      <c r="K72" s="52">
        <f t="shared" si="1"/>
        <v>27831.714424231814</v>
      </c>
      <c r="L72" s="52"/>
      <c r="M72" s="6">
        <f t="shared" si="2"/>
        <v>0.41539872274972856</v>
      </c>
      <c r="N72" s="48">
        <v>2014</v>
      </c>
      <c r="O72" s="8">
        <v>42735</v>
      </c>
      <c r="P72" s="53">
        <v>120.12</v>
      </c>
      <c r="Q72" s="53"/>
      <c r="R72" s="54">
        <f t="shared" si="3"/>
        <v>25754.720810483363</v>
      </c>
      <c r="S72" s="54"/>
      <c r="T72" s="55">
        <f t="shared" si="4"/>
        <v>62.000000000000455</v>
      </c>
      <c r="U72" s="55"/>
      <c r="V72" s="23">
        <f t="shared" si="5"/>
        <v>-0.6200000000000045</v>
      </c>
      <c r="X72">
        <v>120.83</v>
      </c>
    </row>
    <row r="73" spans="2:24" ht="13.5">
      <c r="B73" s="36">
        <v>65</v>
      </c>
      <c r="C73" s="52">
        <f t="shared" si="0"/>
        <v>953478.5349515438</v>
      </c>
      <c r="D73" s="52"/>
      <c r="E73" s="49">
        <v>2015</v>
      </c>
      <c r="F73" s="8">
        <v>42376</v>
      </c>
      <c r="G73" s="36" t="s">
        <v>3</v>
      </c>
      <c r="H73" s="53">
        <v>118.84</v>
      </c>
      <c r="I73" s="53"/>
      <c r="J73" s="36">
        <v>54</v>
      </c>
      <c r="K73" s="52">
        <f t="shared" si="1"/>
        <v>28604.356048546313</v>
      </c>
      <c r="L73" s="52"/>
      <c r="M73" s="6">
        <f t="shared" si="2"/>
        <v>0.5297102971953022</v>
      </c>
      <c r="N73" s="36">
        <v>2015</v>
      </c>
      <c r="O73" s="8">
        <v>42377</v>
      </c>
      <c r="P73" s="53">
        <v>119.38</v>
      </c>
      <c r="Q73" s="53"/>
      <c r="R73" s="54">
        <f t="shared" si="3"/>
        <v>-28604.35604854589</v>
      </c>
      <c r="S73" s="54"/>
      <c r="T73" s="55">
        <f t="shared" si="4"/>
        <v>-54</v>
      </c>
      <c r="U73" s="55"/>
      <c r="V73" s="23">
        <f t="shared" si="5"/>
        <v>-0.539999999999992</v>
      </c>
      <c r="W73">
        <v>119.38</v>
      </c>
      <c r="X73">
        <v>118.04</v>
      </c>
    </row>
    <row r="74" spans="2:24" ht="13.5">
      <c r="B74" s="36">
        <v>66</v>
      </c>
      <c r="C74" s="52">
        <f aca="true" t="shared" si="6" ref="C74:C108">IF(R73="","",C73+R73)</f>
        <v>924874.1789029979</v>
      </c>
      <c r="D74" s="52"/>
      <c r="E74" s="49">
        <v>2015</v>
      </c>
      <c r="F74" s="8">
        <v>42379</v>
      </c>
      <c r="G74" s="36" t="s">
        <v>3</v>
      </c>
      <c r="H74" s="53">
        <v>118.85</v>
      </c>
      <c r="I74" s="53"/>
      <c r="J74" s="36">
        <v>89</v>
      </c>
      <c r="K74" s="52">
        <f aca="true" t="shared" si="7" ref="K74:K108">IF(F74="","",C74*0.03)</f>
        <v>27746.225367089934</v>
      </c>
      <c r="L74" s="52"/>
      <c r="M74" s="6">
        <f aca="true" t="shared" si="8" ref="M74:M108">IF(J74="","",(K74/J74)/1000)</f>
        <v>0.31175534120325765</v>
      </c>
      <c r="N74" s="49">
        <v>2015</v>
      </c>
      <c r="O74" s="8">
        <v>42384</v>
      </c>
      <c r="P74" s="53">
        <v>117.23</v>
      </c>
      <c r="Q74" s="53"/>
      <c r="R74" s="54">
        <f aca="true" t="shared" si="9" ref="R74:R108">IF(O74="","",(IF(G74="売",H74-P74,P74-H74))*M74*100000)</f>
        <v>50504.36527492744</v>
      </c>
      <c r="S74" s="54"/>
      <c r="T74" s="55">
        <f aca="true" t="shared" si="10" ref="T74:T108">IF(O74="","",IF(R74&lt;0,J74*(-1),IF(G74="買",(P74-H74)*100,(H74-P74)*100)))</f>
        <v>161.99999999999903</v>
      </c>
      <c r="U74" s="55"/>
      <c r="V74" s="23">
        <f t="shared" si="5"/>
        <v>1.6199999999999903</v>
      </c>
      <c r="W74">
        <v>119.3</v>
      </c>
      <c r="X74">
        <v>116.06</v>
      </c>
    </row>
    <row r="75" spans="2:24" ht="13.5">
      <c r="B75" s="36">
        <v>67</v>
      </c>
      <c r="C75" s="52">
        <f t="shared" si="6"/>
        <v>975378.5441779253</v>
      </c>
      <c r="D75" s="52"/>
      <c r="E75" s="49">
        <v>2015</v>
      </c>
      <c r="F75" s="8">
        <v>42391</v>
      </c>
      <c r="G75" s="36" t="s">
        <v>4</v>
      </c>
      <c r="H75" s="53">
        <v>117.98</v>
      </c>
      <c r="I75" s="53"/>
      <c r="J75" s="36">
        <v>27</v>
      </c>
      <c r="K75" s="52">
        <f t="shared" si="7"/>
        <v>29261.356325337758</v>
      </c>
      <c r="L75" s="52"/>
      <c r="M75" s="6">
        <f t="shared" si="8"/>
        <v>1.0837539379754726</v>
      </c>
      <c r="N75" s="49">
        <v>2015</v>
      </c>
      <c r="O75" s="8">
        <v>42391</v>
      </c>
      <c r="P75" s="53">
        <v>117.71</v>
      </c>
      <c r="Q75" s="53"/>
      <c r="R75" s="54">
        <f t="shared" si="9"/>
        <v>-29261.356325338867</v>
      </c>
      <c r="S75" s="54"/>
      <c r="T75" s="55">
        <f t="shared" si="10"/>
        <v>-27</v>
      </c>
      <c r="U75" s="55"/>
      <c r="V75" s="23">
        <f t="shared" si="5"/>
        <v>0.27000000000001023</v>
      </c>
      <c r="W75">
        <v>117.71</v>
      </c>
      <c r="X75">
        <v>118.32</v>
      </c>
    </row>
    <row r="76" spans="2:24" ht="13.5">
      <c r="B76" s="36">
        <v>68</v>
      </c>
      <c r="C76" s="52">
        <f t="shared" si="6"/>
        <v>946117.1878525865</v>
      </c>
      <c r="D76" s="52"/>
      <c r="E76" s="49">
        <v>2015</v>
      </c>
      <c r="F76" s="8">
        <v>42402</v>
      </c>
      <c r="G76" s="36" t="s">
        <v>3</v>
      </c>
      <c r="H76" s="53">
        <v>117.56</v>
      </c>
      <c r="I76" s="53"/>
      <c r="J76" s="36">
        <v>29</v>
      </c>
      <c r="K76" s="52">
        <f t="shared" si="7"/>
        <v>28383.515635577594</v>
      </c>
      <c r="L76" s="52"/>
      <c r="M76" s="6">
        <f t="shared" si="8"/>
        <v>0.9787419184681929</v>
      </c>
      <c r="N76" s="49">
        <v>2015</v>
      </c>
      <c r="O76" s="8">
        <v>42404</v>
      </c>
      <c r="P76" s="53">
        <v>117.85</v>
      </c>
      <c r="Q76" s="53"/>
      <c r="R76" s="54">
        <f t="shared" si="9"/>
        <v>-28383.515635576816</v>
      </c>
      <c r="S76" s="54"/>
      <c r="T76" s="55">
        <f t="shared" si="10"/>
        <v>-29</v>
      </c>
      <c r="U76" s="55"/>
      <c r="V76" s="23">
        <f t="shared" si="5"/>
        <v>-0.28999999999999204</v>
      </c>
      <c r="W76">
        <v>117.85</v>
      </c>
      <c r="X76">
        <v>116.86</v>
      </c>
    </row>
    <row r="77" spans="2:24" ht="13.5">
      <c r="B77" s="36">
        <v>69</v>
      </c>
      <c r="C77" s="52">
        <f t="shared" si="6"/>
        <v>917733.6722170097</v>
      </c>
      <c r="D77" s="52"/>
      <c r="E77" s="49">
        <v>2015</v>
      </c>
      <c r="F77" s="8">
        <v>42405</v>
      </c>
      <c r="G77" s="36" t="s">
        <v>3</v>
      </c>
      <c r="H77" s="53">
        <v>117.34</v>
      </c>
      <c r="I77" s="53"/>
      <c r="J77" s="36">
        <v>29</v>
      </c>
      <c r="K77" s="52">
        <f t="shared" si="7"/>
        <v>27532.01016651029</v>
      </c>
      <c r="L77" s="52"/>
      <c r="M77" s="6">
        <f t="shared" si="8"/>
        <v>0.9493796609141478</v>
      </c>
      <c r="N77" s="49">
        <v>2015</v>
      </c>
      <c r="O77" s="8">
        <v>42406</v>
      </c>
      <c r="P77" s="53">
        <v>117.63</v>
      </c>
      <c r="Q77" s="53"/>
      <c r="R77" s="54">
        <f t="shared" si="9"/>
        <v>-27532.010166509528</v>
      </c>
      <c r="S77" s="54"/>
      <c r="T77" s="55">
        <f t="shared" si="10"/>
        <v>-29</v>
      </c>
      <c r="U77" s="55"/>
      <c r="V77" s="23">
        <f t="shared" si="5"/>
        <v>-0.28999999999999204</v>
      </c>
      <c r="W77">
        <v>117.63</v>
      </c>
      <c r="X77">
        <v>117</v>
      </c>
    </row>
    <row r="78" spans="2:24" ht="13.5">
      <c r="B78" s="36">
        <v>70</v>
      </c>
      <c r="C78" s="52">
        <f t="shared" si="6"/>
        <v>890201.6620505002</v>
      </c>
      <c r="D78" s="52"/>
      <c r="E78" s="49">
        <v>2015</v>
      </c>
      <c r="F78" s="8">
        <v>42410</v>
      </c>
      <c r="G78" s="36" t="s">
        <v>4</v>
      </c>
      <c r="H78" s="53">
        <v>118.63</v>
      </c>
      <c r="I78" s="53"/>
      <c r="J78" s="36">
        <v>32</v>
      </c>
      <c r="K78" s="52">
        <f t="shared" si="7"/>
        <v>26706.049861515003</v>
      </c>
      <c r="L78" s="52"/>
      <c r="M78" s="6">
        <f t="shared" si="8"/>
        <v>0.8345640581723438</v>
      </c>
      <c r="N78" s="49">
        <v>2015</v>
      </c>
      <c r="O78" s="8">
        <v>42412</v>
      </c>
      <c r="P78" s="53">
        <v>119.2</v>
      </c>
      <c r="Q78" s="53"/>
      <c r="R78" s="54">
        <f t="shared" si="9"/>
        <v>47570.151315824216</v>
      </c>
      <c r="S78" s="54"/>
      <c r="T78" s="55">
        <f t="shared" si="10"/>
        <v>57.00000000000074</v>
      </c>
      <c r="U78" s="55"/>
      <c r="V78" s="23">
        <f t="shared" si="5"/>
        <v>-0.5700000000000074</v>
      </c>
      <c r="X78">
        <v>120.45</v>
      </c>
    </row>
    <row r="79" spans="2:24" ht="13.5">
      <c r="B79" s="36">
        <v>71</v>
      </c>
      <c r="C79" s="52">
        <f t="shared" si="6"/>
        <v>937771.8133663244</v>
      </c>
      <c r="D79" s="52"/>
      <c r="E79" s="49">
        <v>2015</v>
      </c>
      <c r="F79" s="8">
        <v>42418</v>
      </c>
      <c r="G79" s="36" t="s">
        <v>4</v>
      </c>
      <c r="H79" s="53">
        <v>119.3</v>
      </c>
      <c r="I79" s="53"/>
      <c r="J79" s="36">
        <v>39</v>
      </c>
      <c r="K79" s="52">
        <f t="shared" si="7"/>
        <v>28133.15440098973</v>
      </c>
      <c r="L79" s="52"/>
      <c r="M79" s="6">
        <f t="shared" si="8"/>
        <v>0.721362933358711</v>
      </c>
      <c r="N79" s="49">
        <v>2015</v>
      </c>
      <c r="O79" s="8">
        <v>42419</v>
      </c>
      <c r="P79" s="53">
        <v>118.91</v>
      </c>
      <c r="Q79" s="53"/>
      <c r="R79" s="54">
        <f t="shared" si="9"/>
        <v>-28133.154400989773</v>
      </c>
      <c r="S79" s="54"/>
      <c r="T79" s="55">
        <f t="shared" si="10"/>
        <v>-39</v>
      </c>
      <c r="U79" s="55"/>
      <c r="V79" s="23">
        <f t="shared" si="5"/>
        <v>0.39000000000000057</v>
      </c>
      <c r="W79">
        <v>118.91</v>
      </c>
      <c r="X79">
        <v>119.39</v>
      </c>
    </row>
    <row r="80" spans="2:24" ht="13.5">
      <c r="B80" s="36">
        <v>72</v>
      </c>
      <c r="C80" s="52">
        <f t="shared" si="6"/>
        <v>909638.6589653346</v>
      </c>
      <c r="D80" s="52"/>
      <c r="E80" s="49">
        <v>2015</v>
      </c>
      <c r="F80" s="8">
        <v>42420</v>
      </c>
      <c r="G80" s="36" t="s">
        <v>4</v>
      </c>
      <c r="H80" s="53">
        <v>119.02</v>
      </c>
      <c r="I80" s="53"/>
      <c r="J80" s="36">
        <v>25</v>
      </c>
      <c r="K80" s="52">
        <f t="shared" si="7"/>
        <v>27289.15976896004</v>
      </c>
      <c r="L80" s="52"/>
      <c r="M80" s="6">
        <f t="shared" si="8"/>
        <v>1.0915663907584015</v>
      </c>
      <c r="N80" s="49">
        <v>2015</v>
      </c>
      <c r="O80" s="8">
        <v>42420</v>
      </c>
      <c r="P80" s="53">
        <v>118.77</v>
      </c>
      <c r="Q80" s="53"/>
      <c r="R80" s="54">
        <f t="shared" si="9"/>
        <v>-27289.159768960035</v>
      </c>
      <c r="S80" s="54"/>
      <c r="T80" s="55">
        <f t="shared" si="10"/>
        <v>-25</v>
      </c>
      <c r="U80" s="55"/>
      <c r="V80" s="23">
        <f t="shared" si="5"/>
        <v>0.25</v>
      </c>
      <c r="W80">
        <v>118.77</v>
      </c>
      <c r="X80">
        <v>119.08</v>
      </c>
    </row>
    <row r="81" spans="2:24" ht="13.5">
      <c r="B81" s="36">
        <v>73</v>
      </c>
      <c r="C81" s="52">
        <f t="shared" si="6"/>
        <v>882349.4991963746</v>
      </c>
      <c r="D81" s="52"/>
      <c r="E81" s="49">
        <v>2015</v>
      </c>
      <c r="F81" s="8">
        <v>42427</v>
      </c>
      <c r="G81" s="36" t="s">
        <v>4</v>
      </c>
      <c r="H81" s="53">
        <v>119.28</v>
      </c>
      <c r="I81" s="53"/>
      <c r="J81" s="36">
        <v>18</v>
      </c>
      <c r="K81" s="52">
        <f t="shared" si="7"/>
        <v>26470.484975891235</v>
      </c>
      <c r="L81" s="52"/>
      <c r="M81" s="6">
        <f t="shared" si="8"/>
        <v>1.4705824986606242</v>
      </c>
      <c r="N81" s="49">
        <v>2015</v>
      </c>
      <c r="O81" s="8">
        <v>42432</v>
      </c>
      <c r="P81" s="53">
        <v>119.65</v>
      </c>
      <c r="Q81" s="53"/>
      <c r="R81" s="54">
        <f t="shared" si="9"/>
        <v>54411.55245044377</v>
      </c>
      <c r="S81" s="54"/>
      <c r="T81" s="55">
        <f t="shared" si="10"/>
        <v>37.000000000000455</v>
      </c>
      <c r="U81" s="55"/>
      <c r="V81" s="23">
        <f t="shared" si="5"/>
        <v>-0.37000000000000455</v>
      </c>
      <c r="W81">
        <v>119.21</v>
      </c>
      <c r="X81">
        <v>120.25</v>
      </c>
    </row>
    <row r="82" spans="2:24" ht="13.5">
      <c r="B82" s="36">
        <v>74</v>
      </c>
      <c r="C82" s="52">
        <f t="shared" si="6"/>
        <v>936761.0516468183</v>
      </c>
      <c r="D82" s="52"/>
      <c r="E82" s="49">
        <v>2015</v>
      </c>
      <c r="F82" s="8">
        <v>42434</v>
      </c>
      <c r="G82" s="36" t="s">
        <v>4</v>
      </c>
      <c r="H82" s="53">
        <v>119.75</v>
      </c>
      <c r="I82" s="53"/>
      <c r="J82" s="36">
        <v>12</v>
      </c>
      <c r="K82" s="52">
        <f t="shared" si="7"/>
        <v>28102.83154940455</v>
      </c>
      <c r="L82" s="52"/>
      <c r="M82" s="6">
        <f t="shared" si="8"/>
        <v>2.3419026291170457</v>
      </c>
      <c r="N82" s="49">
        <v>2015</v>
      </c>
      <c r="O82" s="8">
        <v>42448</v>
      </c>
      <c r="P82" s="53">
        <v>120.98</v>
      </c>
      <c r="Q82" s="53"/>
      <c r="R82" s="54">
        <f t="shared" si="9"/>
        <v>288054.02338139754</v>
      </c>
      <c r="S82" s="54"/>
      <c r="T82" s="55">
        <f t="shared" si="10"/>
        <v>123.0000000000004</v>
      </c>
      <c r="U82" s="55"/>
      <c r="V82" s="23">
        <f t="shared" si="5"/>
        <v>-1.230000000000004</v>
      </c>
      <c r="W82">
        <v>119.61</v>
      </c>
      <c r="X82">
        <v>121.56</v>
      </c>
    </row>
    <row r="83" spans="2:24" ht="13.5">
      <c r="B83" s="36">
        <v>75</v>
      </c>
      <c r="C83" s="52">
        <f t="shared" si="6"/>
        <v>1224815.0750282158</v>
      </c>
      <c r="D83" s="52"/>
      <c r="E83" s="49">
        <v>2015</v>
      </c>
      <c r="F83" s="8">
        <v>42488</v>
      </c>
      <c r="G83" s="36" t="s">
        <v>3</v>
      </c>
      <c r="H83" s="53">
        <v>119.01</v>
      </c>
      <c r="I83" s="53"/>
      <c r="J83" s="36">
        <v>17</v>
      </c>
      <c r="K83" s="52">
        <f t="shared" si="7"/>
        <v>36744.45225084647</v>
      </c>
      <c r="L83" s="52"/>
      <c r="M83" s="6">
        <f t="shared" si="8"/>
        <v>2.1614383676968516</v>
      </c>
      <c r="N83" s="49">
        <v>2015</v>
      </c>
      <c r="O83" s="8">
        <v>42489</v>
      </c>
      <c r="P83" s="53">
        <v>119.12</v>
      </c>
      <c r="Q83" s="53"/>
      <c r="R83" s="54">
        <f t="shared" si="9"/>
        <v>-23775.822044665245</v>
      </c>
      <c r="S83" s="54"/>
      <c r="T83" s="55">
        <f t="shared" si="10"/>
        <v>-17</v>
      </c>
      <c r="U83" s="55"/>
      <c r="V83" s="23">
        <f t="shared" si="5"/>
        <v>-0.10999999999999943</v>
      </c>
      <c r="X83">
        <v>118.74</v>
      </c>
    </row>
    <row r="84" spans="2:24" ht="13.5">
      <c r="B84" s="36">
        <v>76</v>
      </c>
      <c r="C84" s="52">
        <f t="shared" si="6"/>
        <v>1201039.2529835505</v>
      </c>
      <c r="D84" s="52"/>
      <c r="E84" s="49">
        <v>2015</v>
      </c>
      <c r="F84" s="8">
        <v>42496</v>
      </c>
      <c r="G84" s="36" t="s">
        <v>3</v>
      </c>
      <c r="H84" s="53">
        <v>119.86</v>
      </c>
      <c r="I84" s="53"/>
      <c r="J84" s="36">
        <v>17</v>
      </c>
      <c r="K84" s="52">
        <f t="shared" si="7"/>
        <v>36031.177589506515</v>
      </c>
      <c r="L84" s="52"/>
      <c r="M84" s="6">
        <f t="shared" si="8"/>
        <v>2.119481034676854</v>
      </c>
      <c r="N84" s="49">
        <v>2015</v>
      </c>
      <c r="O84" s="8">
        <v>42498</v>
      </c>
      <c r="P84" s="53">
        <v>119.59</v>
      </c>
      <c r="Q84" s="53"/>
      <c r="R84" s="54">
        <f t="shared" si="9"/>
        <v>57225.987936274214</v>
      </c>
      <c r="S84" s="54"/>
      <c r="T84" s="55">
        <f t="shared" si="10"/>
        <v>26.999999999999602</v>
      </c>
      <c r="U84" s="55"/>
      <c r="V84" s="23">
        <f t="shared" si="5"/>
        <v>0.269999999999996</v>
      </c>
      <c r="X84">
        <v>119.04</v>
      </c>
    </row>
    <row r="85" spans="2:24" ht="13.5">
      <c r="B85" s="36">
        <v>77</v>
      </c>
      <c r="C85" s="52">
        <f t="shared" si="6"/>
        <v>1258265.2409198247</v>
      </c>
      <c r="D85" s="52"/>
      <c r="E85" s="49">
        <v>2015</v>
      </c>
      <c r="F85" s="8">
        <v>42503</v>
      </c>
      <c r="G85" s="36" t="s">
        <v>3</v>
      </c>
      <c r="H85" s="53">
        <v>119.76</v>
      </c>
      <c r="I85" s="53"/>
      <c r="J85" s="36">
        <v>19</v>
      </c>
      <c r="K85" s="52">
        <f t="shared" si="7"/>
        <v>37747.957227594736</v>
      </c>
      <c r="L85" s="52"/>
      <c r="M85" s="6">
        <f t="shared" si="8"/>
        <v>1.9867345909260388</v>
      </c>
      <c r="N85" s="49">
        <v>2015</v>
      </c>
      <c r="O85" s="8">
        <v>42505</v>
      </c>
      <c r="P85" s="53">
        <v>119.32</v>
      </c>
      <c r="Q85" s="53"/>
      <c r="R85" s="54">
        <f t="shared" si="9"/>
        <v>87416.32200074808</v>
      </c>
      <c r="S85" s="54"/>
      <c r="T85" s="55">
        <f t="shared" si="10"/>
        <v>44.000000000001194</v>
      </c>
      <c r="U85" s="55"/>
      <c r="V85" s="23">
        <f t="shared" si="5"/>
        <v>0.44000000000001194</v>
      </c>
      <c r="X85">
        <v>119.87</v>
      </c>
    </row>
    <row r="86" spans="2:24" ht="13.5">
      <c r="B86" s="36">
        <v>78</v>
      </c>
      <c r="C86" s="52">
        <f t="shared" si="6"/>
        <v>1345681.5629205727</v>
      </c>
      <c r="D86" s="52"/>
      <c r="E86" s="49">
        <v>2015</v>
      </c>
      <c r="F86" s="8">
        <v>42506</v>
      </c>
      <c r="G86" s="36" t="s">
        <v>3</v>
      </c>
      <c r="H86" s="53">
        <v>119.25</v>
      </c>
      <c r="I86" s="53"/>
      <c r="J86" s="36">
        <v>17</v>
      </c>
      <c r="K86" s="52">
        <f t="shared" si="7"/>
        <v>40370.44688761718</v>
      </c>
      <c r="L86" s="52"/>
      <c r="M86" s="6">
        <f t="shared" si="8"/>
        <v>2.3747321698598345</v>
      </c>
      <c r="N86" s="49">
        <v>2015</v>
      </c>
      <c r="O86" s="8">
        <v>42508</v>
      </c>
      <c r="P86" s="53">
        <v>119.42</v>
      </c>
      <c r="Q86" s="53"/>
      <c r="R86" s="54">
        <f t="shared" si="9"/>
        <v>-40370.44688761759</v>
      </c>
      <c r="S86" s="54"/>
      <c r="T86" s="55">
        <f t="shared" si="10"/>
        <v>-17</v>
      </c>
      <c r="U86" s="55"/>
      <c r="V86" s="23">
        <f t="shared" si="5"/>
        <v>-0.1700000000000017</v>
      </c>
      <c r="W86">
        <v>119.42</v>
      </c>
      <c r="X86">
        <v>119.24</v>
      </c>
    </row>
    <row r="87" spans="2:24" ht="13.5">
      <c r="B87" s="36">
        <v>79</v>
      </c>
      <c r="C87" s="52">
        <f t="shared" si="6"/>
        <v>1305311.116032955</v>
      </c>
      <c r="D87" s="52"/>
      <c r="E87" s="49">
        <v>2015</v>
      </c>
      <c r="F87" s="8">
        <v>42522</v>
      </c>
      <c r="G87" s="36" t="s">
        <v>4</v>
      </c>
      <c r="H87" s="53">
        <v>124.23</v>
      </c>
      <c r="I87" s="53"/>
      <c r="J87" s="36">
        <v>34</v>
      </c>
      <c r="K87" s="52">
        <f t="shared" si="7"/>
        <v>39159.33348098865</v>
      </c>
      <c r="L87" s="52"/>
      <c r="M87" s="6">
        <f t="shared" si="8"/>
        <v>1.1517451023820193</v>
      </c>
      <c r="N87" s="49">
        <v>2015</v>
      </c>
      <c r="O87" s="8">
        <v>42496</v>
      </c>
      <c r="P87" s="53">
        <v>123.89</v>
      </c>
      <c r="Q87" s="53"/>
      <c r="R87" s="54">
        <f t="shared" si="9"/>
        <v>-39159.33348098905</v>
      </c>
      <c r="S87" s="54"/>
      <c r="T87" s="55">
        <f t="shared" si="10"/>
        <v>-34</v>
      </c>
      <c r="U87" s="55"/>
      <c r="V87" s="23">
        <f t="shared" si="5"/>
        <v>0.3400000000000034</v>
      </c>
      <c r="W87">
        <v>123.89</v>
      </c>
      <c r="X87">
        <v>125.05</v>
      </c>
    </row>
    <row r="88" spans="2:24" ht="13.5">
      <c r="B88" s="36">
        <v>80</v>
      </c>
      <c r="C88" s="52">
        <f t="shared" si="6"/>
        <v>1266151.782551966</v>
      </c>
      <c r="D88" s="52"/>
      <c r="E88" s="49">
        <v>2015</v>
      </c>
      <c r="F88" s="8">
        <v>42530</v>
      </c>
      <c r="G88" s="36" t="s">
        <v>4</v>
      </c>
      <c r="H88" s="53">
        <v>125.34</v>
      </c>
      <c r="I88" s="53"/>
      <c r="J88" s="36">
        <v>37</v>
      </c>
      <c r="K88" s="52">
        <f t="shared" si="7"/>
        <v>37984.55347655898</v>
      </c>
      <c r="L88" s="52"/>
      <c r="M88" s="6">
        <f t="shared" si="8"/>
        <v>1.0266095534205129</v>
      </c>
      <c r="N88" s="49">
        <v>2015</v>
      </c>
      <c r="O88" s="8">
        <v>42530</v>
      </c>
      <c r="P88" s="53">
        <v>124.97</v>
      </c>
      <c r="Q88" s="53"/>
      <c r="R88" s="54">
        <f t="shared" si="9"/>
        <v>-37984.55347655944</v>
      </c>
      <c r="S88" s="54"/>
      <c r="T88" s="55">
        <f t="shared" si="10"/>
        <v>-37</v>
      </c>
      <c r="U88" s="55"/>
      <c r="V88" s="23">
        <f t="shared" si="5"/>
        <v>0.37000000000000455</v>
      </c>
      <c r="W88">
        <v>124.97</v>
      </c>
      <c r="X88">
        <v>125.35</v>
      </c>
    </row>
    <row r="89" spans="2:24" ht="13.5">
      <c r="B89" s="36">
        <v>81</v>
      </c>
      <c r="C89" s="52">
        <f t="shared" si="6"/>
        <v>1228167.2290754064</v>
      </c>
      <c r="D89" s="52"/>
      <c r="E89" s="49">
        <v>2015</v>
      </c>
      <c r="F89" s="8">
        <v>42544</v>
      </c>
      <c r="G89" s="36" t="s">
        <v>4</v>
      </c>
      <c r="H89" s="53">
        <v>123.34</v>
      </c>
      <c r="I89" s="53"/>
      <c r="J89" s="36">
        <v>33</v>
      </c>
      <c r="K89" s="52">
        <f t="shared" si="7"/>
        <v>36845.01687226219</v>
      </c>
      <c r="L89" s="52"/>
      <c r="M89" s="6">
        <f t="shared" si="8"/>
        <v>1.116515662795824</v>
      </c>
      <c r="N89" s="49">
        <v>2015</v>
      </c>
      <c r="O89" s="8">
        <v>42546</v>
      </c>
      <c r="P89" s="53">
        <v>123.7</v>
      </c>
      <c r="Q89" s="53"/>
      <c r="R89" s="54">
        <f t="shared" si="9"/>
        <v>40194.56386064959</v>
      </c>
      <c r="S89" s="54"/>
      <c r="T89" s="55">
        <f t="shared" si="10"/>
        <v>35.99999999999994</v>
      </c>
      <c r="U89" s="55"/>
      <c r="V89" s="23">
        <f t="shared" si="5"/>
        <v>-0.35999999999999943</v>
      </c>
      <c r="W89">
        <v>123.19</v>
      </c>
      <c r="X89">
        <v>124.35</v>
      </c>
    </row>
    <row r="90" spans="2:24" ht="13.5">
      <c r="B90" s="36">
        <v>82</v>
      </c>
      <c r="C90" s="52">
        <f t="shared" si="6"/>
        <v>1268361.792936056</v>
      </c>
      <c r="D90" s="52"/>
      <c r="E90" s="50">
        <v>2015</v>
      </c>
      <c r="F90" s="8">
        <v>42559</v>
      </c>
      <c r="G90" s="36" t="s">
        <v>3</v>
      </c>
      <c r="H90" s="53">
        <v>122.39</v>
      </c>
      <c r="I90" s="53"/>
      <c r="J90" s="36">
        <v>23</v>
      </c>
      <c r="K90" s="52">
        <f t="shared" si="7"/>
        <v>38050.85378808167</v>
      </c>
      <c r="L90" s="52"/>
      <c r="M90" s="6">
        <f t="shared" si="8"/>
        <v>1.6543849473078986</v>
      </c>
      <c r="N90" s="50">
        <v>2015</v>
      </c>
      <c r="O90" s="8">
        <v>42560</v>
      </c>
      <c r="P90" s="53">
        <v>121.08</v>
      </c>
      <c r="Q90" s="53"/>
      <c r="R90" s="54">
        <f t="shared" si="9"/>
        <v>216724.4280973351</v>
      </c>
      <c r="S90" s="54"/>
      <c r="T90" s="55">
        <f t="shared" si="10"/>
        <v>131.00000000000023</v>
      </c>
      <c r="U90" s="55"/>
      <c r="V90" s="23">
        <f t="shared" si="5"/>
        <v>1.3100000000000023</v>
      </c>
      <c r="W90">
        <v>122.56</v>
      </c>
      <c r="X90">
        <v>120.4</v>
      </c>
    </row>
    <row r="91" spans="2:24" ht="13.5">
      <c r="B91" s="36">
        <v>83</v>
      </c>
      <c r="C91" s="52">
        <f t="shared" si="6"/>
        <v>1485086.221033391</v>
      </c>
      <c r="D91" s="52"/>
      <c r="E91" s="50">
        <v>2015</v>
      </c>
      <c r="F91" s="8">
        <v>42561</v>
      </c>
      <c r="G91" s="36" t="s">
        <v>4</v>
      </c>
      <c r="H91" s="53">
        <v>122.01</v>
      </c>
      <c r="I91" s="53"/>
      <c r="J91" s="36">
        <v>32</v>
      </c>
      <c r="K91" s="52">
        <f t="shared" si="7"/>
        <v>44552.58663100173</v>
      </c>
      <c r="L91" s="52"/>
      <c r="M91" s="6">
        <f t="shared" si="8"/>
        <v>1.392268332218804</v>
      </c>
      <c r="N91" s="50">
        <v>2015</v>
      </c>
      <c r="O91" s="8">
        <v>42573</v>
      </c>
      <c r="P91" s="53">
        <v>123.71</v>
      </c>
      <c r="Q91" s="53"/>
      <c r="R91" s="54">
        <f t="shared" si="9"/>
        <v>236685.61647719512</v>
      </c>
      <c r="S91" s="54"/>
      <c r="T91" s="55">
        <f t="shared" si="10"/>
        <v>169.99999999999886</v>
      </c>
      <c r="U91" s="55"/>
      <c r="V91" s="23">
        <f t="shared" si="5"/>
        <v>-1.6999999999999886</v>
      </c>
      <c r="W91">
        <v>121.78</v>
      </c>
      <c r="X91">
        <v>124.46</v>
      </c>
    </row>
    <row r="92" spans="2:24" ht="13.5">
      <c r="B92" s="36">
        <v>84</v>
      </c>
      <c r="C92" s="52">
        <f t="shared" si="6"/>
        <v>1721771.8375105863</v>
      </c>
      <c r="D92" s="52"/>
      <c r="E92" s="50">
        <v>2015</v>
      </c>
      <c r="F92" s="8">
        <v>42581</v>
      </c>
      <c r="G92" s="36" t="s">
        <v>4</v>
      </c>
      <c r="H92" s="53">
        <v>123.98</v>
      </c>
      <c r="I92" s="53"/>
      <c r="J92" s="36">
        <v>44</v>
      </c>
      <c r="K92" s="52">
        <f t="shared" si="7"/>
        <v>51653.155125317586</v>
      </c>
      <c r="L92" s="52"/>
      <c r="M92" s="6">
        <f t="shared" si="8"/>
        <v>1.173935343757218</v>
      </c>
      <c r="N92" s="50">
        <v>2015</v>
      </c>
      <c r="O92" s="8">
        <v>42582</v>
      </c>
      <c r="P92" s="53">
        <v>124.02</v>
      </c>
      <c r="Q92" s="53"/>
      <c r="R92" s="54">
        <f t="shared" si="9"/>
        <v>4695.7413750279375</v>
      </c>
      <c r="S92" s="54"/>
      <c r="T92" s="55">
        <f t="shared" si="10"/>
        <v>3.999999999999204</v>
      </c>
      <c r="U92" s="55"/>
      <c r="V92" s="23">
        <f t="shared" si="5"/>
        <v>-0.03999999999999204</v>
      </c>
      <c r="W92">
        <v>123.83</v>
      </c>
      <c r="X92">
        <v>124.56</v>
      </c>
    </row>
    <row r="93" spans="2:24" ht="13.5">
      <c r="B93" s="36">
        <v>85</v>
      </c>
      <c r="C93" s="52">
        <f t="shared" si="6"/>
        <v>1726467.5788856142</v>
      </c>
      <c r="D93" s="52"/>
      <c r="E93" s="50">
        <v>2015</v>
      </c>
      <c r="F93" s="8">
        <v>42587</v>
      </c>
      <c r="G93" s="36" t="s">
        <v>3</v>
      </c>
      <c r="H93" s="53">
        <v>123.88</v>
      </c>
      <c r="I93" s="53"/>
      <c r="J93" s="36">
        <v>19</v>
      </c>
      <c r="K93" s="52">
        <f t="shared" si="7"/>
        <v>51794.02736656842</v>
      </c>
      <c r="L93" s="52"/>
      <c r="M93" s="6">
        <f t="shared" si="8"/>
        <v>2.7260014403457062</v>
      </c>
      <c r="N93" s="50">
        <v>2015</v>
      </c>
      <c r="O93" s="8">
        <v>42587</v>
      </c>
      <c r="P93" s="53">
        <v>124.07</v>
      </c>
      <c r="Q93" s="53"/>
      <c r="R93" s="54">
        <f t="shared" si="9"/>
        <v>-51794.027366567796</v>
      </c>
      <c r="S93" s="54"/>
      <c r="T93" s="55">
        <f t="shared" si="10"/>
        <v>-19</v>
      </c>
      <c r="U93" s="55"/>
      <c r="V93" s="23">
        <f t="shared" si="5"/>
        <v>-0.18999999999999773</v>
      </c>
      <c r="W93">
        <v>124.07</v>
      </c>
      <c r="X93">
        <v>123.86</v>
      </c>
    </row>
    <row r="94" spans="2:24" ht="13.5">
      <c r="B94" s="36">
        <v>86</v>
      </c>
      <c r="C94" s="52">
        <f t="shared" si="6"/>
        <v>1674673.5515190463</v>
      </c>
      <c r="D94" s="52"/>
      <c r="E94" s="50">
        <v>2015</v>
      </c>
      <c r="F94" s="8">
        <v>42589</v>
      </c>
      <c r="G94" s="36" t="s">
        <v>4</v>
      </c>
      <c r="H94" s="53">
        <v>124.76</v>
      </c>
      <c r="I94" s="53"/>
      <c r="J94" s="36">
        <v>24</v>
      </c>
      <c r="K94" s="52">
        <f t="shared" si="7"/>
        <v>50240.20654557139</v>
      </c>
      <c r="L94" s="52"/>
      <c r="M94" s="6">
        <f t="shared" si="8"/>
        <v>2.0933419393988077</v>
      </c>
      <c r="N94" s="50">
        <v>2015</v>
      </c>
      <c r="O94" s="8">
        <v>42589</v>
      </c>
      <c r="P94" s="53">
        <v>124.52</v>
      </c>
      <c r="Q94" s="53"/>
      <c r="R94" s="54">
        <f t="shared" si="9"/>
        <v>-50240.20654557329</v>
      </c>
      <c r="S94" s="54"/>
      <c r="T94" s="55">
        <f t="shared" si="10"/>
        <v>-24</v>
      </c>
      <c r="U94" s="55"/>
      <c r="V94" s="23">
        <f t="shared" si="5"/>
        <v>0.2400000000000091</v>
      </c>
      <c r="W94">
        <v>124.52</v>
      </c>
      <c r="X94">
        <v>125.05</v>
      </c>
    </row>
    <row r="95" spans="2:24" ht="13.5">
      <c r="B95" s="36">
        <v>87</v>
      </c>
      <c r="C95" s="52">
        <f t="shared" si="6"/>
        <v>1624433.344973473</v>
      </c>
      <c r="D95" s="52"/>
      <c r="E95" s="50">
        <v>2015</v>
      </c>
      <c r="F95" s="8">
        <v>42609</v>
      </c>
      <c r="G95" s="36" t="s">
        <v>4</v>
      </c>
      <c r="H95" s="53">
        <v>120.25</v>
      </c>
      <c r="I95" s="53"/>
      <c r="J95" s="36">
        <v>46</v>
      </c>
      <c r="K95" s="52">
        <f t="shared" si="7"/>
        <v>48733.000349204194</v>
      </c>
      <c r="L95" s="52"/>
      <c r="M95" s="6">
        <f t="shared" si="8"/>
        <v>1.0594130510696564</v>
      </c>
      <c r="N95" s="50">
        <v>2015</v>
      </c>
      <c r="O95" s="8">
        <v>42614</v>
      </c>
      <c r="P95" s="53">
        <v>120.48</v>
      </c>
      <c r="Q95" s="53"/>
      <c r="R95" s="54">
        <f t="shared" si="9"/>
        <v>24366.50017460252</v>
      </c>
      <c r="S95" s="54"/>
      <c r="T95" s="55">
        <f t="shared" si="10"/>
        <v>23.000000000000398</v>
      </c>
      <c r="U95" s="55"/>
      <c r="V95" s="23">
        <f t="shared" si="5"/>
        <v>-0.23000000000000398</v>
      </c>
      <c r="W95">
        <v>120.05</v>
      </c>
      <c r="X95">
        <v>121.59</v>
      </c>
    </row>
    <row r="96" spans="2:24" ht="13.5">
      <c r="B96" s="36">
        <v>88</v>
      </c>
      <c r="C96" s="52">
        <f t="shared" si="6"/>
        <v>1648799.8451480756</v>
      </c>
      <c r="D96" s="52"/>
      <c r="E96" s="50">
        <v>2015</v>
      </c>
      <c r="F96" s="8">
        <v>42622</v>
      </c>
      <c r="G96" s="36" t="s">
        <v>3</v>
      </c>
      <c r="H96" s="53">
        <v>119.98</v>
      </c>
      <c r="I96" s="53"/>
      <c r="J96" s="36">
        <v>23</v>
      </c>
      <c r="K96" s="52">
        <f t="shared" si="7"/>
        <v>49463.99535444227</v>
      </c>
      <c r="L96" s="52"/>
      <c r="M96" s="6">
        <f t="shared" si="8"/>
        <v>2.150608493671403</v>
      </c>
      <c r="N96" s="50">
        <v>2015</v>
      </c>
      <c r="O96" s="8">
        <v>42627</v>
      </c>
      <c r="P96" s="53">
        <v>119.98</v>
      </c>
      <c r="Q96" s="53"/>
      <c r="R96" s="54">
        <f t="shared" si="9"/>
        <v>0</v>
      </c>
      <c r="S96" s="54"/>
      <c r="T96" s="55">
        <f t="shared" si="10"/>
        <v>0</v>
      </c>
      <c r="U96" s="55"/>
      <c r="V96" s="23">
        <f t="shared" si="5"/>
        <v>0</v>
      </c>
      <c r="W96">
        <v>119.92</v>
      </c>
      <c r="X96">
        <v>121.28</v>
      </c>
    </row>
    <row r="97" spans="2:24" ht="13.5">
      <c r="B97" s="36">
        <v>89</v>
      </c>
      <c r="C97" s="52">
        <f t="shared" si="6"/>
        <v>1648799.8451480756</v>
      </c>
      <c r="D97" s="52"/>
      <c r="E97" s="50">
        <v>2015</v>
      </c>
      <c r="F97" s="8">
        <v>42628</v>
      </c>
      <c r="G97" s="36" t="s">
        <v>3</v>
      </c>
      <c r="H97" s="53">
        <v>120.27</v>
      </c>
      <c r="I97" s="53"/>
      <c r="J97" s="36">
        <v>35</v>
      </c>
      <c r="K97" s="52">
        <f t="shared" si="7"/>
        <v>49463.99535444227</v>
      </c>
      <c r="L97" s="52"/>
      <c r="M97" s="6">
        <f t="shared" si="8"/>
        <v>1.4132570101269217</v>
      </c>
      <c r="N97" s="50">
        <v>2015</v>
      </c>
      <c r="O97" s="8">
        <v>42629</v>
      </c>
      <c r="P97" s="53">
        <v>120.62</v>
      </c>
      <c r="Q97" s="53"/>
      <c r="R97" s="54">
        <f t="shared" si="9"/>
        <v>-49463.99535444346</v>
      </c>
      <c r="S97" s="54"/>
      <c r="T97" s="55">
        <f t="shared" si="10"/>
        <v>-35</v>
      </c>
      <c r="U97" s="55"/>
      <c r="V97" s="23">
        <f t="shared" si="5"/>
        <v>-0.3500000000000085</v>
      </c>
      <c r="W97">
        <v>120.62</v>
      </c>
      <c r="X97">
        <v>119.4</v>
      </c>
    </row>
    <row r="98" spans="2:24" ht="13.5">
      <c r="B98" s="36">
        <v>90</v>
      </c>
      <c r="C98" s="52">
        <f t="shared" si="6"/>
        <v>1599335.849793632</v>
      </c>
      <c r="D98" s="52"/>
      <c r="E98" s="50">
        <v>2015</v>
      </c>
      <c r="F98" s="8">
        <v>42636</v>
      </c>
      <c r="G98" s="36" t="s">
        <v>3</v>
      </c>
      <c r="H98" s="53">
        <v>119.99</v>
      </c>
      <c r="I98" s="53"/>
      <c r="J98" s="36">
        <v>16</v>
      </c>
      <c r="K98" s="52">
        <f t="shared" si="7"/>
        <v>47980.07549380896</v>
      </c>
      <c r="L98" s="52"/>
      <c r="M98" s="6">
        <f t="shared" si="8"/>
        <v>2.99875471836306</v>
      </c>
      <c r="N98" s="50">
        <v>2015</v>
      </c>
      <c r="O98" s="8">
        <v>42636</v>
      </c>
      <c r="P98" s="53">
        <v>120.15</v>
      </c>
      <c r="Q98" s="53"/>
      <c r="R98" s="54">
        <f t="shared" si="9"/>
        <v>-47980.075493812205</v>
      </c>
      <c r="S98" s="54"/>
      <c r="T98" s="55">
        <f t="shared" si="10"/>
        <v>-16</v>
      </c>
      <c r="U98" s="55"/>
      <c r="V98" s="23">
        <f t="shared" si="5"/>
        <v>-0.1600000000000108</v>
      </c>
      <c r="W98">
        <v>120.15</v>
      </c>
      <c r="X98">
        <v>119.67</v>
      </c>
    </row>
    <row r="99" spans="2:24" ht="13.5">
      <c r="B99" s="36">
        <v>91</v>
      </c>
      <c r="C99" s="52">
        <f t="shared" si="6"/>
        <v>1551355.77429982</v>
      </c>
      <c r="D99" s="52"/>
      <c r="E99" s="50">
        <v>2015</v>
      </c>
      <c r="F99" s="8">
        <v>42643</v>
      </c>
      <c r="G99" s="36" t="s">
        <v>3</v>
      </c>
      <c r="H99" s="53">
        <v>119.75</v>
      </c>
      <c r="I99" s="53"/>
      <c r="J99" s="36">
        <v>27</v>
      </c>
      <c r="K99" s="52">
        <f t="shared" si="7"/>
        <v>46540.673228994594</v>
      </c>
      <c r="L99" s="52"/>
      <c r="M99" s="6">
        <f t="shared" si="8"/>
        <v>1.723728638110911</v>
      </c>
      <c r="N99" s="50">
        <v>2015</v>
      </c>
      <c r="O99" s="8">
        <v>42643</v>
      </c>
      <c r="P99" s="53">
        <v>120.02</v>
      </c>
      <c r="Q99" s="53"/>
      <c r="R99" s="54">
        <f t="shared" si="9"/>
        <v>-46540.67322899391</v>
      </c>
      <c r="S99" s="54"/>
      <c r="T99" s="55">
        <f t="shared" si="10"/>
        <v>-27</v>
      </c>
      <c r="U99" s="55"/>
      <c r="V99" s="23">
        <f t="shared" si="5"/>
        <v>-0.269999999999996</v>
      </c>
      <c r="W99">
        <v>120.02</v>
      </c>
      <c r="X99">
        <v>119.71</v>
      </c>
    </row>
    <row r="100" spans="2:24" ht="13.5">
      <c r="B100" s="36">
        <v>92</v>
      </c>
      <c r="C100" s="52">
        <f t="shared" si="6"/>
        <v>1504815.101070826</v>
      </c>
      <c r="D100" s="52"/>
      <c r="E100" s="50">
        <v>2015</v>
      </c>
      <c r="F100" s="8">
        <v>42645</v>
      </c>
      <c r="G100" s="36" t="s">
        <v>4</v>
      </c>
      <c r="H100" s="53">
        <v>120.08</v>
      </c>
      <c r="I100" s="53"/>
      <c r="J100" s="36">
        <v>22</v>
      </c>
      <c r="K100" s="52">
        <f t="shared" si="7"/>
        <v>45144.45303212477</v>
      </c>
      <c r="L100" s="52"/>
      <c r="M100" s="6">
        <f t="shared" si="8"/>
        <v>2.052020592369308</v>
      </c>
      <c r="N100" s="50">
        <v>2015</v>
      </c>
      <c r="O100" s="8">
        <v>42645</v>
      </c>
      <c r="P100" s="53">
        <v>119.86</v>
      </c>
      <c r="Q100" s="53"/>
      <c r="R100" s="54">
        <f t="shared" si="9"/>
        <v>-45144.45303212454</v>
      </c>
      <c r="S100" s="54"/>
      <c r="T100" s="55">
        <f t="shared" si="10"/>
        <v>-22</v>
      </c>
      <c r="U100" s="55"/>
      <c r="V100" s="23">
        <f t="shared" si="5"/>
        <v>0.21999999999999886</v>
      </c>
      <c r="W100">
        <v>119.86</v>
      </c>
      <c r="X100">
        <v>120.38</v>
      </c>
    </row>
    <row r="101" spans="2:24" ht="13.5">
      <c r="B101" s="36">
        <v>93</v>
      </c>
      <c r="C101" s="52">
        <f t="shared" si="6"/>
        <v>1459670.6480387014</v>
      </c>
      <c r="D101" s="52"/>
      <c r="E101" s="50">
        <v>2015</v>
      </c>
      <c r="F101" s="8">
        <v>42648</v>
      </c>
      <c r="G101" s="36" t="s">
        <v>4</v>
      </c>
      <c r="H101" s="53">
        <v>120.01</v>
      </c>
      <c r="I101" s="53"/>
      <c r="J101" s="36">
        <v>13</v>
      </c>
      <c r="K101" s="52">
        <f t="shared" si="7"/>
        <v>43790.11944116104</v>
      </c>
      <c r="L101" s="52"/>
      <c r="M101" s="6">
        <f t="shared" si="8"/>
        <v>3.368470726243157</v>
      </c>
      <c r="N101" s="50">
        <v>2015</v>
      </c>
      <c r="O101" s="8">
        <v>42648</v>
      </c>
      <c r="P101" s="53">
        <v>119.88</v>
      </c>
      <c r="Q101" s="53"/>
      <c r="R101" s="54">
        <f t="shared" si="9"/>
        <v>-43790.1194411643</v>
      </c>
      <c r="S101" s="54"/>
      <c r="T101" s="55">
        <f t="shared" si="10"/>
        <v>-13</v>
      </c>
      <c r="U101" s="55"/>
      <c r="V101" s="23">
        <f t="shared" si="5"/>
        <v>0.13000000000000966</v>
      </c>
      <c r="W101">
        <v>119.88</v>
      </c>
      <c r="X101">
        <v>120.08</v>
      </c>
    </row>
    <row r="102" spans="2:24" ht="13.5">
      <c r="B102" s="36">
        <v>94</v>
      </c>
      <c r="C102" s="52">
        <f t="shared" si="6"/>
        <v>1415880.5285975372</v>
      </c>
      <c r="D102" s="52"/>
      <c r="E102" s="50">
        <v>2015</v>
      </c>
      <c r="F102" s="8">
        <v>42649</v>
      </c>
      <c r="G102" s="36" t="s">
        <v>4</v>
      </c>
      <c r="H102" s="53">
        <v>120.39</v>
      </c>
      <c r="I102" s="53"/>
      <c r="J102" s="36">
        <v>28</v>
      </c>
      <c r="K102" s="52">
        <f t="shared" si="7"/>
        <v>42476.41585792611</v>
      </c>
      <c r="L102" s="52"/>
      <c r="M102" s="6">
        <f t="shared" si="8"/>
        <v>1.5170148520687896</v>
      </c>
      <c r="N102" s="50">
        <v>2015</v>
      </c>
      <c r="O102" s="8">
        <v>42649</v>
      </c>
      <c r="P102" s="53">
        <v>120.11</v>
      </c>
      <c r="Q102" s="53"/>
      <c r="R102" s="54">
        <f t="shared" si="9"/>
        <v>-42476.41585792628</v>
      </c>
      <c r="S102" s="54"/>
      <c r="T102" s="55">
        <f t="shared" si="10"/>
        <v>-28</v>
      </c>
      <c r="U102" s="55"/>
      <c r="V102" s="23">
        <f t="shared" si="5"/>
        <v>0.28000000000000114</v>
      </c>
      <c r="W102">
        <v>120.11</v>
      </c>
      <c r="X102">
        <v>120.47</v>
      </c>
    </row>
    <row r="103" spans="2:24" ht="13.5">
      <c r="B103" s="36">
        <v>95</v>
      </c>
      <c r="C103" s="52">
        <f t="shared" si="6"/>
        <v>1373404.112739611</v>
      </c>
      <c r="D103" s="52"/>
      <c r="E103" s="50">
        <v>2015</v>
      </c>
      <c r="F103" s="8">
        <v>42652</v>
      </c>
      <c r="G103" s="36" t="s">
        <v>3</v>
      </c>
      <c r="H103" s="53">
        <v>119.78</v>
      </c>
      <c r="I103" s="53"/>
      <c r="J103" s="36">
        <v>17</v>
      </c>
      <c r="K103" s="52">
        <f t="shared" si="7"/>
        <v>41202.12338218833</v>
      </c>
      <c r="L103" s="52"/>
      <c r="M103" s="6">
        <f t="shared" si="8"/>
        <v>2.4236543165993134</v>
      </c>
      <c r="N103" s="50">
        <v>2015</v>
      </c>
      <c r="O103" s="8">
        <v>42652</v>
      </c>
      <c r="P103" s="53">
        <v>119.95</v>
      </c>
      <c r="Q103" s="53"/>
      <c r="R103" s="54">
        <f t="shared" si="9"/>
        <v>-41202.12338218874</v>
      </c>
      <c r="S103" s="54"/>
      <c r="T103" s="55">
        <f t="shared" si="10"/>
        <v>-17</v>
      </c>
      <c r="U103" s="55"/>
      <c r="V103" s="23">
        <f t="shared" si="5"/>
        <v>-0.1700000000000017</v>
      </c>
      <c r="W103">
        <v>119.95</v>
      </c>
      <c r="X103">
        <v>119.67</v>
      </c>
    </row>
    <row r="104" spans="2:24" ht="13.5">
      <c r="B104" s="36">
        <v>96</v>
      </c>
      <c r="C104" s="52">
        <f t="shared" si="6"/>
        <v>1332201.989357422</v>
      </c>
      <c r="D104" s="52"/>
      <c r="E104" s="50">
        <v>2015</v>
      </c>
      <c r="F104" s="8">
        <v>42662</v>
      </c>
      <c r="G104" s="36" t="s">
        <v>4</v>
      </c>
      <c r="H104" s="53">
        <v>119.46</v>
      </c>
      <c r="I104" s="53"/>
      <c r="J104" s="36">
        <v>32</v>
      </c>
      <c r="K104" s="52">
        <f t="shared" si="7"/>
        <v>39966.05968072266</v>
      </c>
      <c r="L104" s="52"/>
      <c r="M104" s="6">
        <f t="shared" si="8"/>
        <v>1.248939365022583</v>
      </c>
      <c r="N104" s="50">
        <v>2015</v>
      </c>
      <c r="O104" s="8">
        <v>42665</v>
      </c>
      <c r="P104" s="53">
        <v>119.75</v>
      </c>
      <c r="Q104" s="53"/>
      <c r="R104" s="54">
        <f t="shared" si="9"/>
        <v>36219.24158565569</v>
      </c>
      <c r="S104" s="54"/>
      <c r="T104" s="55">
        <f t="shared" si="10"/>
        <v>29.000000000000625</v>
      </c>
      <c r="U104" s="55"/>
      <c r="V104" s="23">
        <f t="shared" si="5"/>
        <v>-0.29000000000000625</v>
      </c>
      <c r="W104">
        <v>119.21</v>
      </c>
      <c r="X104">
        <v>120.07</v>
      </c>
    </row>
    <row r="105" spans="2:24" ht="13.5">
      <c r="B105" s="36">
        <v>97</v>
      </c>
      <c r="C105" s="52">
        <f t="shared" si="6"/>
        <v>1368421.2309430777</v>
      </c>
      <c r="D105" s="52"/>
      <c r="E105" s="50">
        <v>2015</v>
      </c>
      <c r="F105" s="8">
        <v>42672</v>
      </c>
      <c r="G105" s="36" t="s">
        <v>4</v>
      </c>
      <c r="H105" s="53">
        <v>120.81</v>
      </c>
      <c r="I105" s="53"/>
      <c r="J105" s="36">
        <v>19</v>
      </c>
      <c r="K105" s="52">
        <f t="shared" si="7"/>
        <v>41052.63692829233</v>
      </c>
      <c r="L105" s="52"/>
      <c r="M105" s="6">
        <f t="shared" si="8"/>
        <v>2.1606651014890703</v>
      </c>
      <c r="N105" s="50">
        <v>2015</v>
      </c>
      <c r="O105" s="8">
        <v>42673</v>
      </c>
      <c r="P105" s="53">
        <v>120.62</v>
      </c>
      <c r="Q105" s="53"/>
      <c r="R105" s="54">
        <f t="shared" si="9"/>
        <v>-41052.636928291846</v>
      </c>
      <c r="S105" s="54"/>
      <c r="T105" s="55">
        <f t="shared" si="10"/>
        <v>-19</v>
      </c>
      <c r="U105" s="55"/>
      <c r="V105" s="23">
        <f t="shared" si="5"/>
        <v>0.18999999999999773</v>
      </c>
      <c r="W105">
        <v>120.62</v>
      </c>
      <c r="X105">
        <v>121.45</v>
      </c>
    </row>
    <row r="106" spans="2:24" ht="13.5">
      <c r="B106" s="36">
        <v>98</v>
      </c>
      <c r="C106" s="52">
        <f t="shared" si="6"/>
        <v>1327368.594014786</v>
      </c>
      <c r="D106" s="52"/>
      <c r="E106" s="51">
        <v>2015</v>
      </c>
      <c r="F106" s="8">
        <v>42680</v>
      </c>
      <c r="G106" s="36" t="s">
        <v>4</v>
      </c>
      <c r="H106" s="53">
        <v>121.79</v>
      </c>
      <c r="I106" s="53"/>
      <c r="J106" s="36">
        <v>28</v>
      </c>
      <c r="K106" s="52">
        <f t="shared" si="7"/>
        <v>39821.05782044358</v>
      </c>
      <c r="L106" s="52"/>
      <c r="M106" s="6">
        <f t="shared" si="8"/>
        <v>1.4221806364444134</v>
      </c>
      <c r="N106" s="51">
        <v>2015</v>
      </c>
      <c r="O106" s="8">
        <v>42677</v>
      </c>
      <c r="P106" s="53">
        <v>122.66</v>
      </c>
      <c r="Q106" s="53"/>
      <c r="R106" s="54">
        <f t="shared" si="9"/>
        <v>123729.7153706626</v>
      </c>
      <c r="S106" s="54"/>
      <c r="T106" s="55">
        <f t="shared" si="10"/>
        <v>86.99999999999903</v>
      </c>
      <c r="U106" s="55"/>
      <c r="V106" s="23">
        <f t="shared" si="5"/>
        <v>-0.8699999999999903</v>
      </c>
      <c r="X106">
        <v>123.56</v>
      </c>
    </row>
    <row r="107" spans="2:24" ht="13.5">
      <c r="B107" s="36">
        <v>99</v>
      </c>
      <c r="C107" s="52">
        <f t="shared" si="6"/>
        <v>1451098.3093854485</v>
      </c>
      <c r="D107" s="52"/>
      <c r="E107" s="51">
        <v>2015</v>
      </c>
      <c r="F107" s="8">
        <v>42687</v>
      </c>
      <c r="G107" s="36" t="s">
        <v>3</v>
      </c>
      <c r="H107" s="53">
        <v>122.59</v>
      </c>
      <c r="I107" s="53"/>
      <c r="J107" s="36">
        <v>20</v>
      </c>
      <c r="K107" s="52">
        <f t="shared" si="7"/>
        <v>43532.94928156345</v>
      </c>
      <c r="L107" s="52"/>
      <c r="M107" s="6">
        <f t="shared" si="8"/>
        <v>2.1766474640781728</v>
      </c>
      <c r="N107" s="51">
        <v>2015</v>
      </c>
      <c r="O107" s="8">
        <v>42688</v>
      </c>
      <c r="P107" s="53">
        <v>122.79</v>
      </c>
      <c r="Q107" s="53"/>
      <c r="R107" s="54">
        <f t="shared" si="9"/>
        <v>-43532.94928156408</v>
      </c>
      <c r="S107" s="54"/>
      <c r="T107" s="55">
        <f t="shared" si="10"/>
        <v>-20</v>
      </c>
      <c r="U107" s="55"/>
      <c r="V107" s="23">
        <f t="shared" si="5"/>
        <v>-0.20000000000000284</v>
      </c>
      <c r="W107">
        <v>122.79</v>
      </c>
      <c r="X107">
        <v>122.44</v>
      </c>
    </row>
    <row r="108" spans="2:24" ht="13.5">
      <c r="B108" s="36">
        <v>100</v>
      </c>
      <c r="C108" s="52">
        <f t="shared" si="6"/>
        <v>1407565.3601038845</v>
      </c>
      <c r="D108" s="52"/>
      <c r="E108" s="51">
        <v>2015</v>
      </c>
      <c r="F108" s="8">
        <v>42692</v>
      </c>
      <c r="G108" s="36" t="s">
        <v>4</v>
      </c>
      <c r="H108" s="53">
        <v>123.47</v>
      </c>
      <c r="I108" s="53"/>
      <c r="J108" s="36">
        <v>28</v>
      </c>
      <c r="K108" s="52">
        <f t="shared" si="7"/>
        <v>42226.96080311653</v>
      </c>
      <c r="L108" s="52"/>
      <c r="M108" s="6">
        <f t="shared" si="8"/>
        <v>1.5081057429684477</v>
      </c>
      <c r="N108" s="51">
        <v>2015</v>
      </c>
      <c r="O108" s="8">
        <v>42693</v>
      </c>
      <c r="P108" s="53">
        <v>123.19</v>
      </c>
      <c r="Q108" s="53"/>
      <c r="R108" s="54">
        <f t="shared" si="9"/>
        <v>-42226.96080311671</v>
      </c>
      <c r="S108" s="54"/>
      <c r="T108" s="55">
        <f t="shared" si="10"/>
        <v>-28</v>
      </c>
      <c r="U108" s="55"/>
      <c r="V108" s="23">
        <f t="shared" si="5"/>
        <v>0.28000000000000114</v>
      </c>
      <c r="W108">
        <v>123.19</v>
      </c>
      <c r="X108">
        <v>123.74</v>
      </c>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2" sqref="A2"/>
    </sheetView>
  </sheetViews>
  <sheetFormatPr defaultColWidth="9.00390625" defaultRowHeight="13.5"/>
  <cols>
    <col min="1" max="1" width="7.50390625" style="35" customWidth="1"/>
    <col min="2" max="2" width="8.125" style="0" customWidth="1"/>
  </cols>
  <sheetData>
    <row r="2" ht="13.5"/>
    <row r="3" ht="13.5"/>
    <row r="4" ht="13.5"/>
    <row r="5" ht="13.5"/>
    <row r="6" ht="13.5"/>
    <row r="7" ht="13.5"/>
    <row r="8" ht="13.5"/>
    <row r="9" ht="13.5"/>
    <row r="10" ht="13.5"/>
    <row r="11" ht="13.5"/>
    <row r="12" ht="13.5"/>
    <row r="13" ht="13.5"/>
    <row r="14" ht="13.5"/>
    <row r="15" ht="13.5"/>
    <row r="16" ht="13.5"/>
    <row r="17" ht="13.5"/>
    <row r="18" ht="13.5"/>
    <row r="19" ht="13.5"/>
    <row r="20" ht="13.5"/>
    <row r="21" ht="13.5"/>
    <row r="22" ht="13.5"/>
    <row r="23" ht="13.5"/>
    <row r="24" ht="13.5"/>
    <row r="25" ht="13.5"/>
    <row r="26" ht="13.5"/>
    <row r="27" ht="13.5"/>
    <row r="28" ht="13.5"/>
    <row r="29" ht="13.5"/>
    <row r="30" ht="13.5"/>
    <row r="31" ht="13.5"/>
    <row r="32" ht="13.5"/>
    <row r="33" ht="13.5"/>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J29"/>
  <sheetViews>
    <sheetView zoomScale="145" zoomScaleNormal="145" zoomScaleSheetLayoutView="100" zoomScalePageLayoutView="0" workbookViewId="0" topLeftCell="A1">
      <selection activeCell="A12" sqref="A12:J19"/>
    </sheetView>
  </sheetViews>
  <sheetFormatPr defaultColWidth="9.00390625" defaultRowHeight="13.5"/>
  <sheetData>
    <row r="1" ht="13.5">
      <c r="A1" t="s">
        <v>0</v>
      </c>
    </row>
    <row r="2" spans="1:10" ht="13.5">
      <c r="A2" s="89" t="s">
        <v>52</v>
      </c>
      <c r="B2" s="90"/>
      <c r="C2" s="90"/>
      <c r="D2" s="90"/>
      <c r="E2" s="90"/>
      <c r="F2" s="90"/>
      <c r="G2" s="90"/>
      <c r="H2" s="90"/>
      <c r="I2" s="90"/>
      <c r="J2" s="90"/>
    </row>
    <row r="3" spans="1:10" ht="13.5">
      <c r="A3" s="90"/>
      <c r="B3" s="90"/>
      <c r="C3" s="90"/>
      <c r="D3" s="90"/>
      <c r="E3" s="90"/>
      <c r="F3" s="90"/>
      <c r="G3" s="90"/>
      <c r="H3" s="90"/>
      <c r="I3" s="90"/>
      <c r="J3" s="90"/>
    </row>
    <row r="4" spans="1:10" ht="13.5">
      <c r="A4" s="90"/>
      <c r="B4" s="90"/>
      <c r="C4" s="90"/>
      <c r="D4" s="90"/>
      <c r="E4" s="90"/>
      <c r="F4" s="90"/>
      <c r="G4" s="90"/>
      <c r="H4" s="90"/>
      <c r="I4" s="90"/>
      <c r="J4" s="90"/>
    </row>
    <row r="5" spans="1:10" ht="13.5">
      <c r="A5" s="90"/>
      <c r="B5" s="90"/>
      <c r="C5" s="90"/>
      <c r="D5" s="90"/>
      <c r="E5" s="90"/>
      <c r="F5" s="90"/>
      <c r="G5" s="90"/>
      <c r="H5" s="90"/>
      <c r="I5" s="90"/>
      <c r="J5" s="90"/>
    </row>
    <row r="6" spans="1:10" ht="13.5">
      <c r="A6" s="90"/>
      <c r="B6" s="90"/>
      <c r="C6" s="90"/>
      <c r="D6" s="90"/>
      <c r="E6" s="90"/>
      <c r="F6" s="90"/>
      <c r="G6" s="90"/>
      <c r="H6" s="90"/>
      <c r="I6" s="90"/>
      <c r="J6" s="90"/>
    </row>
    <row r="7" spans="1:10" ht="13.5">
      <c r="A7" s="90"/>
      <c r="B7" s="90"/>
      <c r="C7" s="90"/>
      <c r="D7" s="90"/>
      <c r="E7" s="90"/>
      <c r="F7" s="90"/>
      <c r="G7" s="90"/>
      <c r="H7" s="90"/>
      <c r="I7" s="90"/>
      <c r="J7" s="90"/>
    </row>
    <row r="8" spans="1:10" ht="13.5">
      <c r="A8" s="90"/>
      <c r="B8" s="90"/>
      <c r="C8" s="90"/>
      <c r="D8" s="90"/>
      <c r="E8" s="90"/>
      <c r="F8" s="90"/>
      <c r="G8" s="90"/>
      <c r="H8" s="90"/>
      <c r="I8" s="90"/>
      <c r="J8" s="90"/>
    </row>
    <row r="9" spans="1:10" ht="13.5">
      <c r="A9" s="90"/>
      <c r="B9" s="90"/>
      <c r="C9" s="90"/>
      <c r="D9" s="90"/>
      <c r="E9" s="90"/>
      <c r="F9" s="90"/>
      <c r="G9" s="90"/>
      <c r="H9" s="90"/>
      <c r="I9" s="90"/>
      <c r="J9" s="90"/>
    </row>
    <row r="11" ht="13.5">
      <c r="A11" t="s">
        <v>1</v>
      </c>
    </row>
    <row r="12" spans="1:10" ht="13.5">
      <c r="A12" s="91" t="s">
        <v>54</v>
      </c>
      <c r="B12" s="92"/>
      <c r="C12" s="92"/>
      <c r="D12" s="92"/>
      <c r="E12" s="92"/>
      <c r="F12" s="92"/>
      <c r="G12" s="92"/>
      <c r="H12" s="92"/>
      <c r="I12" s="92"/>
      <c r="J12" s="92"/>
    </row>
    <row r="13" spans="1:10" ht="13.5">
      <c r="A13" s="92"/>
      <c r="B13" s="92"/>
      <c r="C13" s="92"/>
      <c r="D13" s="92"/>
      <c r="E13" s="92"/>
      <c r="F13" s="92"/>
      <c r="G13" s="92"/>
      <c r="H13" s="92"/>
      <c r="I13" s="92"/>
      <c r="J13" s="92"/>
    </row>
    <row r="14" spans="1:10" ht="13.5">
      <c r="A14" s="92"/>
      <c r="B14" s="92"/>
      <c r="C14" s="92"/>
      <c r="D14" s="92"/>
      <c r="E14" s="92"/>
      <c r="F14" s="92"/>
      <c r="G14" s="92"/>
      <c r="H14" s="92"/>
      <c r="I14" s="92"/>
      <c r="J14" s="92"/>
    </row>
    <row r="15" spans="1:10" ht="13.5">
      <c r="A15" s="92"/>
      <c r="B15" s="92"/>
      <c r="C15" s="92"/>
      <c r="D15" s="92"/>
      <c r="E15" s="92"/>
      <c r="F15" s="92"/>
      <c r="G15" s="92"/>
      <c r="H15" s="92"/>
      <c r="I15" s="92"/>
      <c r="J15" s="92"/>
    </row>
    <row r="16" spans="1:10" ht="13.5">
      <c r="A16" s="92"/>
      <c r="B16" s="92"/>
      <c r="C16" s="92"/>
      <c r="D16" s="92"/>
      <c r="E16" s="92"/>
      <c r="F16" s="92"/>
      <c r="G16" s="92"/>
      <c r="H16" s="92"/>
      <c r="I16" s="92"/>
      <c r="J16" s="92"/>
    </row>
    <row r="17" spans="1:10" ht="13.5">
      <c r="A17" s="92"/>
      <c r="B17" s="92"/>
      <c r="C17" s="92"/>
      <c r="D17" s="92"/>
      <c r="E17" s="92"/>
      <c r="F17" s="92"/>
      <c r="G17" s="92"/>
      <c r="H17" s="92"/>
      <c r="I17" s="92"/>
      <c r="J17" s="92"/>
    </row>
    <row r="18" spans="1:10" ht="13.5">
      <c r="A18" s="92"/>
      <c r="B18" s="92"/>
      <c r="C18" s="92"/>
      <c r="D18" s="92"/>
      <c r="E18" s="92"/>
      <c r="F18" s="92"/>
      <c r="G18" s="92"/>
      <c r="H18" s="92"/>
      <c r="I18" s="92"/>
      <c r="J18" s="92"/>
    </row>
    <row r="19" spans="1:10" ht="13.5">
      <c r="A19" s="92"/>
      <c r="B19" s="92"/>
      <c r="C19" s="92"/>
      <c r="D19" s="92"/>
      <c r="E19" s="92"/>
      <c r="F19" s="92"/>
      <c r="G19" s="92"/>
      <c r="H19" s="92"/>
      <c r="I19" s="92"/>
      <c r="J19" s="92"/>
    </row>
    <row r="21" ht="13.5">
      <c r="A21" t="s">
        <v>2</v>
      </c>
    </row>
    <row r="22" spans="1:10" ht="13.5">
      <c r="A22" s="93" t="s">
        <v>53</v>
      </c>
      <c r="B22" s="93"/>
      <c r="C22" s="93"/>
      <c r="D22" s="93"/>
      <c r="E22" s="93"/>
      <c r="F22" s="93"/>
      <c r="G22" s="93"/>
      <c r="H22" s="93"/>
      <c r="I22" s="93"/>
      <c r="J22" s="93"/>
    </row>
    <row r="23" spans="1:10" ht="13.5">
      <c r="A23" s="93"/>
      <c r="B23" s="93"/>
      <c r="C23" s="93"/>
      <c r="D23" s="93"/>
      <c r="E23" s="93"/>
      <c r="F23" s="93"/>
      <c r="G23" s="93"/>
      <c r="H23" s="93"/>
      <c r="I23" s="93"/>
      <c r="J23" s="93"/>
    </row>
    <row r="24" spans="1:10" ht="13.5">
      <c r="A24" s="93"/>
      <c r="B24" s="93"/>
      <c r="C24" s="93"/>
      <c r="D24" s="93"/>
      <c r="E24" s="93"/>
      <c r="F24" s="93"/>
      <c r="G24" s="93"/>
      <c r="H24" s="93"/>
      <c r="I24" s="93"/>
      <c r="J24" s="93"/>
    </row>
    <row r="25" spans="1:10" ht="13.5">
      <c r="A25" s="93"/>
      <c r="B25" s="93"/>
      <c r="C25" s="93"/>
      <c r="D25" s="93"/>
      <c r="E25" s="93"/>
      <c r="F25" s="93"/>
      <c r="G25" s="93"/>
      <c r="H25" s="93"/>
      <c r="I25" s="93"/>
      <c r="J25" s="93"/>
    </row>
    <row r="26" spans="1:10" ht="13.5">
      <c r="A26" s="93"/>
      <c r="B26" s="93"/>
      <c r="C26" s="93"/>
      <c r="D26" s="93"/>
      <c r="E26" s="93"/>
      <c r="F26" s="93"/>
      <c r="G26" s="93"/>
      <c r="H26" s="93"/>
      <c r="I26" s="93"/>
      <c r="J26" s="93"/>
    </row>
    <row r="27" spans="1:10" ht="13.5">
      <c r="A27" s="93"/>
      <c r="B27" s="93"/>
      <c r="C27" s="93"/>
      <c r="D27" s="93"/>
      <c r="E27" s="93"/>
      <c r="F27" s="93"/>
      <c r="G27" s="93"/>
      <c r="H27" s="93"/>
      <c r="I27" s="93"/>
      <c r="J27" s="93"/>
    </row>
    <row r="28" spans="1:10" ht="13.5">
      <c r="A28" s="93"/>
      <c r="B28" s="93"/>
      <c r="C28" s="93"/>
      <c r="D28" s="93"/>
      <c r="E28" s="93"/>
      <c r="F28" s="93"/>
      <c r="G28" s="93"/>
      <c r="H28" s="93"/>
      <c r="I28" s="93"/>
      <c r="J28" s="93"/>
    </row>
    <row r="29" spans="1:10" ht="13.5">
      <c r="A29" s="93"/>
      <c r="B29" s="93"/>
      <c r="C29" s="93"/>
      <c r="D29" s="93"/>
      <c r="E29" s="93"/>
      <c r="F29" s="93"/>
      <c r="G29" s="93"/>
      <c r="H29" s="93"/>
      <c r="I29" s="93"/>
      <c r="J29" s="93"/>
    </row>
  </sheetData>
  <sheetProtection/>
  <mergeCells count="3">
    <mergeCell ref="A2:J9"/>
    <mergeCell ref="A12:J19"/>
    <mergeCell ref="A22:J29"/>
  </mergeCells>
  <printOptions/>
  <pageMargins left="0.75" right="0.75" top="1" bottom="1" header="0.5111111111111111" footer="0.511111111111111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I12"/>
  <sheetViews>
    <sheetView zoomScaleSheetLayoutView="100" zoomScalePageLayoutView="0" workbookViewId="0" topLeftCell="A1">
      <selection activeCell="G9" sqref="G9"/>
    </sheetView>
  </sheetViews>
  <sheetFormatPr defaultColWidth="8.875" defaultRowHeight="13.5"/>
  <cols>
    <col min="1" max="1" width="3.125" style="27" customWidth="1"/>
    <col min="2" max="2" width="13.25390625" style="24" customWidth="1"/>
    <col min="3" max="3" width="15.75390625" style="26" customWidth="1"/>
    <col min="4" max="4" width="13.00390625" style="26" customWidth="1"/>
    <col min="5" max="5" width="15.875" style="32" customWidth="1"/>
    <col min="6" max="6" width="15.875" style="26" customWidth="1"/>
    <col min="7" max="7" width="15.875" style="32" customWidth="1"/>
    <col min="8" max="8" width="15.875" style="26" customWidth="1"/>
    <col min="9" max="9" width="15.875" style="32" customWidth="1"/>
    <col min="10" max="16384" width="8.875" style="27" customWidth="1"/>
  </cols>
  <sheetData>
    <row r="2" spans="2:3" ht="17.25">
      <c r="B2" s="25" t="s">
        <v>39</v>
      </c>
      <c r="C2" s="27"/>
    </row>
    <row r="4" spans="2:9" ht="17.25">
      <c r="B4" s="30" t="s">
        <v>42</v>
      </c>
      <c r="C4" s="30" t="s">
        <v>40</v>
      </c>
      <c r="D4" s="30" t="s">
        <v>44</v>
      </c>
      <c r="E4" s="31" t="s">
        <v>41</v>
      </c>
      <c r="F4" s="30" t="s">
        <v>45</v>
      </c>
      <c r="G4" s="31" t="s">
        <v>41</v>
      </c>
      <c r="H4" s="30" t="s">
        <v>46</v>
      </c>
      <c r="I4" s="31" t="s">
        <v>41</v>
      </c>
    </row>
    <row r="5" spans="2:9" ht="17.25">
      <c r="B5" s="28" t="s">
        <v>43</v>
      </c>
      <c r="C5" s="29" t="s">
        <v>51</v>
      </c>
      <c r="D5" s="29">
        <v>61</v>
      </c>
      <c r="E5" s="33">
        <v>42645</v>
      </c>
      <c r="F5" s="29">
        <v>100</v>
      </c>
      <c r="G5" s="33">
        <v>42666</v>
      </c>
      <c r="H5" s="29"/>
      <c r="I5" s="33"/>
    </row>
    <row r="6" spans="2:9" ht="17.25">
      <c r="B6" s="28" t="s">
        <v>43</v>
      </c>
      <c r="C6" s="29"/>
      <c r="D6" s="29"/>
      <c r="E6" s="33"/>
      <c r="F6" s="29"/>
      <c r="G6" s="34"/>
      <c r="H6" s="29"/>
      <c r="I6" s="34"/>
    </row>
    <row r="7" spans="2:9" ht="17.25">
      <c r="B7" s="28" t="s">
        <v>43</v>
      </c>
      <c r="C7" s="29"/>
      <c r="D7" s="29"/>
      <c r="E7" s="34"/>
      <c r="F7" s="29"/>
      <c r="G7" s="34"/>
      <c r="H7" s="29"/>
      <c r="I7" s="34"/>
    </row>
    <row r="8" spans="2:9" ht="17.25">
      <c r="B8" s="28" t="s">
        <v>43</v>
      </c>
      <c r="C8" s="29"/>
      <c r="D8" s="29"/>
      <c r="E8" s="34"/>
      <c r="F8" s="29"/>
      <c r="G8" s="34"/>
      <c r="H8" s="29"/>
      <c r="I8" s="34"/>
    </row>
    <row r="9" spans="2:9" ht="17.25">
      <c r="B9" s="28" t="s">
        <v>43</v>
      </c>
      <c r="C9" s="29"/>
      <c r="D9" s="29"/>
      <c r="E9" s="34"/>
      <c r="F9" s="29"/>
      <c r="G9" s="34"/>
      <c r="H9" s="29"/>
      <c r="I9" s="34"/>
    </row>
    <row r="10" spans="2:9" ht="17.25">
      <c r="B10" s="28" t="s">
        <v>43</v>
      </c>
      <c r="C10" s="29"/>
      <c r="D10" s="29"/>
      <c r="E10" s="34"/>
      <c r="F10" s="29"/>
      <c r="G10" s="34"/>
      <c r="H10" s="29"/>
      <c r="I10" s="34"/>
    </row>
    <row r="11" spans="2:9" ht="17.25">
      <c r="B11" s="28" t="s">
        <v>43</v>
      </c>
      <c r="C11" s="29"/>
      <c r="D11" s="29"/>
      <c r="E11" s="34"/>
      <c r="F11" s="29"/>
      <c r="G11" s="34"/>
      <c r="H11" s="29"/>
      <c r="I11" s="34"/>
    </row>
    <row r="12" spans="2:9" ht="17.25">
      <c r="B12" s="28" t="s">
        <v>43</v>
      </c>
      <c r="C12" s="29"/>
      <c r="D12" s="29"/>
      <c r="E12" s="34"/>
      <c r="F12" s="29"/>
      <c r="G12" s="34"/>
      <c r="H12" s="29"/>
      <c r="I12" s="34"/>
    </row>
  </sheetData>
  <sheetProtection/>
  <printOptions/>
  <pageMargins left="0.75" right="0.75" top="1" bottom="1" header="0.5111111111111111" footer="0.511111111111111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2:U109"/>
  <sheetViews>
    <sheetView zoomScale="115" zoomScaleNormal="115" zoomScalePageLayoutView="0" workbookViewId="0" topLeftCell="A1">
      <pane ySplit="8" topLeftCell="A9" activePane="bottomLeft" state="frozen"/>
      <selection pane="topLeft" activeCell="A1" sqref="A1"/>
      <selection pane="bottomLeft" activeCell="R19" sqref="R19:S19"/>
    </sheetView>
  </sheetViews>
  <sheetFormatPr defaultColWidth="9.00390625" defaultRowHeight="13.5"/>
  <cols>
    <col min="1" max="1" width="2.875" style="0" customWidth="1"/>
    <col min="2" max="18" width="6.625" style="0" customWidth="1"/>
    <col min="22" max="22" width="10.875" style="23" bestFit="1" customWidth="1"/>
  </cols>
  <sheetData>
    <row r="2" spans="2:20" ht="13.5">
      <c r="B2" s="81" t="s">
        <v>5</v>
      </c>
      <c r="C2" s="81"/>
      <c r="D2" s="84"/>
      <c r="E2" s="84"/>
      <c r="F2" s="81" t="s">
        <v>6</v>
      </c>
      <c r="G2" s="81"/>
      <c r="H2" s="84" t="s">
        <v>36</v>
      </c>
      <c r="I2" s="84"/>
      <c r="J2" s="81" t="s">
        <v>7</v>
      </c>
      <c r="K2" s="81"/>
      <c r="L2" s="78">
        <f>C9</f>
        <v>1000000</v>
      </c>
      <c r="M2" s="84"/>
      <c r="N2" s="81" t="s">
        <v>8</v>
      </c>
      <c r="O2" s="81"/>
      <c r="P2" s="78" t="e">
        <f>C108+R108</f>
        <v>#VALUE!</v>
      </c>
      <c r="Q2" s="84"/>
      <c r="R2" s="1"/>
      <c r="S2" s="1"/>
      <c r="T2" s="1"/>
    </row>
    <row r="3" spans="2:19" ht="57" customHeight="1">
      <c r="B3" s="81" t="s">
        <v>9</v>
      </c>
      <c r="C3" s="81"/>
      <c r="D3" s="87" t="s">
        <v>38</v>
      </c>
      <c r="E3" s="87"/>
      <c r="F3" s="87"/>
      <c r="G3" s="87"/>
      <c r="H3" s="87"/>
      <c r="I3" s="87"/>
      <c r="J3" s="81" t="s">
        <v>10</v>
      </c>
      <c r="K3" s="81"/>
      <c r="L3" s="87" t="s">
        <v>35</v>
      </c>
      <c r="M3" s="88"/>
      <c r="N3" s="88"/>
      <c r="O3" s="88"/>
      <c r="P3" s="88"/>
      <c r="Q3" s="88"/>
      <c r="R3" s="1"/>
      <c r="S3" s="1"/>
    </row>
    <row r="4" spans="2:20" ht="13.5">
      <c r="B4" s="81" t="s">
        <v>11</v>
      </c>
      <c r="C4" s="81"/>
      <c r="D4" s="79">
        <f>SUM($R$9:$S$993)</f>
        <v>153684.21052631587</v>
      </c>
      <c r="E4" s="79"/>
      <c r="F4" s="81" t="s">
        <v>12</v>
      </c>
      <c r="G4" s="81"/>
      <c r="H4" s="85">
        <f>SUM($T$9:$U$108)</f>
        <v>292.00000000000017</v>
      </c>
      <c r="I4" s="84"/>
      <c r="J4" s="77" t="s">
        <v>13</v>
      </c>
      <c r="K4" s="77"/>
      <c r="L4" s="78">
        <f>MAX($C$9:$D$990)-C9</f>
        <v>153684.21052631596</v>
      </c>
      <c r="M4" s="78"/>
      <c r="N4" s="77" t="s">
        <v>14</v>
      </c>
      <c r="O4" s="77"/>
      <c r="P4" s="79">
        <f>MIN($C$9:$D$990)-C9</f>
        <v>0</v>
      </c>
      <c r="Q4" s="79"/>
      <c r="R4" s="1"/>
      <c r="S4" s="1"/>
      <c r="T4" s="1"/>
    </row>
    <row r="5" spans="2:20" ht="13.5">
      <c r="B5" s="22" t="s">
        <v>15</v>
      </c>
      <c r="C5" s="2">
        <f>COUNTIF($R$9:$R$990,"&gt;0")</f>
        <v>1</v>
      </c>
      <c r="D5" s="21" t="s">
        <v>16</v>
      </c>
      <c r="E5" s="16">
        <f>COUNTIF($R$9:$R$990,"&lt;0")</f>
        <v>0</v>
      </c>
      <c r="F5" s="21" t="s">
        <v>17</v>
      </c>
      <c r="G5" s="2">
        <f>COUNTIF($R$9:$R$990,"=0")</f>
        <v>0</v>
      </c>
      <c r="H5" s="21" t="s">
        <v>18</v>
      </c>
      <c r="I5" s="3">
        <f>C5/SUM(C5,E5,G5)</f>
        <v>1</v>
      </c>
      <c r="J5" s="80" t="s">
        <v>19</v>
      </c>
      <c r="K5" s="81"/>
      <c r="L5" s="82"/>
      <c r="M5" s="83"/>
      <c r="N5" s="18" t="s">
        <v>20</v>
      </c>
      <c r="O5" s="9"/>
      <c r="P5" s="82"/>
      <c r="Q5" s="83"/>
      <c r="R5" s="1"/>
      <c r="S5" s="1"/>
      <c r="T5" s="1"/>
    </row>
    <row r="6" spans="2:20" ht="13.5">
      <c r="B6" s="11"/>
      <c r="C6" s="14"/>
      <c r="D6" s="15"/>
      <c r="E6" s="12"/>
      <c r="F6" s="11"/>
      <c r="G6" s="12"/>
      <c r="H6" s="11"/>
      <c r="I6" s="17"/>
      <c r="J6" s="11"/>
      <c r="K6" s="11"/>
      <c r="L6" s="12"/>
      <c r="M6" s="12"/>
      <c r="N6" s="13"/>
      <c r="O6" s="13"/>
      <c r="P6" s="10"/>
      <c r="Q6" s="7"/>
      <c r="R6" s="1"/>
      <c r="S6" s="1"/>
      <c r="T6" s="1"/>
    </row>
    <row r="7" spans="2:21" ht="13.5">
      <c r="B7" s="64" t="s">
        <v>21</v>
      </c>
      <c r="C7" s="66" t="s">
        <v>22</v>
      </c>
      <c r="D7" s="67"/>
      <c r="E7" s="70" t="s">
        <v>23</v>
      </c>
      <c r="F7" s="71"/>
      <c r="G7" s="71"/>
      <c r="H7" s="71"/>
      <c r="I7" s="59"/>
      <c r="J7" s="72" t="s">
        <v>24</v>
      </c>
      <c r="K7" s="73"/>
      <c r="L7" s="61"/>
      <c r="M7" s="74" t="s">
        <v>25</v>
      </c>
      <c r="N7" s="75" t="s">
        <v>26</v>
      </c>
      <c r="O7" s="76"/>
      <c r="P7" s="76"/>
      <c r="Q7" s="63"/>
      <c r="R7" s="57" t="s">
        <v>27</v>
      </c>
      <c r="S7" s="57"/>
      <c r="T7" s="57"/>
      <c r="U7" s="57"/>
    </row>
    <row r="8" spans="2:21" ht="13.5">
      <c r="B8" s="65"/>
      <c r="C8" s="68"/>
      <c r="D8" s="69"/>
      <c r="E8" s="19" t="s">
        <v>28</v>
      </c>
      <c r="F8" s="19" t="s">
        <v>29</v>
      </c>
      <c r="G8" s="19" t="s">
        <v>30</v>
      </c>
      <c r="H8" s="58" t="s">
        <v>31</v>
      </c>
      <c r="I8" s="59"/>
      <c r="J8" s="4" t="s">
        <v>32</v>
      </c>
      <c r="K8" s="60" t="s">
        <v>33</v>
      </c>
      <c r="L8" s="61"/>
      <c r="M8" s="74"/>
      <c r="N8" s="5" t="s">
        <v>28</v>
      </c>
      <c r="O8" s="5" t="s">
        <v>29</v>
      </c>
      <c r="P8" s="62" t="s">
        <v>31</v>
      </c>
      <c r="Q8" s="63"/>
      <c r="R8" s="57" t="s">
        <v>34</v>
      </c>
      <c r="S8" s="57"/>
      <c r="T8" s="57" t="s">
        <v>32</v>
      </c>
      <c r="U8" s="57"/>
    </row>
    <row r="9" spans="2:21" ht="13.5">
      <c r="B9" s="20">
        <v>1</v>
      </c>
      <c r="C9" s="52">
        <v>1000000</v>
      </c>
      <c r="D9" s="52"/>
      <c r="E9" s="20">
        <v>2001</v>
      </c>
      <c r="F9" s="8">
        <v>42111</v>
      </c>
      <c r="G9" s="20" t="s">
        <v>4</v>
      </c>
      <c r="H9" s="53">
        <v>105.33</v>
      </c>
      <c r="I9" s="53"/>
      <c r="J9" s="20">
        <v>57</v>
      </c>
      <c r="K9" s="52">
        <f aca="true" t="shared" si="0" ref="K9:K72">IF(F9="","",C9*0.03)</f>
        <v>30000</v>
      </c>
      <c r="L9" s="52"/>
      <c r="M9" s="6">
        <f>IF(J9="","",(K9/J9)/1000)</f>
        <v>0.5263157894736842</v>
      </c>
      <c r="N9" s="20">
        <v>2001</v>
      </c>
      <c r="O9" s="8">
        <v>42111</v>
      </c>
      <c r="P9" s="53">
        <v>108.25</v>
      </c>
      <c r="Q9" s="53"/>
      <c r="R9" s="54">
        <f>IF(O9="","",(IF(G9="売",H9-P9,P9-H9))*M9*100000)</f>
        <v>153684.21052631587</v>
      </c>
      <c r="S9" s="54"/>
      <c r="T9" s="55">
        <f>IF(O9="","",IF(R9&lt;0,J9*(-1),IF(G9="買",(P9-H9)*100,(H9-P9)*100)))</f>
        <v>292.00000000000017</v>
      </c>
      <c r="U9" s="55"/>
    </row>
    <row r="10" spans="2:21" ht="13.5">
      <c r="B10" s="20">
        <v>2</v>
      </c>
      <c r="C10" s="52">
        <f aca="true" t="shared" si="1" ref="C10:C73">IF(R9="","",C9+R9)</f>
        <v>1153684.210526316</v>
      </c>
      <c r="D10" s="52"/>
      <c r="E10" s="20"/>
      <c r="F10" s="8"/>
      <c r="G10" s="20" t="s">
        <v>4</v>
      </c>
      <c r="H10" s="53"/>
      <c r="I10" s="53"/>
      <c r="J10" s="20"/>
      <c r="K10" s="52">
        <f t="shared" si="0"/>
      </c>
      <c r="L10" s="52"/>
      <c r="M10" s="6">
        <f aca="true" t="shared" si="2" ref="M10:M73">IF(J10="","",(K10/J10)/1000)</f>
      </c>
      <c r="N10" s="20"/>
      <c r="O10" s="8"/>
      <c r="P10" s="53"/>
      <c r="Q10" s="53"/>
      <c r="R10" s="54">
        <f aca="true" t="shared" si="3" ref="R10:R73">IF(O10="","",(IF(G10="売",H10-P10,P10-H10))*M10*100000)</f>
      </c>
      <c r="S10" s="54"/>
      <c r="T10" s="55">
        <f aca="true" t="shared" si="4" ref="T10:T73">IF(O10="","",IF(R10&lt;0,J10*(-1),IF(G10="買",(P10-H10)*100,(H10-P10)*100)))</f>
      </c>
      <c r="U10" s="55"/>
    </row>
    <row r="11" spans="2:21" ht="13.5">
      <c r="B11" s="20">
        <v>3</v>
      </c>
      <c r="C11" s="52">
        <f t="shared" si="1"/>
      </c>
      <c r="D11" s="52"/>
      <c r="E11" s="20"/>
      <c r="F11" s="8"/>
      <c r="G11" s="20" t="s">
        <v>4</v>
      </c>
      <c r="H11" s="53"/>
      <c r="I11" s="53"/>
      <c r="J11" s="20"/>
      <c r="K11" s="52">
        <f t="shared" si="0"/>
      </c>
      <c r="L11" s="52"/>
      <c r="M11" s="6">
        <f t="shared" si="2"/>
      </c>
      <c r="N11" s="20"/>
      <c r="O11" s="8"/>
      <c r="P11" s="53"/>
      <c r="Q11" s="53"/>
      <c r="R11" s="54">
        <f t="shared" si="3"/>
      </c>
      <c r="S11" s="54"/>
      <c r="T11" s="55">
        <f t="shared" si="4"/>
      </c>
      <c r="U11" s="55"/>
    </row>
    <row r="12" spans="2:21" ht="13.5">
      <c r="B12" s="20">
        <v>4</v>
      </c>
      <c r="C12" s="52">
        <f t="shared" si="1"/>
      </c>
      <c r="D12" s="52"/>
      <c r="E12" s="20"/>
      <c r="F12" s="8"/>
      <c r="G12" s="20" t="s">
        <v>3</v>
      </c>
      <c r="H12" s="53"/>
      <c r="I12" s="53"/>
      <c r="J12" s="20"/>
      <c r="K12" s="52">
        <f t="shared" si="0"/>
      </c>
      <c r="L12" s="52"/>
      <c r="M12" s="6">
        <f t="shared" si="2"/>
      </c>
      <c r="N12" s="20"/>
      <c r="O12" s="8"/>
      <c r="P12" s="53"/>
      <c r="Q12" s="53"/>
      <c r="R12" s="54">
        <f t="shared" si="3"/>
      </c>
      <c r="S12" s="54"/>
      <c r="T12" s="55">
        <f t="shared" si="4"/>
      </c>
      <c r="U12" s="55"/>
    </row>
    <row r="13" spans="2:21" ht="13.5">
      <c r="B13" s="20">
        <v>5</v>
      </c>
      <c r="C13" s="52">
        <f t="shared" si="1"/>
      </c>
      <c r="D13" s="52"/>
      <c r="E13" s="20"/>
      <c r="F13" s="8"/>
      <c r="G13" s="20" t="s">
        <v>3</v>
      </c>
      <c r="H13" s="53"/>
      <c r="I13" s="53"/>
      <c r="J13" s="20"/>
      <c r="K13" s="52">
        <f t="shared" si="0"/>
      </c>
      <c r="L13" s="52"/>
      <c r="M13" s="6">
        <f t="shared" si="2"/>
      </c>
      <c r="N13" s="20"/>
      <c r="O13" s="8"/>
      <c r="P13" s="53"/>
      <c r="Q13" s="53"/>
      <c r="R13" s="54">
        <f t="shared" si="3"/>
      </c>
      <c r="S13" s="54"/>
      <c r="T13" s="55">
        <f t="shared" si="4"/>
      </c>
      <c r="U13" s="55"/>
    </row>
    <row r="14" spans="2:21" ht="13.5">
      <c r="B14" s="20">
        <v>6</v>
      </c>
      <c r="C14" s="52">
        <f t="shared" si="1"/>
      </c>
      <c r="D14" s="52"/>
      <c r="E14" s="20"/>
      <c r="F14" s="8"/>
      <c r="G14" s="20" t="s">
        <v>4</v>
      </c>
      <c r="H14" s="53"/>
      <c r="I14" s="53"/>
      <c r="J14" s="20"/>
      <c r="K14" s="52">
        <f t="shared" si="0"/>
      </c>
      <c r="L14" s="52"/>
      <c r="M14" s="6">
        <f t="shared" si="2"/>
      </c>
      <c r="N14" s="20"/>
      <c r="O14" s="8"/>
      <c r="P14" s="53"/>
      <c r="Q14" s="53"/>
      <c r="R14" s="54">
        <f t="shared" si="3"/>
      </c>
      <c r="S14" s="54"/>
      <c r="T14" s="55">
        <f t="shared" si="4"/>
      </c>
      <c r="U14" s="55"/>
    </row>
    <row r="15" spans="2:21" ht="13.5">
      <c r="B15" s="20">
        <v>7</v>
      </c>
      <c r="C15" s="52">
        <f t="shared" si="1"/>
      </c>
      <c r="D15" s="52"/>
      <c r="E15" s="20"/>
      <c r="F15" s="8"/>
      <c r="G15" s="20" t="s">
        <v>4</v>
      </c>
      <c r="H15" s="53"/>
      <c r="I15" s="53"/>
      <c r="J15" s="20"/>
      <c r="K15" s="52">
        <f t="shared" si="0"/>
      </c>
      <c r="L15" s="52"/>
      <c r="M15" s="6">
        <f t="shared" si="2"/>
      </c>
      <c r="N15" s="20"/>
      <c r="O15" s="8"/>
      <c r="P15" s="53"/>
      <c r="Q15" s="53"/>
      <c r="R15" s="54">
        <f t="shared" si="3"/>
      </c>
      <c r="S15" s="54"/>
      <c r="T15" s="55">
        <f t="shared" si="4"/>
      </c>
      <c r="U15" s="55"/>
    </row>
    <row r="16" spans="2:21" ht="13.5">
      <c r="B16" s="20">
        <v>8</v>
      </c>
      <c r="C16" s="52">
        <f t="shared" si="1"/>
      </c>
      <c r="D16" s="52"/>
      <c r="E16" s="20"/>
      <c r="F16" s="8"/>
      <c r="G16" s="20" t="s">
        <v>4</v>
      </c>
      <c r="H16" s="53"/>
      <c r="I16" s="53"/>
      <c r="J16" s="20"/>
      <c r="K16" s="52">
        <f t="shared" si="0"/>
      </c>
      <c r="L16" s="52"/>
      <c r="M16" s="6">
        <f t="shared" si="2"/>
      </c>
      <c r="N16" s="20"/>
      <c r="O16" s="8"/>
      <c r="P16" s="53"/>
      <c r="Q16" s="53"/>
      <c r="R16" s="54">
        <f t="shared" si="3"/>
      </c>
      <c r="S16" s="54"/>
      <c r="T16" s="55">
        <f t="shared" si="4"/>
      </c>
      <c r="U16" s="55"/>
    </row>
    <row r="17" spans="2:21" ht="13.5">
      <c r="B17" s="20">
        <v>9</v>
      </c>
      <c r="C17" s="52">
        <f t="shared" si="1"/>
      </c>
      <c r="D17" s="52"/>
      <c r="E17" s="20"/>
      <c r="F17" s="8"/>
      <c r="G17" s="20" t="s">
        <v>4</v>
      </c>
      <c r="H17" s="53"/>
      <c r="I17" s="53"/>
      <c r="J17" s="20"/>
      <c r="K17" s="52">
        <f t="shared" si="0"/>
      </c>
      <c r="L17" s="52"/>
      <c r="M17" s="6">
        <f t="shared" si="2"/>
      </c>
      <c r="N17" s="20"/>
      <c r="O17" s="8"/>
      <c r="P17" s="53"/>
      <c r="Q17" s="53"/>
      <c r="R17" s="54">
        <f t="shared" si="3"/>
      </c>
      <c r="S17" s="54"/>
      <c r="T17" s="55">
        <f t="shared" si="4"/>
      </c>
      <c r="U17" s="55"/>
    </row>
    <row r="18" spans="2:21" ht="13.5">
      <c r="B18" s="20">
        <v>10</v>
      </c>
      <c r="C18" s="52">
        <f t="shared" si="1"/>
      </c>
      <c r="D18" s="52"/>
      <c r="E18" s="20"/>
      <c r="F18" s="8"/>
      <c r="G18" s="20" t="s">
        <v>4</v>
      </c>
      <c r="H18" s="53"/>
      <c r="I18" s="53"/>
      <c r="J18" s="20"/>
      <c r="K18" s="52">
        <f t="shared" si="0"/>
      </c>
      <c r="L18" s="52"/>
      <c r="M18" s="6">
        <f t="shared" si="2"/>
      </c>
      <c r="N18" s="20"/>
      <c r="O18" s="8"/>
      <c r="P18" s="53"/>
      <c r="Q18" s="53"/>
      <c r="R18" s="54">
        <f t="shared" si="3"/>
      </c>
      <c r="S18" s="54"/>
      <c r="T18" s="55">
        <f t="shared" si="4"/>
      </c>
      <c r="U18" s="55"/>
    </row>
    <row r="19" spans="2:21" ht="13.5">
      <c r="B19" s="20">
        <v>11</v>
      </c>
      <c r="C19" s="52">
        <f t="shared" si="1"/>
      </c>
      <c r="D19" s="52"/>
      <c r="E19" s="20"/>
      <c r="F19" s="8"/>
      <c r="G19" s="20" t="s">
        <v>4</v>
      </c>
      <c r="H19" s="53"/>
      <c r="I19" s="53"/>
      <c r="J19" s="20"/>
      <c r="K19" s="52">
        <f t="shared" si="0"/>
      </c>
      <c r="L19" s="52"/>
      <c r="M19" s="6">
        <f t="shared" si="2"/>
      </c>
      <c r="N19" s="20"/>
      <c r="O19" s="8"/>
      <c r="P19" s="53"/>
      <c r="Q19" s="53"/>
      <c r="R19" s="54">
        <f t="shared" si="3"/>
      </c>
      <c r="S19" s="54"/>
      <c r="T19" s="55">
        <f t="shared" si="4"/>
      </c>
      <c r="U19" s="55"/>
    </row>
    <row r="20" spans="2:21" ht="13.5">
      <c r="B20" s="20">
        <v>12</v>
      </c>
      <c r="C20" s="52">
        <f t="shared" si="1"/>
      </c>
      <c r="D20" s="52"/>
      <c r="E20" s="20"/>
      <c r="F20" s="8"/>
      <c r="G20" s="20" t="s">
        <v>4</v>
      </c>
      <c r="H20" s="53"/>
      <c r="I20" s="53"/>
      <c r="J20" s="20"/>
      <c r="K20" s="52">
        <f t="shared" si="0"/>
      </c>
      <c r="L20" s="52"/>
      <c r="M20" s="6">
        <f t="shared" si="2"/>
      </c>
      <c r="N20" s="20"/>
      <c r="O20" s="8"/>
      <c r="P20" s="53"/>
      <c r="Q20" s="53"/>
      <c r="R20" s="54">
        <f t="shared" si="3"/>
      </c>
      <c r="S20" s="54"/>
      <c r="T20" s="55">
        <f t="shared" si="4"/>
      </c>
      <c r="U20" s="55"/>
    </row>
    <row r="21" spans="2:21" ht="13.5">
      <c r="B21" s="20">
        <v>13</v>
      </c>
      <c r="C21" s="52">
        <f t="shared" si="1"/>
      </c>
      <c r="D21" s="52"/>
      <c r="E21" s="20"/>
      <c r="F21" s="8"/>
      <c r="G21" s="20" t="s">
        <v>4</v>
      </c>
      <c r="H21" s="53"/>
      <c r="I21" s="53"/>
      <c r="J21" s="20"/>
      <c r="K21" s="52">
        <f t="shared" si="0"/>
      </c>
      <c r="L21" s="52"/>
      <c r="M21" s="6">
        <f t="shared" si="2"/>
      </c>
      <c r="N21" s="20"/>
      <c r="O21" s="8"/>
      <c r="P21" s="53"/>
      <c r="Q21" s="53"/>
      <c r="R21" s="54">
        <f t="shared" si="3"/>
      </c>
      <c r="S21" s="54"/>
      <c r="T21" s="55">
        <f t="shared" si="4"/>
      </c>
      <c r="U21" s="55"/>
    </row>
    <row r="22" spans="2:21" ht="13.5">
      <c r="B22" s="20">
        <v>14</v>
      </c>
      <c r="C22" s="52">
        <f t="shared" si="1"/>
      </c>
      <c r="D22" s="52"/>
      <c r="E22" s="20"/>
      <c r="F22" s="8"/>
      <c r="G22" s="20" t="s">
        <v>3</v>
      </c>
      <c r="H22" s="53"/>
      <c r="I22" s="53"/>
      <c r="J22" s="20"/>
      <c r="K22" s="52">
        <f t="shared" si="0"/>
      </c>
      <c r="L22" s="52"/>
      <c r="M22" s="6">
        <f t="shared" si="2"/>
      </c>
      <c r="N22" s="20"/>
      <c r="O22" s="8"/>
      <c r="P22" s="53"/>
      <c r="Q22" s="53"/>
      <c r="R22" s="54">
        <f t="shared" si="3"/>
      </c>
      <c r="S22" s="54"/>
      <c r="T22" s="55">
        <f t="shared" si="4"/>
      </c>
      <c r="U22" s="55"/>
    </row>
    <row r="23" spans="2:21" ht="13.5">
      <c r="B23" s="20">
        <v>15</v>
      </c>
      <c r="C23" s="52">
        <f t="shared" si="1"/>
      </c>
      <c r="D23" s="52"/>
      <c r="E23" s="20"/>
      <c r="F23" s="8"/>
      <c r="G23" s="20" t="s">
        <v>4</v>
      </c>
      <c r="H23" s="53"/>
      <c r="I23" s="53"/>
      <c r="J23" s="20"/>
      <c r="K23" s="52">
        <f t="shared" si="0"/>
      </c>
      <c r="L23" s="52"/>
      <c r="M23" s="6">
        <f t="shared" si="2"/>
      </c>
      <c r="N23" s="20"/>
      <c r="O23" s="8"/>
      <c r="P23" s="53"/>
      <c r="Q23" s="53"/>
      <c r="R23" s="54">
        <f t="shared" si="3"/>
      </c>
      <c r="S23" s="54"/>
      <c r="T23" s="55">
        <f t="shared" si="4"/>
      </c>
      <c r="U23" s="55"/>
    </row>
    <row r="24" spans="2:21" ht="13.5">
      <c r="B24" s="20">
        <v>16</v>
      </c>
      <c r="C24" s="52">
        <f t="shared" si="1"/>
      </c>
      <c r="D24" s="52"/>
      <c r="E24" s="20"/>
      <c r="F24" s="8"/>
      <c r="G24" s="20" t="s">
        <v>4</v>
      </c>
      <c r="H24" s="53"/>
      <c r="I24" s="53"/>
      <c r="J24" s="20"/>
      <c r="K24" s="52">
        <f t="shared" si="0"/>
      </c>
      <c r="L24" s="52"/>
      <c r="M24" s="6">
        <f t="shared" si="2"/>
      </c>
      <c r="N24" s="20"/>
      <c r="O24" s="8"/>
      <c r="P24" s="53"/>
      <c r="Q24" s="53"/>
      <c r="R24" s="54">
        <f t="shared" si="3"/>
      </c>
      <c r="S24" s="54"/>
      <c r="T24" s="55">
        <f t="shared" si="4"/>
      </c>
      <c r="U24" s="55"/>
    </row>
    <row r="25" spans="2:21" ht="13.5">
      <c r="B25" s="20">
        <v>17</v>
      </c>
      <c r="C25" s="52">
        <f t="shared" si="1"/>
      </c>
      <c r="D25" s="52"/>
      <c r="E25" s="20"/>
      <c r="F25" s="8"/>
      <c r="G25" s="20" t="s">
        <v>4</v>
      </c>
      <c r="H25" s="53"/>
      <c r="I25" s="53"/>
      <c r="J25" s="20"/>
      <c r="K25" s="52">
        <f t="shared" si="0"/>
      </c>
      <c r="L25" s="52"/>
      <c r="M25" s="6">
        <f t="shared" si="2"/>
      </c>
      <c r="N25" s="20"/>
      <c r="O25" s="8"/>
      <c r="P25" s="53"/>
      <c r="Q25" s="53"/>
      <c r="R25" s="54">
        <f t="shared" si="3"/>
      </c>
      <c r="S25" s="54"/>
      <c r="T25" s="55">
        <f t="shared" si="4"/>
      </c>
      <c r="U25" s="55"/>
    </row>
    <row r="26" spans="2:21" ht="13.5">
      <c r="B26" s="20">
        <v>18</v>
      </c>
      <c r="C26" s="52">
        <f t="shared" si="1"/>
      </c>
      <c r="D26" s="52"/>
      <c r="E26" s="20"/>
      <c r="F26" s="8"/>
      <c r="G26" s="20" t="s">
        <v>4</v>
      </c>
      <c r="H26" s="53"/>
      <c r="I26" s="53"/>
      <c r="J26" s="20"/>
      <c r="K26" s="52">
        <f t="shared" si="0"/>
      </c>
      <c r="L26" s="52"/>
      <c r="M26" s="6">
        <f t="shared" si="2"/>
      </c>
      <c r="N26" s="20"/>
      <c r="O26" s="8"/>
      <c r="P26" s="53"/>
      <c r="Q26" s="53"/>
      <c r="R26" s="54">
        <f t="shared" si="3"/>
      </c>
      <c r="S26" s="54"/>
      <c r="T26" s="55">
        <f t="shared" si="4"/>
      </c>
      <c r="U26" s="55"/>
    </row>
    <row r="27" spans="2:21" ht="13.5">
      <c r="B27" s="20">
        <v>19</v>
      </c>
      <c r="C27" s="52">
        <f t="shared" si="1"/>
      </c>
      <c r="D27" s="52"/>
      <c r="E27" s="20"/>
      <c r="F27" s="8"/>
      <c r="G27" s="20" t="s">
        <v>3</v>
      </c>
      <c r="H27" s="53"/>
      <c r="I27" s="53"/>
      <c r="J27" s="20"/>
      <c r="K27" s="52">
        <f t="shared" si="0"/>
      </c>
      <c r="L27" s="52"/>
      <c r="M27" s="6">
        <f t="shared" si="2"/>
      </c>
      <c r="N27" s="20"/>
      <c r="O27" s="8"/>
      <c r="P27" s="53"/>
      <c r="Q27" s="53"/>
      <c r="R27" s="54">
        <f t="shared" si="3"/>
      </c>
      <c r="S27" s="54"/>
      <c r="T27" s="55">
        <f t="shared" si="4"/>
      </c>
      <c r="U27" s="55"/>
    </row>
    <row r="28" spans="2:21" ht="13.5">
      <c r="B28" s="20">
        <v>20</v>
      </c>
      <c r="C28" s="52">
        <f t="shared" si="1"/>
      </c>
      <c r="D28" s="52"/>
      <c r="E28" s="20"/>
      <c r="F28" s="8"/>
      <c r="G28" s="20" t="s">
        <v>4</v>
      </c>
      <c r="H28" s="53"/>
      <c r="I28" s="53"/>
      <c r="J28" s="20"/>
      <c r="K28" s="52">
        <f t="shared" si="0"/>
      </c>
      <c r="L28" s="52"/>
      <c r="M28" s="6">
        <f t="shared" si="2"/>
      </c>
      <c r="N28" s="20"/>
      <c r="O28" s="8"/>
      <c r="P28" s="53"/>
      <c r="Q28" s="53"/>
      <c r="R28" s="54">
        <f t="shared" si="3"/>
      </c>
      <c r="S28" s="54"/>
      <c r="T28" s="55">
        <f t="shared" si="4"/>
      </c>
      <c r="U28" s="55"/>
    </row>
    <row r="29" spans="2:21" ht="13.5">
      <c r="B29" s="20">
        <v>21</v>
      </c>
      <c r="C29" s="52">
        <f t="shared" si="1"/>
      </c>
      <c r="D29" s="52"/>
      <c r="E29" s="20"/>
      <c r="F29" s="8"/>
      <c r="G29" s="20" t="s">
        <v>3</v>
      </c>
      <c r="H29" s="53"/>
      <c r="I29" s="53"/>
      <c r="J29" s="20"/>
      <c r="K29" s="52">
        <f t="shared" si="0"/>
      </c>
      <c r="L29" s="52"/>
      <c r="M29" s="6">
        <f t="shared" si="2"/>
      </c>
      <c r="N29" s="20"/>
      <c r="O29" s="8"/>
      <c r="P29" s="53"/>
      <c r="Q29" s="53"/>
      <c r="R29" s="54">
        <f t="shared" si="3"/>
      </c>
      <c r="S29" s="54"/>
      <c r="T29" s="55">
        <f t="shared" si="4"/>
      </c>
      <c r="U29" s="55"/>
    </row>
    <row r="30" spans="2:21" ht="13.5">
      <c r="B30" s="20">
        <v>22</v>
      </c>
      <c r="C30" s="52">
        <f t="shared" si="1"/>
      </c>
      <c r="D30" s="52"/>
      <c r="E30" s="20"/>
      <c r="F30" s="8"/>
      <c r="G30" s="20" t="s">
        <v>3</v>
      </c>
      <c r="H30" s="53"/>
      <c r="I30" s="53"/>
      <c r="J30" s="20"/>
      <c r="K30" s="52">
        <f t="shared" si="0"/>
      </c>
      <c r="L30" s="52"/>
      <c r="M30" s="6">
        <f t="shared" si="2"/>
      </c>
      <c r="N30" s="20"/>
      <c r="O30" s="8"/>
      <c r="P30" s="53"/>
      <c r="Q30" s="53"/>
      <c r="R30" s="54">
        <f t="shared" si="3"/>
      </c>
      <c r="S30" s="54"/>
      <c r="T30" s="55">
        <f t="shared" si="4"/>
      </c>
      <c r="U30" s="55"/>
    </row>
    <row r="31" spans="2:21" ht="13.5">
      <c r="B31" s="20">
        <v>23</v>
      </c>
      <c r="C31" s="52">
        <f t="shared" si="1"/>
      </c>
      <c r="D31" s="52"/>
      <c r="E31" s="20"/>
      <c r="F31" s="8"/>
      <c r="G31" s="20" t="s">
        <v>3</v>
      </c>
      <c r="H31" s="53"/>
      <c r="I31" s="53"/>
      <c r="J31" s="20"/>
      <c r="K31" s="52">
        <f t="shared" si="0"/>
      </c>
      <c r="L31" s="52"/>
      <c r="M31" s="6">
        <f t="shared" si="2"/>
      </c>
      <c r="N31" s="20"/>
      <c r="O31" s="8"/>
      <c r="P31" s="53"/>
      <c r="Q31" s="53"/>
      <c r="R31" s="54">
        <f t="shared" si="3"/>
      </c>
      <c r="S31" s="54"/>
      <c r="T31" s="55">
        <f t="shared" si="4"/>
      </c>
      <c r="U31" s="55"/>
    </row>
    <row r="32" spans="2:21" ht="13.5">
      <c r="B32" s="20">
        <v>24</v>
      </c>
      <c r="C32" s="52">
        <f t="shared" si="1"/>
      </c>
      <c r="D32" s="52"/>
      <c r="E32" s="20"/>
      <c r="F32" s="8"/>
      <c r="G32" s="20" t="s">
        <v>3</v>
      </c>
      <c r="H32" s="53"/>
      <c r="I32" s="53"/>
      <c r="J32" s="20"/>
      <c r="K32" s="52">
        <f t="shared" si="0"/>
      </c>
      <c r="L32" s="52"/>
      <c r="M32" s="6">
        <f t="shared" si="2"/>
      </c>
      <c r="N32" s="20"/>
      <c r="O32" s="8"/>
      <c r="P32" s="53"/>
      <c r="Q32" s="53"/>
      <c r="R32" s="54">
        <f t="shared" si="3"/>
      </c>
      <c r="S32" s="54"/>
      <c r="T32" s="55">
        <f t="shared" si="4"/>
      </c>
      <c r="U32" s="55"/>
    </row>
    <row r="33" spans="2:21" ht="13.5">
      <c r="B33" s="20">
        <v>25</v>
      </c>
      <c r="C33" s="52">
        <f t="shared" si="1"/>
      </c>
      <c r="D33" s="52"/>
      <c r="E33" s="20"/>
      <c r="F33" s="8"/>
      <c r="G33" s="20" t="s">
        <v>4</v>
      </c>
      <c r="H33" s="53"/>
      <c r="I33" s="53"/>
      <c r="J33" s="20"/>
      <c r="K33" s="52">
        <f t="shared" si="0"/>
      </c>
      <c r="L33" s="52"/>
      <c r="M33" s="6">
        <f t="shared" si="2"/>
      </c>
      <c r="N33" s="20"/>
      <c r="O33" s="8"/>
      <c r="P33" s="53"/>
      <c r="Q33" s="53"/>
      <c r="R33" s="54">
        <f t="shared" si="3"/>
      </c>
      <c r="S33" s="54"/>
      <c r="T33" s="55">
        <f t="shared" si="4"/>
      </c>
      <c r="U33" s="55"/>
    </row>
    <row r="34" spans="2:21" ht="13.5">
      <c r="B34" s="20">
        <v>26</v>
      </c>
      <c r="C34" s="52">
        <f t="shared" si="1"/>
      </c>
      <c r="D34" s="52"/>
      <c r="E34" s="20"/>
      <c r="F34" s="8"/>
      <c r="G34" s="20" t="s">
        <v>3</v>
      </c>
      <c r="H34" s="53"/>
      <c r="I34" s="53"/>
      <c r="J34" s="20"/>
      <c r="K34" s="52">
        <f t="shared" si="0"/>
      </c>
      <c r="L34" s="52"/>
      <c r="M34" s="6">
        <f t="shared" si="2"/>
      </c>
      <c r="N34" s="20"/>
      <c r="O34" s="8"/>
      <c r="P34" s="53"/>
      <c r="Q34" s="53"/>
      <c r="R34" s="54">
        <f t="shared" si="3"/>
      </c>
      <c r="S34" s="54"/>
      <c r="T34" s="55">
        <f t="shared" si="4"/>
      </c>
      <c r="U34" s="55"/>
    </row>
    <row r="35" spans="2:21" ht="13.5">
      <c r="B35" s="20">
        <v>27</v>
      </c>
      <c r="C35" s="52">
        <f t="shared" si="1"/>
      </c>
      <c r="D35" s="52"/>
      <c r="E35" s="20"/>
      <c r="F35" s="8"/>
      <c r="G35" s="20" t="s">
        <v>3</v>
      </c>
      <c r="H35" s="53"/>
      <c r="I35" s="53"/>
      <c r="J35" s="20"/>
      <c r="K35" s="52">
        <f t="shared" si="0"/>
      </c>
      <c r="L35" s="52"/>
      <c r="M35" s="6">
        <f t="shared" si="2"/>
      </c>
      <c r="N35" s="20"/>
      <c r="O35" s="8"/>
      <c r="P35" s="53"/>
      <c r="Q35" s="53"/>
      <c r="R35" s="54">
        <f t="shared" si="3"/>
      </c>
      <c r="S35" s="54"/>
      <c r="T35" s="55">
        <f t="shared" si="4"/>
      </c>
      <c r="U35" s="55"/>
    </row>
    <row r="36" spans="2:21" ht="13.5">
      <c r="B36" s="20">
        <v>28</v>
      </c>
      <c r="C36" s="52">
        <f t="shared" si="1"/>
      </c>
      <c r="D36" s="52"/>
      <c r="E36" s="20"/>
      <c r="F36" s="8"/>
      <c r="G36" s="20" t="s">
        <v>3</v>
      </c>
      <c r="H36" s="53"/>
      <c r="I36" s="53"/>
      <c r="J36" s="20"/>
      <c r="K36" s="52">
        <f t="shared" si="0"/>
      </c>
      <c r="L36" s="52"/>
      <c r="M36" s="6">
        <f t="shared" si="2"/>
      </c>
      <c r="N36" s="20"/>
      <c r="O36" s="8"/>
      <c r="P36" s="53"/>
      <c r="Q36" s="53"/>
      <c r="R36" s="54">
        <f t="shared" si="3"/>
      </c>
      <c r="S36" s="54"/>
      <c r="T36" s="55">
        <f t="shared" si="4"/>
      </c>
      <c r="U36" s="55"/>
    </row>
    <row r="37" spans="2:21" ht="13.5">
      <c r="B37" s="20">
        <v>29</v>
      </c>
      <c r="C37" s="52">
        <f t="shared" si="1"/>
      </c>
      <c r="D37" s="52"/>
      <c r="E37" s="20"/>
      <c r="F37" s="8"/>
      <c r="G37" s="20" t="s">
        <v>3</v>
      </c>
      <c r="H37" s="53"/>
      <c r="I37" s="53"/>
      <c r="J37" s="20"/>
      <c r="K37" s="52">
        <f t="shared" si="0"/>
      </c>
      <c r="L37" s="52"/>
      <c r="M37" s="6">
        <f t="shared" si="2"/>
      </c>
      <c r="N37" s="20"/>
      <c r="O37" s="8"/>
      <c r="P37" s="53"/>
      <c r="Q37" s="53"/>
      <c r="R37" s="54">
        <f t="shared" si="3"/>
      </c>
      <c r="S37" s="54"/>
      <c r="T37" s="55">
        <f t="shared" si="4"/>
      </c>
      <c r="U37" s="55"/>
    </row>
    <row r="38" spans="2:21" ht="13.5">
      <c r="B38" s="20">
        <v>30</v>
      </c>
      <c r="C38" s="52">
        <f t="shared" si="1"/>
      </c>
      <c r="D38" s="52"/>
      <c r="E38" s="20"/>
      <c r="F38" s="8"/>
      <c r="G38" s="20" t="s">
        <v>4</v>
      </c>
      <c r="H38" s="53"/>
      <c r="I38" s="53"/>
      <c r="J38" s="20"/>
      <c r="K38" s="52">
        <f t="shared" si="0"/>
      </c>
      <c r="L38" s="52"/>
      <c r="M38" s="6">
        <f t="shared" si="2"/>
      </c>
      <c r="N38" s="20"/>
      <c r="O38" s="8"/>
      <c r="P38" s="53"/>
      <c r="Q38" s="53"/>
      <c r="R38" s="54">
        <f t="shared" si="3"/>
      </c>
      <c r="S38" s="54"/>
      <c r="T38" s="55">
        <f t="shared" si="4"/>
      </c>
      <c r="U38" s="55"/>
    </row>
    <row r="39" spans="2:21" ht="13.5">
      <c r="B39" s="20">
        <v>31</v>
      </c>
      <c r="C39" s="52">
        <f t="shared" si="1"/>
      </c>
      <c r="D39" s="52"/>
      <c r="E39" s="20"/>
      <c r="F39" s="8"/>
      <c r="G39" s="20" t="s">
        <v>4</v>
      </c>
      <c r="H39" s="53"/>
      <c r="I39" s="53"/>
      <c r="J39" s="20"/>
      <c r="K39" s="52">
        <f t="shared" si="0"/>
      </c>
      <c r="L39" s="52"/>
      <c r="M39" s="6">
        <f t="shared" si="2"/>
      </c>
      <c r="N39" s="20"/>
      <c r="O39" s="8"/>
      <c r="P39" s="53"/>
      <c r="Q39" s="53"/>
      <c r="R39" s="54">
        <f t="shared" si="3"/>
      </c>
      <c r="S39" s="54"/>
      <c r="T39" s="55">
        <f t="shared" si="4"/>
      </c>
      <c r="U39" s="55"/>
    </row>
    <row r="40" spans="2:21" ht="13.5">
      <c r="B40" s="20">
        <v>32</v>
      </c>
      <c r="C40" s="52">
        <f t="shared" si="1"/>
      </c>
      <c r="D40" s="52"/>
      <c r="E40" s="20"/>
      <c r="F40" s="8"/>
      <c r="G40" s="20" t="s">
        <v>4</v>
      </c>
      <c r="H40" s="53"/>
      <c r="I40" s="53"/>
      <c r="J40" s="20"/>
      <c r="K40" s="52">
        <f t="shared" si="0"/>
      </c>
      <c r="L40" s="52"/>
      <c r="M40" s="6">
        <f t="shared" si="2"/>
      </c>
      <c r="N40" s="20"/>
      <c r="O40" s="8"/>
      <c r="P40" s="53"/>
      <c r="Q40" s="53"/>
      <c r="R40" s="54">
        <f t="shared" si="3"/>
      </c>
      <c r="S40" s="54"/>
      <c r="T40" s="55">
        <f t="shared" si="4"/>
      </c>
      <c r="U40" s="55"/>
    </row>
    <row r="41" spans="2:21" ht="13.5">
      <c r="B41" s="20">
        <v>33</v>
      </c>
      <c r="C41" s="52">
        <f t="shared" si="1"/>
      </c>
      <c r="D41" s="52"/>
      <c r="E41" s="20"/>
      <c r="F41" s="8"/>
      <c r="G41" s="20" t="s">
        <v>3</v>
      </c>
      <c r="H41" s="53"/>
      <c r="I41" s="53"/>
      <c r="J41" s="20"/>
      <c r="K41" s="52">
        <f t="shared" si="0"/>
      </c>
      <c r="L41" s="52"/>
      <c r="M41" s="6">
        <f t="shared" si="2"/>
      </c>
      <c r="N41" s="20"/>
      <c r="O41" s="8"/>
      <c r="P41" s="53"/>
      <c r="Q41" s="53"/>
      <c r="R41" s="54">
        <f t="shared" si="3"/>
      </c>
      <c r="S41" s="54"/>
      <c r="T41" s="55">
        <f t="shared" si="4"/>
      </c>
      <c r="U41" s="55"/>
    </row>
    <row r="42" spans="2:21" ht="13.5">
      <c r="B42" s="20">
        <v>34</v>
      </c>
      <c r="C42" s="52">
        <f t="shared" si="1"/>
      </c>
      <c r="D42" s="52"/>
      <c r="E42" s="20"/>
      <c r="F42" s="8"/>
      <c r="G42" s="20" t="s">
        <v>4</v>
      </c>
      <c r="H42" s="53"/>
      <c r="I42" s="53"/>
      <c r="J42" s="20"/>
      <c r="K42" s="52">
        <f t="shared" si="0"/>
      </c>
      <c r="L42" s="52"/>
      <c r="M42" s="6">
        <f t="shared" si="2"/>
      </c>
      <c r="N42" s="20"/>
      <c r="O42" s="8"/>
      <c r="P42" s="53"/>
      <c r="Q42" s="53"/>
      <c r="R42" s="54">
        <f t="shared" si="3"/>
      </c>
      <c r="S42" s="54"/>
      <c r="T42" s="55">
        <f t="shared" si="4"/>
      </c>
      <c r="U42" s="55"/>
    </row>
    <row r="43" spans="2:21" ht="13.5">
      <c r="B43" s="20">
        <v>35</v>
      </c>
      <c r="C43" s="52">
        <f t="shared" si="1"/>
      </c>
      <c r="D43" s="52"/>
      <c r="E43" s="20"/>
      <c r="F43" s="8"/>
      <c r="G43" s="20" t="s">
        <v>3</v>
      </c>
      <c r="H43" s="53"/>
      <c r="I43" s="53"/>
      <c r="J43" s="20"/>
      <c r="K43" s="52">
        <f t="shared" si="0"/>
      </c>
      <c r="L43" s="52"/>
      <c r="M43" s="6">
        <f t="shared" si="2"/>
      </c>
      <c r="N43" s="20"/>
      <c r="O43" s="8"/>
      <c r="P43" s="53"/>
      <c r="Q43" s="53"/>
      <c r="R43" s="54">
        <f t="shared" si="3"/>
      </c>
      <c r="S43" s="54"/>
      <c r="T43" s="55">
        <f t="shared" si="4"/>
      </c>
      <c r="U43" s="55"/>
    </row>
    <row r="44" spans="2:21" ht="13.5">
      <c r="B44" s="20">
        <v>36</v>
      </c>
      <c r="C44" s="52">
        <f t="shared" si="1"/>
      </c>
      <c r="D44" s="52"/>
      <c r="E44" s="20"/>
      <c r="F44" s="8"/>
      <c r="G44" s="20" t="s">
        <v>4</v>
      </c>
      <c r="H44" s="53"/>
      <c r="I44" s="53"/>
      <c r="J44" s="20"/>
      <c r="K44" s="52">
        <f t="shared" si="0"/>
      </c>
      <c r="L44" s="52"/>
      <c r="M44" s="6">
        <f t="shared" si="2"/>
      </c>
      <c r="N44" s="20"/>
      <c r="O44" s="8"/>
      <c r="P44" s="53"/>
      <c r="Q44" s="53"/>
      <c r="R44" s="54">
        <f t="shared" si="3"/>
      </c>
      <c r="S44" s="54"/>
      <c r="T44" s="55">
        <f t="shared" si="4"/>
      </c>
      <c r="U44" s="55"/>
    </row>
    <row r="45" spans="2:21" ht="13.5">
      <c r="B45" s="20">
        <v>37</v>
      </c>
      <c r="C45" s="52">
        <f t="shared" si="1"/>
      </c>
      <c r="D45" s="52"/>
      <c r="E45" s="20"/>
      <c r="F45" s="8"/>
      <c r="G45" s="20" t="s">
        <v>3</v>
      </c>
      <c r="H45" s="53"/>
      <c r="I45" s="53"/>
      <c r="J45" s="20"/>
      <c r="K45" s="52">
        <f t="shared" si="0"/>
      </c>
      <c r="L45" s="52"/>
      <c r="M45" s="6">
        <f t="shared" si="2"/>
      </c>
      <c r="N45" s="20"/>
      <c r="O45" s="8"/>
      <c r="P45" s="53"/>
      <c r="Q45" s="53"/>
      <c r="R45" s="54">
        <f t="shared" si="3"/>
      </c>
      <c r="S45" s="54"/>
      <c r="T45" s="55">
        <f t="shared" si="4"/>
      </c>
      <c r="U45" s="55"/>
    </row>
    <row r="46" spans="2:21" ht="13.5">
      <c r="B46" s="20">
        <v>38</v>
      </c>
      <c r="C46" s="52">
        <f t="shared" si="1"/>
      </c>
      <c r="D46" s="52"/>
      <c r="E46" s="20"/>
      <c r="F46" s="8"/>
      <c r="G46" s="20" t="s">
        <v>4</v>
      </c>
      <c r="H46" s="53"/>
      <c r="I46" s="53"/>
      <c r="J46" s="20"/>
      <c r="K46" s="52">
        <f t="shared" si="0"/>
      </c>
      <c r="L46" s="52"/>
      <c r="M46" s="6">
        <f t="shared" si="2"/>
      </c>
      <c r="N46" s="20"/>
      <c r="O46" s="8"/>
      <c r="P46" s="53"/>
      <c r="Q46" s="53"/>
      <c r="R46" s="54">
        <f t="shared" si="3"/>
      </c>
      <c r="S46" s="54"/>
      <c r="T46" s="55">
        <f t="shared" si="4"/>
      </c>
      <c r="U46" s="55"/>
    </row>
    <row r="47" spans="2:21" ht="13.5">
      <c r="B47" s="20">
        <v>39</v>
      </c>
      <c r="C47" s="52">
        <f t="shared" si="1"/>
      </c>
      <c r="D47" s="52"/>
      <c r="E47" s="20"/>
      <c r="F47" s="8"/>
      <c r="G47" s="20" t="s">
        <v>4</v>
      </c>
      <c r="H47" s="53"/>
      <c r="I47" s="53"/>
      <c r="J47" s="20"/>
      <c r="K47" s="52">
        <f t="shared" si="0"/>
      </c>
      <c r="L47" s="52"/>
      <c r="M47" s="6">
        <f t="shared" si="2"/>
      </c>
      <c r="N47" s="20"/>
      <c r="O47" s="8"/>
      <c r="P47" s="53"/>
      <c r="Q47" s="53"/>
      <c r="R47" s="54">
        <f t="shared" si="3"/>
      </c>
      <c r="S47" s="54"/>
      <c r="T47" s="55">
        <f t="shared" si="4"/>
      </c>
      <c r="U47" s="55"/>
    </row>
    <row r="48" spans="2:21" ht="13.5">
      <c r="B48" s="20">
        <v>40</v>
      </c>
      <c r="C48" s="52">
        <f t="shared" si="1"/>
      </c>
      <c r="D48" s="52"/>
      <c r="E48" s="20"/>
      <c r="F48" s="8"/>
      <c r="G48" s="20" t="s">
        <v>37</v>
      </c>
      <c r="H48" s="53"/>
      <c r="I48" s="53"/>
      <c r="J48" s="20"/>
      <c r="K48" s="52">
        <f t="shared" si="0"/>
      </c>
      <c r="L48" s="52"/>
      <c r="M48" s="6">
        <f t="shared" si="2"/>
      </c>
      <c r="N48" s="20"/>
      <c r="O48" s="8"/>
      <c r="P48" s="53"/>
      <c r="Q48" s="53"/>
      <c r="R48" s="54">
        <f t="shared" si="3"/>
      </c>
      <c r="S48" s="54"/>
      <c r="T48" s="55">
        <f t="shared" si="4"/>
      </c>
      <c r="U48" s="55"/>
    </row>
    <row r="49" spans="2:21" ht="13.5">
      <c r="B49" s="20">
        <v>41</v>
      </c>
      <c r="C49" s="52">
        <f t="shared" si="1"/>
      </c>
      <c r="D49" s="52"/>
      <c r="E49" s="20"/>
      <c r="F49" s="8"/>
      <c r="G49" s="20" t="s">
        <v>4</v>
      </c>
      <c r="H49" s="53"/>
      <c r="I49" s="53"/>
      <c r="J49" s="20"/>
      <c r="K49" s="52">
        <f t="shared" si="0"/>
      </c>
      <c r="L49" s="52"/>
      <c r="M49" s="6">
        <f t="shared" si="2"/>
      </c>
      <c r="N49" s="20"/>
      <c r="O49" s="8"/>
      <c r="P49" s="53"/>
      <c r="Q49" s="53"/>
      <c r="R49" s="54">
        <f t="shared" si="3"/>
      </c>
      <c r="S49" s="54"/>
      <c r="T49" s="55">
        <f t="shared" si="4"/>
      </c>
      <c r="U49" s="55"/>
    </row>
    <row r="50" spans="2:21" ht="13.5">
      <c r="B50" s="20">
        <v>42</v>
      </c>
      <c r="C50" s="52">
        <f t="shared" si="1"/>
      </c>
      <c r="D50" s="52"/>
      <c r="E50" s="20"/>
      <c r="F50" s="8"/>
      <c r="G50" s="20" t="s">
        <v>4</v>
      </c>
      <c r="H50" s="53"/>
      <c r="I50" s="53"/>
      <c r="J50" s="20"/>
      <c r="K50" s="52">
        <f t="shared" si="0"/>
      </c>
      <c r="L50" s="52"/>
      <c r="M50" s="6">
        <f t="shared" si="2"/>
      </c>
      <c r="N50" s="20"/>
      <c r="O50" s="8"/>
      <c r="P50" s="53"/>
      <c r="Q50" s="53"/>
      <c r="R50" s="54">
        <f t="shared" si="3"/>
      </c>
      <c r="S50" s="54"/>
      <c r="T50" s="55">
        <f t="shared" si="4"/>
      </c>
      <c r="U50" s="55"/>
    </row>
    <row r="51" spans="2:21" ht="13.5">
      <c r="B51" s="20">
        <v>43</v>
      </c>
      <c r="C51" s="52">
        <f t="shared" si="1"/>
      </c>
      <c r="D51" s="52"/>
      <c r="E51" s="20"/>
      <c r="F51" s="8"/>
      <c r="G51" s="20" t="s">
        <v>3</v>
      </c>
      <c r="H51" s="53"/>
      <c r="I51" s="53"/>
      <c r="J51" s="20"/>
      <c r="K51" s="52">
        <f t="shared" si="0"/>
      </c>
      <c r="L51" s="52"/>
      <c r="M51" s="6">
        <f t="shared" si="2"/>
      </c>
      <c r="N51" s="20"/>
      <c r="O51" s="8"/>
      <c r="P51" s="53"/>
      <c r="Q51" s="53"/>
      <c r="R51" s="54">
        <f t="shared" si="3"/>
      </c>
      <c r="S51" s="54"/>
      <c r="T51" s="55">
        <f t="shared" si="4"/>
      </c>
      <c r="U51" s="55"/>
    </row>
    <row r="52" spans="2:21" ht="13.5">
      <c r="B52" s="20">
        <v>44</v>
      </c>
      <c r="C52" s="52">
        <f t="shared" si="1"/>
      </c>
      <c r="D52" s="52"/>
      <c r="E52" s="20"/>
      <c r="F52" s="8"/>
      <c r="G52" s="20" t="s">
        <v>3</v>
      </c>
      <c r="H52" s="53"/>
      <c r="I52" s="53"/>
      <c r="J52" s="20"/>
      <c r="K52" s="52">
        <f t="shared" si="0"/>
      </c>
      <c r="L52" s="52"/>
      <c r="M52" s="6">
        <f t="shared" si="2"/>
      </c>
      <c r="N52" s="20"/>
      <c r="O52" s="8"/>
      <c r="P52" s="53"/>
      <c r="Q52" s="53"/>
      <c r="R52" s="54">
        <f t="shared" si="3"/>
      </c>
      <c r="S52" s="54"/>
      <c r="T52" s="55">
        <f t="shared" si="4"/>
      </c>
      <c r="U52" s="55"/>
    </row>
    <row r="53" spans="2:21" ht="13.5">
      <c r="B53" s="20">
        <v>45</v>
      </c>
      <c r="C53" s="52">
        <f t="shared" si="1"/>
      </c>
      <c r="D53" s="52"/>
      <c r="E53" s="20"/>
      <c r="F53" s="8"/>
      <c r="G53" s="20" t="s">
        <v>4</v>
      </c>
      <c r="H53" s="53"/>
      <c r="I53" s="53"/>
      <c r="J53" s="20"/>
      <c r="K53" s="52">
        <f t="shared" si="0"/>
      </c>
      <c r="L53" s="52"/>
      <c r="M53" s="6">
        <f t="shared" si="2"/>
      </c>
      <c r="N53" s="20"/>
      <c r="O53" s="8"/>
      <c r="P53" s="53"/>
      <c r="Q53" s="53"/>
      <c r="R53" s="54">
        <f t="shared" si="3"/>
      </c>
      <c r="S53" s="54"/>
      <c r="T53" s="55">
        <f t="shared" si="4"/>
      </c>
      <c r="U53" s="55"/>
    </row>
    <row r="54" spans="2:21" ht="13.5">
      <c r="B54" s="20">
        <v>46</v>
      </c>
      <c r="C54" s="52">
        <f t="shared" si="1"/>
      </c>
      <c r="D54" s="52"/>
      <c r="E54" s="20"/>
      <c r="F54" s="8"/>
      <c r="G54" s="20" t="s">
        <v>4</v>
      </c>
      <c r="H54" s="53"/>
      <c r="I54" s="53"/>
      <c r="J54" s="20"/>
      <c r="K54" s="52">
        <f t="shared" si="0"/>
      </c>
      <c r="L54" s="52"/>
      <c r="M54" s="6">
        <f t="shared" si="2"/>
      </c>
      <c r="N54" s="20"/>
      <c r="O54" s="8"/>
      <c r="P54" s="53"/>
      <c r="Q54" s="53"/>
      <c r="R54" s="54">
        <f t="shared" si="3"/>
      </c>
      <c r="S54" s="54"/>
      <c r="T54" s="55">
        <f t="shared" si="4"/>
      </c>
      <c r="U54" s="55"/>
    </row>
    <row r="55" spans="2:21" ht="13.5">
      <c r="B55" s="20">
        <v>47</v>
      </c>
      <c r="C55" s="52">
        <f t="shared" si="1"/>
      </c>
      <c r="D55" s="52"/>
      <c r="E55" s="20"/>
      <c r="F55" s="8"/>
      <c r="G55" s="20" t="s">
        <v>3</v>
      </c>
      <c r="H55" s="53"/>
      <c r="I55" s="53"/>
      <c r="J55" s="20"/>
      <c r="K55" s="52">
        <f t="shared" si="0"/>
      </c>
      <c r="L55" s="52"/>
      <c r="M55" s="6">
        <f t="shared" si="2"/>
      </c>
      <c r="N55" s="20"/>
      <c r="O55" s="8"/>
      <c r="P55" s="53"/>
      <c r="Q55" s="53"/>
      <c r="R55" s="54">
        <f t="shared" si="3"/>
      </c>
      <c r="S55" s="54"/>
      <c r="T55" s="55">
        <f t="shared" si="4"/>
      </c>
      <c r="U55" s="55"/>
    </row>
    <row r="56" spans="2:21" ht="13.5">
      <c r="B56" s="20">
        <v>48</v>
      </c>
      <c r="C56" s="52">
        <f t="shared" si="1"/>
      </c>
      <c r="D56" s="52"/>
      <c r="E56" s="20"/>
      <c r="F56" s="8"/>
      <c r="G56" s="20" t="s">
        <v>3</v>
      </c>
      <c r="H56" s="53"/>
      <c r="I56" s="53"/>
      <c r="J56" s="20"/>
      <c r="K56" s="52">
        <f t="shared" si="0"/>
      </c>
      <c r="L56" s="52"/>
      <c r="M56" s="6">
        <f t="shared" si="2"/>
      </c>
      <c r="N56" s="20"/>
      <c r="O56" s="8"/>
      <c r="P56" s="53"/>
      <c r="Q56" s="53"/>
      <c r="R56" s="54">
        <f t="shared" si="3"/>
      </c>
      <c r="S56" s="54"/>
      <c r="T56" s="55">
        <f t="shared" si="4"/>
      </c>
      <c r="U56" s="55"/>
    </row>
    <row r="57" spans="2:21" ht="13.5">
      <c r="B57" s="20">
        <v>49</v>
      </c>
      <c r="C57" s="52">
        <f t="shared" si="1"/>
      </c>
      <c r="D57" s="52"/>
      <c r="E57" s="20"/>
      <c r="F57" s="8"/>
      <c r="G57" s="20" t="s">
        <v>3</v>
      </c>
      <c r="H57" s="53"/>
      <c r="I57" s="53"/>
      <c r="J57" s="20"/>
      <c r="K57" s="52">
        <f t="shared" si="0"/>
      </c>
      <c r="L57" s="52"/>
      <c r="M57" s="6">
        <f t="shared" si="2"/>
      </c>
      <c r="N57" s="20"/>
      <c r="O57" s="8"/>
      <c r="P57" s="53"/>
      <c r="Q57" s="53"/>
      <c r="R57" s="54">
        <f t="shared" si="3"/>
      </c>
      <c r="S57" s="54"/>
      <c r="T57" s="55">
        <f t="shared" si="4"/>
      </c>
      <c r="U57" s="55"/>
    </row>
    <row r="58" spans="2:21" ht="13.5">
      <c r="B58" s="20">
        <v>50</v>
      </c>
      <c r="C58" s="52">
        <f t="shared" si="1"/>
      </c>
      <c r="D58" s="52"/>
      <c r="E58" s="20"/>
      <c r="F58" s="8"/>
      <c r="G58" s="20" t="s">
        <v>3</v>
      </c>
      <c r="H58" s="53"/>
      <c r="I58" s="53"/>
      <c r="J58" s="20"/>
      <c r="K58" s="52">
        <f t="shared" si="0"/>
      </c>
      <c r="L58" s="52"/>
      <c r="M58" s="6">
        <f t="shared" si="2"/>
      </c>
      <c r="N58" s="20"/>
      <c r="O58" s="8"/>
      <c r="P58" s="53"/>
      <c r="Q58" s="53"/>
      <c r="R58" s="54">
        <f t="shared" si="3"/>
      </c>
      <c r="S58" s="54"/>
      <c r="T58" s="55">
        <f t="shared" si="4"/>
      </c>
      <c r="U58" s="55"/>
    </row>
    <row r="59" spans="2:21" ht="13.5">
      <c r="B59" s="20">
        <v>51</v>
      </c>
      <c r="C59" s="52">
        <f t="shared" si="1"/>
      </c>
      <c r="D59" s="52"/>
      <c r="E59" s="20"/>
      <c r="F59" s="8"/>
      <c r="G59" s="20" t="s">
        <v>3</v>
      </c>
      <c r="H59" s="53"/>
      <c r="I59" s="53"/>
      <c r="J59" s="20"/>
      <c r="K59" s="52">
        <f t="shared" si="0"/>
      </c>
      <c r="L59" s="52"/>
      <c r="M59" s="6">
        <f t="shared" si="2"/>
      </c>
      <c r="N59" s="20"/>
      <c r="O59" s="8"/>
      <c r="P59" s="53"/>
      <c r="Q59" s="53"/>
      <c r="R59" s="54">
        <f t="shared" si="3"/>
      </c>
      <c r="S59" s="54"/>
      <c r="T59" s="55">
        <f t="shared" si="4"/>
      </c>
      <c r="U59" s="55"/>
    </row>
    <row r="60" spans="2:21" ht="13.5">
      <c r="B60" s="20">
        <v>52</v>
      </c>
      <c r="C60" s="52">
        <f t="shared" si="1"/>
      </c>
      <c r="D60" s="52"/>
      <c r="E60" s="20"/>
      <c r="F60" s="8"/>
      <c r="G60" s="20" t="s">
        <v>3</v>
      </c>
      <c r="H60" s="53"/>
      <c r="I60" s="53"/>
      <c r="J60" s="20"/>
      <c r="K60" s="52">
        <f t="shared" si="0"/>
      </c>
      <c r="L60" s="52"/>
      <c r="M60" s="6">
        <f t="shared" si="2"/>
      </c>
      <c r="N60" s="20"/>
      <c r="O60" s="8"/>
      <c r="P60" s="53"/>
      <c r="Q60" s="53"/>
      <c r="R60" s="54">
        <f t="shared" si="3"/>
      </c>
      <c r="S60" s="54"/>
      <c r="T60" s="55">
        <f t="shared" si="4"/>
      </c>
      <c r="U60" s="55"/>
    </row>
    <row r="61" spans="2:21" ht="13.5">
      <c r="B61" s="20">
        <v>53</v>
      </c>
      <c r="C61" s="52">
        <f t="shared" si="1"/>
      </c>
      <c r="D61" s="52"/>
      <c r="E61" s="20"/>
      <c r="F61" s="8"/>
      <c r="G61" s="20" t="s">
        <v>3</v>
      </c>
      <c r="H61" s="53"/>
      <c r="I61" s="53"/>
      <c r="J61" s="20"/>
      <c r="K61" s="52">
        <f t="shared" si="0"/>
      </c>
      <c r="L61" s="52"/>
      <c r="M61" s="6">
        <f t="shared" si="2"/>
      </c>
      <c r="N61" s="20"/>
      <c r="O61" s="8"/>
      <c r="P61" s="53"/>
      <c r="Q61" s="53"/>
      <c r="R61" s="54">
        <f t="shared" si="3"/>
      </c>
      <c r="S61" s="54"/>
      <c r="T61" s="55">
        <f t="shared" si="4"/>
      </c>
      <c r="U61" s="55"/>
    </row>
    <row r="62" spans="2:21" ht="13.5">
      <c r="B62" s="20">
        <v>54</v>
      </c>
      <c r="C62" s="52">
        <f t="shared" si="1"/>
      </c>
      <c r="D62" s="52"/>
      <c r="E62" s="20"/>
      <c r="F62" s="8"/>
      <c r="G62" s="20" t="s">
        <v>3</v>
      </c>
      <c r="H62" s="53"/>
      <c r="I62" s="53"/>
      <c r="J62" s="20"/>
      <c r="K62" s="52">
        <f t="shared" si="0"/>
      </c>
      <c r="L62" s="52"/>
      <c r="M62" s="6">
        <f t="shared" si="2"/>
      </c>
      <c r="N62" s="20"/>
      <c r="O62" s="8"/>
      <c r="P62" s="53"/>
      <c r="Q62" s="53"/>
      <c r="R62" s="54">
        <f t="shared" si="3"/>
      </c>
      <c r="S62" s="54"/>
      <c r="T62" s="55">
        <f t="shared" si="4"/>
      </c>
      <c r="U62" s="55"/>
    </row>
    <row r="63" spans="2:21" ht="13.5">
      <c r="B63" s="20">
        <v>55</v>
      </c>
      <c r="C63" s="52">
        <f t="shared" si="1"/>
      </c>
      <c r="D63" s="52"/>
      <c r="E63" s="20"/>
      <c r="F63" s="8"/>
      <c r="G63" s="20" t="s">
        <v>4</v>
      </c>
      <c r="H63" s="53"/>
      <c r="I63" s="53"/>
      <c r="J63" s="20"/>
      <c r="K63" s="52">
        <f t="shared" si="0"/>
      </c>
      <c r="L63" s="52"/>
      <c r="M63" s="6">
        <f t="shared" si="2"/>
      </c>
      <c r="N63" s="20"/>
      <c r="O63" s="8"/>
      <c r="P63" s="53"/>
      <c r="Q63" s="53"/>
      <c r="R63" s="54">
        <f t="shared" si="3"/>
      </c>
      <c r="S63" s="54"/>
      <c r="T63" s="55">
        <f t="shared" si="4"/>
      </c>
      <c r="U63" s="55"/>
    </row>
    <row r="64" spans="2:21" ht="13.5">
      <c r="B64" s="20">
        <v>56</v>
      </c>
      <c r="C64" s="52">
        <f t="shared" si="1"/>
      </c>
      <c r="D64" s="52"/>
      <c r="E64" s="20"/>
      <c r="F64" s="8"/>
      <c r="G64" s="20" t="s">
        <v>3</v>
      </c>
      <c r="H64" s="53"/>
      <c r="I64" s="53"/>
      <c r="J64" s="20"/>
      <c r="K64" s="52">
        <f t="shared" si="0"/>
      </c>
      <c r="L64" s="52"/>
      <c r="M64" s="6">
        <f t="shared" si="2"/>
      </c>
      <c r="N64" s="20"/>
      <c r="O64" s="8"/>
      <c r="P64" s="53"/>
      <c r="Q64" s="53"/>
      <c r="R64" s="54">
        <f t="shared" si="3"/>
      </c>
      <c r="S64" s="54"/>
      <c r="T64" s="55">
        <f t="shared" si="4"/>
      </c>
      <c r="U64" s="55"/>
    </row>
    <row r="65" spans="2:21" ht="13.5">
      <c r="B65" s="20">
        <v>57</v>
      </c>
      <c r="C65" s="52">
        <f t="shared" si="1"/>
      </c>
      <c r="D65" s="52"/>
      <c r="E65" s="20"/>
      <c r="F65" s="8"/>
      <c r="G65" s="20" t="s">
        <v>3</v>
      </c>
      <c r="H65" s="53"/>
      <c r="I65" s="53"/>
      <c r="J65" s="20"/>
      <c r="K65" s="52">
        <f t="shared" si="0"/>
      </c>
      <c r="L65" s="52"/>
      <c r="M65" s="6">
        <f t="shared" si="2"/>
      </c>
      <c r="N65" s="20"/>
      <c r="O65" s="8"/>
      <c r="P65" s="53"/>
      <c r="Q65" s="53"/>
      <c r="R65" s="54">
        <f t="shared" si="3"/>
      </c>
      <c r="S65" s="54"/>
      <c r="T65" s="55">
        <f t="shared" si="4"/>
      </c>
      <c r="U65" s="55"/>
    </row>
    <row r="66" spans="2:21" ht="13.5">
      <c r="B66" s="20">
        <v>58</v>
      </c>
      <c r="C66" s="52">
        <f t="shared" si="1"/>
      </c>
      <c r="D66" s="52"/>
      <c r="E66" s="20"/>
      <c r="F66" s="8"/>
      <c r="G66" s="20" t="s">
        <v>3</v>
      </c>
      <c r="H66" s="53"/>
      <c r="I66" s="53"/>
      <c r="J66" s="20"/>
      <c r="K66" s="52">
        <f t="shared" si="0"/>
      </c>
      <c r="L66" s="52"/>
      <c r="M66" s="6">
        <f t="shared" si="2"/>
      </c>
      <c r="N66" s="20"/>
      <c r="O66" s="8"/>
      <c r="P66" s="53"/>
      <c r="Q66" s="53"/>
      <c r="R66" s="54">
        <f t="shared" si="3"/>
      </c>
      <c r="S66" s="54"/>
      <c r="T66" s="55">
        <f t="shared" si="4"/>
      </c>
      <c r="U66" s="55"/>
    </row>
    <row r="67" spans="2:21" ht="13.5">
      <c r="B67" s="20">
        <v>59</v>
      </c>
      <c r="C67" s="52">
        <f t="shared" si="1"/>
      </c>
      <c r="D67" s="52"/>
      <c r="E67" s="20"/>
      <c r="F67" s="8"/>
      <c r="G67" s="20" t="s">
        <v>3</v>
      </c>
      <c r="H67" s="53"/>
      <c r="I67" s="53"/>
      <c r="J67" s="20"/>
      <c r="K67" s="52">
        <f t="shared" si="0"/>
      </c>
      <c r="L67" s="52"/>
      <c r="M67" s="6">
        <f t="shared" si="2"/>
      </c>
      <c r="N67" s="20"/>
      <c r="O67" s="8"/>
      <c r="P67" s="53"/>
      <c r="Q67" s="53"/>
      <c r="R67" s="54">
        <f t="shared" si="3"/>
      </c>
      <c r="S67" s="54"/>
      <c r="T67" s="55">
        <f t="shared" si="4"/>
      </c>
      <c r="U67" s="55"/>
    </row>
    <row r="68" spans="2:21" ht="13.5">
      <c r="B68" s="20">
        <v>60</v>
      </c>
      <c r="C68" s="52">
        <f t="shared" si="1"/>
      </c>
      <c r="D68" s="52"/>
      <c r="E68" s="20"/>
      <c r="F68" s="8"/>
      <c r="G68" s="20" t="s">
        <v>4</v>
      </c>
      <c r="H68" s="53"/>
      <c r="I68" s="53"/>
      <c r="J68" s="20"/>
      <c r="K68" s="52">
        <f t="shared" si="0"/>
      </c>
      <c r="L68" s="52"/>
      <c r="M68" s="6">
        <f t="shared" si="2"/>
      </c>
      <c r="N68" s="20"/>
      <c r="O68" s="8"/>
      <c r="P68" s="53"/>
      <c r="Q68" s="53"/>
      <c r="R68" s="54">
        <f t="shared" si="3"/>
      </c>
      <c r="S68" s="54"/>
      <c r="T68" s="55">
        <f t="shared" si="4"/>
      </c>
      <c r="U68" s="55"/>
    </row>
    <row r="69" spans="2:21" ht="13.5">
      <c r="B69" s="20">
        <v>61</v>
      </c>
      <c r="C69" s="52">
        <f t="shared" si="1"/>
      </c>
      <c r="D69" s="52"/>
      <c r="E69" s="20"/>
      <c r="F69" s="8"/>
      <c r="G69" s="20" t="s">
        <v>4</v>
      </c>
      <c r="H69" s="53"/>
      <c r="I69" s="53"/>
      <c r="J69" s="20"/>
      <c r="K69" s="52">
        <f t="shared" si="0"/>
      </c>
      <c r="L69" s="52"/>
      <c r="M69" s="6">
        <f t="shared" si="2"/>
      </c>
      <c r="N69" s="20"/>
      <c r="O69" s="8"/>
      <c r="P69" s="53"/>
      <c r="Q69" s="53"/>
      <c r="R69" s="54">
        <f t="shared" si="3"/>
      </c>
      <c r="S69" s="54"/>
      <c r="T69" s="55">
        <f t="shared" si="4"/>
      </c>
      <c r="U69" s="55"/>
    </row>
    <row r="70" spans="2:21" ht="13.5">
      <c r="B70" s="20">
        <v>62</v>
      </c>
      <c r="C70" s="52">
        <f t="shared" si="1"/>
      </c>
      <c r="D70" s="52"/>
      <c r="E70" s="20"/>
      <c r="F70" s="8"/>
      <c r="G70" s="20" t="s">
        <v>3</v>
      </c>
      <c r="H70" s="53"/>
      <c r="I70" s="53"/>
      <c r="J70" s="20"/>
      <c r="K70" s="52">
        <f t="shared" si="0"/>
      </c>
      <c r="L70" s="52"/>
      <c r="M70" s="6">
        <f t="shared" si="2"/>
      </c>
      <c r="N70" s="20"/>
      <c r="O70" s="8"/>
      <c r="P70" s="53"/>
      <c r="Q70" s="53"/>
      <c r="R70" s="54">
        <f t="shared" si="3"/>
      </c>
      <c r="S70" s="54"/>
      <c r="T70" s="55">
        <f t="shared" si="4"/>
      </c>
      <c r="U70" s="55"/>
    </row>
    <row r="71" spans="2:21" ht="13.5">
      <c r="B71" s="20">
        <v>63</v>
      </c>
      <c r="C71" s="52">
        <f t="shared" si="1"/>
      </c>
      <c r="D71" s="52"/>
      <c r="E71" s="20"/>
      <c r="F71" s="8"/>
      <c r="G71" s="20" t="s">
        <v>4</v>
      </c>
      <c r="H71" s="53"/>
      <c r="I71" s="53"/>
      <c r="J71" s="20"/>
      <c r="K71" s="52">
        <f t="shared" si="0"/>
      </c>
      <c r="L71" s="52"/>
      <c r="M71" s="6">
        <f t="shared" si="2"/>
      </c>
      <c r="N71" s="20"/>
      <c r="O71" s="8"/>
      <c r="P71" s="53"/>
      <c r="Q71" s="53"/>
      <c r="R71" s="54">
        <f t="shared" si="3"/>
      </c>
      <c r="S71" s="54"/>
      <c r="T71" s="55">
        <f t="shared" si="4"/>
      </c>
      <c r="U71" s="55"/>
    </row>
    <row r="72" spans="2:21" ht="13.5">
      <c r="B72" s="20">
        <v>64</v>
      </c>
      <c r="C72" s="52">
        <f t="shared" si="1"/>
      </c>
      <c r="D72" s="52"/>
      <c r="E72" s="20"/>
      <c r="F72" s="8"/>
      <c r="G72" s="20" t="s">
        <v>3</v>
      </c>
      <c r="H72" s="53"/>
      <c r="I72" s="53"/>
      <c r="J72" s="20"/>
      <c r="K72" s="52">
        <f t="shared" si="0"/>
      </c>
      <c r="L72" s="52"/>
      <c r="M72" s="6">
        <f t="shared" si="2"/>
      </c>
      <c r="N72" s="20"/>
      <c r="O72" s="8"/>
      <c r="P72" s="53"/>
      <c r="Q72" s="53"/>
      <c r="R72" s="54">
        <f t="shared" si="3"/>
      </c>
      <c r="S72" s="54"/>
      <c r="T72" s="55">
        <f t="shared" si="4"/>
      </c>
      <c r="U72" s="55"/>
    </row>
    <row r="73" spans="2:21" ht="13.5">
      <c r="B73" s="20">
        <v>65</v>
      </c>
      <c r="C73" s="52">
        <f t="shared" si="1"/>
      </c>
      <c r="D73" s="52"/>
      <c r="E73" s="20"/>
      <c r="F73" s="8"/>
      <c r="G73" s="20" t="s">
        <v>4</v>
      </c>
      <c r="H73" s="53"/>
      <c r="I73" s="53"/>
      <c r="J73" s="20"/>
      <c r="K73" s="52">
        <f aca="true" t="shared" si="5" ref="K73:K108">IF(F73="","",C73*0.03)</f>
      </c>
      <c r="L73" s="52"/>
      <c r="M73" s="6">
        <f t="shared" si="2"/>
      </c>
      <c r="N73" s="20"/>
      <c r="O73" s="8"/>
      <c r="P73" s="53"/>
      <c r="Q73" s="53"/>
      <c r="R73" s="54">
        <f t="shared" si="3"/>
      </c>
      <c r="S73" s="54"/>
      <c r="T73" s="55">
        <f t="shared" si="4"/>
      </c>
      <c r="U73" s="55"/>
    </row>
    <row r="74" spans="2:21" ht="13.5">
      <c r="B74" s="20">
        <v>66</v>
      </c>
      <c r="C74" s="52">
        <f aca="true" t="shared" si="6" ref="C74:C108">IF(R73="","",C73+R73)</f>
      </c>
      <c r="D74" s="52"/>
      <c r="E74" s="20"/>
      <c r="F74" s="8"/>
      <c r="G74" s="20" t="s">
        <v>4</v>
      </c>
      <c r="H74" s="53"/>
      <c r="I74" s="53"/>
      <c r="J74" s="20"/>
      <c r="K74" s="52">
        <f t="shared" si="5"/>
      </c>
      <c r="L74" s="52"/>
      <c r="M74" s="6">
        <f aca="true" t="shared" si="7" ref="M74:M108">IF(J74="","",(K74/J74)/1000)</f>
      </c>
      <c r="N74" s="20"/>
      <c r="O74" s="8"/>
      <c r="P74" s="53"/>
      <c r="Q74" s="53"/>
      <c r="R74" s="54">
        <f aca="true" t="shared" si="8" ref="R74:R108">IF(O74="","",(IF(G74="売",H74-P74,P74-H74))*M74*100000)</f>
      </c>
      <c r="S74" s="54"/>
      <c r="T74" s="55">
        <f aca="true" t="shared" si="9" ref="T74:T108">IF(O74="","",IF(R74&lt;0,J74*(-1),IF(G74="買",(P74-H74)*100,(H74-P74)*100)))</f>
      </c>
      <c r="U74" s="55"/>
    </row>
    <row r="75" spans="2:21" ht="13.5">
      <c r="B75" s="20">
        <v>67</v>
      </c>
      <c r="C75" s="52">
        <f t="shared" si="6"/>
      </c>
      <c r="D75" s="52"/>
      <c r="E75" s="20"/>
      <c r="F75" s="8"/>
      <c r="G75" s="20" t="s">
        <v>3</v>
      </c>
      <c r="H75" s="53"/>
      <c r="I75" s="53"/>
      <c r="J75" s="20"/>
      <c r="K75" s="52">
        <f t="shared" si="5"/>
      </c>
      <c r="L75" s="52"/>
      <c r="M75" s="6">
        <f t="shared" si="7"/>
      </c>
      <c r="N75" s="20"/>
      <c r="O75" s="8"/>
      <c r="P75" s="53"/>
      <c r="Q75" s="53"/>
      <c r="R75" s="54">
        <f t="shared" si="8"/>
      </c>
      <c r="S75" s="54"/>
      <c r="T75" s="55">
        <f t="shared" si="9"/>
      </c>
      <c r="U75" s="55"/>
    </row>
    <row r="76" spans="2:21" ht="13.5">
      <c r="B76" s="20">
        <v>68</v>
      </c>
      <c r="C76" s="52">
        <f t="shared" si="6"/>
      </c>
      <c r="D76" s="52"/>
      <c r="E76" s="20"/>
      <c r="F76" s="8"/>
      <c r="G76" s="20" t="s">
        <v>3</v>
      </c>
      <c r="H76" s="53"/>
      <c r="I76" s="53"/>
      <c r="J76" s="20"/>
      <c r="K76" s="52">
        <f t="shared" si="5"/>
      </c>
      <c r="L76" s="52"/>
      <c r="M76" s="6">
        <f t="shared" si="7"/>
      </c>
      <c r="N76" s="20"/>
      <c r="O76" s="8"/>
      <c r="P76" s="53"/>
      <c r="Q76" s="53"/>
      <c r="R76" s="54">
        <f t="shared" si="8"/>
      </c>
      <c r="S76" s="54"/>
      <c r="T76" s="55">
        <f t="shared" si="9"/>
      </c>
      <c r="U76" s="55"/>
    </row>
    <row r="77" spans="2:21" ht="13.5">
      <c r="B77" s="20">
        <v>69</v>
      </c>
      <c r="C77" s="52">
        <f t="shared" si="6"/>
      </c>
      <c r="D77" s="52"/>
      <c r="E77" s="20"/>
      <c r="F77" s="8"/>
      <c r="G77" s="20" t="s">
        <v>3</v>
      </c>
      <c r="H77" s="53"/>
      <c r="I77" s="53"/>
      <c r="J77" s="20"/>
      <c r="K77" s="52">
        <f t="shared" si="5"/>
      </c>
      <c r="L77" s="52"/>
      <c r="M77" s="6">
        <f t="shared" si="7"/>
      </c>
      <c r="N77" s="20"/>
      <c r="O77" s="8"/>
      <c r="P77" s="53"/>
      <c r="Q77" s="53"/>
      <c r="R77" s="54">
        <f t="shared" si="8"/>
      </c>
      <c r="S77" s="54"/>
      <c r="T77" s="55">
        <f t="shared" si="9"/>
      </c>
      <c r="U77" s="55"/>
    </row>
    <row r="78" spans="2:21" ht="13.5">
      <c r="B78" s="20">
        <v>70</v>
      </c>
      <c r="C78" s="52">
        <f t="shared" si="6"/>
      </c>
      <c r="D78" s="52"/>
      <c r="E78" s="20"/>
      <c r="F78" s="8"/>
      <c r="G78" s="20" t="s">
        <v>4</v>
      </c>
      <c r="H78" s="53"/>
      <c r="I78" s="53"/>
      <c r="J78" s="20"/>
      <c r="K78" s="52">
        <f t="shared" si="5"/>
      </c>
      <c r="L78" s="52"/>
      <c r="M78" s="6">
        <f t="shared" si="7"/>
      </c>
      <c r="N78" s="20"/>
      <c r="O78" s="8"/>
      <c r="P78" s="53"/>
      <c r="Q78" s="53"/>
      <c r="R78" s="54">
        <f t="shared" si="8"/>
      </c>
      <c r="S78" s="54"/>
      <c r="T78" s="55">
        <f t="shared" si="9"/>
      </c>
      <c r="U78" s="55"/>
    </row>
    <row r="79" spans="2:21" ht="13.5">
      <c r="B79" s="20">
        <v>71</v>
      </c>
      <c r="C79" s="52">
        <f t="shared" si="6"/>
      </c>
      <c r="D79" s="52"/>
      <c r="E79" s="20"/>
      <c r="F79" s="8"/>
      <c r="G79" s="20" t="s">
        <v>3</v>
      </c>
      <c r="H79" s="53"/>
      <c r="I79" s="53"/>
      <c r="J79" s="20"/>
      <c r="K79" s="52">
        <f t="shared" si="5"/>
      </c>
      <c r="L79" s="52"/>
      <c r="M79" s="6">
        <f t="shared" si="7"/>
      </c>
      <c r="N79" s="20"/>
      <c r="O79" s="8"/>
      <c r="P79" s="53"/>
      <c r="Q79" s="53"/>
      <c r="R79" s="54">
        <f t="shared" si="8"/>
      </c>
      <c r="S79" s="54"/>
      <c r="T79" s="55">
        <f t="shared" si="9"/>
      </c>
      <c r="U79" s="55"/>
    </row>
    <row r="80" spans="2:21" ht="13.5">
      <c r="B80" s="20">
        <v>72</v>
      </c>
      <c r="C80" s="52">
        <f t="shared" si="6"/>
      </c>
      <c r="D80" s="52"/>
      <c r="E80" s="20"/>
      <c r="F80" s="8"/>
      <c r="G80" s="20" t="s">
        <v>4</v>
      </c>
      <c r="H80" s="53"/>
      <c r="I80" s="53"/>
      <c r="J80" s="20"/>
      <c r="K80" s="52">
        <f t="shared" si="5"/>
      </c>
      <c r="L80" s="52"/>
      <c r="M80" s="6">
        <f t="shared" si="7"/>
      </c>
      <c r="N80" s="20"/>
      <c r="O80" s="8"/>
      <c r="P80" s="53"/>
      <c r="Q80" s="53"/>
      <c r="R80" s="54">
        <f t="shared" si="8"/>
      </c>
      <c r="S80" s="54"/>
      <c r="T80" s="55">
        <f t="shared" si="9"/>
      </c>
      <c r="U80" s="55"/>
    </row>
    <row r="81" spans="2:21" ht="13.5">
      <c r="B81" s="20">
        <v>73</v>
      </c>
      <c r="C81" s="52">
        <f t="shared" si="6"/>
      </c>
      <c r="D81" s="52"/>
      <c r="E81" s="20"/>
      <c r="F81" s="8"/>
      <c r="G81" s="20" t="s">
        <v>3</v>
      </c>
      <c r="H81" s="53"/>
      <c r="I81" s="53"/>
      <c r="J81" s="20"/>
      <c r="K81" s="52">
        <f t="shared" si="5"/>
      </c>
      <c r="L81" s="52"/>
      <c r="M81" s="6">
        <f t="shared" si="7"/>
      </c>
      <c r="N81" s="20"/>
      <c r="O81" s="8"/>
      <c r="P81" s="53"/>
      <c r="Q81" s="53"/>
      <c r="R81" s="54">
        <f t="shared" si="8"/>
      </c>
      <c r="S81" s="54"/>
      <c r="T81" s="55">
        <f t="shared" si="9"/>
      </c>
      <c r="U81" s="55"/>
    </row>
    <row r="82" spans="2:21" ht="13.5">
      <c r="B82" s="20">
        <v>74</v>
      </c>
      <c r="C82" s="52">
        <f t="shared" si="6"/>
      </c>
      <c r="D82" s="52"/>
      <c r="E82" s="20"/>
      <c r="F82" s="8"/>
      <c r="G82" s="20" t="s">
        <v>3</v>
      </c>
      <c r="H82" s="53"/>
      <c r="I82" s="53"/>
      <c r="J82" s="20"/>
      <c r="K82" s="52">
        <f t="shared" si="5"/>
      </c>
      <c r="L82" s="52"/>
      <c r="M82" s="6">
        <f t="shared" si="7"/>
      </c>
      <c r="N82" s="20"/>
      <c r="O82" s="8"/>
      <c r="P82" s="53"/>
      <c r="Q82" s="53"/>
      <c r="R82" s="54">
        <f t="shared" si="8"/>
      </c>
      <c r="S82" s="54"/>
      <c r="T82" s="55">
        <f t="shared" si="9"/>
      </c>
      <c r="U82" s="55"/>
    </row>
    <row r="83" spans="2:21" ht="13.5">
      <c r="B83" s="20">
        <v>75</v>
      </c>
      <c r="C83" s="52">
        <f t="shared" si="6"/>
      </c>
      <c r="D83" s="52"/>
      <c r="E83" s="20"/>
      <c r="F83" s="8"/>
      <c r="G83" s="20" t="s">
        <v>3</v>
      </c>
      <c r="H83" s="53"/>
      <c r="I83" s="53"/>
      <c r="J83" s="20"/>
      <c r="K83" s="52">
        <f t="shared" si="5"/>
      </c>
      <c r="L83" s="52"/>
      <c r="M83" s="6">
        <f t="shared" si="7"/>
      </c>
      <c r="N83" s="20"/>
      <c r="O83" s="8"/>
      <c r="P83" s="53"/>
      <c r="Q83" s="53"/>
      <c r="R83" s="54">
        <f t="shared" si="8"/>
      </c>
      <c r="S83" s="54"/>
      <c r="T83" s="55">
        <f t="shared" si="9"/>
      </c>
      <c r="U83" s="55"/>
    </row>
    <row r="84" spans="2:21" ht="13.5">
      <c r="B84" s="20">
        <v>76</v>
      </c>
      <c r="C84" s="52">
        <f t="shared" si="6"/>
      </c>
      <c r="D84" s="52"/>
      <c r="E84" s="20"/>
      <c r="F84" s="8"/>
      <c r="G84" s="20" t="s">
        <v>3</v>
      </c>
      <c r="H84" s="53"/>
      <c r="I84" s="53"/>
      <c r="J84" s="20"/>
      <c r="K84" s="52">
        <f t="shared" si="5"/>
      </c>
      <c r="L84" s="52"/>
      <c r="M84" s="6">
        <f t="shared" si="7"/>
      </c>
      <c r="N84" s="20"/>
      <c r="O84" s="8"/>
      <c r="P84" s="53"/>
      <c r="Q84" s="53"/>
      <c r="R84" s="54">
        <f t="shared" si="8"/>
      </c>
      <c r="S84" s="54"/>
      <c r="T84" s="55">
        <f t="shared" si="9"/>
      </c>
      <c r="U84" s="55"/>
    </row>
    <row r="85" spans="2:21" ht="13.5">
      <c r="B85" s="20">
        <v>77</v>
      </c>
      <c r="C85" s="52">
        <f t="shared" si="6"/>
      </c>
      <c r="D85" s="52"/>
      <c r="E85" s="20"/>
      <c r="F85" s="8"/>
      <c r="G85" s="20" t="s">
        <v>4</v>
      </c>
      <c r="H85" s="53"/>
      <c r="I85" s="53"/>
      <c r="J85" s="20"/>
      <c r="K85" s="52">
        <f t="shared" si="5"/>
      </c>
      <c r="L85" s="52"/>
      <c r="M85" s="6">
        <f t="shared" si="7"/>
      </c>
      <c r="N85" s="20"/>
      <c r="O85" s="8"/>
      <c r="P85" s="53"/>
      <c r="Q85" s="53"/>
      <c r="R85" s="54">
        <f t="shared" si="8"/>
      </c>
      <c r="S85" s="54"/>
      <c r="T85" s="55">
        <f t="shared" si="9"/>
      </c>
      <c r="U85" s="55"/>
    </row>
    <row r="86" spans="2:21" ht="13.5">
      <c r="B86" s="20">
        <v>78</v>
      </c>
      <c r="C86" s="52">
        <f t="shared" si="6"/>
      </c>
      <c r="D86" s="52"/>
      <c r="E86" s="20"/>
      <c r="F86" s="8"/>
      <c r="G86" s="20" t="s">
        <v>3</v>
      </c>
      <c r="H86" s="53"/>
      <c r="I86" s="53"/>
      <c r="J86" s="20"/>
      <c r="K86" s="52">
        <f t="shared" si="5"/>
      </c>
      <c r="L86" s="52"/>
      <c r="M86" s="6">
        <f t="shared" si="7"/>
      </c>
      <c r="N86" s="20"/>
      <c r="O86" s="8"/>
      <c r="P86" s="53"/>
      <c r="Q86" s="53"/>
      <c r="R86" s="54">
        <f t="shared" si="8"/>
      </c>
      <c r="S86" s="54"/>
      <c r="T86" s="55">
        <f t="shared" si="9"/>
      </c>
      <c r="U86" s="55"/>
    </row>
    <row r="87" spans="2:21" ht="13.5">
      <c r="B87" s="20">
        <v>79</v>
      </c>
      <c r="C87" s="52">
        <f t="shared" si="6"/>
      </c>
      <c r="D87" s="52"/>
      <c r="E87" s="20"/>
      <c r="F87" s="8"/>
      <c r="G87" s="20" t="s">
        <v>4</v>
      </c>
      <c r="H87" s="53"/>
      <c r="I87" s="53"/>
      <c r="J87" s="20"/>
      <c r="K87" s="52">
        <f t="shared" si="5"/>
      </c>
      <c r="L87" s="52"/>
      <c r="M87" s="6">
        <f t="shared" si="7"/>
      </c>
      <c r="N87" s="20"/>
      <c r="O87" s="8"/>
      <c r="P87" s="53"/>
      <c r="Q87" s="53"/>
      <c r="R87" s="54">
        <f t="shared" si="8"/>
      </c>
      <c r="S87" s="54"/>
      <c r="T87" s="55">
        <f t="shared" si="9"/>
      </c>
      <c r="U87" s="55"/>
    </row>
    <row r="88" spans="2:21" ht="13.5">
      <c r="B88" s="20">
        <v>80</v>
      </c>
      <c r="C88" s="52">
        <f t="shared" si="6"/>
      </c>
      <c r="D88" s="52"/>
      <c r="E88" s="20"/>
      <c r="F88" s="8"/>
      <c r="G88" s="20" t="s">
        <v>4</v>
      </c>
      <c r="H88" s="53"/>
      <c r="I88" s="53"/>
      <c r="J88" s="20"/>
      <c r="K88" s="52">
        <f t="shared" si="5"/>
      </c>
      <c r="L88" s="52"/>
      <c r="M88" s="6">
        <f t="shared" si="7"/>
      </c>
      <c r="N88" s="20"/>
      <c r="O88" s="8"/>
      <c r="P88" s="53"/>
      <c r="Q88" s="53"/>
      <c r="R88" s="54">
        <f t="shared" si="8"/>
      </c>
      <c r="S88" s="54"/>
      <c r="T88" s="55">
        <f t="shared" si="9"/>
      </c>
      <c r="U88" s="55"/>
    </row>
    <row r="89" spans="2:21" ht="13.5">
      <c r="B89" s="20">
        <v>81</v>
      </c>
      <c r="C89" s="52">
        <f t="shared" si="6"/>
      </c>
      <c r="D89" s="52"/>
      <c r="E89" s="20"/>
      <c r="F89" s="8"/>
      <c r="G89" s="20" t="s">
        <v>4</v>
      </c>
      <c r="H89" s="53"/>
      <c r="I89" s="53"/>
      <c r="J89" s="20"/>
      <c r="K89" s="52">
        <f t="shared" si="5"/>
      </c>
      <c r="L89" s="52"/>
      <c r="M89" s="6">
        <f t="shared" si="7"/>
      </c>
      <c r="N89" s="20"/>
      <c r="O89" s="8"/>
      <c r="P89" s="53"/>
      <c r="Q89" s="53"/>
      <c r="R89" s="54">
        <f t="shared" si="8"/>
      </c>
      <c r="S89" s="54"/>
      <c r="T89" s="55">
        <f t="shared" si="9"/>
      </c>
      <c r="U89" s="55"/>
    </row>
    <row r="90" spans="2:21" ht="13.5">
      <c r="B90" s="20">
        <v>82</v>
      </c>
      <c r="C90" s="52">
        <f t="shared" si="6"/>
      </c>
      <c r="D90" s="52"/>
      <c r="E90" s="20"/>
      <c r="F90" s="8"/>
      <c r="G90" s="20" t="s">
        <v>4</v>
      </c>
      <c r="H90" s="53"/>
      <c r="I90" s="53"/>
      <c r="J90" s="20"/>
      <c r="K90" s="52">
        <f t="shared" si="5"/>
      </c>
      <c r="L90" s="52"/>
      <c r="M90" s="6">
        <f t="shared" si="7"/>
      </c>
      <c r="N90" s="20"/>
      <c r="O90" s="8"/>
      <c r="P90" s="53"/>
      <c r="Q90" s="53"/>
      <c r="R90" s="54">
        <f t="shared" si="8"/>
      </c>
      <c r="S90" s="54"/>
      <c r="T90" s="55">
        <f t="shared" si="9"/>
      </c>
      <c r="U90" s="55"/>
    </row>
    <row r="91" spans="2:21" ht="13.5">
      <c r="B91" s="20">
        <v>83</v>
      </c>
      <c r="C91" s="52">
        <f t="shared" si="6"/>
      </c>
      <c r="D91" s="52"/>
      <c r="E91" s="20"/>
      <c r="F91" s="8"/>
      <c r="G91" s="20" t="s">
        <v>4</v>
      </c>
      <c r="H91" s="53"/>
      <c r="I91" s="53"/>
      <c r="J91" s="20"/>
      <c r="K91" s="52">
        <f t="shared" si="5"/>
      </c>
      <c r="L91" s="52"/>
      <c r="M91" s="6">
        <f t="shared" si="7"/>
      </c>
      <c r="N91" s="20"/>
      <c r="O91" s="8"/>
      <c r="P91" s="53"/>
      <c r="Q91" s="53"/>
      <c r="R91" s="54">
        <f t="shared" si="8"/>
      </c>
      <c r="S91" s="54"/>
      <c r="T91" s="55">
        <f t="shared" si="9"/>
      </c>
      <c r="U91" s="55"/>
    </row>
    <row r="92" spans="2:21" ht="13.5">
      <c r="B92" s="20">
        <v>84</v>
      </c>
      <c r="C92" s="52">
        <f t="shared" si="6"/>
      </c>
      <c r="D92" s="52"/>
      <c r="E92" s="20"/>
      <c r="F92" s="8"/>
      <c r="G92" s="20" t="s">
        <v>3</v>
      </c>
      <c r="H92" s="53"/>
      <c r="I92" s="53"/>
      <c r="J92" s="20"/>
      <c r="K92" s="52">
        <f t="shared" si="5"/>
      </c>
      <c r="L92" s="52"/>
      <c r="M92" s="6">
        <f t="shared" si="7"/>
      </c>
      <c r="N92" s="20"/>
      <c r="O92" s="8"/>
      <c r="P92" s="53"/>
      <c r="Q92" s="53"/>
      <c r="R92" s="54">
        <f t="shared" si="8"/>
      </c>
      <c r="S92" s="54"/>
      <c r="T92" s="55">
        <f t="shared" si="9"/>
      </c>
      <c r="U92" s="55"/>
    </row>
    <row r="93" spans="2:21" ht="13.5">
      <c r="B93" s="20">
        <v>85</v>
      </c>
      <c r="C93" s="52">
        <f t="shared" si="6"/>
      </c>
      <c r="D93" s="52"/>
      <c r="E93" s="20"/>
      <c r="F93" s="8"/>
      <c r="G93" s="20" t="s">
        <v>4</v>
      </c>
      <c r="H93" s="53"/>
      <c r="I93" s="53"/>
      <c r="J93" s="20"/>
      <c r="K93" s="52">
        <f t="shared" si="5"/>
      </c>
      <c r="L93" s="52"/>
      <c r="M93" s="6">
        <f t="shared" si="7"/>
      </c>
      <c r="N93" s="20"/>
      <c r="O93" s="8"/>
      <c r="P93" s="53"/>
      <c r="Q93" s="53"/>
      <c r="R93" s="54">
        <f t="shared" si="8"/>
      </c>
      <c r="S93" s="54"/>
      <c r="T93" s="55">
        <f t="shared" si="9"/>
      </c>
      <c r="U93" s="55"/>
    </row>
    <row r="94" spans="2:21" ht="13.5">
      <c r="B94" s="20">
        <v>86</v>
      </c>
      <c r="C94" s="52">
        <f t="shared" si="6"/>
      </c>
      <c r="D94" s="52"/>
      <c r="E94" s="20"/>
      <c r="F94" s="8"/>
      <c r="G94" s="20" t="s">
        <v>3</v>
      </c>
      <c r="H94" s="53"/>
      <c r="I94" s="53"/>
      <c r="J94" s="20"/>
      <c r="K94" s="52">
        <f t="shared" si="5"/>
      </c>
      <c r="L94" s="52"/>
      <c r="M94" s="6">
        <f t="shared" si="7"/>
      </c>
      <c r="N94" s="20"/>
      <c r="O94" s="8"/>
      <c r="P94" s="53"/>
      <c r="Q94" s="53"/>
      <c r="R94" s="54">
        <f t="shared" si="8"/>
      </c>
      <c r="S94" s="54"/>
      <c r="T94" s="55">
        <f t="shared" si="9"/>
      </c>
      <c r="U94" s="55"/>
    </row>
    <row r="95" spans="2:21" ht="13.5">
      <c r="B95" s="20">
        <v>87</v>
      </c>
      <c r="C95" s="52">
        <f t="shared" si="6"/>
      </c>
      <c r="D95" s="52"/>
      <c r="E95" s="20"/>
      <c r="F95" s="8"/>
      <c r="G95" s="20" t="s">
        <v>4</v>
      </c>
      <c r="H95" s="53"/>
      <c r="I95" s="53"/>
      <c r="J95" s="20"/>
      <c r="K95" s="52">
        <f t="shared" si="5"/>
      </c>
      <c r="L95" s="52"/>
      <c r="M95" s="6">
        <f t="shared" si="7"/>
      </c>
      <c r="N95" s="20"/>
      <c r="O95" s="8"/>
      <c r="P95" s="53"/>
      <c r="Q95" s="53"/>
      <c r="R95" s="54">
        <f t="shared" si="8"/>
      </c>
      <c r="S95" s="54"/>
      <c r="T95" s="55">
        <f t="shared" si="9"/>
      </c>
      <c r="U95" s="55"/>
    </row>
    <row r="96" spans="2:21" ht="13.5">
      <c r="B96" s="20">
        <v>88</v>
      </c>
      <c r="C96" s="52">
        <f t="shared" si="6"/>
      </c>
      <c r="D96" s="52"/>
      <c r="E96" s="20"/>
      <c r="F96" s="8"/>
      <c r="G96" s="20" t="s">
        <v>3</v>
      </c>
      <c r="H96" s="53"/>
      <c r="I96" s="53"/>
      <c r="J96" s="20"/>
      <c r="K96" s="52">
        <f t="shared" si="5"/>
      </c>
      <c r="L96" s="52"/>
      <c r="M96" s="6">
        <f t="shared" si="7"/>
      </c>
      <c r="N96" s="20"/>
      <c r="O96" s="8"/>
      <c r="P96" s="53"/>
      <c r="Q96" s="53"/>
      <c r="R96" s="54">
        <f t="shared" si="8"/>
      </c>
      <c r="S96" s="54"/>
      <c r="T96" s="55">
        <f t="shared" si="9"/>
      </c>
      <c r="U96" s="55"/>
    </row>
    <row r="97" spans="2:21" ht="13.5">
      <c r="B97" s="20">
        <v>89</v>
      </c>
      <c r="C97" s="52">
        <f t="shared" si="6"/>
      </c>
      <c r="D97" s="52"/>
      <c r="E97" s="20"/>
      <c r="F97" s="8"/>
      <c r="G97" s="20" t="s">
        <v>4</v>
      </c>
      <c r="H97" s="53"/>
      <c r="I97" s="53"/>
      <c r="J97" s="20"/>
      <c r="K97" s="52">
        <f t="shared" si="5"/>
      </c>
      <c r="L97" s="52"/>
      <c r="M97" s="6">
        <f t="shared" si="7"/>
      </c>
      <c r="N97" s="20"/>
      <c r="O97" s="8"/>
      <c r="P97" s="53"/>
      <c r="Q97" s="53"/>
      <c r="R97" s="54">
        <f t="shared" si="8"/>
      </c>
      <c r="S97" s="54"/>
      <c r="T97" s="55">
        <f t="shared" si="9"/>
      </c>
      <c r="U97" s="55"/>
    </row>
    <row r="98" spans="2:21" ht="13.5">
      <c r="B98" s="20">
        <v>90</v>
      </c>
      <c r="C98" s="52">
        <f t="shared" si="6"/>
      </c>
      <c r="D98" s="52"/>
      <c r="E98" s="20"/>
      <c r="F98" s="8"/>
      <c r="G98" s="20" t="s">
        <v>3</v>
      </c>
      <c r="H98" s="53"/>
      <c r="I98" s="53"/>
      <c r="J98" s="20"/>
      <c r="K98" s="52">
        <f t="shared" si="5"/>
      </c>
      <c r="L98" s="52"/>
      <c r="M98" s="6">
        <f t="shared" si="7"/>
      </c>
      <c r="N98" s="20"/>
      <c r="O98" s="8"/>
      <c r="P98" s="53"/>
      <c r="Q98" s="53"/>
      <c r="R98" s="54">
        <f t="shared" si="8"/>
      </c>
      <c r="S98" s="54"/>
      <c r="T98" s="55">
        <f t="shared" si="9"/>
      </c>
      <c r="U98" s="55"/>
    </row>
    <row r="99" spans="2:21" ht="13.5">
      <c r="B99" s="20">
        <v>91</v>
      </c>
      <c r="C99" s="52">
        <f t="shared" si="6"/>
      </c>
      <c r="D99" s="52"/>
      <c r="E99" s="20"/>
      <c r="F99" s="8"/>
      <c r="G99" s="20" t="s">
        <v>4</v>
      </c>
      <c r="H99" s="53"/>
      <c r="I99" s="53"/>
      <c r="J99" s="20"/>
      <c r="K99" s="52">
        <f t="shared" si="5"/>
      </c>
      <c r="L99" s="52"/>
      <c r="M99" s="6">
        <f t="shared" si="7"/>
      </c>
      <c r="N99" s="20"/>
      <c r="O99" s="8"/>
      <c r="P99" s="53"/>
      <c r="Q99" s="53"/>
      <c r="R99" s="54">
        <f t="shared" si="8"/>
      </c>
      <c r="S99" s="54"/>
      <c r="T99" s="55">
        <f t="shared" si="9"/>
      </c>
      <c r="U99" s="55"/>
    </row>
    <row r="100" spans="2:21" ht="13.5">
      <c r="B100" s="20">
        <v>92</v>
      </c>
      <c r="C100" s="52">
        <f t="shared" si="6"/>
      </c>
      <c r="D100" s="52"/>
      <c r="E100" s="20"/>
      <c r="F100" s="8"/>
      <c r="G100" s="20" t="s">
        <v>4</v>
      </c>
      <c r="H100" s="53"/>
      <c r="I100" s="53"/>
      <c r="J100" s="20"/>
      <c r="K100" s="52">
        <f t="shared" si="5"/>
      </c>
      <c r="L100" s="52"/>
      <c r="M100" s="6">
        <f t="shared" si="7"/>
      </c>
      <c r="N100" s="20"/>
      <c r="O100" s="8"/>
      <c r="P100" s="53"/>
      <c r="Q100" s="53"/>
      <c r="R100" s="54">
        <f t="shared" si="8"/>
      </c>
      <c r="S100" s="54"/>
      <c r="T100" s="55">
        <f t="shared" si="9"/>
      </c>
      <c r="U100" s="55"/>
    </row>
    <row r="101" spans="2:21" ht="13.5">
      <c r="B101" s="20">
        <v>93</v>
      </c>
      <c r="C101" s="52">
        <f t="shared" si="6"/>
      </c>
      <c r="D101" s="52"/>
      <c r="E101" s="20"/>
      <c r="F101" s="8"/>
      <c r="G101" s="20" t="s">
        <v>3</v>
      </c>
      <c r="H101" s="53"/>
      <c r="I101" s="53"/>
      <c r="J101" s="20"/>
      <c r="K101" s="52">
        <f t="shared" si="5"/>
      </c>
      <c r="L101" s="52"/>
      <c r="M101" s="6">
        <f t="shared" si="7"/>
      </c>
      <c r="N101" s="20"/>
      <c r="O101" s="8"/>
      <c r="P101" s="53"/>
      <c r="Q101" s="53"/>
      <c r="R101" s="54">
        <f t="shared" si="8"/>
      </c>
      <c r="S101" s="54"/>
      <c r="T101" s="55">
        <f t="shared" si="9"/>
      </c>
      <c r="U101" s="55"/>
    </row>
    <row r="102" spans="2:21" ht="13.5">
      <c r="B102" s="20">
        <v>94</v>
      </c>
      <c r="C102" s="52">
        <f t="shared" si="6"/>
      </c>
      <c r="D102" s="52"/>
      <c r="E102" s="20"/>
      <c r="F102" s="8"/>
      <c r="G102" s="20" t="s">
        <v>3</v>
      </c>
      <c r="H102" s="53"/>
      <c r="I102" s="53"/>
      <c r="J102" s="20"/>
      <c r="K102" s="52">
        <f t="shared" si="5"/>
      </c>
      <c r="L102" s="52"/>
      <c r="M102" s="6">
        <f t="shared" si="7"/>
      </c>
      <c r="N102" s="20"/>
      <c r="O102" s="8"/>
      <c r="P102" s="53"/>
      <c r="Q102" s="53"/>
      <c r="R102" s="54">
        <f t="shared" si="8"/>
      </c>
      <c r="S102" s="54"/>
      <c r="T102" s="55">
        <f t="shared" si="9"/>
      </c>
      <c r="U102" s="55"/>
    </row>
    <row r="103" spans="2:21" ht="13.5">
      <c r="B103" s="20">
        <v>95</v>
      </c>
      <c r="C103" s="52">
        <f t="shared" si="6"/>
      </c>
      <c r="D103" s="52"/>
      <c r="E103" s="20"/>
      <c r="F103" s="8"/>
      <c r="G103" s="20" t="s">
        <v>3</v>
      </c>
      <c r="H103" s="53"/>
      <c r="I103" s="53"/>
      <c r="J103" s="20"/>
      <c r="K103" s="52">
        <f t="shared" si="5"/>
      </c>
      <c r="L103" s="52"/>
      <c r="M103" s="6">
        <f t="shared" si="7"/>
      </c>
      <c r="N103" s="20"/>
      <c r="O103" s="8"/>
      <c r="P103" s="53"/>
      <c r="Q103" s="53"/>
      <c r="R103" s="54">
        <f t="shared" si="8"/>
      </c>
      <c r="S103" s="54"/>
      <c r="T103" s="55">
        <f t="shared" si="9"/>
      </c>
      <c r="U103" s="55"/>
    </row>
    <row r="104" spans="2:21" ht="13.5">
      <c r="B104" s="20">
        <v>96</v>
      </c>
      <c r="C104" s="52">
        <f t="shared" si="6"/>
      </c>
      <c r="D104" s="52"/>
      <c r="E104" s="20"/>
      <c r="F104" s="8"/>
      <c r="G104" s="20" t="s">
        <v>4</v>
      </c>
      <c r="H104" s="53"/>
      <c r="I104" s="53"/>
      <c r="J104" s="20"/>
      <c r="K104" s="52">
        <f t="shared" si="5"/>
      </c>
      <c r="L104" s="52"/>
      <c r="M104" s="6">
        <f t="shared" si="7"/>
      </c>
      <c r="N104" s="20"/>
      <c r="O104" s="8"/>
      <c r="P104" s="53"/>
      <c r="Q104" s="53"/>
      <c r="R104" s="54">
        <f t="shared" si="8"/>
      </c>
      <c r="S104" s="54"/>
      <c r="T104" s="55">
        <f t="shared" si="9"/>
      </c>
      <c r="U104" s="55"/>
    </row>
    <row r="105" spans="2:21" ht="13.5">
      <c r="B105" s="20">
        <v>97</v>
      </c>
      <c r="C105" s="52">
        <f t="shared" si="6"/>
      </c>
      <c r="D105" s="52"/>
      <c r="E105" s="20"/>
      <c r="F105" s="8"/>
      <c r="G105" s="20" t="s">
        <v>3</v>
      </c>
      <c r="H105" s="53"/>
      <c r="I105" s="53"/>
      <c r="J105" s="20"/>
      <c r="K105" s="52">
        <f t="shared" si="5"/>
      </c>
      <c r="L105" s="52"/>
      <c r="M105" s="6">
        <f t="shared" si="7"/>
      </c>
      <c r="N105" s="20"/>
      <c r="O105" s="8"/>
      <c r="P105" s="53"/>
      <c r="Q105" s="53"/>
      <c r="R105" s="54">
        <f t="shared" si="8"/>
      </c>
      <c r="S105" s="54"/>
      <c r="T105" s="55">
        <f t="shared" si="9"/>
      </c>
      <c r="U105" s="55"/>
    </row>
    <row r="106" spans="2:21" ht="13.5">
      <c r="B106" s="20">
        <v>98</v>
      </c>
      <c r="C106" s="52">
        <f t="shared" si="6"/>
      </c>
      <c r="D106" s="52"/>
      <c r="E106" s="20"/>
      <c r="F106" s="8"/>
      <c r="G106" s="20" t="s">
        <v>4</v>
      </c>
      <c r="H106" s="53"/>
      <c r="I106" s="53"/>
      <c r="J106" s="20"/>
      <c r="K106" s="52">
        <f t="shared" si="5"/>
      </c>
      <c r="L106" s="52"/>
      <c r="M106" s="6">
        <f t="shared" si="7"/>
      </c>
      <c r="N106" s="20"/>
      <c r="O106" s="8"/>
      <c r="P106" s="53"/>
      <c r="Q106" s="53"/>
      <c r="R106" s="54">
        <f t="shared" si="8"/>
      </c>
      <c r="S106" s="54"/>
      <c r="T106" s="55">
        <f t="shared" si="9"/>
      </c>
      <c r="U106" s="55"/>
    </row>
    <row r="107" spans="2:21" ht="13.5">
      <c r="B107" s="20">
        <v>99</v>
      </c>
      <c r="C107" s="52">
        <f t="shared" si="6"/>
      </c>
      <c r="D107" s="52"/>
      <c r="E107" s="20"/>
      <c r="F107" s="8"/>
      <c r="G107" s="20" t="s">
        <v>4</v>
      </c>
      <c r="H107" s="53"/>
      <c r="I107" s="53"/>
      <c r="J107" s="20"/>
      <c r="K107" s="52">
        <f t="shared" si="5"/>
      </c>
      <c r="L107" s="52"/>
      <c r="M107" s="6">
        <f t="shared" si="7"/>
      </c>
      <c r="N107" s="20"/>
      <c r="O107" s="8"/>
      <c r="P107" s="53"/>
      <c r="Q107" s="53"/>
      <c r="R107" s="54">
        <f t="shared" si="8"/>
      </c>
      <c r="S107" s="54"/>
      <c r="T107" s="55">
        <f t="shared" si="9"/>
      </c>
      <c r="U107" s="55"/>
    </row>
    <row r="108" spans="2:21" ht="13.5">
      <c r="B108" s="20">
        <v>100</v>
      </c>
      <c r="C108" s="52">
        <f t="shared" si="6"/>
      </c>
      <c r="D108" s="52"/>
      <c r="E108" s="20"/>
      <c r="F108" s="8"/>
      <c r="G108" s="20" t="s">
        <v>3</v>
      </c>
      <c r="H108" s="53"/>
      <c r="I108" s="53"/>
      <c r="J108" s="20"/>
      <c r="K108" s="52">
        <f t="shared" si="5"/>
      </c>
      <c r="L108" s="52"/>
      <c r="M108" s="6">
        <f t="shared" si="7"/>
      </c>
      <c r="N108" s="20"/>
      <c r="O108" s="8"/>
      <c r="P108" s="53"/>
      <c r="Q108" s="53"/>
      <c r="R108" s="54">
        <f t="shared" si="8"/>
      </c>
      <c r="S108" s="54"/>
      <c r="T108" s="55">
        <f t="shared" si="9"/>
      </c>
      <c r="U108" s="55"/>
    </row>
    <row r="109" spans="2:18" ht="13.5">
      <c r="B109" s="1"/>
      <c r="C109" s="1"/>
      <c r="D109" s="1"/>
      <c r="E109" s="1"/>
      <c r="F109" s="1"/>
      <c r="G109" s="1"/>
      <c r="H109" s="1"/>
      <c r="I109" s="1"/>
      <c r="J109" s="1"/>
      <c r="K109" s="1"/>
      <c r="L109" s="1"/>
      <c r="M109" s="1"/>
      <c r="N109" s="1"/>
      <c r="O109" s="1"/>
      <c r="P109" s="1"/>
      <c r="Q109" s="1"/>
      <c r="R109" s="1"/>
    </row>
  </sheetData>
  <sheetProtection/>
  <mergeCells count="635">
    <mergeCell ref="J2:K2"/>
    <mergeCell ref="L2:M2"/>
    <mergeCell ref="N2:O2"/>
    <mergeCell ref="P2:Q2"/>
    <mergeCell ref="B3:C3"/>
    <mergeCell ref="D3:I3"/>
    <mergeCell ref="J3:K3"/>
    <mergeCell ref="L3:Q3"/>
    <mergeCell ref="B2:C2"/>
    <mergeCell ref="D2:E2"/>
    <mergeCell ref="F2:G2"/>
    <mergeCell ref="H2:I2"/>
    <mergeCell ref="B4:C4"/>
    <mergeCell ref="D4:E4"/>
    <mergeCell ref="F4:G4"/>
    <mergeCell ref="H4:I4"/>
    <mergeCell ref="J4:K4"/>
    <mergeCell ref="L4:M4"/>
    <mergeCell ref="N4:O4"/>
    <mergeCell ref="P4:Q4"/>
    <mergeCell ref="J5:K5"/>
    <mergeCell ref="L5:M5"/>
    <mergeCell ref="P5:Q5"/>
    <mergeCell ref="B7:B8"/>
    <mergeCell ref="C7:D8"/>
    <mergeCell ref="E7:I7"/>
    <mergeCell ref="J7:L7"/>
    <mergeCell ref="M7:M8"/>
    <mergeCell ref="N7:Q7"/>
    <mergeCell ref="R7:U7"/>
    <mergeCell ref="H8:I8"/>
    <mergeCell ref="K8:L8"/>
    <mergeCell ref="P8:Q8"/>
    <mergeCell ref="R8:S8"/>
    <mergeCell ref="T8:U8"/>
    <mergeCell ref="C9:D9"/>
    <mergeCell ref="H9:I9"/>
    <mergeCell ref="K9:L9"/>
    <mergeCell ref="P9:Q9"/>
    <mergeCell ref="R9:S9"/>
    <mergeCell ref="T9:U9"/>
    <mergeCell ref="C10:D10"/>
    <mergeCell ref="H10:I10"/>
    <mergeCell ref="K10:L10"/>
    <mergeCell ref="P10:Q10"/>
    <mergeCell ref="R10:S10"/>
    <mergeCell ref="T10:U10"/>
    <mergeCell ref="C11:D11"/>
    <mergeCell ref="H11:I11"/>
    <mergeCell ref="K11:L11"/>
    <mergeCell ref="P11:Q11"/>
    <mergeCell ref="R11:S11"/>
    <mergeCell ref="T11:U11"/>
    <mergeCell ref="C12:D12"/>
    <mergeCell ref="H12:I12"/>
    <mergeCell ref="K12:L12"/>
    <mergeCell ref="P12:Q12"/>
    <mergeCell ref="R12:S12"/>
    <mergeCell ref="T12:U12"/>
    <mergeCell ref="C13:D13"/>
    <mergeCell ref="H13:I13"/>
    <mergeCell ref="K13:L13"/>
    <mergeCell ref="P13:Q13"/>
    <mergeCell ref="R13:S13"/>
    <mergeCell ref="T13:U13"/>
    <mergeCell ref="C14:D14"/>
    <mergeCell ref="H14:I14"/>
    <mergeCell ref="K14:L14"/>
    <mergeCell ref="P14:Q14"/>
    <mergeCell ref="R14:S14"/>
    <mergeCell ref="T14:U14"/>
    <mergeCell ref="C15:D15"/>
    <mergeCell ref="H15:I15"/>
    <mergeCell ref="K15:L15"/>
    <mergeCell ref="P15:Q15"/>
    <mergeCell ref="R15:S15"/>
    <mergeCell ref="T15:U15"/>
    <mergeCell ref="C16:D16"/>
    <mergeCell ref="H16:I16"/>
    <mergeCell ref="K16:L16"/>
    <mergeCell ref="P16:Q16"/>
    <mergeCell ref="R16:S16"/>
    <mergeCell ref="T16:U16"/>
    <mergeCell ref="C17:D17"/>
    <mergeCell ref="H17:I17"/>
    <mergeCell ref="K17:L17"/>
    <mergeCell ref="P17:Q17"/>
    <mergeCell ref="R17:S17"/>
    <mergeCell ref="T17:U17"/>
    <mergeCell ref="C18:D18"/>
    <mergeCell ref="H18:I18"/>
    <mergeCell ref="K18:L18"/>
    <mergeCell ref="P18:Q18"/>
    <mergeCell ref="R18:S18"/>
    <mergeCell ref="T18:U18"/>
    <mergeCell ref="C19:D19"/>
    <mergeCell ref="H19:I19"/>
    <mergeCell ref="K19:L19"/>
    <mergeCell ref="P19:Q19"/>
    <mergeCell ref="R19:S19"/>
    <mergeCell ref="T19:U19"/>
    <mergeCell ref="C20:D20"/>
    <mergeCell ref="H20:I20"/>
    <mergeCell ref="K20:L20"/>
    <mergeCell ref="P20:Q20"/>
    <mergeCell ref="R20:S20"/>
    <mergeCell ref="T20:U20"/>
    <mergeCell ref="C21:D21"/>
    <mergeCell ref="H21:I21"/>
    <mergeCell ref="K21:L21"/>
    <mergeCell ref="P21:Q21"/>
    <mergeCell ref="R21:S21"/>
    <mergeCell ref="T21:U21"/>
    <mergeCell ref="C22:D22"/>
    <mergeCell ref="H22:I22"/>
    <mergeCell ref="K22:L22"/>
    <mergeCell ref="P22:Q22"/>
    <mergeCell ref="R22:S22"/>
    <mergeCell ref="T22:U22"/>
    <mergeCell ref="C23:D23"/>
    <mergeCell ref="H23:I23"/>
    <mergeCell ref="K23:L23"/>
    <mergeCell ref="P23:Q23"/>
    <mergeCell ref="R23:S23"/>
    <mergeCell ref="T23:U23"/>
    <mergeCell ref="C24:D24"/>
    <mergeCell ref="H24:I24"/>
    <mergeCell ref="K24:L24"/>
    <mergeCell ref="P24:Q24"/>
    <mergeCell ref="R24:S24"/>
    <mergeCell ref="T24:U24"/>
    <mergeCell ref="C25:D25"/>
    <mergeCell ref="H25:I25"/>
    <mergeCell ref="K25:L25"/>
    <mergeCell ref="P25:Q25"/>
    <mergeCell ref="R25:S25"/>
    <mergeCell ref="T25:U25"/>
    <mergeCell ref="C26:D26"/>
    <mergeCell ref="H26:I26"/>
    <mergeCell ref="K26:L26"/>
    <mergeCell ref="P26:Q26"/>
    <mergeCell ref="R26:S26"/>
    <mergeCell ref="T26:U26"/>
    <mergeCell ref="C27:D27"/>
    <mergeCell ref="H27:I27"/>
    <mergeCell ref="K27:L27"/>
    <mergeCell ref="P27:Q27"/>
    <mergeCell ref="R27:S27"/>
    <mergeCell ref="T27:U27"/>
    <mergeCell ref="C28:D28"/>
    <mergeCell ref="H28:I28"/>
    <mergeCell ref="K28:L28"/>
    <mergeCell ref="P28:Q28"/>
    <mergeCell ref="R28:S28"/>
    <mergeCell ref="T28:U28"/>
    <mergeCell ref="C29:D29"/>
    <mergeCell ref="H29:I29"/>
    <mergeCell ref="K29:L29"/>
    <mergeCell ref="P29:Q29"/>
    <mergeCell ref="R29:S29"/>
    <mergeCell ref="T29:U29"/>
    <mergeCell ref="C30:D30"/>
    <mergeCell ref="H30:I30"/>
    <mergeCell ref="K30:L30"/>
    <mergeCell ref="P30:Q30"/>
    <mergeCell ref="R30:S30"/>
    <mergeCell ref="T30:U30"/>
    <mergeCell ref="C31:D31"/>
    <mergeCell ref="H31:I31"/>
    <mergeCell ref="K31:L31"/>
    <mergeCell ref="P31:Q31"/>
    <mergeCell ref="R31:S31"/>
    <mergeCell ref="T31:U31"/>
    <mergeCell ref="C32:D32"/>
    <mergeCell ref="H32:I32"/>
    <mergeCell ref="K32:L32"/>
    <mergeCell ref="P32:Q32"/>
    <mergeCell ref="R32:S32"/>
    <mergeCell ref="T32:U32"/>
    <mergeCell ref="C33:D33"/>
    <mergeCell ref="H33:I33"/>
    <mergeCell ref="K33:L33"/>
    <mergeCell ref="P33:Q33"/>
    <mergeCell ref="R33:S33"/>
    <mergeCell ref="T33:U33"/>
    <mergeCell ref="C34:D34"/>
    <mergeCell ref="H34:I34"/>
    <mergeCell ref="K34:L34"/>
    <mergeCell ref="P34:Q34"/>
    <mergeCell ref="R34:S34"/>
    <mergeCell ref="T34:U34"/>
    <mergeCell ref="C35:D35"/>
    <mergeCell ref="H35:I35"/>
    <mergeCell ref="K35:L35"/>
    <mergeCell ref="P35:Q35"/>
    <mergeCell ref="R35:S35"/>
    <mergeCell ref="T35:U35"/>
    <mergeCell ref="C36:D36"/>
    <mergeCell ref="H36:I36"/>
    <mergeCell ref="K36:L36"/>
    <mergeCell ref="P36:Q36"/>
    <mergeCell ref="R36:S36"/>
    <mergeCell ref="T36:U36"/>
    <mergeCell ref="C37:D37"/>
    <mergeCell ref="H37:I37"/>
    <mergeCell ref="K37:L37"/>
    <mergeCell ref="P37:Q37"/>
    <mergeCell ref="R37:S37"/>
    <mergeCell ref="T37:U37"/>
    <mergeCell ref="C38:D38"/>
    <mergeCell ref="H38:I38"/>
    <mergeCell ref="K38:L38"/>
    <mergeCell ref="P38:Q38"/>
    <mergeCell ref="R38:S38"/>
    <mergeCell ref="T38:U38"/>
    <mergeCell ref="C39:D39"/>
    <mergeCell ref="H39:I39"/>
    <mergeCell ref="K39:L39"/>
    <mergeCell ref="P39:Q39"/>
    <mergeCell ref="R39:S39"/>
    <mergeCell ref="T39:U39"/>
    <mergeCell ref="C40:D40"/>
    <mergeCell ref="H40:I40"/>
    <mergeCell ref="K40:L40"/>
    <mergeCell ref="P40:Q40"/>
    <mergeCell ref="R40:S40"/>
    <mergeCell ref="T40:U40"/>
    <mergeCell ref="C41:D41"/>
    <mergeCell ref="H41:I41"/>
    <mergeCell ref="K41:L41"/>
    <mergeCell ref="P41:Q41"/>
    <mergeCell ref="R41:S41"/>
    <mergeCell ref="T41:U41"/>
    <mergeCell ref="C42:D42"/>
    <mergeCell ref="H42:I42"/>
    <mergeCell ref="K42:L42"/>
    <mergeCell ref="P42:Q42"/>
    <mergeCell ref="R42:S42"/>
    <mergeCell ref="T42:U42"/>
    <mergeCell ref="C43:D43"/>
    <mergeCell ref="H43:I43"/>
    <mergeCell ref="K43:L43"/>
    <mergeCell ref="P43:Q43"/>
    <mergeCell ref="R43:S43"/>
    <mergeCell ref="T43:U43"/>
    <mergeCell ref="C44:D44"/>
    <mergeCell ref="H44:I44"/>
    <mergeCell ref="K44:L44"/>
    <mergeCell ref="P44:Q44"/>
    <mergeCell ref="R44:S44"/>
    <mergeCell ref="T44:U44"/>
    <mergeCell ref="C45:D45"/>
    <mergeCell ref="H45:I45"/>
    <mergeCell ref="K45:L45"/>
    <mergeCell ref="P45:Q45"/>
    <mergeCell ref="R45:S45"/>
    <mergeCell ref="T45:U45"/>
    <mergeCell ref="C46:D46"/>
    <mergeCell ref="H46:I46"/>
    <mergeCell ref="K46:L46"/>
    <mergeCell ref="P46:Q46"/>
    <mergeCell ref="R46:S46"/>
    <mergeCell ref="T46:U46"/>
    <mergeCell ref="C47:D47"/>
    <mergeCell ref="H47:I47"/>
    <mergeCell ref="K47:L47"/>
    <mergeCell ref="P47:Q47"/>
    <mergeCell ref="R47:S47"/>
    <mergeCell ref="T47:U47"/>
    <mergeCell ref="C48:D48"/>
    <mergeCell ref="H48:I48"/>
    <mergeCell ref="K48:L48"/>
    <mergeCell ref="P48:Q48"/>
    <mergeCell ref="R48:S48"/>
    <mergeCell ref="T48:U48"/>
    <mergeCell ref="C49:D49"/>
    <mergeCell ref="H49:I49"/>
    <mergeCell ref="K49:L49"/>
    <mergeCell ref="P49:Q49"/>
    <mergeCell ref="R49:S49"/>
    <mergeCell ref="T49:U49"/>
    <mergeCell ref="C50:D50"/>
    <mergeCell ref="H50:I50"/>
    <mergeCell ref="K50:L50"/>
    <mergeCell ref="P50:Q50"/>
    <mergeCell ref="R50:S50"/>
    <mergeCell ref="T50:U50"/>
    <mergeCell ref="C51:D51"/>
    <mergeCell ref="H51:I51"/>
    <mergeCell ref="K51:L51"/>
    <mergeCell ref="P51:Q51"/>
    <mergeCell ref="R51:S51"/>
    <mergeCell ref="T51:U51"/>
    <mergeCell ref="C52:D52"/>
    <mergeCell ref="H52:I52"/>
    <mergeCell ref="K52:L52"/>
    <mergeCell ref="P52:Q52"/>
    <mergeCell ref="R52:S52"/>
    <mergeCell ref="T52:U52"/>
    <mergeCell ref="C53:D53"/>
    <mergeCell ref="H53:I53"/>
    <mergeCell ref="K53:L53"/>
    <mergeCell ref="P53:Q53"/>
    <mergeCell ref="R53:S53"/>
    <mergeCell ref="T53:U53"/>
    <mergeCell ref="C54:D54"/>
    <mergeCell ref="H54:I54"/>
    <mergeCell ref="K54:L54"/>
    <mergeCell ref="P54:Q54"/>
    <mergeCell ref="R54:S54"/>
    <mergeCell ref="T54:U54"/>
    <mergeCell ref="C55:D55"/>
    <mergeCell ref="H55:I55"/>
    <mergeCell ref="K55:L55"/>
    <mergeCell ref="P55:Q55"/>
    <mergeCell ref="R55:S55"/>
    <mergeCell ref="T55:U55"/>
    <mergeCell ref="C56:D56"/>
    <mergeCell ref="H56:I56"/>
    <mergeCell ref="K56:L56"/>
    <mergeCell ref="P56:Q56"/>
    <mergeCell ref="R56:S56"/>
    <mergeCell ref="T56:U56"/>
    <mergeCell ref="C57:D57"/>
    <mergeCell ref="H57:I57"/>
    <mergeCell ref="K57:L57"/>
    <mergeCell ref="P57:Q57"/>
    <mergeCell ref="R57:S57"/>
    <mergeCell ref="T57:U57"/>
    <mergeCell ref="C58:D58"/>
    <mergeCell ref="H58:I58"/>
    <mergeCell ref="K58:L58"/>
    <mergeCell ref="P58:Q58"/>
    <mergeCell ref="R58:S58"/>
    <mergeCell ref="T58:U58"/>
    <mergeCell ref="C59:D59"/>
    <mergeCell ref="H59:I59"/>
    <mergeCell ref="K59:L59"/>
    <mergeCell ref="P59:Q59"/>
    <mergeCell ref="R59:S59"/>
    <mergeCell ref="T59:U59"/>
    <mergeCell ref="C60:D60"/>
    <mergeCell ref="H60:I60"/>
    <mergeCell ref="K60:L60"/>
    <mergeCell ref="P60:Q60"/>
    <mergeCell ref="R60:S60"/>
    <mergeCell ref="T60:U60"/>
    <mergeCell ref="C61:D61"/>
    <mergeCell ref="H61:I61"/>
    <mergeCell ref="K61:L61"/>
    <mergeCell ref="P61:Q61"/>
    <mergeCell ref="R61:S61"/>
    <mergeCell ref="T61:U61"/>
    <mergeCell ref="C62:D62"/>
    <mergeCell ref="H62:I62"/>
    <mergeCell ref="K62:L62"/>
    <mergeCell ref="P62:Q62"/>
    <mergeCell ref="R62:S62"/>
    <mergeCell ref="T62:U62"/>
    <mergeCell ref="C63:D63"/>
    <mergeCell ref="H63:I63"/>
    <mergeCell ref="K63:L63"/>
    <mergeCell ref="P63:Q63"/>
    <mergeCell ref="R63:S63"/>
    <mergeCell ref="T63:U63"/>
    <mergeCell ref="C64:D64"/>
    <mergeCell ref="H64:I64"/>
    <mergeCell ref="K64:L64"/>
    <mergeCell ref="P64:Q64"/>
    <mergeCell ref="R64:S64"/>
    <mergeCell ref="T64:U64"/>
    <mergeCell ref="C65:D65"/>
    <mergeCell ref="H65:I65"/>
    <mergeCell ref="K65:L65"/>
    <mergeCell ref="P65:Q65"/>
    <mergeCell ref="R65:S65"/>
    <mergeCell ref="T65:U65"/>
    <mergeCell ref="C66:D66"/>
    <mergeCell ref="H66:I66"/>
    <mergeCell ref="K66:L66"/>
    <mergeCell ref="P66:Q66"/>
    <mergeCell ref="R66:S66"/>
    <mergeCell ref="T66:U66"/>
    <mergeCell ref="C67:D67"/>
    <mergeCell ref="H67:I67"/>
    <mergeCell ref="K67:L67"/>
    <mergeCell ref="P67:Q67"/>
    <mergeCell ref="R67:S67"/>
    <mergeCell ref="T67:U67"/>
    <mergeCell ref="C68:D68"/>
    <mergeCell ref="H68:I68"/>
    <mergeCell ref="K68:L68"/>
    <mergeCell ref="P68:Q68"/>
    <mergeCell ref="R68:S68"/>
    <mergeCell ref="T68:U68"/>
    <mergeCell ref="C69:D69"/>
    <mergeCell ref="H69:I69"/>
    <mergeCell ref="K69:L69"/>
    <mergeCell ref="P69:Q69"/>
    <mergeCell ref="R69:S69"/>
    <mergeCell ref="T69:U69"/>
    <mergeCell ref="C70:D70"/>
    <mergeCell ref="H70:I70"/>
    <mergeCell ref="K70:L70"/>
    <mergeCell ref="P70:Q70"/>
    <mergeCell ref="R70:S70"/>
    <mergeCell ref="T70:U70"/>
    <mergeCell ref="C71:D71"/>
    <mergeCell ref="H71:I71"/>
    <mergeCell ref="K71:L71"/>
    <mergeCell ref="P71:Q71"/>
    <mergeCell ref="R71:S71"/>
    <mergeCell ref="T71:U71"/>
    <mergeCell ref="C72:D72"/>
    <mergeCell ref="H72:I72"/>
    <mergeCell ref="K72:L72"/>
    <mergeCell ref="P72:Q72"/>
    <mergeCell ref="R72:S72"/>
    <mergeCell ref="T72:U72"/>
    <mergeCell ref="C73:D73"/>
    <mergeCell ref="H73:I73"/>
    <mergeCell ref="K73:L73"/>
    <mergeCell ref="P73:Q73"/>
    <mergeCell ref="R73:S73"/>
    <mergeCell ref="T73:U73"/>
    <mergeCell ref="C74:D74"/>
    <mergeCell ref="H74:I74"/>
    <mergeCell ref="K74:L74"/>
    <mergeCell ref="P74:Q74"/>
    <mergeCell ref="R74:S74"/>
    <mergeCell ref="T74:U74"/>
    <mergeCell ref="C75:D75"/>
    <mergeCell ref="H75:I75"/>
    <mergeCell ref="K75:L75"/>
    <mergeCell ref="P75:Q75"/>
    <mergeCell ref="R75:S75"/>
    <mergeCell ref="T75:U75"/>
    <mergeCell ref="C76:D76"/>
    <mergeCell ref="H76:I76"/>
    <mergeCell ref="K76:L76"/>
    <mergeCell ref="P76:Q76"/>
    <mergeCell ref="R76:S76"/>
    <mergeCell ref="T76:U76"/>
    <mergeCell ref="C77:D77"/>
    <mergeCell ref="H77:I77"/>
    <mergeCell ref="K77:L77"/>
    <mergeCell ref="P77:Q77"/>
    <mergeCell ref="R77:S77"/>
    <mergeCell ref="T77:U77"/>
    <mergeCell ref="C78:D78"/>
    <mergeCell ref="H78:I78"/>
    <mergeCell ref="K78:L78"/>
    <mergeCell ref="P78:Q78"/>
    <mergeCell ref="R78:S78"/>
    <mergeCell ref="T78:U78"/>
    <mergeCell ref="C79:D79"/>
    <mergeCell ref="H79:I79"/>
    <mergeCell ref="K79:L79"/>
    <mergeCell ref="P79:Q79"/>
    <mergeCell ref="R79:S79"/>
    <mergeCell ref="T79:U79"/>
    <mergeCell ref="C80:D80"/>
    <mergeCell ref="H80:I80"/>
    <mergeCell ref="K80:L80"/>
    <mergeCell ref="P80:Q80"/>
    <mergeCell ref="R80:S80"/>
    <mergeCell ref="T80:U80"/>
    <mergeCell ref="C81:D81"/>
    <mergeCell ref="H81:I81"/>
    <mergeCell ref="K81:L81"/>
    <mergeCell ref="P81:Q81"/>
    <mergeCell ref="R81:S81"/>
    <mergeCell ref="T81:U81"/>
    <mergeCell ref="C82:D82"/>
    <mergeCell ref="H82:I82"/>
    <mergeCell ref="K82:L82"/>
    <mergeCell ref="P82:Q82"/>
    <mergeCell ref="R82:S82"/>
    <mergeCell ref="T82:U82"/>
    <mergeCell ref="C83:D83"/>
    <mergeCell ref="H83:I83"/>
    <mergeCell ref="K83:L83"/>
    <mergeCell ref="P83:Q83"/>
    <mergeCell ref="R83:S83"/>
    <mergeCell ref="T83:U83"/>
    <mergeCell ref="C84:D84"/>
    <mergeCell ref="H84:I84"/>
    <mergeCell ref="K84:L84"/>
    <mergeCell ref="P84:Q84"/>
    <mergeCell ref="R84:S84"/>
    <mergeCell ref="T84:U84"/>
    <mergeCell ref="C85:D85"/>
    <mergeCell ref="H85:I85"/>
    <mergeCell ref="K85:L85"/>
    <mergeCell ref="P85:Q85"/>
    <mergeCell ref="R85:S85"/>
    <mergeCell ref="T85:U85"/>
    <mergeCell ref="C86:D86"/>
    <mergeCell ref="H86:I86"/>
    <mergeCell ref="K86:L86"/>
    <mergeCell ref="P86:Q86"/>
    <mergeCell ref="R86:S86"/>
    <mergeCell ref="T86:U86"/>
    <mergeCell ref="C87:D87"/>
    <mergeCell ref="H87:I87"/>
    <mergeCell ref="K87:L87"/>
    <mergeCell ref="P87:Q87"/>
    <mergeCell ref="R87:S87"/>
    <mergeCell ref="T87:U87"/>
    <mergeCell ref="C88:D88"/>
    <mergeCell ref="H88:I88"/>
    <mergeCell ref="K88:L88"/>
    <mergeCell ref="P88:Q88"/>
    <mergeCell ref="R88:S88"/>
    <mergeCell ref="T88:U88"/>
    <mergeCell ref="C89:D89"/>
    <mergeCell ref="H89:I89"/>
    <mergeCell ref="K89:L89"/>
    <mergeCell ref="P89:Q89"/>
    <mergeCell ref="R89:S89"/>
    <mergeCell ref="T89:U89"/>
    <mergeCell ref="C90:D90"/>
    <mergeCell ref="H90:I90"/>
    <mergeCell ref="K90:L90"/>
    <mergeCell ref="P90:Q90"/>
    <mergeCell ref="R90:S90"/>
    <mergeCell ref="T90:U90"/>
    <mergeCell ref="C91:D91"/>
    <mergeCell ref="H91:I91"/>
    <mergeCell ref="K91:L91"/>
    <mergeCell ref="P91:Q91"/>
    <mergeCell ref="R91:S91"/>
    <mergeCell ref="T91:U91"/>
    <mergeCell ref="C92:D92"/>
    <mergeCell ref="H92:I92"/>
    <mergeCell ref="K92:L92"/>
    <mergeCell ref="P92:Q92"/>
    <mergeCell ref="R92:S92"/>
    <mergeCell ref="T92:U92"/>
    <mergeCell ref="C93:D93"/>
    <mergeCell ref="H93:I93"/>
    <mergeCell ref="K93:L93"/>
    <mergeCell ref="P93:Q93"/>
    <mergeCell ref="R93:S93"/>
    <mergeCell ref="T93:U93"/>
    <mergeCell ref="C94:D94"/>
    <mergeCell ref="H94:I94"/>
    <mergeCell ref="K94:L94"/>
    <mergeCell ref="P94:Q94"/>
    <mergeCell ref="R94:S94"/>
    <mergeCell ref="T94:U94"/>
    <mergeCell ref="C95:D95"/>
    <mergeCell ref="H95:I95"/>
    <mergeCell ref="K95:L95"/>
    <mergeCell ref="P95:Q95"/>
    <mergeCell ref="R95:S95"/>
    <mergeCell ref="T95:U95"/>
    <mergeCell ref="C96:D96"/>
    <mergeCell ref="H96:I96"/>
    <mergeCell ref="K96:L96"/>
    <mergeCell ref="P96:Q96"/>
    <mergeCell ref="R96:S96"/>
    <mergeCell ref="T96:U96"/>
    <mergeCell ref="C97:D97"/>
    <mergeCell ref="H97:I97"/>
    <mergeCell ref="K97:L97"/>
    <mergeCell ref="P97:Q97"/>
    <mergeCell ref="R97:S97"/>
    <mergeCell ref="T97:U97"/>
    <mergeCell ref="C98:D98"/>
    <mergeCell ref="H98:I98"/>
    <mergeCell ref="K98:L98"/>
    <mergeCell ref="P98:Q98"/>
    <mergeCell ref="R98:S98"/>
    <mergeCell ref="T98:U98"/>
    <mergeCell ref="C99:D99"/>
    <mergeCell ref="H99:I99"/>
    <mergeCell ref="K99:L99"/>
    <mergeCell ref="P99:Q99"/>
    <mergeCell ref="R99:S99"/>
    <mergeCell ref="T99:U99"/>
    <mergeCell ref="C100:D100"/>
    <mergeCell ref="H100:I100"/>
    <mergeCell ref="K100:L100"/>
    <mergeCell ref="P100:Q100"/>
    <mergeCell ref="R100:S100"/>
    <mergeCell ref="T100:U100"/>
    <mergeCell ref="C101:D101"/>
    <mergeCell ref="H101:I101"/>
    <mergeCell ref="K101:L101"/>
    <mergeCell ref="P101:Q101"/>
    <mergeCell ref="R101:S101"/>
    <mergeCell ref="T101:U101"/>
    <mergeCell ref="C102:D102"/>
    <mergeCell ref="H102:I102"/>
    <mergeCell ref="K102:L102"/>
    <mergeCell ref="P102:Q102"/>
    <mergeCell ref="R102:S102"/>
    <mergeCell ref="T102:U102"/>
    <mergeCell ref="C103:D103"/>
    <mergeCell ref="H103:I103"/>
    <mergeCell ref="K103:L103"/>
    <mergeCell ref="P103:Q103"/>
    <mergeCell ref="R103:S103"/>
    <mergeCell ref="T103:U103"/>
    <mergeCell ref="C104:D104"/>
    <mergeCell ref="H104:I104"/>
    <mergeCell ref="K104:L104"/>
    <mergeCell ref="P104:Q104"/>
    <mergeCell ref="R104:S104"/>
    <mergeCell ref="T104:U104"/>
    <mergeCell ref="C105:D105"/>
    <mergeCell ref="H105:I105"/>
    <mergeCell ref="K105:L105"/>
    <mergeCell ref="P105:Q105"/>
    <mergeCell ref="R105:S105"/>
    <mergeCell ref="T105:U105"/>
    <mergeCell ref="C106:D106"/>
    <mergeCell ref="H106:I106"/>
    <mergeCell ref="K106:L106"/>
    <mergeCell ref="P106:Q106"/>
    <mergeCell ref="R106:S106"/>
    <mergeCell ref="T106:U106"/>
    <mergeCell ref="C107:D107"/>
    <mergeCell ref="H107:I107"/>
    <mergeCell ref="K107:L107"/>
    <mergeCell ref="P107:Q107"/>
    <mergeCell ref="R107:S107"/>
    <mergeCell ref="T107:U107"/>
    <mergeCell ref="C108:D108"/>
    <mergeCell ref="H108:I108"/>
    <mergeCell ref="K108:L108"/>
    <mergeCell ref="P108:Q108"/>
    <mergeCell ref="R108:S108"/>
    <mergeCell ref="T108:U108"/>
  </mergeCells>
  <conditionalFormatting sqref="G46">
    <cfRule type="cellIs" priority="1" dxfId="16" operator="equal" stopIfTrue="1">
      <formula>"買"</formula>
    </cfRule>
    <cfRule type="cellIs" priority="2" dxfId="17" operator="equal" stopIfTrue="1">
      <formula>"売"</formula>
    </cfRule>
  </conditionalFormatting>
  <conditionalFormatting sqref="G9:G11 G14:G45 G47:G108">
    <cfRule type="cellIs" priority="7" dxfId="16" operator="equal" stopIfTrue="1">
      <formula>"買"</formula>
    </cfRule>
    <cfRule type="cellIs" priority="8" dxfId="17" operator="equal" stopIfTrue="1">
      <formula>"売"</formula>
    </cfRule>
  </conditionalFormatting>
  <conditionalFormatting sqref="G12">
    <cfRule type="cellIs" priority="5" dxfId="16" operator="equal" stopIfTrue="1">
      <formula>"買"</formula>
    </cfRule>
    <cfRule type="cellIs" priority="6" dxfId="17" operator="equal" stopIfTrue="1">
      <formula>"売"</formula>
    </cfRule>
  </conditionalFormatting>
  <conditionalFormatting sqref="G13">
    <cfRule type="cellIs" priority="3" dxfId="16" operator="equal" stopIfTrue="1">
      <formula>"買"</formula>
    </cfRule>
    <cfRule type="cellIs" priority="4" dxfId="17" operator="equal" stopIfTrue="1">
      <formula>"売"</formula>
    </cfRule>
  </conditionalFormatting>
  <dataValidations count="1">
    <dataValidation type="list" allowBlank="1" showInputMessage="1" showErrorMessage="1" sqref="G9:G108">
      <formula1>"買,売"</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Yuji</cp:lastModifiedBy>
  <cp:lastPrinted>2015-07-15T10:17:15Z</cp:lastPrinted>
  <dcterms:created xsi:type="dcterms:W3CDTF">2013-10-09T23:04:08Z</dcterms:created>
  <dcterms:modified xsi:type="dcterms:W3CDTF">2016-10-23T14:36:53Z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