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64011"/>
  <mc:AlternateContent xmlns:mc="http://schemas.openxmlformats.org/markup-compatibility/2006">
    <mc:Choice Requires="x15">
      <x15ac:absPath xmlns:x15ac="http://schemas.microsoft.com/office/spreadsheetml/2010/11/ac" url="C:\Users\T_kumamon\Dropbox\【CMA】フリスタFX\FX過去検証記録\"/>
    </mc:Choice>
  </mc:AlternateContent>
  <bookViews>
    <workbookView xWindow="0" yWindow="0" windowWidth="16560" windowHeight="11865" activeTab="2"/>
  </bookViews>
  <sheets>
    <sheet name="USDJPY_1H" sheetId="1" r:id="rId1"/>
    <sheet name="USDJPY_1H_画像" sheetId="2" r:id="rId2"/>
    <sheet name="USDJPY_1H_気付き" sheetId="3" r:id="rId3"/>
    <sheet name="検証終了通貨" sheetId="4"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1" i="1" l="1"/>
  <c r="J11" i="1" l="1"/>
  <c r="K11" i="1" s="1"/>
  <c r="O11" i="1" s="1"/>
  <c r="C12" i="1" l="1"/>
  <c r="J12" i="1" s="1"/>
  <c r="K12" i="1" s="1"/>
  <c r="O12" i="1" s="1"/>
  <c r="C13" i="1" s="1"/>
  <c r="J13" i="1" s="1"/>
  <c r="K13" i="1" s="1"/>
  <c r="O13" i="1" s="1"/>
  <c r="C14" i="1" s="1"/>
  <c r="J14" i="1" s="1"/>
  <c r="K14" i="1" s="1"/>
  <c r="O14" i="1" s="1"/>
  <c r="C15" i="1" s="1"/>
  <c r="J15" i="1" s="1"/>
  <c r="K15" i="1" s="1"/>
  <c r="O15" i="1" s="1"/>
  <c r="J16" i="1" s="1"/>
  <c r="K16" i="1" s="1"/>
  <c r="O16" i="1" s="1"/>
  <c r="C17" i="1" s="1"/>
  <c r="J17" i="1" s="1"/>
  <c r="K17" i="1" s="1"/>
  <c r="O17" i="1" s="1"/>
  <c r="C18" i="1" s="1"/>
  <c r="J18" i="1" s="1"/>
  <c r="K18" i="1" s="1"/>
  <c r="O18" i="1" s="1"/>
  <c r="C19" i="1" s="1"/>
  <c r="J19" i="1" s="1"/>
  <c r="K19" i="1" s="1"/>
  <c r="O19" i="1" s="1"/>
  <c r="C20" i="1" s="1"/>
  <c r="J20" i="1" s="1"/>
  <c r="K20" i="1" s="1"/>
  <c r="O20" i="1" s="1"/>
  <c r="C21" i="1" s="1"/>
  <c r="J21" i="1" s="1"/>
  <c r="K21" i="1" s="1"/>
  <c r="O21" i="1" s="1"/>
  <c r="C22" i="1" s="1"/>
  <c r="J22" i="1" s="1"/>
  <c r="K22" i="1" s="1"/>
  <c r="O22" i="1" s="1"/>
  <c r="C23" i="1" s="1"/>
  <c r="P11" i="1"/>
  <c r="J23" i="1" l="1"/>
  <c r="K23" i="1" s="1"/>
  <c r="O23" i="1" s="1"/>
  <c r="P23" i="1" s="1"/>
  <c r="P13" i="1"/>
  <c r="P16" i="1"/>
  <c r="P20" i="1"/>
  <c r="P15" i="1"/>
  <c r="P17" i="1"/>
  <c r="P21" i="1"/>
  <c r="P18" i="1"/>
  <c r="P12" i="1"/>
  <c r="P19" i="1"/>
  <c r="C24" i="1" l="1"/>
  <c r="J24" i="1" s="1"/>
  <c r="K24" i="1" s="1"/>
  <c r="O24" i="1" s="1"/>
  <c r="P24" i="1" s="1"/>
  <c r="C25" i="1" l="1"/>
  <c r="J25" i="1" s="1"/>
  <c r="K25" i="1" s="1"/>
  <c r="O25" i="1" s="1"/>
  <c r="P25" i="1" l="1"/>
  <c r="C26" i="1"/>
  <c r="J26" i="1" s="1"/>
  <c r="K26" i="1" s="1"/>
  <c r="O26" i="1" s="1"/>
  <c r="P26" i="1" s="1"/>
  <c r="C27" i="1" l="1"/>
  <c r="J27" i="1" s="1"/>
  <c r="K27" i="1" s="1"/>
  <c r="O27" i="1" s="1"/>
  <c r="P27" i="1" s="1"/>
  <c r="C28" i="1" l="1"/>
  <c r="J28" i="1" l="1"/>
  <c r="K28" i="1" s="1"/>
  <c r="O28" i="1" s="1"/>
  <c r="P28" i="1" s="1"/>
  <c r="C29" i="1" l="1"/>
  <c r="J29" i="1" l="1"/>
  <c r="K29" i="1" s="1"/>
  <c r="O29" i="1" s="1"/>
  <c r="C30" i="1" s="1"/>
  <c r="J111" i="1"/>
  <c r="J30" i="1" l="1"/>
  <c r="K30" i="1" s="1"/>
  <c r="O30" i="1" s="1"/>
  <c r="P30" i="1" s="1"/>
  <c r="P29" i="1"/>
  <c r="C31" i="1" l="1"/>
  <c r="J31" i="1"/>
  <c r="K31" i="1" s="1"/>
  <c r="O31" i="1" s="1"/>
  <c r="C32" i="1" s="1"/>
  <c r="J32" i="1" l="1"/>
  <c r="K32" i="1" s="1"/>
  <c r="O32" i="1" s="1"/>
  <c r="P32" i="1" s="1"/>
  <c r="P31" i="1"/>
  <c r="C33" i="1" l="1"/>
  <c r="J33" i="1" l="1"/>
  <c r="K33" i="1" s="1"/>
  <c r="O33" i="1" s="1"/>
  <c r="C34" i="1" s="1"/>
  <c r="J34" i="1" l="1"/>
  <c r="K34" i="1" s="1"/>
  <c r="O34" i="1" s="1"/>
  <c r="P34" i="1" s="1"/>
  <c r="P33" i="1"/>
  <c r="C35" i="1" l="1"/>
  <c r="J35" i="1" l="1"/>
  <c r="K35" i="1" s="1"/>
  <c r="O35" i="1" s="1"/>
  <c r="C36" i="1" s="1"/>
  <c r="J36" i="1" l="1"/>
  <c r="K36" i="1" s="1"/>
  <c r="O36" i="1" s="1"/>
  <c r="P36" i="1" s="1"/>
  <c r="P35" i="1"/>
  <c r="C37" i="1" l="1"/>
  <c r="J37" i="1"/>
  <c r="K37" i="1" s="1"/>
  <c r="O37" i="1" s="1"/>
  <c r="P37" i="1" s="1"/>
  <c r="C38" i="1" l="1"/>
  <c r="J38" i="1" l="1"/>
  <c r="K38" i="1" s="1"/>
  <c r="O38" i="1" s="1"/>
  <c r="P38" i="1" s="1"/>
  <c r="C39" i="1" l="1"/>
  <c r="J39" i="1" l="1"/>
  <c r="K39" i="1" s="1"/>
  <c r="O39" i="1" s="1"/>
  <c r="P39" i="1" s="1"/>
  <c r="C40" i="1" l="1"/>
  <c r="J40" i="1" l="1"/>
  <c r="K40" i="1" s="1"/>
  <c r="O40" i="1" s="1"/>
  <c r="P40" i="1" s="1"/>
  <c r="C41" i="1" l="1"/>
  <c r="J41" i="1" l="1"/>
  <c r="K41" i="1" s="1"/>
  <c r="O41" i="1" s="1"/>
  <c r="P41" i="1" s="1"/>
  <c r="C42" i="1" l="1"/>
  <c r="J42" i="1" l="1"/>
  <c r="K42" i="1" s="1"/>
  <c r="O42" i="1" s="1"/>
  <c r="P42" i="1" s="1"/>
  <c r="C43" i="1" l="1"/>
  <c r="J43" i="1" l="1"/>
  <c r="K43" i="1" s="1"/>
  <c r="O43" i="1" s="1"/>
  <c r="J44" i="1" l="1"/>
  <c r="K44" i="1" s="1"/>
  <c r="O44" i="1" s="1"/>
  <c r="P44" i="1" s="1"/>
  <c r="C45" i="1" l="1"/>
  <c r="J45" i="1" l="1"/>
  <c r="K45" i="1" s="1"/>
  <c r="O45" i="1" s="1"/>
  <c r="C46" i="1" s="1"/>
  <c r="J46" i="1" l="1"/>
  <c r="K46" i="1" s="1"/>
  <c r="O46" i="1" s="1"/>
  <c r="P46" i="1" s="1"/>
  <c r="C47" i="1" l="1"/>
  <c r="J47" i="1" l="1"/>
  <c r="K47" i="1" s="1"/>
  <c r="O47" i="1" s="1"/>
  <c r="P47" i="1" s="1"/>
  <c r="C48" i="1" l="1"/>
  <c r="J48" i="1" l="1"/>
  <c r="K48" i="1" s="1"/>
  <c r="O48" i="1" s="1"/>
  <c r="P48" i="1" s="1"/>
  <c r="C49" i="1" l="1"/>
  <c r="J49" i="1" l="1"/>
  <c r="K49" i="1" s="1"/>
  <c r="O49" i="1" s="1"/>
  <c r="P49" i="1" s="1"/>
  <c r="C50" i="1" l="1"/>
  <c r="J50" i="1" l="1"/>
  <c r="K50" i="1" s="1"/>
  <c r="O50" i="1" s="1"/>
  <c r="P50" i="1" s="1"/>
  <c r="C51" i="1" l="1"/>
  <c r="J51" i="1" l="1"/>
  <c r="K51" i="1" s="1"/>
  <c r="O51" i="1" s="1"/>
  <c r="P51" i="1" s="1"/>
  <c r="C52" i="1" l="1"/>
  <c r="J52" i="1" l="1"/>
  <c r="K52" i="1" s="1"/>
  <c r="O52" i="1" s="1"/>
  <c r="P52" i="1" s="1"/>
  <c r="C53" i="1" l="1"/>
  <c r="J53" i="1" l="1"/>
  <c r="K53" i="1" s="1"/>
  <c r="O53" i="1" s="1"/>
  <c r="P53" i="1" s="1"/>
  <c r="C54" i="1" l="1"/>
  <c r="J54" i="1" l="1"/>
  <c r="K54" i="1" s="1"/>
  <c r="O54" i="1" s="1"/>
  <c r="P54" i="1" s="1"/>
  <c r="C55" i="1" l="1"/>
  <c r="J55" i="1" l="1"/>
  <c r="K55" i="1" s="1"/>
  <c r="O55" i="1" s="1"/>
  <c r="P55" i="1" s="1"/>
  <c r="C56" i="1" l="1"/>
  <c r="J56" i="1" l="1"/>
  <c r="K56" i="1" s="1"/>
  <c r="O56" i="1" s="1"/>
  <c r="C57" i="1" s="1"/>
  <c r="J57" i="1" l="1"/>
  <c r="K57" i="1" s="1"/>
  <c r="O57" i="1" s="1"/>
  <c r="P57" i="1" s="1"/>
  <c r="C58" i="1" l="1"/>
  <c r="J58" i="1" l="1"/>
  <c r="K58" i="1" s="1"/>
  <c r="O58" i="1" s="1"/>
  <c r="P58" i="1" s="1"/>
  <c r="C59" i="1" l="1"/>
  <c r="J59" i="1" l="1"/>
  <c r="K59" i="1" s="1"/>
  <c r="O59" i="1" s="1"/>
  <c r="P59" i="1" s="1"/>
  <c r="C60" i="1" l="1"/>
  <c r="J60" i="1" l="1"/>
  <c r="K60" i="1" s="1"/>
  <c r="O60" i="1" s="1"/>
  <c r="P60" i="1" s="1"/>
  <c r="C61" i="1" l="1"/>
  <c r="J61" i="1" l="1"/>
  <c r="K61" i="1" s="1"/>
  <c r="O61" i="1" s="1"/>
  <c r="P61" i="1" s="1"/>
  <c r="C62" i="1" l="1"/>
  <c r="J62" i="1" l="1"/>
  <c r="K62" i="1" s="1"/>
  <c r="O62" i="1" s="1"/>
  <c r="P62" i="1" s="1"/>
  <c r="C63" i="1" l="1"/>
  <c r="J63" i="1" l="1"/>
  <c r="K63" i="1" s="1"/>
  <c r="O63" i="1" s="1"/>
  <c r="P63" i="1" s="1"/>
  <c r="C64" i="1" l="1"/>
  <c r="J64" i="1" l="1"/>
  <c r="K64" i="1" s="1"/>
  <c r="O64" i="1" s="1"/>
  <c r="P64" i="1" s="1"/>
  <c r="C65" i="1" l="1"/>
  <c r="J65" i="1" l="1"/>
  <c r="K65" i="1" s="1"/>
  <c r="O65" i="1" s="1"/>
  <c r="P65" i="1" s="1"/>
  <c r="C66" i="1" l="1"/>
  <c r="J66" i="1" l="1"/>
  <c r="K66" i="1" s="1"/>
  <c r="O66" i="1" s="1"/>
  <c r="P66" i="1" s="1"/>
  <c r="C67" i="1" l="1"/>
  <c r="J67" i="1" l="1"/>
  <c r="K67" i="1" s="1"/>
  <c r="O67" i="1" s="1"/>
  <c r="P67" i="1" s="1"/>
  <c r="C68" i="1" l="1"/>
  <c r="J68" i="1" l="1"/>
  <c r="K68" i="1" s="1"/>
  <c r="O68" i="1" s="1"/>
  <c r="C69" i="1" s="1"/>
  <c r="J69" i="1" l="1"/>
  <c r="K69" i="1" s="1"/>
  <c r="O69" i="1" s="1"/>
  <c r="P69" i="1" s="1"/>
  <c r="C70" i="1" l="1"/>
  <c r="J70" i="1" l="1"/>
  <c r="K70" i="1" s="1"/>
  <c r="O70" i="1" s="1"/>
  <c r="P70" i="1" s="1"/>
  <c r="C71" i="1" l="1"/>
  <c r="J71" i="1" l="1"/>
  <c r="K71" i="1" s="1"/>
  <c r="O71" i="1" s="1"/>
  <c r="P71" i="1" s="1"/>
  <c r="C72" i="1" l="1"/>
  <c r="J72" i="1" l="1"/>
  <c r="K72" i="1" s="1"/>
  <c r="O72" i="1" s="1"/>
  <c r="P72" i="1" s="1"/>
  <c r="J73" i="1" l="1"/>
  <c r="K73" i="1" s="1"/>
  <c r="O73" i="1" s="1"/>
  <c r="P73" i="1" s="1"/>
  <c r="C74" i="1" l="1"/>
  <c r="J74" i="1" l="1"/>
  <c r="K74" i="1" s="1"/>
  <c r="O74" i="1" s="1"/>
  <c r="P74" i="1" s="1"/>
  <c r="C75" i="1" l="1"/>
  <c r="J75" i="1" l="1"/>
  <c r="K75" i="1" s="1"/>
  <c r="O75" i="1" s="1"/>
  <c r="P75" i="1" s="1"/>
  <c r="C76" i="1" l="1"/>
  <c r="J76" i="1" l="1"/>
  <c r="K76" i="1" s="1"/>
  <c r="O76" i="1" s="1"/>
  <c r="P76" i="1" s="1"/>
  <c r="C77" i="1" l="1"/>
  <c r="J77" i="1" l="1"/>
  <c r="K77" i="1" s="1"/>
  <c r="O77" i="1" s="1"/>
  <c r="P77" i="1" s="1"/>
  <c r="C78" i="1" l="1"/>
  <c r="J78" i="1" l="1"/>
  <c r="K78" i="1" s="1"/>
  <c r="O78" i="1" s="1"/>
  <c r="P78" i="1" s="1"/>
  <c r="C79" i="1" l="1"/>
  <c r="J79" i="1" l="1"/>
  <c r="K79" i="1" s="1"/>
  <c r="O79" i="1" s="1"/>
  <c r="P79" i="1" s="1"/>
  <c r="C80" i="1" l="1"/>
  <c r="J80" i="1" l="1"/>
  <c r="K80" i="1" s="1"/>
  <c r="O80" i="1" s="1"/>
  <c r="P80" i="1" s="1"/>
  <c r="C81" i="1" l="1"/>
  <c r="J81" i="1" l="1"/>
  <c r="K81" i="1" s="1"/>
  <c r="O81" i="1" s="1"/>
  <c r="P81" i="1" s="1"/>
  <c r="C82" i="1" l="1"/>
  <c r="J82" i="1" l="1"/>
  <c r="K82" i="1" s="1"/>
  <c r="O82" i="1" s="1"/>
  <c r="P82" i="1" s="1"/>
  <c r="C83" i="1" l="1"/>
  <c r="J83" i="1" l="1"/>
  <c r="K83" i="1" s="1"/>
  <c r="O83" i="1" s="1"/>
  <c r="P83" i="1" s="1"/>
  <c r="C84" i="1" l="1"/>
  <c r="J84" i="1" l="1"/>
  <c r="K84" i="1" s="1"/>
  <c r="O84" i="1" s="1"/>
  <c r="P84" i="1" s="1"/>
  <c r="C85" i="1" l="1"/>
  <c r="J85" i="1" l="1"/>
  <c r="K85" i="1" s="1"/>
  <c r="O85" i="1" s="1"/>
  <c r="P85" i="1" s="1"/>
  <c r="C86" i="1" l="1"/>
  <c r="J86" i="1" l="1"/>
  <c r="K86" i="1" s="1"/>
  <c r="O86" i="1" s="1"/>
  <c r="C87" i="1" s="1"/>
  <c r="J87" i="1" l="1"/>
  <c r="K87" i="1" s="1"/>
  <c r="O87" i="1" s="1"/>
  <c r="P87" i="1" s="1"/>
  <c r="C88" i="1" l="1"/>
  <c r="J88" i="1" l="1"/>
  <c r="K88" i="1" s="1"/>
  <c r="O88" i="1" s="1"/>
  <c r="P88" i="1" s="1"/>
  <c r="C89" i="1" l="1"/>
  <c r="J89" i="1" l="1"/>
  <c r="K89" i="1" s="1"/>
  <c r="O89" i="1" s="1"/>
  <c r="P89" i="1" s="1"/>
  <c r="C90" i="1" l="1"/>
  <c r="J90" i="1" l="1"/>
  <c r="K90" i="1" s="1"/>
  <c r="O90" i="1" s="1"/>
  <c r="P90" i="1" s="1"/>
  <c r="C91" i="1" l="1"/>
  <c r="J91" i="1" l="1"/>
  <c r="K91" i="1" s="1"/>
  <c r="O91" i="1" s="1"/>
  <c r="P91" i="1" s="1"/>
  <c r="C92" i="1" l="1"/>
  <c r="J92" i="1" l="1"/>
  <c r="K92" i="1" s="1"/>
  <c r="O92" i="1" s="1"/>
  <c r="P92" i="1" s="1"/>
  <c r="C93" i="1" l="1"/>
  <c r="J93" i="1" l="1"/>
  <c r="K93" i="1" s="1"/>
  <c r="O93" i="1" s="1"/>
  <c r="P93" i="1" s="1"/>
  <c r="C94" i="1" l="1"/>
  <c r="J94" i="1" l="1"/>
  <c r="K94" i="1" s="1"/>
  <c r="O94" i="1" s="1"/>
  <c r="P94" i="1" s="1"/>
  <c r="C95" i="1" l="1"/>
  <c r="J95" i="1" l="1"/>
  <c r="K95" i="1" s="1"/>
  <c r="O95" i="1" s="1"/>
  <c r="P95" i="1" s="1"/>
  <c r="C96" i="1" l="1"/>
  <c r="J96" i="1" l="1"/>
  <c r="K96" i="1" s="1"/>
  <c r="O96" i="1" s="1"/>
  <c r="P96" i="1" s="1"/>
  <c r="C97" i="1" l="1"/>
  <c r="J97" i="1" l="1"/>
  <c r="K97" i="1" s="1"/>
  <c r="O97" i="1" s="1"/>
  <c r="P97" i="1" s="1"/>
  <c r="C98" i="1" l="1"/>
  <c r="J98" i="1" l="1"/>
  <c r="K98" i="1" s="1"/>
  <c r="O98" i="1" s="1"/>
  <c r="P98" i="1" s="1"/>
  <c r="C99" i="1" l="1"/>
  <c r="J99" i="1" l="1"/>
  <c r="K99" i="1" s="1"/>
  <c r="O99" i="1" s="1"/>
  <c r="P99" i="1" s="1"/>
  <c r="C100" i="1" l="1"/>
  <c r="J100" i="1" l="1"/>
  <c r="K100" i="1" s="1"/>
  <c r="O100" i="1" s="1"/>
  <c r="P100" i="1" s="1"/>
  <c r="C101" i="1" l="1"/>
  <c r="J101" i="1" l="1"/>
  <c r="K101" i="1" s="1"/>
  <c r="O101" i="1" s="1"/>
  <c r="P101" i="1" s="1"/>
  <c r="C102" i="1" l="1"/>
  <c r="J102" i="1" s="1"/>
  <c r="K102" i="1" s="1"/>
  <c r="O102" i="1" s="1"/>
  <c r="P102" i="1" l="1"/>
  <c r="C103" i="1"/>
  <c r="J103" i="1" s="1"/>
  <c r="K103" i="1" s="1"/>
  <c r="O103" i="1" s="1"/>
  <c r="P103" i="1" l="1"/>
  <c r="C104" i="1"/>
  <c r="J104" i="1" s="1"/>
  <c r="K104" i="1" s="1"/>
  <c r="O104" i="1" s="1"/>
  <c r="P104" i="1" l="1"/>
  <c r="C105" i="1"/>
  <c r="J105" i="1" l="1"/>
  <c r="K105" i="1" s="1"/>
  <c r="O105" i="1" s="1"/>
  <c r="P105" i="1" l="1"/>
  <c r="C106" i="1"/>
  <c r="J106" i="1" s="1"/>
  <c r="K106" i="1" s="1"/>
  <c r="O106" i="1" s="1"/>
  <c r="P106" i="1" l="1"/>
  <c r="C107" i="1"/>
  <c r="J107" i="1" s="1"/>
  <c r="K107" i="1" s="1"/>
  <c r="O107" i="1" s="1"/>
  <c r="P107" i="1" l="1"/>
  <c r="E5" i="1"/>
  <c r="C5" i="1"/>
  <c r="I5" i="1" l="1"/>
  <c r="P111" i="1"/>
  <c r="H4" i="1"/>
</calcChain>
</file>

<file path=xl/comments1.xml><?xml version="1.0" encoding="utf-8"?>
<comments xmlns="http://schemas.openxmlformats.org/spreadsheetml/2006/main">
  <authors>
    <author>新藤辰男</author>
  </authors>
  <commentList>
    <comment ref="H23" authorId="0" shapeId="0">
      <text>
        <r>
          <rPr>
            <b/>
            <sz val="9"/>
            <color indexed="81"/>
            <rFont val="MS P ゴシック"/>
            <family val="3"/>
            <charset val="128"/>
          </rPr>
          <t>新藤辰男:</t>
        </r>
        <r>
          <rPr>
            <sz val="9"/>
            <color indexed="81"/>
            <rFont val="MS P ゴシック"/>
            <family val="3"/>
            <charset val="128"/>
          </rPr>
          <t xml:space="preserve">
</t>
        </r>
      </text>
    </comment>
  </commentList>
</comments>
</file>

<file path=xl/sharedStrings.xml><?xml version="1.0" encoding="utf-8"?>
<sst xmlns="http://schemas.openxmlformats.org/spreadsheetml/2006/main" count="217" uniqueCount="107">
  <si>
    <t>通貨ペア</t>
    <rPh sb="0" eb="2">
      <t>ツウカ</t>
    </rPh>
    <phoneticPr fontId="4"/>
  </si>
  <si>
    <t>時間足</t>
    <rPh sb="0" eb="2">
      <t>ジカン</t>
    </rPh>
    <rPh sb="2" eb="3">
      <t>アシ</t>
    </rPh>
    <phoneticPr fontId="4"/>
  </si>
  <si>
    <t>当初資金</t>
    <rPh sb="0" eb="2">
      <t>トウショ</t>
    </rPh>
    <rPh sb="2" eb="4">
      <t>シキン</t>
    </rPh>
    <phoneticPr fontId="4"/>
  </si>
  <si>
    <t>最終資金</t>
    <rPh sb="0" eb="2">
      <t>サイシュウ</t>
    </rPh>
    <rPh sb="2" eb="4">
      <t>シキン</t>
    </rPh>
    <phoneticPr fontId="4"/>
  </si>
  <si>
    <t>エントリー理由</t>
    <rPh sb="5" eb="7">
      <t>リユウ</t>
    </rPh>
    <phoneticPr fontId="4"/>
  </si>
  <si>
    <t>決済理由</t>
    <rPh sb="0" eb="2">
      <t>ケッサイ</t>
    </rPh>
    <rPh sb="2" eb="4">
      <t>リユウ</t>
    </rPh>
    <phoneticPr fontId="4"/>
  </si>
  <si>
    <t>損益金額</t>
    <rPh sb="0" eb="2">
      <t>ソンエキ</t>
    </rPh>
    <rPh sb="2" eb="4">
      <t>キンガク</t>
    </rPh>
    <phoneticPr fontId="4"/>
  </si>
  <si>
    <t>損益pips</t>
    <rPh sb="0" eb="2">
      <t>ソンエキ</t>
    </rPh>
    <phoneticPr fontId="4"/>
  </si>
  <si>
    <t>最大ドローアップ</t>
    <rPh sb="0" eb="2">
      <t>サイダイ</t>
    </rPh>
    <phoneticPr fontId="4"/>
  </si>
  <si>
    <t>最大ドローダウン</t>
    <rPh sb="0" eb="2">
      <t>サイダイ</t>
    </rPh>
    <phoneticPr fontId="4"/>
  </si>
  <si>
    <t>勝数</t>
    <rPh sb="0" eb="1">
      <t>カ</t>
    </rPh>
    <rPh sb="1" eb="2">
      <t>カズ</t>
    </rPh>
    <phoneticPr fontId="4"/>
  </si>
  <si>
    <t>引分</t>
    <rPh sb="0" eb="1">
      <t>ヒ</t>
    </rPh>
    <rPh sb="1" eb="2">
      <t>ワ</t>
    </rPh>
    <phoneticPr fontId="4"/>
  </si>
  <si>
    <t>勝率</t>
    <rPh sb="0" eb="2">
      <t>ショウリツ</t>
    </rPh>
    <phoneticPr fontId="4"/>
  </si>
  <si>
    <t>最大連勝</t>
    <rPh sb="0" eb="2">
      <t>サイダイ</t>
    </rPh>
    <rPh sb="2" eb="4">
      <t>レンショウ</t>
    </rPh>
    <phoneticPr fontId="4"/>
  </si>
  <si>
    <t>最大連敗</t>
    <rPh sb="0" eb="2">
      <t>サイダイ</t>
    </rPh>
    <rPh sb="2" eb="4">
      <t>レンパイ</t>
    </rPh>
    <phoneticPr fontId="4"/>
  </si>
  <si>
    <t>No.</t>
    <phoneticPr fontId="4"/>
  </si>
  <si>
    <t>資金</t>
    <rPh sb="0" eb="2">
      <t>シキン</t>
    </rPh>
    <phoneticPr fontId="4"/>
  </si>
  <si>
    <t>エントリー</t>
    <phoneticPr fontId="4"/>
  </si>
  <si>
    <t>リスク（3%）</t>
    <phoneticPr fontId="4"/>
  </si>
  <si>
    <t>ロット</t>
    <phoneticPr fontId="4"/>
  </si>
  <si>
    <t>決済</t>
    <rPh sb="0" eb="2">
      <t>ケッサイ</t>
    </rPh>
    <phoneticPr fontId="4"/>
  </si>
  <si>
    <t>損益</t>
    <rPh sb="0" eb="2">
      <t>ソンエキ</t>
    </rPh>
    <phoneticPr fontId="4"/>
  </si>
  <si>
    <t>西暦</t>
    <rPh sb="0" eb="2">
      <t>セイレキ</t>
    </rPh>
    <phoneticPr fontId="4"/>
  </si>
  <si>
    <t>日付</t>
    <rPh sb="0" eb="2">
      <t>ヒヅケ</t>
    </rPh>
    <phoneticPr fontId="4"/>
  </si>
  <si>
    <t>売買</t>
    <rPh sb="0" eb="2">
      <t>バイバイ</t>
    </rPh>
    <phoneticPr fontId="4"/>
  </si>
  <si>
    <t>レート</t>
    <phoneticPr fontId="4"/>
  </si>
  <si>
    <t>pips</t>
    <phoneticPr fontId="4"/>
  </si>
  <si>
    <t>損失上限</t>
    <rPh sb="0" eb="2">
      <t>ソンシツ</t>
    </rPh>
    <rPh sb="2" eb="4">
      <t>ジョウゲン</t>
    </rPh>
    <phoneticPr fontId="4"/>
  </si>
  <si>
    <t>金額</t>
    <rPh sb="0" eb="2">
      <t>キンガク</t>
    </rPh>
    <phoneticPr fontId="4"/>
  </si>
  <si>
    <t>pips</t>
    <phoneticPr fontId="4"/>
  </si>
  <si>
    <t>買</t>
  </si>
  <si>
    <t>売</t>
  </si>
  <si>
    <t>売</t>
    <phoneticPr fontId="4"/>
  </si>
  <si>
    <t>1時間足</t>
    <rPh sb="1" eb="3">
      <t>ジカン</t>
    </rPh>
    <rPh sb="3" eb="4">
      <t>アシ</t>
    </rPh>
    <phoneticPr fontId="4"/>
  </si>
  <si>
    <t>１）トレーリングストップ（ダウ理論）
２）急激な価格の上昇／下降局面に入った時の最終局面や、思いもよらなかったエントリー直後の反転時などにはダウ理論に基づかない手動ストップを併用。</t>
    <rPh sb="15" eb="17">
      <t>リロン</t>
    </rPh>
    <rPh sb="21" eb="23">
      <t>キュウゲキ</t>
    </rPh>
    <rPh sb="24" eb="26">
      <t>カカク</t>
    </rPh>
    <rPh sb="27" eb="29">
      <t>ジョウショウ</t>
    </rPh>
    <rPh sb="30" eb="32">
      <t>カコウ</t>
    </rPh>
    <rPh sb="32" eb="34">
      <t>キョクメン</t>
    </rPh>
    <rPh sb="35" eb="36">
      <t>ハイ</t>
    </rPh>
    <rPh sb="38" eb="39">
      <t>トキ</t>
    </rPh>
    <rPh sb="40" eb="42">
      <t>サイシュウ</t>
    </rPh>
    <rPh sb="42" eb="44">
      <t>キョクメン</t>
    </rPh>
    <rPh sb="46" eb="47">
      <t>オモ</t>
    </rPh>
    <rPh sb="60" eb="62">
      <t>チョクゴ</t>
    </rPh>
    <rPh sb="63" eb="65">
      <t>ハンテン</t>
    </rPh>
    <rPh sb="65" eb="66">
      <t>ジ</t>
    </rPh>
    <rPh sb="72" eb="74">
      <t>リロン</t>
    </rPh>
    <rPh sb="75" eb="76">
      <t>モト</t>
    </rPh>
    <rPh sb="80" eb="82">
      <t>シュドウ</t>
    </rPh>
    <rPh sb="87" eb="89">
      <t>ヘイヨウ</t>
    </rPh>
    <phoneticPr fontId="4"/>
  </si>
  <si>
    <t>理由</t>
    <rPh sb="0" eb="2">
      <t>リユウ</t>
    </rPh>
    <phoneticPr fontId="2"/>
  </si>
  <si>
    <t>負数</t>
    <rPh sb="0" eb="1">
      <t>マケ</t>
    </rPh>
    <rPh sb="1" eb="2">
      <t>スウ</t>
    </rPh>
    <phoneticPr fontId="2"/>
  </si>
  <si>
    <t>USD/JPY</t>
    <phoneticPr fontId="2"/>
  </si>
  <si>
    <t>PBエントリー</t>
    <phoneticPr fontId="2"/>
  </si>
  <si>
    <t>損切：損益幅＝１：３以上</t>
    <rPh sb="0" eb="2">
      <t>ソンギリ</t>
    </rPh>
    <rPh sb="3" eb="5">
      <t>ソンエキ</t>
    </rPh>
    <rPh sb="5" eb="6">
      <t>ハバ</t>
    </rPh>
    <rPh sb="10" eb="12">
      <t>イジョウ</t>
    </rPh>
    <phoneticPr fontId="2"/>
  </si>
  <si>
    <t>１：１０以上</t>
    <rPh sb="4" eb="6">
      <t>イジョウ</t>
    </rPh>
    <phoneticPr fontId="2"/>
  </si>
  <si>
    <t>１：２０以上</t>
    <rPh sb="4" eb="6">
      <t>イジョウ</t>
    </rPh>
    <phoneticPr fontId="2"/>
  </si>
  <si>
    <t>１：６</t>
    <phoneticPr fontId="2"/>
  </si>
  <si>
    <t>１：６.６</t>
    <phoneticPr fontId="2"/>
  </si>
  <si>
    <t>１）10MA/20MAの上側にキャンドルがあれば買い方向、下側ならば売り方向。
２）MAに触れてPB出現でエントリー待ち、PB高値or安値ブレイクでエントリー。</t>
    <rPh sb="12" eb="13">
      <t>ウエ</t>
    </rPh>
    <rPh sb="13" eb="14">
      <t>ガワ</t>
    </rPh>
    <rPh sb="24" eb="25">
      <t>カ</t>
    </rPh>
    <rPh sb="26" eb="28">
      <t>ホウコウ</t>
    </rPh>
    <rPh sb="29" eb="31">
      <t>シタガワ</t>
    </rPh>
    <rPh sb="34" eb="35">
      <t>ウ</t>
    </rPh>
    <rPh sb="36" eb="38">
      <t>ホウコウ</t>
    </rPh>
    <rPh sb="45" eb="46">
      <t>フ</t>
    </rPh>
    <rPh sb="50" eb="52">
      <t>シュツゲン</t>
    </rPh>
    <rPh sb="58" eb="59">
      <t>マ</t>
    </rPh>
    <rPh sb="63" eb="65">
      <t>タカネ</t>
    </rPh>
    <rPh sb="67" eb="69">
      <t>ヤスネ</t>
    </rPh>
    <phoneticPr fontId="2"/>
  </si>
  <si>
    <t>1RB</t>
    <phoneticPr fontId="2"/>
  </si>
  <si>
    <t>１：７.７</t>
    <phoneticPr fontId="2"/>
  </si>
  <si>
    <t>1RB</t>
    <phoneticPr fontId="2"/>
  </si>
  <si>
    <t>１：８.８</t>
    <phoneticPr fontId="2"/>
  </si>
  <si>
    <t>１：５.７</t>
    <phoneticPr fontId="2"/>
  </si>
  <si>
    <t>１：６.２</t>
    <phoneticPr fontId="2"/>
  </si>
  <si>
    <t>１：９.５</t>
    <phoneticPr fontId="2"/>
  </si>
  <si>
    <t>１：１０.３</t>
    <phoneticPr fontId="2"/>
  </si>
  <si>
    <t>1RB</t>
    <phoneticPr fontId="2"/>
  </si>
  <si>
    <t>1RB</t>
    <phoneticPr fontId="2"/>
  </si>
  <si>
    <t>1RB</t>
    <phoneticPr fontId="2"/>
  </si>
  <si>
    <t>1RB</t>
    <phoneticPr fontId="2"/>
  </si>
  <si>
    <t>2×</t>
    <phoneticPr fontId="2"/>
  </si>
  <si>
    <t>1RB</t>
    <phoneticPr fontId="2"/>
  </si>
  <si>
    <t>１：５.１</t>
    <phoneticPr fontId="2"/>
  </si>
  <si>
    <t>1RB</t>
    <phoneticPr fontId="2"/>
  </si>
  <si>
    <t>1RB</t>
    <phoneticPr fontId="2"/>
  </si>
  <si>
    <t>１：７.４</t>
    <phoneticPr fontId="2"/>
  </si>
  <si>
    <t>1RB</t>
    <phoneticPr fontId="2"/>
  </si>
  <si>
    <t>1RB</t>
    <phoneticPr fontId="2"/>
  </si>
  <si>
    <t>1RB</t>
    <phoneticPr fontId="2"/>
  </si>
  <si>
    <t>１：９.１</t>
    <phoneticPr fontId="2"/>
  </si>
  <si>
    <t>１：２.６</t>
    <phoneticPr fontId="2"/>
  </si>
  <si>
    <t>平均</t>
    <rPh sb="0" eb="2">
      <t>ヘイキン</t>
    </rPh>
    <phoneticPr fontId="2"/>
  </si>
  <si>
    <t>１：２５.５</t>
    <phoneticPr fontId="2"/>
  </si>
  <si>
    <t>１：６.３</t>
    <phoneticPr fontId="2"/>
  </si>
  <si>
    <t>1 : 5 以上</t>
    <rPh sb="6" eb="8">
      <t>イジョウ</t>
    </rPh>
    <phoneticPr fontId="2"/>
  </si>
  <si>
    <t>１：５.９</t>
    <phoneticPr fontId="2"/>
  </si>
  <si>
    <t>１：６.３</t>
    <phoneticPr fontId="2"/>
  </si>
  <si>
    <t>6/26</t>
    <phoneticPr fontId="2"/>
  </si>
  <si>
    <t>売</t>
    <rPh sb="0" eb="1">
      <t>ウ</t>
    </rPh>
    <phoneticPr fontId="2"/>
  </si>
  <si>
    <t>6/27</t>
    <phoneticPr fontId="2"/>
  </si>
  <si>
    <t>買</t>
    <rPh sb="0" eb="1">
      <t>カ</t>
    </rPh>
    <phoneticPr fontId="2"/>
  </si>
  <si>
    <t>6/26</t>
    <phoneticPr fontId="2"/>
  </si>
  <si>
    <t>6/27</t>
    <phoneticPr fontId="2"/>
  </si>
  <si>
    <t>買</t>
    <rPh sb="0" eb="1">
      <t>カ</t>
    </rPh>
    <phoneticPr fontId="2"/>
  </si>
  <si>
    <t>6/28</t>
    <phoneticPr fontId="2"/>
  </si>
  <si>
    <t>6/29</t>
    <phoneticPr fontId="2"/>
  </si>
  <si>
    <t>１：５</t>
    <phoneticPr fontId="2"/>
  </si>
  <si>
    <t>１：４.９</t>
    <phoneticPr fontId="2"/>
  </si>
  <si>
    <t>１：２２.５</t>
    <phoneticPr fontId="2"/>
  </si>
  <si>
    <t>１：5.３</t>
    <phoneticPr fontId="2"/>
  </si>
  <si>
    <t>検証終了通貨</t>
    <rPh sb="0" eb="2">
      <t>ケンショウ</t>
    </rPh>
    <rPh sb="2" eb="4">
      <t>シュウリョウ</t>
    </rPh>
    <rPh sb="4" eb="6">
      <t>ツウカ</t>
    </rPh>
    <phoneticPr fontId="4"/>
  </si>
  <si>
    <t>日足</t>
    <rPh sb="0" eb="2">
      <t>ヒアシ</t>
    </rPh>
    <phoneticPr fontId="4"/>
  </si>
  <si>
    <t>終了日</t>
    <rPh sb="0" eb="3">
      <t>シュウリョウビ</t>
    </rPh>
    <phoneticPr fontId="4"/>
  </si>
  <si>
    <t>4Ｈ足</t>
    <rPh sb="2" eb="3">
      <t>アシ</t>
    </rPh>
    <phoneticPr fontId="4"/>
  </si>
  <si>
    <t>１Ｈ足</t>
    <rPh sb="2" eb="3">
      <t>アシ</t>
    </rPh>
    <phoneticPr fontId="4"/>
  </si>
  <si>
    <t>USD/JPY</t>
    <phoneticPr fontId="4"/>
  </si>
  <si>
    <t>2016.10.27</t>
  </si>
  <si>
    <t>2016.11.01</t>
  </si>
  <si>
    <t>ルール</t>
    <phoneticPr fontId="4"/>
  </si>
  <si>
    <t>PB</t>
    <phoneticPr fontId="4"/>
  </si>
  <si>
    <t>USD/JPY</t>
    <phoneticPr fontId="4"/>
  </si>
  <si>
    <t>2016.11.13</t>
    <phoneticPr fontId="4"/>
  </si>
  <si>
    <t>2MA</t>
    <phoneticPr fontId="4"/>
  </si>
  <si>
    <t>2016.11.13</t>
    <phoneticPr fontId="4"/>
  </si>
  <si>
    <t>気付き・質問</t>
    <rPh sb="0" eb="2">
      <t>キヅ</t>
    </rPh>
    <rPh sb="4" eb="6">
      <t>シツモン</t>
    </rPh>
    <phoneticPr fontId="2"/>
  </si>
  <si>
    <t>感想</t>
    <rPh sb="0" eb="2">
      <t>カンソウ</t>
    </rPh>
    <phoneticPr fontId="2"/>
  </si>
  <si>
    <t>今後</t>
    <rPh sb="0" eb="2">
      <t>コンゴ</t>
    </rPh>
    <phoneticPr fontId="2"/>
  </si>
  <si>
    <t>１）まだＵＳＤ／ＪＰＹしか検証を終えていないが、当然と言うべきか、日足、４時間足、１時間足と徐々に利確できるpip数も小さくなって来るが、ロスカット幅も小さくなって来る。
　私の検証結果ではロスカット幅と利確幅の全平均対比は以下の通り。
　　　　　　　　　　　ロスカット幅平均（pip数）　利確幅平均（pip数）　　ロスカット幅　：　利確幅
　　　　　日足　　　　　　６６．１　　　　　　　　　　　９４．０　　　　　　　　　　　１：１.４
　　　　４時間足          ２２．６　　　　　　　　　　　４７．２　　　　　　　　　　　１：２.１
　　　　１時間足　　　　 １５．５　　　　　　　　　　　４０．６　　　　　　　　　　　１：２.６
　上記の結果から見ると、日足より１時間足の方が倍近くリスクリワード率が高い。
　理由の究明はできていない。日足より１時間足の方が圧倒的に相場の動きが激しいのに不思議なことだと思う。
　私は資金力さえあれば、ジックリ日足でトレードする方が性に合っていると思うが、お金のない私ではそうもいかない。
２）「２本のMAの上抜け／下抜け」の方がリスクリワード幅が大きいという検証結果にはビックリしたが、グランビルの法則の強化版なので当たり前なのかも
　しれない。ただ、長期線と中期線の間に短期線が入り込んだ時は要注意で、分析の結果でもレンジ等の持ち合いになることがかなり多かった。
　　堅実に勝とうと思うなら、パーフェクトオーダー待ちが順当だろうが、１０ＭＡと２０ＭＡの位置関係が逆転していてもゴールデンクロスやデッドクロスが間
　近にありそうな状況なら、それぞれの向かう方向への順張りは「あり」だと思う。
　　リバーベンドにしても状況は同じで、即反転のケースがかなり多いので、同方向へのローソク足が続いた時のエントリーが確実か？</t>
    <rPh sb="13" eb="15">
      <t>ケンショウ</t>
    </rPh>
    <rPh sb="16" eb="17">
      <t>オ</t>
    </rPh>
    <rPh sb="24" eb="26">
      <t>トウゼン</t>
    </rPh>
    <rPh sb="27" eb="28">
      <t>イ</t>
    </rPh>
    <rPh sb="33" eb="34">
      <t>ヒ</t>
    </rPh>
    <rPh sb="34" eb="35">
      <t>アシ</t>
    </rPh>
    <rPh sb="37" eb="39">
      <t>ジカン</t>
    </rPh>
    <rPh sb="39" eb="40">
      <t>アシ</t>
    </rPh>
    <rPh sb="42" eb="44">
      <t>ジカン</t>
    </rPh>
    <rPh sb="44" eb="45">
      <t>アシ</t>
    </rPh>
    <rPh sb="46" eb="48">
      <t>ジョジョ</t>
    </rPh>
    <rPh sb="49" eb="51">
      <t>リカク</t>
    </rPh>
    <rPh sb="57" eb="58">
      <t>スウ</t>
    </rPh>
    <rPh sb="59" eb="60">
      <t>チイ</t>
    </rPh>
    <rPh sb="65" eb="66">
      <t>ク</t>
    </rPh>
    <rPh sb="74" eb="75">
      <t>ハバ</t>
    </rPh>
    <rPh sb="76" eb="77">
      <t>チイ</t>
    </rPh>
    <rPh sb="82" eb="83">
      <t>ク</t>
    </rPh>
    <rPh sb="87" eb="88">
      <t>ワタシ</t>
    </rPh>
    <rPh sb="89" eb="91">
      <t>ケンショウ</t>
    </rPh>
    <rPh sb="91" eb="93">
      <t>ケッカ</t>
    </rPh>
    <rPh sb="100" eb="101">
      <t>ハバ</t>
    </rPh>
    <rPh sb="102" eb="104">
      <t>リカク</t>
    </rPh>
    <rPh sb="104" eb="105">
      <t>ハバ</t>
    </rPh>
    <rPh sb="106" eb="107">
      <t>ゼン</t>
    </rPh>
    <rPh sb="107" eb="109">
      <t>ヘイキン</t>
    </rPh>
    <rPh sb="109" eb="111">
      <t>タイヒ</t>
    </rPh>
    <rPh sb="112" eb="114">
      <t>イカ</t>
    </rPh>
    <rPh sb="115" eb="116">
      <t>トオ</t>
    </rPh>
    <rPh sb="135" eb="136">
      <t>ハバ</t>
    </rPh>
    <rPh sb="136" eb="138">
      <t>ヘイキン</t>
    </rPh>
    <rPh sb="142" eb="143">
      <t>スウ</t>
    </rPh>
    <rPh sb="145" eb="147">
      <t>リカク</t>
    </rPh>
    <rPh sb="147" eb="148">
      <t>ハバ</t>
    </rPh>
    <rPh sb="148" eb="150">
      <t>ヘイキン</t>
    </rPh>
    <rPh sb="154" eb="155">
      <t>スウ</t>
    </rPh>
    <rPh sb="163" eb="164">
      <t>ハバ</t>
    </rPh>
    <rPh sb="167" eb="169">
      <t>リカク</t>
    </rPh>
    <rPh sb="169" eb="170">
      <t>ハバ</t>
    </rPh>
    <rPh sb="176" eb="177">
      <t>ヒ</t>
    </rPh>
    <rPh sb="177" eb="178">
      <t>アシ</t>
    </rPh>
    <rPh sb="225" eb="227">
      <t>ジカン</t>
    </rPh>
    <rPh sb="227" eb="228">
      <t>アシ</t>
    </rPh>
    <rPh sb="279" eb="281">
      <t>ジカン</t>
    </rPh>
    <rPh sb="281" eb="282">
      <t>アシ</t>
    </rPh>
    <rPh sb="328" eb="330">
      <t>ジョウキ</t>
    </rPh>
    <rPh sb="331" eb="333">
      <t>ケッカ</t>
    </rPh>
    <rPh sb="335" eb="336">
      <t>ミ</t>
    </rPh>
    <rPh sb="339" eb="340">
      <t>ヒ</t>
    </rPh>
    <rPh sb="340" eb="341">
      <t>アシ</t>
    </rPh>
    <rPh sb="344" eb="346">
      <t>ジカン</t>
    </rPh>
    <rPh sb="346" eb="347">
      <t>アシ</t>
    </rPh>
    <rPh sb="348" eb="349">
      <t>ホウ</t>
    </rPh>
    <rPh sb="350" eb="351">
      <t>バイ</t>
    </rPh>
    <rPh sb="351" eb="352">
      <t>チカ</t>
    </rPh>
    <rPh sb="360" eb="361">
      <t>リツ</t>
    </rPh>
    <rPh sb="362" eb="363">
      <t>タカ</t>
    </rPh>
    <rPh sb="367" eb="369">
      <t>リユウ</t>
    </rPh>
    <rPh sb="370" eb="372">
      <t>キュウメイ</t>
    </rPh>
    <rPh sb="380" eb="381">
      <t>ヒ</t>
    </rPh>
    <rPh sb="381" eb="382">
      <t>アシ</t>
    </rPh>
    <rPh sb="385" eb="387">
      <t>ジカン</t>
    </rPh>
    <rPh sb="387" eb="388">
      <t>アシ</t>
    </rPh>
    <rPh sb="389" eb="390">
      <t>ホウ</t>
    </rPh>
    <rPh sb="391" eb="394">
      <t>アットウテキ</t>
    </rPh>
    <rPh sb="395" eb="397">
      <t>ソウバ</t>
    </rPh>
    <rPh sb="398" eb="399">
      <t>ウゴ</t>
    </rPh>
    <rPh sb="401" eb="402">
      <t>ハゲ</t>
    </rPh>
    <rPh sb="406" eb="409">
      <t>フシギ</t>
    </rPh>
    <rPh sb="414" eb="415">
      <t>オモ</t>
    </rPh>
    <rPh sb="419" eb="420">
      <t>ワタシ</t>
    </rPh>
    <rPh sb="421" eb="424">
      <t>シキンリョク</t>
    </rPh>
    <rPh sb="434" eb="435">
      <t>ヒ</t>
    </rPh>
    <rPh sb="435" eb="436">
      <t>アシ</t>
    </rPh>
    <rPh sb="443" eb="444">
      <t>ホウ</t>
    </rPh>
    <rPh sb="445" eb="446">
      <t>ショウ</t>
    </rPh>
    <rPh sb="447" eb="448">
      <t>ア</t>
    </rPh>
    <rPh sb="453" eb="454">
      <t>オモ</t>
    </rPh>
    <rPh sb="458" eb="459">
      <t>カネ</t>
    </rPh>
    <rPh sb="462" eb="463">
      <t>ワタシ</t>
    </rPh>
    <rPh sb="478" eb="479">
      <t>ホン</t>
    </rPh>
    <rPh sb="483" eb="484">
      <t>ウエ</t>
    </rPh>
    <rPh sb="484" eb="485">
      <t>ヌ</t>
    </rPh>
    <rPh sb="487" eb="488">
      <t>シタ</t>
    </rPh>
    <rPh sb="488" eb="489">
      <t>ヌ</t>
    </rPh>
    <rPh sb="492" eb="493">
      <t>ホウ</t>
    </rPh>
    <rPh sb="501" eb="502">
      <t>ハバ</t>
    </rPh>
    <rPh sb="503" eb="504">
      <t>オオ</t>
    </rPh>
    <rPh sb="509" eb="511">
      <t>ケンショウ</t>
    </rPh>
    <rPh sb="511" eb="513">
      <t>ケッカ</t>
    </rPh>
    <rPh sb="529" eb="531">
      <t>ホウソク</t>
    </rPh>
    <rPh sb="532" eb="534">
      <t>キョウカ</t>
    </rPh>
    <rPh sb="534" eb="535">
      <t>バン</t>
    </rPh>
    <rPh sb="538" eb="539">
      <t>ア</t>
    </rPh>
    <rPh sb="541" eb="542">
      <t>マエ</t>
    </rPh>
    <rPh sb="556" eb="558">
      <t>チョウキ</t>
    </rPh>
    <rPh sb="558" eb="559">
      <t>セン</t>
    </rPh>
    <rPh sb="560" eb="562">
      <t>チュウキ</t>
    </rPh>
    <rPh sb="562" eb="563">
      <t>セン</t>
    </rPh>
    <rPh sb="564" eb="565">
      <t>アイダ</t>
    </rPh>
    <rPh sb="566" eb="568">
      <t>タンキ</t>
    </rPh>
    <rPh sb="568" eb="569">
      <t>セン</t>
    </rPh>
    <rPh sb="570" eb="571">
      <t>ハイ</t>
    </rPh>
    <rPh sb="572" eb="573">
      <t>コ</t>
    </rPh>
    <rPh sb="575" eb="576">
      <t>トキ</t>
    </rPh>
    <rPh sb="577" eb="580">
      <t>ヨウチュウイ</t>
    </rPh>
    <rPh sb="582" eb="584">
      <t>ブンセキ</t>
    </rPh>
    <rPh sb="585" eb="587">
      <t>ケッカ</t>
    </rPh>
    <rPh sb="592" eb="593">
      <t>トウ</t>
    </rPh>
    <rPh sb="594" eb="595">
      <t>モ</t>
    </rPh>
    <rPh sb="596" eb="597">
      <t>ア</t>
    </rPh>
    <rPh sb="607" eb="608">
      <t>オオ</t>
    </rPh>
    <rPh sb="615" eb="617">
      <t>ケンジツ</t>
    </rPh>
    <rPh sb="618" eb="619">
      <t>カ</t>
    </rPh>
    <rPh sb="622" eb="623">
      <t>オモ</t>
    </rPh>
    <rPh sb="637" eb="638">
      <t>マ</t>
    </rPh>
    <rPh sb="640" eb="642">
      <t>ジュントウ</t>
    </rPh>
    <rPh sb="657" eb="659">
      <t>イチ</t>
    </rPh>
    <rPh sb="659" eb="661">
      <t>カンケイ</t>
    </rPh>
    <rPh sb="662" eb="664">
      <t>ギャクテン</t>
    </rPh>
    <rPh sb="695" eb="697">
      <t>ジョウキョウ</t>
    </rPh>
    <rPh sb="705" eb="706">
      <t>ム</t>
    </rPh>
    <rPh sb="708" eb="710">
      <t>ホウコウ</t>
    </rPh>
    <rPh sb="712" eb="713">
      <t>ジュン</t>
    </rPh>
    <rPh sb="713" eb="714">
      <t>バ</t>
    </rPh>
    <rPh sb="722" eb="723">
      <t>オモ</t>
    </rPh>
    <rPh sb="738" eb="740">
      <t>ジョウキョウ</t>
    </rPh>
    <rPh sb="741" eb="742">
      <t>オナ</t>
    </rPh>
    <rPh sb="745" eb="746">
      <t>ソク</t>
    </rPh>
    <rPh sb="746" eb="748">
      <t>ハンテン</t>
    </rPh>
    <rPh sb="756" eb="757">
      <t>オオ</t>
    </rPh>
    <rPh sb="761" eb="762">
      <t>ドウ</t>
    </rPh>
    <rPh sb="762" eb="764">
      <t>ホウコウ</t>
    </rPh>
    <rPh sb="770" eb="771">
      <t>アシ</t>
    </rPh>
    <rPh sb="772" eb="773">
      <t>ツヅ</t>
    </rPh>
    <rPh sb="775" eb="776">
      <t>トキ</t>
    </rPh>
    <rPh sb="783" eb="785">
      <t>カクジツ</t>
    </rPh>
    <phoneticPr fontId="2"/>
  </si>
  <si>
    <t>１）「２本のMAの上抜け／下抜け」の方がPBを起点のトレードよりリスクリワード幅が大きいという検証結果にもビックリ。
　　しかも「ＭＡに触れた」ＰＢの出現は極めて少ない。ＭＡに触れなければ意味がないというのも分かるような気がするので、これはチャンスをまつしかない
　ということだろう。
２）まだサポレジが上手く使えない。どこに引くのが効果的なのかが分からず使えないでいる。レンジやフラグやチャネルやウェッジなどの「持ち合い」系の
　チャートパターンは、ある程度分かるようになって来た。サポレジを抜けただけではダメで直近の高値も抜けないとトレンドを脱したとは言えないということ
　は検証でほぼ分かっていたが、昨日の勉強会で塾長のダウ理論の講義で確認が出来た。
３）やらねばならないことが多過ぎて私は初心者から初級に上がるために時間がかかり、初動が遅れたので定められた教程について行けていない。
　ＥＵＲ／ＵＳＤの検証では、設定１と同時にエンゴルフィンバーも一緒にやろうと思っている。そうでないと、先に進まない。
４）デモトレードはＵＳＤ／ＪＰＹで始めているが。当初勝率が高かったのが、ここへ来て８連敗。トータル１０勝１１敗になってしまった。
　某先生直伝のパーフェクトオーダーグランビルでさえ負けているので、頭を抱えたい思い。
　　しかし、続けることしかないのは分かっているつもり。</t>
    <rPh sb="23" eb="25">
      <t>キテン</t>
    </rPh>
    <rPh sb="68" eb="69">
      <t>フ</t>
    </rPh>
    <rPh sb="75" eb="77">
      <t>シュツゲン</t>
    </rPh>
    <rPh sb="78" eb="79">
      <t>キワ</t>
    </rPh>
    <rPh sb="81" eb="82">
      <t>スク</t>
    </rPh>
    <rPh sb="88" eb="89">
      <t>フ</t>
    </rPh>
    <rPh sb="94" eb="96">
      <t>イミ</t>
    </rPh>
    <rPh sb="104" eb="105">
      <t>ワ</t>
    </rPh>
    <rPh sb="110" eb="111">
      <t>キ</t>
    </rPh>
    <rPh sb="152" eb="154">
      <t>ウマ</t>
    </rPh>
    <rPh sb="155" eb="156">
      <t>ツカ</t>
    </rPh>
    <rPh sb="163" eb="164">
      <t>ヒ</t>
    </rPh>
    <rPh sb="167" eb="170">
      <t>コウカテキ</t>
    </rPh>
    <rPh sb="174" eb="175">
      <t>ワ</t>
    </rPh>
    <rPh sb="178" eb="179">
      <t>ツカ</t>
    </rPh>
    <rPh sb="207" eb="208">
      <t>モ</t>
    </rPh>
    <rPh sb="209" eb="210">
      <t>ア</t>
    </rPh>
    <rPh sb="212" eb="213">
      <t>ケイ</t>
    </rPh>
    <rPh sb="228" eb="230">
      <t>テイド</t>
    </rPh>
    <rPh sb="230" eb="231">
      <t>ワ</t>
    </rPh>
    <rPh sb="239" eb="240">
      <t>キ</t>
    </rPh>
    <rPh sb="247" eb="248">
      <t>ヌ</t>
    </rPh>
    <rPh sb="257" eb="259">
      <t>チョッキン</t>
    </rPh>
    <rPh sb="260" eb="262">
      <t>タカネ</t>
    </rPh>
    <rPh sb="263" eb="264">
      <t>ヌ</t>
    </rPh>
    <rPh sb="273" eb="274">
      <t>ダッ</t>
    </rPh>
    <rPh sb="278" eb="279">
      <t>イ</t>
    </rPh>
    <rPh sb="290" eb="292">
      <t>ケンショウ</t>
    </rPh>
    <rPh sb="295" eb="296">
      <t>ワ</t>
    </rPh>
    <rPh sb="303" eb="305">
      <t>サクジツ</t>
    </rPh>
    <rPh sb="306" eb="309">
      <t>ベンキョウカイ</t>
    </rPh>
    <rPh sb="310" eb="312">
      <t>ジュクチョウ</t>
    </rPh>
    <rPh sb="315" eb="317">
      <t>リロン</t>
    </rPh>
    <rPh sb="318" eb="320">
      <t>コウギ</t>
    </rPh>
    <rPh sb="321" eb="323">
      <t>カクニン</t>
    </rPh>
    <rPh sb="324" eb="326">
      <t>デキ</t>
    </rPh>
    <rPh sb="342" eb="344">
      <t>オオス</t>
    </rPh>
    <rPh sb="346" eb="347">
      <t>ワタシ</t>
    </rPh>
    <rPh sb="348" eb="351">
      <t>ショシンシャ</t>
    </rPh>
    <rPh sb="353" eb="355">
      <t>ショキュウ</t>
    </rPh>
    <rPh sb="356" eb="357">
      <t>ア</t>
    </rPh>
    <rPh sb="362" eb="364">
      <t>ジカン</t>
    </rPh>
    <rPh sb="369" eb="371">
      <t>ショドウ</t>
    </rPh>
    <rPh sb="372" eb="373">
      <t>オク</t>
    </rPh>
    <rPh sb="377" eb="378">
      <t>サダ</t>
    </rPh>
    <rPh sb="382" eb="384">
      <t>キョウテイ</t>
    </rPh>
    <rPh sb="388" eb="389">
      <t>イ</t>
    </rPh>
    <rPh sb="405" eb="407">
      <t>ケンショウ</t>
    </rPh>
    <rPh sb="410" eb="412">
      <t>セッテイ</t>
    </rPh>
    <rPh sb="414" eb="416">
      <t>ドウジ</t>
    </rPh>
    <rPh sb="427" eb="429">
      <t>イッショ</t>
    </rPh>
    <rPh sb="434" eb="435">
      <t>オモ</t>
    </rPh>
    <rPh sb="447" eb="448">
      <t>サキ</t>
    </rPh>
    <rPh sb="449" eb="450">
      <t>スス</t>
    </rPh>
    <rPh sb="472" eb="473">
      <t>ハジ</t>
    </rPh>
    <rPh sb="479" eb="481">
      <t>トウショ</t>
    </rPh>
    <rPh sb="481" eb="483">
      <t>ショウリツ</t>
    </rPh>
    <rPh sb="484" eb="485">
      <t>タカ</t>
    </rPh>
    <rPh sb="494" eb="495">
      <t>キ</t>
    </rPh>
    <rPh sb="497" eb="499">
      <t>レンパイ</t>
    </rPh>
    <rPh sb="506" eb="507">
      <t>ショウ</t>
    </rPh>
    <rPh sb="509" eb="510">
      <t>ハイ</t>
    </rPh>
    <rPh sb="521" eb="522">
      <t>ボウ</t>
    </rPh>
    <rPh sb="522" eb="524">
      <t>センセイ</t>
    </rPh>
    <rPh sb="524" eb="526">
      <t>ジキデン</t>
    </rPh>
    <rPh sb="545" eb="546">
      <t>マ</t>
    </rPh>
    <rPh sb="553" eb="554">
      <t>アタマ</t>
    </rPh>
    <rPh sb="555" eb="556">
      <t>カカ</t>
    </rPh>
    <rPh sb="559" eb="560">
      <t>オモ</t>
    </rPh>
    <rPh sb="569" eb="570">
      <t>ツヅ</t>
    </rPh>
    <rPh sb="580" eb="581">
      <t>ワ</t>
    </rPh>
    <phoneticPr fontId="2"/>
  </si>
  <si>
    <t>とにかく協定をこなし、デモトレをやりながら過去検証も延々と続けるしかないので、へこたれずにやりたい。
Screenpressoで画像を作るのに時間を取られているが、あの作業は途中で考えさせられて検証結果を見直すことも多いので時間がかかっても大事にしたい。／以上</t>
    <rPh sb="4" eb="6">
      <t>キョウテイ</t>
    </rPh>
    <rPh sb="21" eb="23">
      <t>カコ</t>
    </rPh>
    <rPh sb="23" eb="25">
      <t>ケンショウ</t>
    </rPh>
    <rPh sb="26" eb="28">
      <t>エンエン</t>
    </rPh>
    <rPh sb="29" eb="30">
      <t>ツヅ</t>
    </rPh>
    <rPh sb="64" eb="66">
      <t>ガゾウ</t>
    </rPh>
    <rPh sb="67" eb="68">
      <t>ツク</t>
    </rPh>
    <rPh sb="71" eb="73">
      <t>ジカン</t>
    </rPh>
    <rPh sb="74" eb="75">
      <t>ト</t>
    </rPh>
    <rPh sb="84" eb="86">
      <t>サギョウ</t>
    </rPh>
    <rPh sb="87" eb="89">
      <t>トチュウ</t>
    </rPh>
    <rPh sb="90" eb="91">
      <t>カンガ</t>
    </rPh>
    <rPh sb="97" eb="99">
      <t>ケンショウ</t>
    </rPh>
    <rPh sb="99" eb="101">
      <t>ケッカ</t>
    </rPh>
    <rPh sb="102" eb="104">
      <t>ミナオ</t>
    </rPh>
    <rPh sb="108" eb="109">
      <t>オオ</t>
    </rPh>
    <rPh sb="112" eb="114">
      <t>ジカン</t>
    </rPh>
    <rPh sb="120" eb="122">
      <t>ダイジ</t>
    </rPh>
    <rPh sb="128" eb="130">
      <t>イジョウ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</si>
</sst>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_ "/>
    <numFmt numFmtId="177" formatCode="#,##0_ ;[Red]\-#,##0\ "/>
    <numFmt numFmtId="178" formatCode="0.0_ ;[Red]\-0.0\ "/>
    <numFmt numFmtId="179" formatCode="0.0%"/>
    <numFmt numFmtId="180" formatCode="m/d;@"/>
    <numFmt numFmtId="181" formatCode="0.00_ "/>
    <numFmt numFmtId="182" formatCode="0_ ;[Red]\-0\ "/>
    <numFmt numFmtId="183" formatCode="0.000_ ;[Red]\-0.000\ "/>
    <numFmt numFmtId="184" formatCode="#,##0.000;[Red]\-#,##0.000"/>
    <numFmt numFmtId="185" formatCode="0.00_ ;[Red]\-0.00\ "/>
  </numFmts>
  <fonts count="1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6"/>
      <name val="ＭＳ Ｐゴシック"/>
      <family val="3"/>
      <charset val="128"/>
    </font>
    <font>
      <sz val="11"/>
      <name val="游ゴシック"/>
      <family val="3"/>
      <charset val="128"/>
      <scheme val="minor"/>
    </font>
    <font>
      <b/>
      <sz val="11"/>
      <name val="游ゴシック"/>
      <family val="3"/>
      <charset val="128"/>
      <scheme val="minor"/>
    </font>
    <font>
      <sz val="9"/>
      <color indexed="81"/>
      <name val="MS P ゴシック"/>
      <family val="3"/>
      <charset val="128"/>
    </font>
    <font>
      <b/>
      <sz val="9"/>
      <color indexed="81"/>
      <name val="MS P ゴシック"/>
      <family val="3"/>
      <charset val="128"/>
    </font>
    <font>
      <sz val="11"/>
      <color theme="1"/>
      <name val="游ゴシック"/>
      <family val="3"/>
      <charset val="128"/>
      <scheme val="minor"/>
    </font>
    <font>
      <b/>
      <sz val="11"/>
      <color rgb="FFFF0000"/>
      <name val="游ゴシック"/>
      <family val="3"/>
      <charset val="128"/>
      <scheme val="minor"/>
    </font>
    <font>
      <b/>
      <sz val="11"/>
      <color rgb="FF0070C0"/>
      <name val="游ゴシック"/>
      <family val="3"/>
      <charset val="128"/>
      <scheme val="minor"/>
    </font>
    <font>
      <sz val="14"/>
      <color indexed="8"/>
      <name val="ＭＳ Ｐゴシック"/>
      <family val="3"/>
      <charset val="128"/>
    </font>
    <font>
      <b/>
      <sz val="14"/>
      <color indexed="8"/>
      <name val="ＭＳ Ｐゴシック"/>
      <family val="3"/>
      <charset val="128"/>
    </font>
    <font>
      <b/>
      <sz val="14"/>
      <color rgb="FFFF0000"/>
      <name val="ＭＳ Ｐゴシック"/>
      <family val="3"/>
      <charset val="128"/>
    </font>
    <font>
      <sz val="12"/>
      <color theme="1"/>
      <name val="ＭＳ Ｐゴシック"/>
      <family val="3"/>
      <charset val="128"/>
    </font>
    <font>
      <b/>
      <sz val="12"/>
      <color theme="1"/>
      <name val="ＭＳ Ｐゴシック"/>
      <family val="3"/>
      <charset val="128"/>
    </font>
  </fonts>
  <fills count="18">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31">
    <xf numFmtId="0" fontId="0" fillId="0" borderId="0" xfId="0">
      <alignment vertical="center"/>
    </xf>
    <xf numFmtId="0" fontId="0" fillId="0" borderId="0" xfId="0" applyAlignment="1">
      <alignment horizontal="center" vertical="center"/>
    </xf>
    <xf numFmtId="0" fontId="3" fillId="2" borderId="2"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179" fontId="0" fillId="0" borderId="1" xfId="1" applyNumberFormat="1" applyFont="1" applyBorder="1" applyAlignment="1">
      <alignment horizontal="center" vertical="center"/>
    </xf>
    <xf numFmtId="0" fontId="3" fillId="5" borderId="1" xfId="0" applyFont="1" applyFill="1" applyBorder="1" applyAlignment="1">
      <alignment horizontal="center" vertical="center" shrinkToFit="1"/>
    </xf>
    <xf numFmtId="0" fontId="3" fillId="8" borderId="1" xfId="0" applyFont="1" applyFill="1" applyBorder="1" applyAlignment="1">
      <alignment horizontal="center" vertical="center" shrinkToFit="1"/>
    </xf>
    <xf numFmtId="0" fontId="5" fillId="0" borderId="1" xfId="0" applyFont="1" applyFill="1" applyBorder="1" applyAlignment="1">
      <alignment horizontal="center" vertical="center"/>
    </xf>
    <xf numFmtId="180"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center" vertical="center"/>
    </xf>
    <xf numFmtId="0" fontId="3" fillId="8" borderId="3"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49" fontId="3" fillId="2" borderId="3" xfId="0" applyNumberFormat="1" applyFont="1" applyFill="1" applyBorder="1" applyAlignment="1">
      <alignment horizontal="center" vertical="center"/>
    </xf>
    <xf numFmtId="0" fontId="3" fillId="3" borderId="8" xfId="0" applyFont="1" applyFill="1" applyBorder="1" applyAlignment="1">
      <alignment horizontal="center" vertical="center" shrinkToFit="1"/>
    </xf>
    <xf numFmtId="0" fontId="3" fillId="4" borderId="5"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176" fontId="5" fillId="0" borderId="1" xfId="0" applyNumberFormat="1" applyFont="1" applyFill="1" applyBorder="1" applyAlignment="1">
      <alignment horizontal="center" vertical="center"/>
    </xf>
    <xf numFmtId="182" fontId="0" fillId="0" borderId="0" xfId="0" applyNumberFormat="1" applyAlignment="1">
      <alignment horizontal="center" vertical="center"/>
    </xf>
    <xf numFmtId="182" fontId="0" fillId="0" borderId="1" xfId="0" applyNumberFormat="1" applyBorder="1" applyAlignment="1">
      <alignment horizontal="center" vertical="center"/>
    </xf>
    <xf numFmtId="182" fontId="5" fillId="0" borderId="1" xfId="0" applyNumberFormat="1" applyFont="1" applyFill="1" applyBorder="1" applyAlignment="1">
      <alignment horizontal="center" vertical="center"/>
    </xf>
    <xf numFmtId="49" fontId="3" fillId="5" borderId="1" xfId="0" applyNumberFormat="1" applyFont="1" applyFill="1" applyBorder="1" applyAlignment="1">
      <alignment horizontal="center" vertical="center"/>
    </xf>
    <xf numFmtId="49" fontId="3" fillId="10" borderId="2" xfId="0" applyNumberFormat="1" applyFont="1" applyFill="1" applyBorder="1" applyAlignment="1">
      <alignment horizontal="center" vertical="center"/>
    </xf>
    <xf numFmtId="0" fontId="0" fillId="0" borderId="0" xfId="0" applyBorder="1" applyAlignment="1">
      <alignment horizontal="center" vertical="center"/>
    </xf>
    <xf numFmtId="0" fontId="3" fillId="11" borderId="7" xfId="0" applyFont="1" applyFill="1" applyBorder="1" applyAlignment="1">
      <alignment horizontal="center" vertical="center"/>
    </xf>
    <xf numFmtId="0" fontId="0" fillId="11" borderId="7" xfId="0" applyFill="1" applyBorder="1" applyAlignment="1">
      <alignment horizontal="center" vertical="center"/>
    </xf>
    <xf numFmtId="49" fontId="3" fillId="11" borderId="7" xfId="0" applyNumberFormat="1" applyFont="1" applyFill="1" applyBorder="1" applyAlignment="1">
      <alignment horizontal="center" vertical="center"/>
    </xf>
    <xf numFmtId="49" fontId="0" fillId="11" borderId="7" xfId="0" applyNumberFormat="1" applyFill="1" applyBorder="1" applyAlignment="1">
      <alignment horizontal="center" vertical="center"/>
    </xf>
    <xf numFmtId="182" fontId="0" fillId="11" borderId="7" xfId="0" applyNumberFormat="1" applyFill="1" applyBorder="1" applyAlignment="1">
      <alignment horizontal="center" vertical="center"/>
    </xf>
    <xf numFmtId="179" fontId="0" fillId="11" borderId="7" xfId="1" applyNumberFormat="1" applyFont="1" applyFill="1" applyBorder="1" applyAlignment="1">
      <alignment horizontal="center" vertical="center"/>
    </xf>
    <xf numFmtId="0" fontId="3" fillId="0" borderId="11" xfId="0" applyFont="1" applyFill="1" applyBorder="1" applyAlignment="1">
      <alignment horizontal="center" vertical="center"/>
    </xf>
    <xf numFmtId="0" fontId="0" fillId="0" borderId="0" xfId="0" applyFill="1" applyBorder="1" applyAlignment="1">
      <alignment horizontal="center" vertical="center"/>
    </xf>
    <xf numFmtId="0" fontId="0" fillId="0" borderId="11" xfId="0" applyFill="1" applyBorder="1" applyAlignment="1">
      <alignment horizontal="center" vertical="center"/>
    </xf>
    <xf numFmtId="182" fontId="3" fillId="0" borderId="11" xfId="0" applyNumberFormat="1" applyFont="1" applyFill="1" applyBorder="1" applyAlignment="1">
      <alignment horizontal="center" vertical="center"/>
    </xf>
    <xf numFmtId="0" fontId="3" fillId="0" borderId="11" xfId="0" applyFont="1" applyFill="1" applyBorder="1" applyAlignment="1">
      <alignment vertical="center"/>
    </xf>
    <xf numFmtId="0" fontId="0" fillId="0" borderId="11" xfId="0" applyBorder="1" applyAlignment="1">
      <alignment horizontal="center" vertical="center"/>
    </xf>
    <xf numFmtId="0" fontId="0" fillId="0" borderId="0" xfId="0" applyBorder="1">
      <alignment vertical="center"/>
    </xf>
    <xf numFmtId="0" fontId="3" fillId="15" borderId="0" xfId="0" applyFont="1" applyFill="1" applyBorder="1" applyAlignment="1">
      <alignment horizontal="center" vertical="center"/>
    </xf>
    <xf numFmtId="49" fontId="3" fillId="14" borderId="0" xfId="0" applyNumberFormat="1" applyFont="1" applyFill="1" applyBorder="1" applyAlignment="1">
      <alignment horizontal="center" vertical="center"/>
    </xf>
    <xf numFmtId="49" fontId="3" fillId="11" borderId="0" xfId="0" applyNumberFormat="1" applyFont="1" applyFill="1" applyBorder="1" applyAlignment="1">
      <alignment horizontal="left" vertical="center"/>
    </xf>
    <xf numFmtId="0" fontId="0" fillId="16" borderId="0" xfId="0" applyFill="1" applyBorder="1" applyAlignment="1">
      <alignment horizontal="center" vertical="center"/>
    </xf>
    <xf numFmtId="0" fontId="3" fillId="12" borderId="0" xfId="0" applyFont="1" applyFill="1" applyBorder="1" applyAlignment="1">
      <alignment vertical="center"/>
    </xf>
    <xf numFmtId="49" fontId="3" fillId="0" borderId="0" xfId="0" applyNumberFormat="1" applyFont="1" applyBorder="1" applyAlignment="1">
      <alignment horizontal="left" vertical="center"/>
    </xf>
    <xf numFmtId="0" fontId="5" fillId="14" borderId="1" xfId="0" applyFont="1" applyFill="1" applyBorder="1" applyAlignment="1">
      <alignment horizontal="center" vertical="center"/>
    </xf>
    <xf numFmtId="176" fontId="5" fillId="14" borderId="1" xfId="0" applyNumberFormat="1" applyFont="1" applyFill="1" applyBorder="1" applyAlignment="1">
      <alignment horizontal="center" vertical="center"/>
    </xf>
    <xf numFmtId="180" fontId="5" fillId="14" borderId="1" xfId="0" applyNumberFormat="1" applyFont="1" applyFill="1" applyBorder="1" applyAlignment="1">
      <alignment horizontal="center" vertical="center"/>
    </xf>
    <xf numFmtId="182" fontId="5" fillId="14" borderId="1" xfId="0" applyNumberFormat="1" applyFont="1" applyFill="1" applyBorder="1" applyAlignment="1">
      <alignment horizontal="center" vertical="center"/>
    </xf>
    <xf numFmtId="181" fontId="5" fillId="14"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176" fontId="5" fillId="15" borderId="1" xfId="0" applyNumberFormat="1" applyFont="1" applyFill="1" applyBorder="1" applyAlignment="1">
      <alignment horizontal="center" vertical="center"/>
    </xf>
    <xf numFmtId="180" fontId="5" fillId="15" borderId="1" xfId="0" applyNumberFormat="1" applyFont="1" applyFill="1" applyBorder="1" applyAlignment="1">
      <alignment horizontal="center" vertical="center"/>
    </xf>
    <xf numFmtId="182" fontId="5" fillId="15" borderId="1" xfId="0" applyNumberFormat="1" applyFont="1" applyFill="1" applyBorder="1" applyAlignment="1">
      <alignment horizontal="center" vertical="center"/>
    </xf>
    <xf numFmtId="181" fontId="5" fillId="15" borderId="1" xfId="0" applyNumberFormat="1" applyFont="1" applyFill="1" applyBorder="1" applyAlignment="1">
      <alignment horizontal="center" vertical="center"/>
    </xf>
    <xf numFmtId="0" fontId="5" fillId="13" borderId="1" xfId="0" applyFont="1" applyFill="1" applyBorder="1" applyAlignment="1">
      <alignment horizontal="center" vertical="center"/>
    </xf>
    <xf numFmtId="176" fontId="5" fillId="13" borderId="1" xfId="0" applyNumberFormat="1" applyFont="1" applyFill="1" applyBorder="1" applyAlignment="1">
      <alignment horizontal="center" vertical="center"/>
    </xf>
    <xf numFmtId="180" fontId="5" fillId="13" borderId="1" xfId="0" applyNumberFormat="1" applyFont="1" applyFill="1" applyBorder="1" applyAlignment="1">
      <alignment horizontal="center" vertical="center"/>
    </xf>
    <xf numFmtId="182" fontId="5" fillId="13" borderId="1" xfId="0" applyNumberFormat="1" applyFont="1" applyFill="1" applyBorder="1" applyAlignment="1">
      <alignment horizontal="center" vertical="center"/>
    </xf>
    <xf numFmtId="176" fontId="5" fillId="13" borderId="1" xfId="0" applyNumberFormat="1" applyFont="1" applyFill="1" applyBorder="1" applyAlignment="1">
      <alignment horizontal="center" vertical="center"/>
    </xf>
    <xf numFmtId="181" fontId="5" fillId="13" borderId="1" xfId="0" applyNumberFormat="1" applyFont="1" applyFill="1" applyBorder="1" applyAlignment="1">
      <alignment horizontal="center" vertical="center"/>
    </xf>
    <xf numFmtId="0" fontId="5" fillId="16" borderId="1" xfId="0" applyFont="1" applyFill="1" applyBorder="1" applyAlignment="1">
      <alignment horizontal="center" vertical="center"/>
    </xf>
    <xf numFmtId="180" fontId="5" fillId="16" borderId="1" xfId="0" applyNumberFormat="1" applyFont="1" applyFill="1" applyBorder="1" applyAlignment="1">
      <alignment horizontal="center" vertical="center"/>
    </xf>
    <xf numFmtId="182" fontId="5" fillId="16" borderId="1" xfId="0" applyNumberFormat="1" applyFont="1" applyFill="1" applyBorder="1" applyAlignment="1">
      <alignment horizontal="center" vertical="center"/>
    </xf>
    <xf numFmtId="181" fontId="5" fillId="16" borderId="1" xfId="0" applyNumberFormat="1" applyFont="1" applyFill="1" applyBorder="1" applyAlignment="1">
      <alignment horizontal="center" vertical="center"/>
    </xf>
    <xf numFmtId="49" fontId="0" fillId="0" borderId="0" xfId="0" applyNumberFormat="1" applyAlignment="1">
      <alignment horizontal="left" vertical="center"/>
    </xf>
    <xf numFmtId="49" fontId="3" fillId="11" borderId="0" xfId="0" applyNumberFormat="1" applyFont="1" applyFill="1" applyBorder="1" applyAlignment="1">
      <alignment horizontal="left" vertical="center" wrapText="1"/>
    </xf>
    <xf numFmtId="49" fontId="0" fillId="0" borderId="1" xfId="0" applyNumberFormat="1" applyBorder="1" applyAlignment="1">
      <alignment horizontal="left" vertical="center"/>
    </xf>
    <xf numFmtId="176" fontId="5" fillId="14"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180" fontId="5" fillId="12" borderId="1" xfId="0" applyNumberFormat="1" applyFont="1" applyFill="1" applyBorder="1" applyAlignment="1">
      <alignment horizontal="center" vertical="center"/>
    </xf>
    <xf numFmtId="182" fontId="5" fillId="12" borderId="1" xfId="0" applyNumberFormat="1" applyFont="1" applyFill="1" applyBorder="1" applyAlignment="1">
      <alignment horizontal="center" vertical="center"/>
    </xf>
    <xf numFmtId="181" fontId="5" fillId="12"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0" fillId="12" borderId="0" xfId="0" applyFill="1">
      <alignment vertical="center"/>
    </xf>
    <xf numFmtId="176" fontId="5" fillId="12" borderId="1" xfId="0" applyNumberFormat="1" applyFont="1" applyFill="1" applyBorder="1" applyAlignment="1">
      <alignment horizontal="center" vertical="center"/>
    </xf>
    <xf numFmtId="176" fontId="5" fillId="15" borderId="1" xfId="0" applyNumberFormat="1" applyFont="1" applyFill="1" applyBorder="1" applyAlignment="1">
      <alignment horizontal="center" vertical="center"/>
    </xf>
    <xf numFmtId="176" fontId="5" fillId="14" borderId="1" xfId="0" applyNumberFormat="1" applyFont="1" applyFill="1" applyBorder="1" applyAlignment="1">
      <alignment horizontal="center" vertical="center"/>
    </xf>
    <xf numFmtId="176" fontId="5" fillId="12" borderId="1" xfId="0" applyNumberFormat="1" applyFont="1" applyFill="1" applyBorder="1" applyAlignment="1">
      <alignment horizontal="center" vertical="center"/>
    </xf>
    <xf numFmtId="176" fontId="5" fillId="13" borderId="1" xfId="0" applyNumberFormat="1" applyFont="1" applyFill="1" applyBorder="1" applyAlignment="1">
      <alignment horizontal="center" vertical="center"/>
    </xf>
    <xf numFmtId="183" fontId="5" fillId="0" borderId="3" xfId="0" applyNumberFormat="1" applyFont="1" applyFill="1" applyBorder="1" applyAlignment="1">
      <alignment horizontal="center" vertical="center"/>
    </xf>
    <xf numFmtId="183" fontId="5" fillId="12" borderId="3" xfId="0" applyNumberFormat="1" applyFont="1" applyFill="1" applyBorder="1" applyAlignment="1">
      <alignment horizontal="center" vertical="center"/>
    </xf>
    <xf numFmtId="183" fontId="5" fillId="15" borderId="3" xfId="0" applyNumberFormat="1" applyFont="1" applyFill="1" applyBorder="1" applyAlignment="1">
      <alignment horizontal="center" vertical="center"/>
    </xf>
    <xf numFmtId="183" fontId="5" fillId="16" borderId="3" xfId="0" applyNumberFormat="1" applyFont="1" applyFill="1" applyBorder="1" applyAlignment="1">
      <alignment horizontal="center" vertical="center"/>
    </xf>
    <xf numFmtId="176" fontId="5" fillId="16" borderId="1" xfId="0" applyNumberFormat="1" applyFont="1" applyFill="1" applyBorder="1" applyAlignment="1">
      <alignment horizontal="center" vertical="center"/>
    </xf>
    <xf numFmtId="183" fontId="5" fillId="14" borderId="3" xfId="0" applyNumberFormat="1" applyFont="1" applyFill="1" applyBorder="1" applyAlignment="1">
      <alignment horizontal="center" vertical="center"/>
    </xf>
    <xf numFmtId="183" fontId="5" fillId="13" borderId="3" xfId="0" applyNumberFormat="1" applyFont="1" applyFill="1" applyBorder="1" applyAlignment="1">
      <alignment horizontal="center" vertical="center"/>
    </xf>
    <xf numFmtId="184" fontId="5" fillId="0" borderId="3" xfId="0" applyNumberFormat="1" applyFont="1" applyFill="1" applyBorder="1" applyAlignment="1">
      <alignment horizontal="center" vertical="center"/>
    </xf>
    <xf numFmtId="0" fontId="3" fillId="2" borderId="2" xfId="0" applyFont="1" applyFill="1" applyBorder="1" applyAlignment="1">
      <alignment horizontal="center" vertical="center"/>
    </xf>
    <xf numFmtId="178" fontId="0" fillId="0" borderId="3" xfId="0" applyNumberFormat="1" applyBorder="1" applyAlignment="1">
      <alignment horizontal="center" vertical="center"/>
    </xf>
    <xf numFmtId="49" fontId="0" fillId="10" borderId="3" xfId="0" applyNumberFormat="1" applyFill="1" applyBorder="1" applyAlignment="1">
      <alignment horizontal="center" vertical="center"/>
    </xf>
    <xf numFmtId="0" fontId="5" fillId="11" borderId="1" xfId="0" applyFont="1" applyFill="1" applyBorder="1" applyAlignment="1">
      <alignment horizontal="center" vertical="center"/>
    </xf>
    <xf numFmtId="176" fontId="5" fillId="11" borderId="1" xfId="0" applyNumberFormat="1" applyFont="1" applyFill="1" applyBorder="1" applyAlignment="1">
      <alignment horizontal="center" vertical="center"/>
    </xf>
    <xf numFmtId="180" fontId="5" fillId="11" borderId="1" xfId="0" applyNumberFormat="1" applyFont="1" applyFill="1" applyBorder="1" applyAlignment="1">
      <alignment horizontal="center" vertical="center"/>
    </xf>
    <xf numFmtId="182" fontId="5" fillId="11" borderId="1" xfId="0" applyNumberFormat="1" applyFont="1" applyFill="1" applyBorder="1" applyAlignment="1">
      <alignment horizontal="center" vertical="center"/>
    </xf>
    <xf numFmtId="183" fontId="5" fillId="11" borderId="3" xfId="0" applyNumberFormat="1" applyFont="1" applyFill="1" applyBorder="1" applyAlignment="1">
      <alignment horizontal="center" vertical="center"/>
    </xf>
    <xf numFmtId="176" fontId="5" fillId="11" borderId="1" xfId="0" applyNumberFormat="1" applyFont="1" applyFill="1" applyBorder="1" applyAlignment="1">
      <alignment horizontal="center" vertical="center"/>
    </xf>
    <xf numFmtId="181" fontId="5" fillId="11" borderId="1" xfId="0" applyNumberFormat="1" applyFont="1" applyFill="1" applyBorder="1" applyAlignment="1">
      <alignment horizontal="center" vertical="center"/>
    </xf>
    <xf numFmtId="0" fontId="3" fillId="6" borderId="6" xfId="0" applyFont="1" applyFill="1" applyBorder="1" applyAlignment="1">
      <alignment horizontal="center" vertical="center" shrinkToFit="1"/>
    </xf>
    <xf numFmtId="176" fontId="5" fillId="0" borderId="4" xfId="0" applyNumberFormat="1" applyFont="1" applyFill="1" applyBorder="1" applyAlignment="1">
      <alignment horizontal="center" vertical="center"/>
    </xf>
    <xf numFmtId="0" fontId="3" fillId="9" borderId="3" xfId="0" applyFont="1" applyFill="1" applyBorder="1" applyAlignment="1">
      <alignment horizontal="center" vertical="center" shrinkToFit="1"/>
    </xf>
    <xf numFmtId="177" fontId="5" fillId="15" borderId="3" xfId="0" applyNumberFormat="1" applyFont="1" applyFill="1" applyBorder="1" applyAlignment="1">
      <alignment horizontal="center" vertical="center"/>
    </xf>
    <xf numFmtId="177" fontId="5" fillId="13" borderId="3" xfId="0" applyNumberFormat="1" applyFont="1" applyFill="1" applyBorder="1" applyAlignment="1">
      <alignment horizontal="center" vertical="center"/>
    </xf>
    <xf numFmtId="177" fontId="5" fillId="14" borderId="3" xfId="0" applyNumberFormat="1" applyFont="1" applyFill="1" applyBorder="1" applyAlignment="1">
      <alignment horizontal="center" vertical="center"/>
    </xf>
    <xf numFmtId="177" fontId="5" fillId="12" borderId="3" xfId="0" applyNumberFormat="1" applyFont="1" applyFill="1" applyBorder="1" applyAlignment="1">
      <alignment horizontal="center" vertical="center"/>
    </xf>
    <xf numFmtId="177" fontId="5" fillId="0" borderId="3" xfId="0" applyNumberFormat="1" applyFont="1" applyFill="1" applyBorder="1" applyAlignment="1">
      <alignment horizontal="center" vertical="center"/>
    </xf>
    <xf numFmtId="177" fontId="5" fillId="11" borderId="3" xfId="0" applyNumberFormat="1" applyFont="1" applyFill="1" applyBorder="1" applyAlignment="1">
      <alignment horizontal="center" vertical="center"/>
    </xf>
    <xf numFmtId="177" fontId="5" fillId="16" borderId="3" xfId="0" applyNumberFormat="1" applyFont="1" applyFill="1" applyBorder="1" applyAlignment="1">
      <alignment horizontal="center" vertical="center"/>
    </xf>
    <xf numFmtId="49" fontId="0" fillId="0" borderId="4" xfId="0" applyNumberFormat="1" applyBorder="1" applyAlignment="1">
      <alignment horizontal="left" vertical="center"/>
    </xf>
    <xf numFmtId="49" fontId="3" fillId="0" borderId="4" xfId="0" applyNumberFormat="1" applyFont="1" applyBorder="1" applyAlignment="1">
      <alignment horizontal="left" vertical="center"/>
    </xf>
    <xf numFmtId="49" fontId="3" fillId="0" borderId="12" xfId="0" applyNumberFormat="1" applyFont="1" applyBorder="1" applyAlignment="1">
      <alignment horizontal="left" vertical="center"/>
    </xf>
    <xf numFmtId="0" fontId="3" fillId="9" borderId="13" xfId="0" applyFont="1" applyFill="1" applyBorder="1" applyAlignment="1">
      <alignment horizontal="center" vertical="center" shrinkToFit="1"/>
    </xf>
    <xf numFmtId="178" fontId="5" fillId="15" borderId="14" xfId="0" applyNumberFormat="1" applyFont="1" applyFill="1" applyBorder="1" applyAlignment="1">
      <alignment horizontal="center" vertical="center"/>
    </xf>
    <xf numFmtId="178" fontId="5" fillId="13" borderId="14" xfId="0" applyNumberFormat="1" applyFont="1" applyFill="1" applyBorder="1" applyAlignment="1">
      <alignment horizontal="center" vertical="center"/>
    </xf>
    <xf numFmtId="178" fontId="5" fillId="14" borderId="14" xfId="0" applyNumberFormat="1" applyFont="1" applyFill="1" applyBorder="1" applyAlignment="1">
      <alignment horizontal="center" vertical="center"/>
    </xf>
    <xf numFmtId="178" fontId="5" fillId="12" borderId="14" xfId="0" applyNumberFormat="1" applyFont="1" applyFill="1" applyBorder="1" applyAlignment="1">
      <alignment horizontal="center" vertical="center"/>
    </xf>
    <xf numFmtId="178" fontId="5" fillId="0" borderId="14" xfId="0" applyNumberFormat="1" applyFont="1" applyFill="1" applyBorder="1" applyAlignment="1">
      <alignment horizontal="center" vertical="center"/>
    </xf>
    <xf numFmtId="178" fontId="5" fillId="11" borderId="14" xfId="0" applyNumberFormat="1" applyFont="1" applyFill="1" applyBorder="1" applyAlignment="1">
      <alignment horizontal="center" vertical="center"/>
    </xf>
    <xf numFmtId="178" fontId="5" fillId="16" borderId="14" xfId="0" applyNumberFormat="1" applyFont="1" applyFill="1" applyBorder="1" applyAlignment="1">
      <alignment horizontal="center" vertical="center"/>
    </xf>
    <xf numFmtId="176" fontId="5" fillId="15" borderId="4" xfId="0" applyNumberFormat="1" applyFont="1" applyFill="1" applyBorder="1" applyAlignment="1">
      <alignment horizontal="center" vertical="center"/>
    </xf>
    <xf numFmtId="176" fontId="5" fillId="13" borderId="4" xfId="0" applyNumberFormat="1" applyFont="1" applyFill="1" applyBorder="1" applyAlignment="1">
      <alignment horizontal="center" vertical="center"/>
    </xf>
    <xf numFmtId="176" fontId="5" fillId="14" borderId="4" xfId="0" applyNumberFormat="1" applyFont="1" applyFill="1" applyBorder="1" applyAlignment="1">
      <alignment horizontal="center" vertical="center"/>
    </xf>
    <xf numFmtId="176" fontId="5" fillId="12" borderId="4" xfId="0" applyNumberFormat="1" applyFont="1" applyFill="1" applyBorder="1" applyAlignment="1">
      <alignment horizontal="center" vertical="center"/>
    </xf>
    <xf numFmtId="176" fontId="5" fillId="11" borderId="4" xfId="0" applyNumberFormat="1" applyFont="1" applyFill="1" applyBorder="1" applyAlignment="1">
      <alignment horizontal="center" vertical="center"/>
    </xf>
    <xf numFmtId="176" fontId="5" fillId="16" borderId="4" xfId="0" applyNumberFormat="1" applyFont="1" applyFill="1" applyBorder="1" applyAlignment="1">
      <alignment horizontal="center" vertical="center"/>
    </xf>
    <xf numFmtId="0" fontId="3" fillId="6" borderId="13" xfId="0" applyFont="1" applyFill="1" applyBorder="1" applyAlignment="1">
      <alignment horizontal="center" vertical="center" shrinkToFit="1"/>
    </xf>
    <xf numFmtId="0" fontId="5" fillId="15" borderId="14" xfId="0" applyFont="1" applyFill="1" applyBorder="1" applyAlignment="1">
      <alignment horizontal="center" vertical="center"/>
    </xf>
    <xf numFmtId="0" fontId="5" fillId="13" borderId="14" xfId="0" applyFont="1" applyFill="1" applyBorder="1" applyAlignment="1">
      <alignment horizontal="center" vertical="center"/>
    </xf>
    <xf numFmtId="0" fontId="5" fillId="14" borderId="14" xfId="0" applyFont="1" applyFill="1" applyBorder="1" applyAlignment="1">
      <alignment horizontal="center" vertical="center"/>
    </xf>
    <xf numFmtId="0" fontId="5" fillId="12" borderId="14" xfId="0" applyFont="1" applyFill="1" applyBorder="1" applyAlignment="1">
      <alignment horizontal="center" vertical="center"/>
    </xf>
    <xf numFmtId="0" fontId="5" fillId="0" borderId="14" xfId="0" applyFont="1" applyFill="1" applyBorder="1" applyAlignment="1">
      <alignment horizontal="center" vertical="center"/>
    </xf>
    <xf numFmtId="0" fontId="5" fillId="11" borderId="14" xfId="0" applyFont="1" applyFill="1" applyBorder="1" applyAlignment="1">
      <alignment horizontal="center" vertical="center"/>
    </xf>
    <xf numFmtId="0" fontId="5" fillId="16" borderId="14" xfId="0" applyFont="1" applyFill="1" applyBorder="1" applyAlignment="1">
      <alignment horizontal="center" vertical="center"/>
    </xf>
    <xf numFmtId="0" fontId="0" fillId="11" borderId="0" xfId="0" applyFill="1">
      <alignment vertical="center"/>
    </xf>
    <xf numFmtId="49" fontId="0" fillId="13" borderId="0" xfId="0" applyNumberFormat="1" applyFill="1" applyAlignment="1">
      <alignment horizontal="left" vertical="center"/>
    </xf>
    <xf numFmtId="49" fontId="3" fillId="0" borderId="0" xfId="0" applyNumberFormat="1" applyFont="1" applyAlignment="1">
      <alignment horizontal="left" vertical="center"/>
    </xf>
    <xf numFmtId="183" fontId="5" fillId="13" borderId="5" xfId="0" applyNumberFormat="1" applyFont="1" applyFill="1" applyBorder="1" applyAlignment="1">
      <alignment horizontal="center" vertical="center"/>
    </xf>
    <xf numFmtId="177" fontId="5" fillId="13" borderId="5" xfId="0" applyNumberFormat="1" applyFont="1" applyFill="1" applyBorder="1" applyAlignment="1">
      <alignment horizontal="center" vertical="center"/>
    </xf>
    <xf numFmtId="0" fontId="0" fillId="11" borderId="0" xfId="0" applyFill="1" applyBorder="1" applyAlignment="1">
      <alignment horizontal="center" vertical="center"/>
    </xf>
    <xf numFmtId="0" fontId="3" fillId="11" borderId="0" xfId="0" applyFont="1" applyFill="1" applyBorder="1" applyAlignment="1">
      <alignment vertical="center"/>
    </xf>
    <xf numFmtId="185" fontId="0" fillId="0" borderId="1" xfId="0" applyNumberFormat="1" applyBorder="1" applyAlignment="1">
      <alignment horizontal="center" vertical="center"/>
    </xf>
    <xf numFmtId="177" fontId="0" fillId="0" borderId="5" xfId="0" applyNumberFormat="1" applyBorder="1" applyAlignment="1">
      <alignment horizontal="center" vertical="center"/>
    </xf>
    <xf numFmtId="49" fontId="0" fillId="0" borderId="12" xfId="0" applyNumberFormat="1" applyBorder="1" applyAlignment="1">
      <alignment horizontal="left" vertical="center"/>
    </xf>
    <xf numFmtId="0" fontId="5" fillId="0" borderId="8" xfId="0" applyFont="1" applyFill="1" applyBorder="1" applyAlignment="1">
      <alignment horizontal="center" vertical="center"/>
    </xf>
    <xf numFmtId="180" fontId="5" fillId="0" borderId="8" xfId="0" applyNumberFormat="1" applyFont="1" applyFill="1" applyBorder="1" applyAlignment="1">
      <alignment horizontal="center" vertical="center"/>
    </xf>
    <xf numFmtId="182" fontId="5" fillId="0" borderId="8" xfId="0" applyNumberFormat="1" applyFont="1" applyFill="1" applyBorder="1" applyAlignment="1">
      <alignment horizontal="center" vertical="center"/>
    </xf>
    <xf numFmtId="0" fontId="5" fillId="0" borderId="9" xfId="0" applyFont="1" applyFill="1" applyBorder="1" applyAlignment="1">
      <alignment horizontal="center" vertical="center"/>
    </xf>
    <xf numFmtId="176" fontId="5" fillId="0" borderId="16" xfId="0" applyNumberFormat="1" applyFont="1" applyFill="1" applyBorder="1" applyAlignment="1">
      <alignment horizontal="center" vertical="center"/>
    </xf>
    <xf numFmtId="181" fontId="5" fillId="0" borderId="8" xfId="0" applyNumberFormat="1" applyFont="1" applyFill="1" applyBorder="1" applyAlignment="1">
      <alignment horizontal="center" vertical="center"/>
    </xf>
    <xf numFmtId="0" fontId="0" fillId="0" borderId="1" xfId="0" applyBorder="1" applyAlignment="1">
      <alignment horizontal="center" vertical="center"/>
    </xf>
    <xf numFmtId="182" fontId="0" fillId="0" borderId="1" xfId="0" applyNumberFormat="1" applyBorder="1" applyAlignment="1">
      <alignment horizontal="center" vertical="center"/>
    </xf>
    <xf numFmtId="49" fontId="0" fillId="0" borderId="1" xfId="0" applyNumberFormat="1" applyBorder="1" applyAlignment="1">
      <alignment horizontal="center" vertical="center"/>
    </xf>
    <xf numFmtId="49" fontId="3" fillId="2" borderId="3" xfId="0" applyNumberFormat="1" applyFont="1" applyFill="1" applyBorder="1" applyAlignment="1">
      <alignment horizontal="center" vertical="center"/>
    </xf>
    <xf numFmtId="177" fontId="0" fillId="0" borderId="4" xfId="0" applyNumberFormat="1" applyBorder="1" applyAlignment="1">
      <alignment horizontal="center" vertical="center"/>
    </xf>
    <xf numFmtId="0" fontId="3" fillId="2" borderId="1" xfId="0" applyFont="1" applyFill="1" applyBorder="1" applyAlignment="1">
      <alignment horizontal="center" vertical="center"/>
    </xf>
    <xf numFmtId="0" fontId="10" fillId="0" borderId="1" xfId="0" applyFont="1" applyBorder="1" applyAlignment="1">
      <alignment horizontal="center" vertical="center"/>
    </xf>
    <xf numFmtId="0" fontId="0" fillId="0" borderId="5" xfId="0" applyBorder="1" applyAlignment="1">
      <alignment horizontal="center" vertical="center"/>
    </xf>
    <xf numFmtId="49" fontId="6" fillId="0" borderId="17" xfId="0" applyNumberFormat="1" applyFont="1" applyFill="1" applyBorder="1" applyAlignment="1">
      <alignment horizontal="center" vertical="center"/>
    </xf>
    <xf numFmtId="177" fontId="0" fillId="0" borderId="2" xfId="0" applyNumberFormat="1" applyBorder="1" applyAlignment="1">
      <alignment horizontal="center" vertical="center"/>
    </xf>
    <xf numFmtId="49" fontId="6" fillId="0" borderId="18" xfId="0" applyNumberFormat="1" applyFont="1" applyFill="1" applyBorder="1" applyAlignment="1">
      <alignment horizontal="center" vertical="center"/>
    </xf>
    <xf numFmtId="0" fontId="5" fillId="0" borderId="16" xfId="0" applyFont="1" applyFill="1" applyBorder="1" applyAlignment="1">
      <alignment horizontal="center" vertical="center"/>
    </xf>
    <xf numFmtId="176" fontId="5" fillId="0" borderId="17" xfId="0" applyNumberFormat="1" applyFont="1" applyFill="1" applyBorder="1" applyAlignment="1">
      <alignment horizontal="center" vertical="center"/>
    </xf>
    <xf numFmtId="0" fontId="0" fillId="0" borderId="15" xfId="0" applyBorder="1" applyAlignment="1">
      <alignment horizontal="center" vertical="center"/>
    </xf>
    <xf numFmtId="178" fontId="6" fillId="0" borderId="17" xfId="0" applyNumberFormat="1" applyFont="1" applyFill="1" applyBorder="1" applyAlignment="1">
      <alignment horizontal="center" vertical="center"/>
    </xf>
    <xf numFmtId="49" fontId="3" fillId="0" borderId="17" xfId="0" applyNumberFormat="1" applyFont="1" applyBorder="1" applyAlignment="1">
      <alignment horizontal="left" vertical="center"/>
    </xf>
    <xf numFmtId="176" fontId="5" fillId="13" borderId="2" xfId="0" applyNumberFormat="1" applyFont="1" applyFill="1" applyBorder="1" applyAlignment="1">
      <alignment horizontal="center" vertical="center"/>
    </xf>
    <xf numFmtId="0" fontId="5" fillId="13" borderId="2" xfId="0" applyFont="1" applyFill="1" applyBorder="1" applyAlignment="1">
      <alignment horizontal="center" vertical="center"/>
    </xf>
    <xf numFmtId="49" fontId="0" fillId="13" borderId="2" xfId="0" applyNumberFormat="1" applyFill="1" applyBorder="1" applyAlignment="1">
      <alignment horizontal="center" vertical="center"/>
    </xf>
    <xf numFmtId="182" fontId="0" fillId="13" borderId="2" xfId="0" applyNumberFormat="1" applyFill="1" applyBorder="1" applyAlignment="1">
      <alignment horizontal="center" vertical="center"/>
    </xf>
    <xf numFmtId="49" fontId="10" fillId="13" borderId="2" xfId="0" applyNumberFormat="1" applyFont="1" applyFill="1" applyBorder="1" applyAlignment="1">
      <alignment horizontal="center" vertical="center"/>
    </xf>
    <xf numFmtId="183" fontId="0" fillId="13" borderId="5" xfId="0" applyNumberFormat="1" applyFill="1" applyBorder="1" applyAlignment="1">
      <alignment horizontal="center" vertical="center"/>
    </xf>
    <xf numFmtId="178" fontId="0" fillId="13" borderId="15" xfId="0" applyNumberFormat="1" applyFill="1" applyBorder="1" applyAlignment="1">
      <alignment horizontal="center" vertical="center"/>
    </xf>
    <xf numFmtId="177" fontId="0" fillId="13" borderId="12" xfId="0" applyNumberFormat="1" applyFill="1" applyBorder="1" applyAlignment="1">
      <alignment horizontal="center" vertical="center"/>
    </xf>
    <xf numFmtId="185" fontId="0" fillId="13" borderId="2" xfId="0" applyNumberFormat="1" applyFill="1" applyBorder="1" applyAlignment="1">
      <alignment horizontal="center" vertical="center"/>
    </xf>
    <xf numFmtId="183" fontId="0" fillId="13" borderId="2" xfId="0" applyNumberFormat="1" applyFill="1" applyBorder="1" applyAlignment="1">
      <alignment horizontal="center" vertical="center"/>
    </xf>
    <xf numFmtId="177" fontId="0" fillId="13" borderId="5" xfId="0" applyNumberFormat="1" applyFill="1" applyBorder="1" applyAlignment="1">
      <alignment horizontal="center" vertical="center"/>
    </xf>
    <xf numFmtId="178" fontId="5" fillId="13" borderId="1" xfId="0" applyNumberFormat="1" applyFont="1" applyFill="1" applyBorder="1" applyAlignment="1">
      <alignment horizontal="center" vertical="center"/>
    </xf>
    <xf numFmtId="49" fontId="0" fillId="15" borderId="1" xfId="0" applyNumberFormat="1" applyFill="1" applyBorder="1" applyAlignment="1">
      <alignment horizontal="center" vertical="center"/>
    </xf>
    <xf numFmtId="182" fontId="0" fillId="15" borderId="1" xfId="0" applyNumberFormat="1" applyFill="1" applyBorder="1" applyAlignment="1">
      <alignment horizontal="center" vertical="center"/>
    </xf>
    <xf numFmtId="49" fontId="11" fillId="15" borderId="1" xfId="0" applyNumberFormat="1" applyFont="1" applyFill="1" applyBorder="1" applyAlignment="1">
      <alignment horizontal="center" vertical="center"/>
    </xf>
    <xf numFmtId="183" fontId="0" fillId="15" borderId="3" xfId="0" applyNumberFormat="1" applyFill="1" applyBorder="1" applyAlignment="1">
      <alignment horizontal="center" vertical="center"/>
    </xf>
    <xf numFmtId="177" fontId="0" fillId="15" borderId="4" xfId="0" applyNumberFormat="1" applyFill="1" applyBorder="1" applyAlignment="1">
      <alignment horizontal="center" vertical="center"/>
    </xf>
    <xf numFmtId="185" fontId="0" fillId="15" borderId="1" xfId="0" applyNumberFormat="1" applyFill="1" applyBorder="1" applyAlignment="1">
      <alignment horizontal="center" vertical="center"/>
    </xf>
    <xf numFmtId="183" fontId="0" fillId="15" borderId="1" xfId="0" applyNumberFormat="1" applyFill="1" applyBorder="1" applyAlignment="1">
      <alignment horizontal="center" vertical="center"/>
    </xf>
    <xf numFmtId="177" fontId="0" fillId="15" borderId="3" xfId="0" applyNumberFormat="1" applyFill="1" applyBorder="1" applyAlignment="1">
      <alignment horizontal="center" vertical="center"/>
    </xf>
    <xf numFmtId="178" fontId="0" fillId="15" borderId="1" xfId="0" applyNumberFormat="1" applyFill="1" applyBorder="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14" fillId="0" borderId="0" xfId="0" applyFont="1" applyAlignment="1">
      <alignment horizontal="center" vertical="center"/>
    </xf>
    <xf numFmtId="0" fontId="13" fillId="0" borderId="0" xfId="0" applyFont="1" applyAlignment="1">
      <alignment horizontal="left" vertical="center"/>
    </xf>
    <xf numFmtId="0" fontId="13" fillId="17" borderId="1" xfId="0" applyFont="1" applyFill="1" applyBorder="1" applyAlignment="1">
      <alignment horizontal="center" vertical="center"/>
    </xf>
    <xf numFmtId="0" fontId="14" fillId="17"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applyFont="1" applyBorder="1" applyAlignment="1">
      <alignment horizontal="center" vertical="center"/>
    </xf>
    <xf numFmtId="14"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6" fillId="0" borderId="0" xfId="0" applyFont="1">
      <alignment vertical="center"/>
    </xf>
    <xf numFmtId="49" fontId="15" fillId="0" borderId="0" xfId="0" applyNumberFormat="1" applyFont="1" applyAlignment="1">
      <alignment horizontal="left" vertical="top" wrapText="1"/>
    </xf>
    <xf numFmtId="0" fontId="3" fillId="2" borderId="1" xfId="0" applyFont="1" applyFill="1" applyBorder="1" applyAlignment="1">
      <alignment horizontal="center" vertical="center"/>
    </xf>
    <xf numFmtId="49" fontId="3" fillId="2" borderId="3" xfId="0" applyNumberFormat="1" applyFont="1" applyFill="1" applyBorder="1" applyAlignment="1">
      <alignment horizontal="center" vertical="center"/>
    </xf>
    <xf numFmtId="0" fontId="0" fillId="0" borderId="4" xfId="0" applyBorder="1" applyAlignment="1">
      <alignment horizontal="center" vertical="center"/>
    </xf>
    <xf numFmtId="49" fontId="0" fillId="0" borderId="6" xfId="0" applyNumberFormat="1" applyBorder="1" applyAlignment="1">
      <alignment horizontal="left" vertical="top" wrapText="1"/>
    </xf>
    <xf numFmtId="49" fontId="3" fillId="2" borderId="3" xfId="0" applyNumberFormat="1" applyFont="1" applyFill="1" applyBorder="1" applyAlignment="1">
      <alignment horizontal="center" vertical="center" wrapText="1"/>
    </xf>
    <xf numFmtId="49" fontId="0" fillId="0" borderId="4" xfId="0" applyNumberFormat="1" applyBorder="1" applyAlignment="1">
      <alignment horizontal="center" vertical="center" wrapText="1"/>
    </xf>
    <xf numFmtId="49" fontId="0" fillId="0" borderId="6" xfId="0" applyNumberFormat="1" applyBorder="1" applyAlignment="1">
      <alignment horizontal="center" vertical="center"/>
    </xf>
    <xf numFmtId="49" fontId="0" fillId="0" borderId="4" xfId="0" applyNumberFormat="1" applyBorder="1" applyAlignment="1">
      <alignment horizontal="center" vertical="center"/>
    </xf>
    <xf numFmtId="49" fontId="3" fillId="11" borderId="0" xfId="0" applyNumberFormat="1" applyFont="1" applyFill="1" applyBorder="1" applyAlignment="1">
      <alignment horizontal="left" vertical="center" wrapText="1"/>
    </xf>
    <xf numFmtId="0" fontId="0" fillId="0" borderId="0" xfId="0" applyAlignment="1">
      <alignment horizontal="left" vertical="center" wrapText="1"/>
    </xf>
    <xf numFmtId="177" fontId="0" fillId="0" borderId="3" xfId="0" applyNumberFormat="1" applyBorder="1" applyAlignment="1">
      <alignment horizontal="center" vertical="center"/>
    </xf>
    <xf numFmtId="177" fontId="0" fillId="0" borderId="4" xfId="0" applyNumberFormat="1" applyBorder="1" applyAlignment="1">
      <alignment horizontal="center" vertical="center"/>
    </xf>
    <xf numFmtId="0" fontId="3" fillId="2" borderId="1" xfId="0" applyFont="1" applyFill="1" applyBorder="1" applyAlignment="1">
      <alignment horizontal="center" vertical="center" shrinkToFit="1"/>
    </xf>
    <xf numFmtId="0" fontId="3" fillId="8" borderId="9" xfId="0" applyFont="1" applyFill="1" applyBorder="1" applyAlignment="1">
      <alignment horizontal="center" vertical="center" shrinkToFit="1"/>
    </xf>
    <xf numFmtId="0" fontId="3" fillId="8" borderId="6" xfId="0" applyFont="1" applyFill="1" applyBorder="1" applyAlignment="1">
      <alignment horizontal="center" vertical="center" shrinkToFit="1"/>
    </xf>
    <xf numFmtId="0" fontId="3" fillId="9" borderId="1" xfId="0" applyFont="1" applyFill="1" applyBorder="1" applyAlignment="1">
      <alignment horizontal="center" vertical="center" shrinkToFit="1"/>
    </xf>
    <xf numFmtId="0" fontId="3" fillId="9" borderId="2" xfId="0" applyFont="1" applyFill="1" applyBorder="1" applyAlignment="1">
      <alignment horizontal="center" vertical="center" shrinkToFit="1"/>
    </xf>
    <xf numFmtId="0" fontId="3" fillId="6" borderId="10" xfId="0" applyFont="1" applyFill="1" applyBorder="1" applyAlignment="1">
      <alignment horizontal="center" vertical="center" shrinkToFit="1"/>
    </xf>
    <xf numFmtId="0" fontId="3" fillId="6" borderId="6"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49" fontId="3" fillId="5" borderId="3" xfId="0" applyNumberFormat="1" applyFont="1" applyFill="1" applyBorder="1" applyAlignment="1">
      <alignment horizontal="center" vertical="center"/>
    </xf>
    <xf numFmtId="177" fontId="9" fillId="11" borderId="1" xfId="0" applyNumberFormat="1" applyFont="1" applyFill="1" applyBorder="1" applyAlignment="1">
      <alignment horizontal="center" vertical="center"/>
    </xf>
    <xf numFmtId="177" fontId="9" fillId="0" borderId="1" xfId="0" applyNumberFormat="1" applyFont="1" applyBorder="1" applyAlignment="1">
      <alignment horizontal="center" vertical="center"/>
    </xf>
    <xf numFmtId="177" fontId="3" fillId="11" borderId="1" xfId="0" applyNumberFormat="1" applyFont="1" applyFill="1" applyBorder="1" applyAlignment="1">
      <alignment horizontal="center" vertical="center"/>
    </xf>
    <xf numFmtId="0" fontId="0" fillId="0" borderId="1" xfId="0" applyBorder="1" applyAlignment="1">
      <alignment horizontal="center" vertical="center"/>
    </xf>
    <xf numFmtId="182" fontId="0" fillId="0" borderId="1" xfId="0" applyNumberFormat="1" applyBorder="1" applyAlignment="1">
      <alignment horizontal="center" vertical="center"/>
    </xf>
    <xf numFmtId="49" fontId="0" fillId="0" borderId="1" xfId="0" applyNumberFormat="1" applyBorder="1" applyAlignment="1">
      <alignment horizontal="left" vertical="center" wrapText="1"/>
    </xf>
    <xf numFmtId="49" fontId="3" fillId="2" borderId="1" xfId="0" applyNumberFormat="1" applyFont="1" applyFill="1" applyBorder="1" applyAlignment="1">
      <alignment horizontal="center" vertical="center"/>
    </xf>
    <xf numFmtId="49" fontId="0" fillId="0" borderId="1" xfId="0" applyNumberFormat="1" applyBorder="1" applyAlignment="1">
      <alignment horizontal="center" vertical="center"/>
    </xf>
    <xf numFmtId="177" fontId="0" fillId="0" borderId="1" xfId="0" applyNumberFormat="1" applyBorder="1" applyAlignment="1">
      <alignment horizontal="center" vertical="center"/>
    </xf>
    <xf numFmtId="177" fontId="0" fillId="0" borderId="1" xfId="0" applyNumberFormat="1" applyBorder="1" applyAlignment="1">
      <alignment vertical="center"/>
    </xf>
    <xf numFmtId="49" fontId="3" fillId="2" borderId="1" xfId="0" applyNumberFormat="1" applyFont="1" applyFill="1" applyBorder="1" applyAlignment="1">
      <alignment horizontal="center" vertical="center" shrinkToFit="1"/>
    </xf>
    <xf numFmtId="49" fontId="0" fillId="0" borderId="1" xfId="0" applyNumberFormat="1" applyBorder="1" applyAlignment="1">
      <alignment horizontal="center" vertical="center" shrinkToFit="1"/>
    </xf>
  </cellXfs>
  <cellStyles count="2">
    <cellStyle name="パーセント" xfId="1" builtinId="5"/>
    <cellStyle name="標準" xfId="0" builtinId="0"/>
  </cellStyles>
  <dxfs count="1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47625</xdr:colOff>
      <xdr:row>11</xdr:row>
      <xdr:rowOff>47625</xdr:rowOff>
    </xdr:from>
    <xdr:to>
      <xdr:col>1</xdr:col>
      <xdr:colOff>285750</xdr:colOff>
      <xdr:row>11</xdr:row>
      <xdr:rowOff>219075</xdr:rowOff>
    </xdr:to>
    <xdr:sp macro="" textlink="">
      <xdr:nvSpPr>
        <xdr:cNvPr id="2" name="楕円 1">
          <a:extLst>
            <a:ext uri="{FF2B5EF4-FFF2-40B4-BE49-F238E27FC236}">
              <a16:creationId xmlns:a16="http://schemas.microsoft.com/office/drawing/2014/main" id="{9E921C0E-7735-4DAA-924B-DD048A3A1311}"/>
            </a:ext>
          </a:extLst>
        </xdr:cNvPr>
        <xdr:cNvSpPr/>
      </xdr:nvSpPr>
      <xdr:spPr>
        <a:xfrm>
          <a:off x="57150" y="4295775"/>
          <a:ext cx="238125" cy="17145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13</xdr:row>
      <xdr:rowOff>228600</xdr:rowOff>
    </xdr:from>
    <xdr:to>
      <xdr:col>1</xdr:col>
      <xdr:colOff>314325</xdr:colOff>
      <xdr:row>14</xdr:row>
      <xdr:rowOff>219075</xdr:rowOff>
    </xdr:to>
    <xdr:sp macro="" textlink="">
      <xdr:nvSpPr>
        <xdr:cNvPr id="3" name="楕円 2">
          <a:extLst>
            <a:ext uri="{FF2B5EF4-FFF2-40B4-BE49-F238E27FC236}">
              <a16:creationId xmlns:a16="http://schemas.microsoft.com/office/drawing/2014/main" id="{628EDA73-7A9F-4A26-89E6-2BDD04FFF156}"/>
            </a:ext>
          </a:extLst>
        </xdr:cNvPr>
        <xdr:cNvSpPr/>
      </xdr:nvSpPr>
      <xdr:spPr>
        <a:xfrm>
          <a:off x="47625" y="4953000"/>
          <a:ext cx="276225" cy="22860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21</xdr:row>
      <xdr:rowOff>9525</xdr:rowOff>
    </xdr:from>
    <xdr:to>
      <xdr:col>2</xdr:col>
      <xdr:colOff>0</xdr:colOff>
      <xdr:row>22</xdr:row>
      <xdr:rowOff>0</xdr:rowOff>
    </xdr:to>
    <xdr:sp macro="" textlink="">
      <xdr:nvSpPr>
        <xdr:cNvPr id="4" name="楕円 3">
          <a:extLst>
            <a:ext uri="{FF2B5EF4-FFF2-40B4-BE49-F238E27FC236}">
              <a16:creationId xmlns:a16="http://schemas.microsoft.com/office/drawing/2014/main" id="{55635A6D-83DD-470E-9BD9-F23F04963B4D}"/>
            </a:ext>
          </a:extLst>
        </xdr:cNvPr>
        <xdr:cNvSpPr/>
      </xdr:nvSpPr>
      <xdr:spPr>
        <a:xfrm>
          <a:off x="47625" y="6638925"/>
          <a:ext cx="304800" cy="22860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30</xdr:row>
      <xdr:rowOff>19050</xdr:rowOff>
    </xdr:from>
    <xdr:to>
      <xdr:col>1</xdr:col>
      <xdr:colOff>323850</xdr:colOff>
      <xdr:row>30</xdr:row>
      <xdr:rowOff>219075</xdr:rowOff>
    </xdr:to>
    <xdr:sp macro="" textlink="">
      <xdr:nvSpPr>
        <xdr:cNvPr id="5" name="楕円 4">
          <a:extLst>
            <a:ext uri="{FF2B5EF4-FFF2-40B4-BE49-F238E27FC236}">
              <a16:creationId xmlns:a16="http://schemas.microsoft.com/office/drawing/2014/main" id="{A503A1CD-F888-4181-9792-33A4A525FB65}"/>
            </a:ext>
          </a:extLst>
        </xdr:cNvPr>
        <xdr:cNvSpPr/>
      </xdr:nvSpPr>
      <xdr:spPr>
        <a:xfrm>
          <a:off x="38100" y="8791575"/>
          <a:ext cx="295275" cy="200025"/>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42</xdr:row>
      <xdr:rowOff>28575</xdr:rowOff>
    </xdr:from>
    <xdr:to>
      <xdr:col>1</xdr:col>
      <xdr:colOff>333375</xdr:colOff>
      <xdr:row>42</xdr:row>
      <xdr:rowOff>219075</xdr:rowOff>
    </xdr:to>
    <xdr:sp macro="" textlink="">
      <xdr:nvSpPr>
        <xdr:cNvPr id="6" name="楕円 5">
          <a:extLst>
            <a:ext uri="{FF2B5EF4-FFF2-40B4-BE49-F238E27FC236}">
              <a16:creationId xmlns:a16="http://schemas.microsoft.com/office/drawing/2014/main" id="{80E3F498-2B5A-44EC-96B1-C95133788E03}"/>
            </a:ext>
          </a:extLst>
        </xdr:cNvPr>
        <xdr:cNvSpPr/>
      </xdr:nvSpPr>
      <xdr:spPr>
        <a:xfrm>
          <a:off x="28575" y="11658600"/>
          <a:ext cx="314325" cy="19050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43</xdr:row>
      <xdr:rowOff>28575</xdr:rowOff>
    </xdr:from>
    <xdr:to>
      <xdr:col>1</xdr:col>
      <xdr:colOff>314325</xdr:colOff>
      <xdr:row>43</xdr:row>
      <xdr:rowOff>228600</xdr:rowOff>
    </xdr:to>
    <xdr:sp macro="" textlink="">
      <xdr:nvSpPr>
        <xdr:cNvPr id="7" name="楕円 6">
          <a:extLst>
            <a:ext uri="{FF2B5EF4-FFF2-40B4-BE49-F238E27FC236}">
              <a16:creationId xmlns:a16="http://schemas.microsoft.com/office/drawing/2014/main" id="{FED27F5E-C713-42B2-8A89-D1F36B517EF8}"/>
            </a:ext>
          </a:extLst>
        </xdr:cNvPr>
        <xdr:cNvSpPr/>
      </xdr:nvSpPr>
      <xdr:spPr>
        <a:xfrm>
          <a:off x="47625" y="11896725"/>
          <a:ext cx="276225" cy="200025"/>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71</xdr:row>
      <xdr:rowOff>28575</xdr:rowOff>
    </xdr:from>
    <xdr:to>
      <xdr:col>1</xdr:col>
      <xdr:colOff>323850</xdr:colOff>
      <xdr:row>71</xdr:row>
      <xdr:rowOff>219075</xdr:rowOff>
    </xdr:to>
    <xdr:sp macro="" textlink="">
      <xdr:nvSpPr>
        <xdr:cNvPr id="8" name="楕円 7">
          <a:extLst>
            <a:ext uri="{FF2B5EF4-FFF2-40B4-BE49-F238E27FC236}">
              <a16:creationId xmlns:a16="http://schemas.microsoft.com/office/drawing/2014/main" id="{46505C6C-A33A-4806-88EF-CA949A6460FE}"/>
            </a:ext>
          </a:extLst>
        </xdr:cNvPr>
        <xdr:cNvSpPr/>
      </xdr:nvSpPr>
      <xdr:spPr>
        <a:xfrm>
          <a:off x="47625" y="18564225"/>
          <a:ext cx="285750" cy="19050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74</xdr:row>
      <xdr:rowOff>19050</xdr:rowOff>
    </xdr:from>
    <xdr:to>
      <xdr:col>1</xdr:col>
      <xdr:colOff>323850</xdr:colOff>
      <xdr:row>74</xdr:row>
      <xdr:rowOff>228600</xdr:rowOff>
    </xdr:to>
    <xdr:sp macro="" textlink="">
      <xdr:nvSpPr>
        <xdr:cNvPr id="9" name="楕円 8">
          <a:extLst>
            <a:ext uri="{FF2B5EF4-FFF2-40B4-BE49-F238E27FC236}">
              <a16:creationId xmlns:a16="http://schemas.microsoft.com/office/drawing/2014/main" id="{50C7042A-2CB0-4867-BB0F-D639C63ED592}"/>
            </a:ext>
          </a:extLst>
        </xdr:cNvPr>
        <xdr:cNvSpPr/>
      </xdr:nvSpPr>
      <xdr:spPr>
        <a:xfrm>
          <a:off x="66675" y="19269075"/>
          <a:ext cx="266700" cy="20955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76</xdr:row>
      <xdr:rowOff>28575</xdr:rowOff>
    </xdr:from>
    <xdr:to>
      <xdr:col>1</xdr:col>
      <xdr:colOff>314325</xdr:colOff>
      <xdr:row>76</xdr:row>
      <xdr:rowOff>228600</xdr:rowOff>
    </xdr:to>
    <xdr:sp macro="" textlink="">
      <xdr:nvSpPr>
        <xdr:cNvPr id="10" name="楕円 9">
          <a:extLst>
            <a:ext uri="{FF2B5EF4-FFF2-40B4-BE49-F238E27FC236}">
              <a16:creationId xmlns:a16="http://schemas.microsoft.com/office/drawing/2014/main" id="{C429B806-4E3C-4654-B076-E36B3B80F7C5}"/>
            </a:ext>
          </a:extLst>
        </xdr:cNvPr>
        <xdr:cNvSpPr/>
      </xdr:nvSpPr>
      <xdr:spPr>
        <a:xfrm>
          <a:off x="76200" y="19754850"/>
          <a:ext cx="247650" cy="200025"/>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104</xdr:row>
      <xdr:rowOff>28575</xdr:rowOff>
    </xdr:from>
    <xdr:to>
      <xdr:col>1</xdr:col>
      <xdr:colOff>304800</xdr:colOff>
      <xdr:row>104</xdr:row>
      <xdr:rowOff>219075</xdr:rowOff>
    </xdr:to>
    <xdr:sp macro="" textlink="">
      <xdr:nvSpPr>
        <xdr:cNvPr id="11" name="楕円 10">
          <a:extLst>
            <a:ext uri="{FF2B5EF4-FFF2-40B4-BE49-F238E27FC236}">
              <a16:creationId xmlns:a16="http://schemas.microsoft.com/office/drawing/2014/main" id="{61356673-965A-4770-86CE-FD2D2A24FB36}"/>
            </a:ext>
          </a:extLst>
        </xdr:cNvPr>
        <xdr:cNvSpPr/>
      </xdr:nvSpPr>
      <xdr:spPr>
        <a:xfrm>
          <a:off x="76200" y="26422350"/>
          <a:ext cx="238125" cy="19050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108</xdr:row>
      <xdr:rowOff>28575</xdr:rowOff>
    </xdr:from>
    <xdr:to>
      <xdr:col>1</xdr:col>
      <xdr:colOff>314325</xdr:colOff>
      <xdr:row>108</xdr:row>
      <xdr:rowOff>238125</xdr:rowOff>
    </xdr:to>
    <xdr:sp macro="" textlink="">
      <xdr:nvSpPr>
        <xdr:cNvPr id="12" name="楕円 11">
          <a:extLst>
            <a:ext uri="{FF2B5EF4-FFF2-40B4-BE49-F238E27FC236}">
              <a16:creationId xmlns:a16="http://schemas.microsoft.com/office/drawing/2014/main" id="{E5AB28DA-D060-4AAC-9270-A409B2900C1C}"/>
            </a:ext>
          </a:extLst>
        </xdr:cNvPr>
        <xdr:cNvSpPr/>
      </xdr:nvSpPr>
      <xdr:spPr>
        <a:xfrm>
          <a:off x="47625" y="27374850"/>
          <a:ext cx="276225" cy="209550"/>
        </a:xfrm>
        <a:prstGeom prst="ellipse">
          <a:avLst/>
        </a:prstGeom>
        <a:noFill/>
        <a:ln w="28575">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34</xdr:row>
      <xdr:rowOff>56131</xdr:rowOff>
    </xdr:to>
    <xdr:pic>
      <xdr:nvPicPr>
        <xdr:cNvPr id="3" name="図 2">
          <a:extLst>
            <a:ext uri="{FF2B5EF4-FFF2-40B4-BE49-F238E27FC236}">
              <a16:creationId xmlns:a16="http://schemas.microsoft.com/office/drawing/2014/main" id="{80816786-6ACE-42D2-B757-7D5ADAF1A055}"/>
            </a:ext>
          </a:extLst>
        </xdr:cNvPr>
        <xdr:cNvPicPr>
          <a:picLocks noChangeAspect="1"/>
        </xdr:cNvPicPr>
      </xdr:nvPicPr>
      <xdr:blipFill>
        <a:blip xmlns:r="http://schemas.openxmlformats.org/officeDocument/2006/relationships" r:embed="rId1"/>
        <a:stretch>
          <a:fillRect/>
        </a:stretch>
      </xdr:blipFill>
      <xdr:spPr>
        <a:xfrm>
          <a:off x="0" y="0"/>
          <a:ext cx="11304762" cy="8152381"/>
        </a:xfrm>
        <a:prstGeom prst="rect">
          <a:avLst/>
        </a:prstGeom>
      </xdr:spPr>
    </xdr:pic>
    <xdr:clientData/>
  </xdr:twoCellAnchor>
  <xdr:twoCellAnchor editAs="oneCell">
    <xdr:from>
      <xdr:col>0</xdr:col>
      <xdr:colOff>0</xdr:colOff>
      <xdr:row>35</xdr:row>
      <xdr:rowOff>0</xdr:rowOff>
    </xdr:from>
    <xdr:to>
      <xdr:col>17</xdr:col>
      <xdr:colOff>227114</xdr:colOff>
      <xdr:row>69</xdr:row>
      <xdr:rowOff>132321</xdr:rowOff>
    </xdr:to>
    <xdr:pic>
      <xdr:nvPicPr>
        <xdr:cNvPr id="5" name="図 4">
          <a:extLst>
            <a:ext uri="{FF2B5EF4-FFF2-40B4-BE49-F238E27FC236}">
              <a16:creationId xmlns:a16="http://schemas.microsoft.com/office/drawing/2014/main" id="{969EAC5D-651E-48F2-AFC2-E09AE68CD325}"/>
            </a:ext>
          </a:extLst>
        </xdr:cNvPr>
        <xdr:cNvPicPr>
          <a:picLocks noChangeAspect="1"/>
        </xdr:cNvPicPr>
      </xdr:nvPicPr>
      <xdr:blipFill>
        <a:blip xmlns:r="http://schemas.openxmlformats.org/officeDocument/2006/relationships" r:embed="rId2"/>
        <a:stretch>
          <a:fillRect/>
        </a:stretch>
      </xdr:blipFill>
      <xdr:spPr>
        <a:xfrm>
          <a:off x="0" y="8334375"/>
          <a:ext cx="11885714" cy="8228571"/>
        </a:xfrm>
        <a:prstGeom prst="rect">
          <a:avLst/>
        </a:prstGeom>
      </xdr:spPr>
    </xdr:pic>
    <xdr:clientData/>
  </xdr:twoCellAnchor>
  <xdr:twoCellAnchor editAs="oneCell">
    <xdr:from>
      <xdr:col>0</xdr:col>
      <xdr:colOff>0</xdr:colOff>
      <xdr:row>70</xdr:row>
      <xdr:rowOff>0</xdr:rowOff>
    </xdr:from>
    <xdr:to>
      <xdr:col>15</xdr:col>
      <xdr:colOff>608238</xdr:colOff>
      <xdr:row>103</xdr:row>
      <xdr:rowOff>227589</xdr:rowOff>
    </xdr:to>
    <xdr:pic>
      <xdr:nvPicPr>
        <xdr:cNvPr id="7" name="図 6">
          <a:extLst>
            <a:ext uri="{FF2B5EF4-FFF2-40B4-BE49-F238E27FC236}">
              <a16:creationId xmlns:a16="http://schemas.microsoft.com/office/drawing/2014/main" id="{4816E37D-F3FF-4A4F-99C3-5ED58F51D4BC}"/>
            </a:ext>
          </a:extLst>
        </xdr:cNvPr>
        <xdr:cNvPicPr>
          <a:picLocks noChangeAspect="1"/>
        </xdr:cNvPicPr>
      </xdr:nvPicPr>
      <xdr:blipFill>
        <a:blip xmlns:r="http://schemas.openxmlformats.org/officeDocument/2006/relationships" r:embed="rId3"/>
        <a:stretch>
          <a:fillRect/>
        </a:stretch>
      </xdr:blipFill>
      <xdr:spPr>
        <a:xfrm>
          <a:off x="0" y="16668750"/>
          <a:ext cx="10895238" cy="8085714"/>
        </a:xfrm>
        <a:prstGeom prst="rect">
          <a:avLst/>
        </a:prstGeom>
      </xdr:spPr>
    </xdr:pic>
    <xdr:clientData/>
  </xdr:twoCellAnchor>
  <xdr:twoCellAnchor editAs="oneCell">
    <xdr:from>
      <xdr:col>0</xdr:col>
      <xdr:colOff>1</xdr:colOff>
      <xdr:row>105</xdr:row>
      <xdr:rowOff>0</xdr:rowOff>
    </xdr:from>
    <xdr:to>
      <xdr:col>15</xdr:col>
      <xdr:colOff>274904</xdr:colOff>
      <xdr:row>138</xdr:row>
      <xdr:rowOff>122827</xdr:rowOff>
    </xdr:to>
    <xdr:pic>
      <xdr:nvPicPr>
        <xdr:cNvPr id="9" name="図 8">
          <a:extLst>
            <a:ext uri="{FF2B5EF4-FFF2-40B4-BE49-F238E27FC236}">
              <a16:creationId xmlns:a16="http://schemas.microsoft.com/office/drawing/2014/main" id="{F771264F-DCCA-4BD3-82A8-785DE0AE67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5003125"/>
          <a:ext cx="10561903" cy="7980952"/>
        </a:xfrm>
        <a:prstGeom prst="rect">
          <a:avLst/>
        </a:prstGeom>
      </xdr:spPr>
    </xdr:pic>
    <xdr:clientData/>
  </xdr:twoCellAnchor>
  <xdr:twoCellAnchor editAs="oneCell">
    <xdr:from>
      <xdr:col>0</xdr:col>
      <xdr:colOff>0</xdr:colOff>
      <xdr:row>139</xdr:row>
      <xdr:rowOff>0</xdr:rowOff>
    </xdr:from>
    <xdr:to>
      <xdr:col>15</xdr:col>
      <xdr:colOff>265380</xdr:colOff>
      <xdr:row>171</xdr:row>
      <xdr:rowOff>170476</xdr:rowOff>
    </xdr:to>
    <xdr:pic>
      <xdr:nvPicPr>
        <xdr:cNvPr id="11" name="図 10">
          <a:extLst>
            <a:ext uri="{FF2B5EF4-FFF2-40B4-BE49-F238E27FC236}">
              <a16:creationId xmlns:a16="http://schemas.microsoft.com/office/drawing/2014/main" id="{3BE0934B-199E-4BBD-9F30-1D305B179EE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3099375"/>
          <a:ext cx="10552380" cy="7790476"/>
        </a:xfrm>
        <a:prstGeom prst="rect">
          <a:avLst/>
        </a:prstGeom>
      </xdr:spPr>
    </xdr:pic>
    <xdr:clientData/>
  </xdr:twoCellAnchor>
  <xdr:twoCellAnchor editAs="oneCell">
    <xdr:from>
      <xdr:col>0</xdr:col>
      <xdr:colOff>0</xdr:colOff>
      <xdr:row>172</xdr:row>
      <xdr:rowOff>0</xdr:rowOff>
    </xdr:from>
    <xdr:to>
      <xdr:col>15</xdr:col>
      <xdr:colOff>417762</xdr:colOff>
      <xdr:row>205</xdr:row>
      <xdr:rowOff>113303</xdr:rowOff>
    </xdr:to>
    <xdr:pic>
      <xdr:nvPicPr>
        <xdr:cNvPr id="13" name="図 12">
          <a:extLst>
            <a:ext uri="{FF2B5EF4-FFF2-40B4-BE49-F238E27FC236}">
              <a16:creationId xmlns:a16="http://schemas.microsoft.com/office/drawing/2014/main" id="{B215A3AB-BE19-4ED7-9B88-5E30F898D9EE}"/>
            </a:ext>
          </a:extLst>
        </xdr:cNvPr>
        <xdr:cNvPicPr>
          <a:picLocks noChangeAspect="1"/>
        </xdr:cNvPicPr>
      </xdr:nvPicPr>
      <xdr:blipFill>
        <a:blip xmlns:r="http://schemas.openxmlformats.org/officeDocument/2006/relationships" r:embed="rId6"/>
        <a:stretch>
          <a:fillRect/>
        </a:stretch>
      </xdr:blipFill>
      <xdr:spPr>
        <a:xfrm>
          <a:off x="0" y="40957500"/>
          <a:ext cx="10704762" cy="7971428"/>
        </a:xfrm>
        <a:prstGeom prst="rect">
          <a:avLst/>
        </a:prstGeom>
      </xdr:spPr>
    </xdr:pic>
    <xdr:clientData/>
  </xdr:twoCellAnchor>
  <xdr:twoCellAnchor editAs="oneCell">
    <xdr:from>
      <xdr:col>0</xdr:col>
      <xdr:colOff>0</xdr:colOff>
      <xdr:row>206</xdr:row>
      <xdr:rowOff>0</xdr:rowOff>
    </xdr:from>
    <xdr:to>
      <xdr:col>16</xdr:col>
      <xdr:colOff>474819</xdr:colOff>
      <xdr:row>239</xdr:row>
      <xdr:rowOff>170446</xdr:rowOff>
    </xdr:to>
    <xdr:pic>
      <xdr:nvPicPr>
        <xdr:cNvPr id="15" name="図 14">
          <a:extLst>
            <a:ext uri="{FF2B5EF4-FFF2-40B4-BE49-F238E27FC236}">
              <a16:creationId xmlns:a16="http://schemas.microsoft.com/office/drawing/2014/main" id="{97CD9EC1-E380-4FDA-A7DE-1F86EE5F39DC}"/>
            </a:ext>
          </a:extLst>
        </xdr:cNvPr>
        <xdr:cNvPicPr>
          <a:picLocks noChangeAspect="1"/>
        </xdr:cNvPicPr>
      </xdr:nvPicPr>
      <xdr:blipFill>
        <a:blip xmlns:r="http://schemas.openxmlformats.org/officeDocument/2006/relationships" r:embed="rId7"/>
        <a:stretch>
          <a:fillRect/>
        </a:stretch>
      </xdr:blipFill>
      <xdr:spPr>
        <a:xfrm>
          <a:off x="0" y="49053750"/>
          <a:ext cx="11447619" cy="8028571"/>
        </a:xfrm>
        <a:prstGeom prst="rect">
          <a:avLst/>
        </a:prstGeom>
      </xdr:spPr>
    </xdr:pic>
    <xdr:clientData/>
  </xdr:twoCellAnchor>
  <xdr:twoCellAnchor editAs="oneCell">
    <xdr:from>
      <xdr:col>0</xdr:col>
      <xdr:colOff>0</xdr:colOff>
      <xdr:row>240</xdr:row>
      <xdr:rowOff>0</xdr:rowOff>
    </xdr:from>
    <xdr:to>
      <xdr:col>15</xdr:col>
      <xdr:colOff>293952</xdr:colOff>
      <xdr:row>271</xdr:row>
      <xdr:rowOff>94315</xdr:rowOff>
    </xdr:to>
    <xdr:pic>
      <xdr:nvPicPr>
        <xdr:cNvPr id="17" name="図 16">
          <a:extLst>
            <a:ext uri="{FF2B5EF4-FFF2-40B4-BE49-F238E27FC236}">
              <a16:creationId xmlns:a16="http://schemas.microsoft.com/office/drawing/2014/main" id="{592EC923-1FDD-462F-8C2C-B2761726CFF8}"/>
            </a:ext>
          </a:extLst>
        </xdr:cNvPr>
        <xdr:cNvPicPr>
          <a:picLocks noChangeAspect="1"/>
        </xdr:cNvPicPr>
      </xdr:nvPicPr>
      <xdr:blipFill>
        <a:blip xmlns:r="http://schemas.openxmlformats.org/officeDocument/2006/relationships" r:embed="rId8"/>
        <a:stretch>
          <a:fillRect/>
        </a:stretch>
      </xdr:blipFill>
      <xdr:spPr>
        <a:xfrm>
          <a:off x="0" y="57150000"/>
          <a:ext cx="10580952" cy="7476190"/>
        </a:xfrm>
        <a:prstGeom prst="rect">
          <a:avLst/>
        </a:prstGeom>
      </xdr:spPr>
    </xdr:pic>
    <xdr:clientData/>
  </xdr:twoCellAnchor>
  <xdr:twoCellAnchor editAs="oneCell">
    <xdr:from>
      <xdr:col>0</xdr:col>
      <xdr:colOff>0</xdr:colOff>
      <xdr:row>272</xdr:row>
      <xdr:rowOff>0</xdr:rowOff>
    </xdr:from>
    <xdr:to>
      <xdr:col>8</xdr:col>
      <xdr:colOff>656457</xdr:colOff>
      <xdr:row>307</xdr:row>
      <xdr:rowOff>94196</xdr:rowOff>
    </xdr:to>
    <xdr:pic>
      <xdr:nvPicPr>
        <xdr:cNvPr id="19" name="図 18">
          <a:extLst>
            <a:ext uri="{FF2B5EF4-FFF2-40B4-BE49-F238E27FC236}">
              <a16:creationId xmlns:a16="http://schemas.microsoft.com/office/drawing/2014/main" id="{023FA6A3-B464-4A3D-9024-F725EDB30125}"/>
            </a:ext>
          </a:extLst>
        </xdr:cNvPr>
        <xdr:cNvPicPr>
          <a:picLocks noChangeAspect="1"/>
        </xdr:cNvPicPr>
      </xdr:nvPicPr>
      <xdr:blipFill>
        <a:blip xmlns:r="http://schemas.openxmlformats.org/officeDocument/2006/relationships" r:embed="rId9"/>
        <a:stretch>
          <a:fillRect/>
        </a:stretch>
      </xdr:blipFill>
      <xdr:spPr>
        <a:xfrm>
          <a:off x="0" y="64770000"/>
          <a:ext cx="6142857" cy="8428571"/>
        </a:xfrm>
        <a:prstGeom prst="rect">
          <a:avLst/>
        </a:prstGeom>
      </xdr:spPr>
    </xdr:pic>
    <xdr:clientData/>
  </xdr:twoCellAnchor>
  <xdr:twoCellAnchor editAs="oneCell">
    <xdr:from>
      <xdr:col>0</xdr:col>
      <xdr:colOff>0</xdr:colOff>
      <xdr:row>308</xdr:row>
      <xdr:rowOff>0</xdr:rowOff>
    </xdr:from>
    <xdr:to>
      <xdr:col>16</xdr:col>
      <xdr:colOff>27200</xdr:colOff>
      <xdr:row>341</xdr:row>
      <xdr:rowOff>56161</xdr:rowOff>
    </xdr:to>
    <xdr:pic>
      <xdr:nvPicPr>
        <xdr:cNvPr id="21" name="図 20">
          <a:extLst>
            <a:ext uri="{FF2B5EF4-FFF2-40B4-BE49-F238E27FC236}">
              <a16:creationId xmlns:a16="http://schemas.microsoft.com/office/drawing/2014/main" id="{E4587991-5C01-443A-BE69-507C0B9C77D2}"/>
            </a:ext>
          </a:extLst>
        </xdr:cNvPr>
        <xdr:cNvPicPr>
          <a:picLocks noChangeAspect="1"/>
        </xdr:cNvPicPr>
      </xdr:nvPicPr>
      <xdr:blipFill>
        <a:blip xmlns:r="http://schemas.openxmlformats.org/officeDocument/2006/relationships" r:embed="rId10"/>
        <a:stretch>
          <a:fillRect/>
        </a:stretch>
      </xdr:blipFill>
      <xdr:spPr>
        <a:xfrm>
          <a:off x="0" y="73342500"/>
          <a:ext cx="11000000" cy="7914286"/>
        </a:xfrm>
        <a:prstGeom prst="rect">
          <a:avLst/>
        </a:prstGeom>
      </xdr:spPr>
    </xdr:pic>
    <xdr:clientData/>
  </xdr:twoCellAnchor>
  <xdr:twoCellAnchor editAs="oneCell">
    <xdr:from>
      <xdr:col>0</xdr:col>
      <xdr:colOff>0</xdr:colOff>
      <xdr:row>342</xdr:row>
      <xdr:rowOff>0</xdr:rowOff>
    </xdr:from>
    <xdr:to>
      <xdr:col>8</xdr:col>
      <xdr:colOff>637409</xdr:colOff>
      <xdr:row>377</xdr:row>
      <xdr:rowOff>122768</xdr:rowOff>
    </xdr:to>
    <xdr:pic>
      <xdr:nvPicPr>
        <xdr:cNvPr id="23" name="図 22">
          <a:extLst>
            <a:ext uri="{FF2B5EF4-FFF2-40B4-BE49-F238E27FC236}">
              <a16:creationId xmlns:a16="http://schemas.microsoft.com/office/drawing/2014/main" id="{ABDCEB68-EC00-43A2-8E23-53D70FD464D3}"/>
            </a:ext>
          </a:extLst>
        </xdr:cNvPr>
        <xdr:cNvPicPr>
          <a:picLocks noChangeAspect="1"/>
        </xdr:cNvPicPr>
      </xdr:nvPicPr>
      <xdr:blipFill>
        <a:blip xmlns:r="http://schemas.openxmlformats.org/officeDocument/2006/relationships" r:embed="rId11"/>
        <a:stretch>
          <a:fillRect/>
        </a:stretch>
      </xdr:blipFill>
      <xdr:spPr>
        <a:xfrm>
          <a:off x="0" y="81438750"/>
          <a:ext cx="6123809" cy="84571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111"/>
  <sheetViews>
    <sheetView topLeftCell="C103" workbookViewId="0">
      <selection activeCell="K3" sqref="K3:P3"/>
    </sheetView>
  </sheetViews>
  <sheetFormatPr defaultRowHeight="18.75"/>
  <cols>
    <col min="1" max="1" width="0.125" customWidth="1"/>
    <col min="2" max="2" width="4.5" customWidth="1"/>
    <col min="3" max="3" width="14.375" customWidth="1"/>
    <col min="4" max="4" width="8.75" customWidth="1"/>
    <col min="5" max="5" width="6.125" customWidth="1"/>
    <col min="6" max="6" width="4.25" style="19" customWidth="1"/>
    <col min="7" max="7" width="5" customWidth="1"/>
    <col min="8" max="8" width="8" customWidth="1"/>
    <col min="9" max="9" width="6.875" customWidth="1"/>
    <col min="10" max="10" width="13.25" customWidth="1"/>
    <col min="11" max="11" width="11.375" customWidth="1"/>
    <col min="12" max="12" width="6.25" customWidth="1"/>
    <col min="13" max="13" width="6.625" customWidth="1"/>
    <col min="14" max="14" width="10.375" customWidth="1"/>
    <col min="15" max="15" width="14.375" customWidth="1"/>
    <col min="16" max="16" width="8" customWidth="1"/>
    <col min="17" max="17" width="10.75" style="64" customWidth="1"/>
    <col min="18" max="18" width="17.375" hidden="1" customWidth="1"/>
  </cols>
  <sheetData>
    <row r="2" spans="2:17">
      <c r="B2" s="199" t="s">
        <v>0</v>
      </c>
      <c r="C2" s="200"/>
      <c r="D2" s="153" t="s">
        <v>37</v>
      </c>
      <c r="E2" s="199" t="s">
        <v>1</v>
      </c>
      <c r="F2" s="204"/>
      <c r="G2" s="205"/>
      <c r="H2" s="151" t="s">
        <v>33</v>
      </c>
      <c r="I2" s="198" t="s">
        <v>2</v>
      </c>
      <c r="J2" s="198"/>
      <c r="K2" s="227">
        <v>300000</v>
      </c>
      <c r="L2" s="228"/>
      <c r="M2" s="225" t="s">
        <v>3</v>
      </c>
      <c r="N2" s="226"/>
      <c r="O2" s="219">
        <v>37531867635</v>
      </c>
      <c r="P2" s="220"/>
    </row>
    <row r="3" spans="2:17" ht="114.75" customHeight="1">
      <c r="B3" s="202" t="s">
        <v>4</v>
      </c>
      <c r="C3" s="203"/>
      <c r="D3" s="201" t="s">
        <v>44</v>
      </c>
      <c r="E3" s="201"/>
      <c r="F3" s="201"/>
      <c r="G3" s="201"/>
      <c r="H3" s="201"/>
      <c r="I3" s="198" t="s">
        <v>5</v>
      </c>
      <c r="J3" s="198"/>
      <c r="K3" s="224" t="s">
        <v>34</v>
      </c>
      <c r="L3" s="224"/>
      <c r="M3" s="224"/>
      <c r="N3" s="224"/>
      <c r="O3" s="224"/>
      <c r="P3" s="224"/>
    </row>
    <row r="4" spans="2:17">
      <c r="B4" s="199" t="s">
        <v>6</v>
      </c>
      <c r="C4" s="205"/>
      <c r="D4" s="208"/>
      <c r="E4" s="209"/>
      <c r="F4" s="199" t="s">
        <v>7</v>
      </c>
      <c r="G4" s="200"/>
      <c r="H4" s="88">
        <f>SUM($P$11:$P$105)</f>
        <v>3861.4999999999964</v>
      </c>
      <c r="I4" s="210" t="s">
        <v>8</v>
      </c>
      <c r="J4" s="210"/>
      <c r="K4" s="227"/>
      <c r="L4" s="227"/>
      <c r="M4" s="229" t="s">
        <v>9</v>
      </c>
      <c r="N4" s="230"/>
      <c r="O4" s="221"/>
      <c r="P4" s="222"/>
    </row>
    <row r="5" spans="2:17">
      <c r="B5" s="2" t="s">
        <v>10</v>
      </c>
      <c r="C5" s="3">
        <f>COUNTIF($O$11:$O$990,"&gt;0")</f>
        <v>94</v>
      </c>
      <c r="D5" s="23" t="s">
        <v>36</v>
      </c>
      <c r="E5" s="4">
        <f>COUNTIF($O$11:$O$990,"&lt;0")</f>
        <v>6</v>
      </c>
      <c r="F5" s="13" t="s">
        <v>11</v>
      </c>
      <c r="G5" s="20">
        <v>0</v>
      </c>
      <c r="H5" s="89" t="s">
        <v>12</v>
      </c>
      <c r="I5" s="5">
        <f>C5/SUM(C5,E5,G5)</f>
        <v>0.94</v>
      </c>
      <c r="J5" s="87" t="s">
        <v>13</v>
      </c>
      <c r="K5" s="227"/>
      <c r="L5" s="227"/>
      <c r="M5" s="229" t="s">
        <v>14</v>
      </c>
      <c r="N5" s="230"/>
      <c r="O5" s="223"/>
      <c r="P5" s="223"/>
    </row>
    <row r="6" spans="2:17">
      <c r="B6" s="25"/>
      <c r="C6" s="26"/>
      <c r="D6" s="27"/>
      <c r="E6" s="26"/>
      <c r="F6" s="27"/>
      <c r="G6" s="28"/>
      <c r="H6" s="29"/>
      <c r="I6" s="30"/>
      <c r="J6" s="25"/>
      <c r="K6" s="137"/>
      <c r="L6" s="138"/>
      <c r="M6" s="37"/>
      <c r="N6" s="138"/>
      <c r="O6" s="24"/>
      <c r="P6" s="1"/>
    </row>
    <row r="7" spans="2:17" ht="31.5" customHeight="1">
      <c r="B7" s="38"/>
      <c r="C7" s="65" t="s">
        <v>38</v>
      </c>
      <c r="D7" s="39"/>
      <c r="E7" s="206" t="s">
        <v>39</v>
      </c>
      <c r="F7" s="207"/>
      <c r="H7" s="132"/>
      <c r="I7" s="133"/>
      <c r="J7" s="134" t="s">
        <v>71</v>
      </c>
      <c r="K7" s="41"/>
      <c r="L7" s="40" t="s">
        <v>40</v>
      </c>
      <c r="M7" s="37"/>
      <c r="N7" s="42"/>
      <c r="O7" s="43" t="s">
        <v>41</v>
      </c>
      <c r="P7" s="1"/>
    </row>
    <row r="8" spans="2:17">
      <c r="B8" s="31"/>
      <c r="C8" s="32"/>
      <c r="D8" s="33"/>
      <c r="E8" s="31"/>
      <c r="F8" s="34"/>
      <c r="G8" s="33"/>
      <c r="H8" s="31"/>
      <c r="I8" s="31"/>
      <c r="J8" s="31"/>
      <c r="K8" s="33"/>
      <c r="L8" s="35"/>
      <c r="M8" s="35"/>
      <c r="N8" s="36"/>
      <c r="O8" s="1"/>
      <c r="P8" s="1"/>
    </row>
    <row r="9" spans="2:17" ht="19.5" thickBot="1">
      <c r="B9" s="14" t="s">
        <v>15</v>
      </c>
      <c r="C9" s="15" t="s">
        <v>16</v>
      </c>
      <c r="D9" s="218" t="s">
        <v>17</v>
      </c>
      <c r="E9" s="204"/>
      <c r="F9" s="204"/>
      <c r="G9" s="204"/>
      <c r="H9" s="204"/>
      <c r="I9" s="215" t="s">
        <v>18</v>
      </c>
      <c r="J9" s="216"/>
      <c r="K9" s="217" t="s">
        <v>19</v>
      </c>
      <c r="L9" s="211" t="s">
        <v>20</v>
      </c>
      <c r="M9" s="212"/>
      <c r="N9" s="212"/>
      <c r="O9" s="213" t="s">
        <v>21</v>
      </c>
      <c r="P9" s="214"/>
      <c r="Q9" s="66"/>
    </row>
    <row r="10" spans="2:17">
      <c r="B10" s="16"/>
      <c r="C10" s="17"/>
      <c r="D10" s="6" t="s">
        <v>22</v>
      </c>
      <c r="E10" s="6" t="s">
        <v>23</v>
      </c>
      <c r="F10" s="22" t="s">
        <v>35</v>
      </c>
      <c r="G10" s="6" t="s">
        <v>24</v>
      </c>
      <c r="H10" s="12" t="s">
        <v>25</v>
      </c>
      <c r="I10" s="124" t="s">
        <v>26</v>
      </c>
      <c r="J10" s="97" t="s">
        <v>27</v>
      </c>
      <c r="K10" s="217"/>
      <c r="L10" s="7" t="s">
        <v>22</v>
      </c>
      <c r="M10" s="7" t="s">
        <v>23</v>
      </c>
      <c r="N10" s="11" t="s">
        <v>25</v>
      </c>
      <c r="O10" s="99" t="s">
        <v>28</v>
      </c>
      <c r="P10" s="110" t="s">
        <v>29</v>
      </c>
      <c r="Q10" s="107"/>
    </row>
    <row r="11" spans="2:17">
      <c r="B11" s="49">
        <v>1</v>
      </c>
      <c r="C11" s="50">
        <v>300000</v>
      </c>
      <c r="D11" s="49">
        <v>2006</v>
      </c>
      <c r="E11" s="51">
        <v>42478</v>
      </c>
      <c r="F11" s="52">
        <v>2</v>
      </c>
      <c r="G11" s="49" t="s">
        <v>30</v>
      </c>
      <c r="H11" s="81">
        <v>117.91</v>
      </c>
      <c r="I11" s="125">
        <v>23</v>
      </c>
      <c r="J11" s="118">
        <f t="shared" ref="J11:J42" si="0">IF(E11="","",C11*0.03)</f>
        <v>9000</v>
      </c>
      <c r="K11" s="53">
        <f t="shared" ref="K11:K22" si="1">IF(I11="","",(J11/I11)/1000)</f>
        <v>0.39130434782608692</v>
      </c>
      <c r="L11" s="49">
        <v>2006</v>
      </c>
      <c r="M11" s="51">
        <v>42478</v>
      </c>
      <c r="N11" s="49">
        <v>118.1</v>
      </c>
      <c r="O11" s="100">
        <f t="shared" ref="O11:O42" si="2">IF(M11="","",(IF(G11="売",H11-N11,N11-H11))*K11*100000)</f>
        <v>7434.7826086955629</v>
      </c>
      <c r="P11" s="111">
        <f>IF(M11="","",IF(O11&lt;0,I11*(-1),IF(G11="買",(N11-H11)*100,(H11-N11)*100)))</f>
        <v>18.999999999999773</v>
      </c>
      <c r="Q11" s="107"/>
    </row>
    <row r="12" spans="2:17">
      <c r="B12" s="54">
        <v>2</v>
      </c>
      <c r="C12" s="55">
        <f>IF(O11="","",C11+O11)</f>
        <v>307434.78260869556</v>
      </c>
      <c r="D12" s="54">
        <v>2006</v>
      </c>
      <c r="E12" s="56">
        <v>42478</v>
      </c>
      <c r="F12" s="57">
        <v>1</v>
      </c>
      <c r="G12" s="54" t="s">
        <v>31</v>
      </c>
      <c r="H12" s="85">
        <v>117.848</v>
      </c>
      <c r="I12" s="126">
        <v>12.2</v>
      </c>
      <c r="J12" s="119">
        <f t="shared" si="0"/>
        <v>9223.0434782608663</v>
      </c>
      <c r="K12" s="59">
        <f t="shared" si="1"/>
        <v>0.75598717034925145</v>
      </c>
      <c r="L12" s="54">
        <v>2006</v>
      </c>
      <c r="M12" s="56">
        <v>42479</v>
      </c>
      <c r="N12" s="54">
        <v>117.04</v>
      </c>
      <c r="O12" s="101">
        <f t="shared" si="2"/>
        <v>61083.763364218968</v>
      </c>
      <c r="P12" s="112">
        <f>IF(M12="","",IF(O12&lt;0,I12*(-1),IF(G12="買",(N12-H12)*100,(H12-N12)*100)))</f>
        <v>80.799999999999272</v>
      </c>
      <c r="Q12" s="108" t="s">
        <v>43</v>
      </c>
    </row>
    <row r="13" spans="2:17">
      <c r="B13" s="44">
        <v>3</v>
      </c>
      <c r="C13" s="45">
        <f>IF(O12="","",C12+O12)</f>
        <v>368518.54597291455</v>
      </c>
      <c r="D13" s="44">
        <v>2006</v>
      </c>
      <c r="E13" s="46">
        <v>42479</v>
      </c>
      <c r="F13" s="47">
        <v>1</v>
      </c>
      <c r="G13" s="44" t="s">
        <v>30</v>
      </c>
      <c r="H13" s="84">
        <v>117.105</v>
      </c>
      <c r="I13" s="127">
        <v>18.5</v>
      </c>
      <c r="J13" s="120">
        <f t="shared" si="0"/>
        <v>11055.556379187436</v>
      </c>
      <c r="K13" s="48">
        <f t="shared" si="1"/>
        <v>0.59759764211823974</v>
      </c>
      <c r="L13" s="44">
        <v>2006</v>
      </c>
      <c r="M13" s="46">
        <v>42479</v>
      </c>
      <c r="N13" s="44">
        <v>117.77</v>
      </c>
      <c r="O13" s="102">
        <f t="shared" si="2"/>
        <v>39740.243200862467</v>
      </c>
      <c r="P13" s="113">
        <f>IF(M13="","",IF(O13&lt;0,I13*(-1),IF(G13="買",(N13-H13)*100,(H13-N13)*100)))</f>
        <v>66.499999999999204</v>
      </c>
      <c r="Q13" s="107"/>
    </row>
    <row r="14" spans="2:17">
      <c r="B14" s="49">
        <v>4</v>
      </c>
      <c r="C14" s="50">
        <f>IF(O13="","",C13+O13)</f>
        <v>408258.78917377704</v>
      </c>
      <c r="D14" s="49">
        <v>2006</v>
      </c>
      <c r="E14" s="51">
        <v>42480</v>
      </c>
      <c r="F14" s="52">
        <v>2</v>
      </c>
      <c r="G14" s="49" t="s">
        <v>30</v>
      </c>
      <c r="H14" s="81">
        <v>117.66</v>
      </c>
      <c r="I14" s="125">
        <v>22</v>
      </c>
      <c r="J14" s="118">
        <f t="shared" si="0"/>
        <v>12247.763675213311</v>
      </c>
      <c r="K14" s="53">
        <f t="shared" si="1"/>
        <v>0.55671653069151406</v>
      </c>
      <c r="L14" s="49">
        <v>2006</v>
      </c>
      <c r="M14" s="51">
        <v>42480</v>
      </c>
      <c r="N14" s="49">
        <v>117.7</v>
      </c>
      <c r="O14" s="100">
        <f t="shared" si="2"/>
        <v>2226.8661227664043</v>
      </c>
      <c r="P14" s="111">
        <v>4</v>
      </c>
      <c r="Q14" s="107"/>
    </row>
    <row r="15" spans="2:17">
      <c r="B15" s="68">
        <v>5</v>
      </c>
      <c r="C15" s="74">
        <f>IF(O14="","",C14+O14)</f>
        <v>410485.65529654344</v>
      </c>
      <c r="D15" s="68">
        <v>2006</v>
      </c>
      <c r="E15" s="69">
        <v>42481</v>
      </c>
      <c r="F15" s="70">
        <v>1</v>
      </c>
      <c r="G15" s="68" t="s">
        <v>31</v>
      </c>
      <c r="H15" s="80">
        <v>117.27</v>
      </c>
      <c r="I15" s="128">
        <v>11</v>
      </c>
      <c r="J15" s="121">
        <f t="shared" si="0"/>
        <v>12314.569658896302</v>
      </c>
      <c r="K15" s="71">
        <f t="shared" si="1"/>
        <v>1.1195063326269366</v>
      </c>
      <c r="L15" s="68">
        <v>2006</v>
      </c>
      <c r="M15" s="69">
        <v>42484</v>
      </c>
      <c r="N15" s="68">
        <v>114.47</v>
      </c>
      <c r="O15" s="103">
        <f t="shared" si="2"/>
        <v>313461.77313554194</v>
      </c>
      <c r="P15" s="114">
        <f t="shared" ref="P15:P21" si="3">IF(M15="","",IF(O15&lt;0,I15*(-1),IF(G15="買",(N15-H15)*100,(H15-N15)*100)))</f>
        <v>279.99999999999972</v>
      </c>
      <c r="Q15" s="108" t="s">
        <v>69</v>
      </c>
    </row>
    <row r="16" spans="2:17">
      <c r="B16" s="49">
        <v>6</v>
      </c>
      <c r="C16" s="50">
        <v>726215</v>
      </c>
      <c r="D16" s="49">
        <v>2006</v>
      </c>
      <c r="E16" s="51">
        <v>42485</v>
      </c>
      <c r="F16" s="52">
        <v>2</v>
      </c>
      <c r="G16" s="49" t="s">
        <v>30</v>
      </c>
      <c r="H16" s="81">
        <v>114.66</v>
      </c>
      <c r="I16" s="125">
        <v>21</v>
      </c>
      <c r="J16" s="118">
        <f t="shared" si="0"/>
        <v>21786.45</v>
      </c>
      <c r="K16" s="53">
        <f t="shared" si="1"/>
        <v>1.03745</v>
      </c>
      <c r="L16" s="49">
        <v>2006</v>
      </c>
      <c r="M16" s="51">
        <v>42486</v>
      </c>
      <c r="N16" s="49">
        <v>115.13</v>
      </c>
      <c r="O16" s="100">
        <f t="shared" si="2"/>
        <v>48760.149999999878</v>
      </c>
      <c r="P16" s="111">
        <f t="shared" si="3"/>
        <v>46.999999999999886</v>
      </c>
      <c r="Q16" s="107"/>
    </row>
    <row r="17" spans="2:17">
      <c r="B17" s="8">
        <v>7</v>
      </c>
      <c r="C17" s="18">
        <f t="shared" ref="C17:C43" si="4">IF(O16="","",C16+O16)</f>
        <v>774975.14999999991</v>
      </c>
      <c r="D17" s="8">
        <v>2006</v>
      </c>
      <c r="E17" s="9">
        <v>42486</v>
      </c>
      <c r="F17" s="21">
        <v>1</v>
      </c>
      <c r="G17" s="8" t="s">
        <v>31</v>
      </c>
      <c r="H17" s="79">
        <v>114.996</v>
      </c>
      <c r="I17" s="129">
        <v>17.399999999999999</v>
      </c>
      <c r="J17" s="98">
        <f t="shared" si="0"/>
        <v>23249.254499999995</v>
      </c>
      <c r="K17" s="10">
        <f t="shared" si="1"/>
        <v>1.3361640517241378</v>
      </c>
      <c r="L17" s="8">
        <v>2006</v>
      </c>
      <c r="M17" s="9">
        <v>42486</v>
      </c>
      <c r="N17" s="8">
        <v>114.73</v>
      </c>
      <c r="O17" s="104">
        <f t="shared" si="2"/>
        <v>35541.963775860881</v>
      </c>
      <c r="P17" s="115">
        <f t="shared" si="3"/>
        <v>26.599999999999113</v>
      </c>
      <c r="Q17" s="107"/>
    </row>
    <row r="18" spans="2:17">
      <c r="B18" s="8">
        <v>8</v>
      </c>
      <c r="C18" s="18">
        <f t="shared" si="4"/>
        <v>810517.11377586075</v>
      </c>
      <c r="D18" s="8">
        <v>2006</v>
      </c>
      <c r="E18" s="9">
        <v>42486</v>
      </c>
      <c r="F18" s="21">
        <v>1</v>
      </c>
      <c r="G18" s="8" t="s">
        <v>31</v>
      </c>
      <c r="H18" s="79">
        <v>114.86</v>
      </c>
      <c r="I18" s="129">
        <v>1</v>
      </c>
      <c r="J18" s="98">
        <f t="shared" si="0"/>
        <v>24315.513413275821</v>
      </c>
      <c r="K18" s="10">
        <f t="shared" si="1"/>
        <v>24.31551341327582</v>
      </c>
      <c r="L18" s="8">
        <v>2006</v>
      </c>
      <c r="M18" s="9">
        <v>42487</v>
      </c>
      <c r="N18" s="8">
        <v>114.73</v>
      </c>
      <c r="O18" s="104">
        <f t="shared" si="2"/>
        <v>316101.67437257461</v>
      </c>
      <c r="P18" s="115">
        <f t="shared" si="3"/>
        <v>12.999999999999545</v>
      </c>
      <c r="Q18" s="107"/>
    </row>
    <row r="19" spans="2:17">
      <c r="B19" s="8">
        <v>9</v>
      </c>
      <c r="C19" s="18">
        <f t="shared" si="4"/>
        <v>1126618.7881484353</v>
      </c>
      <c r="D19" s="8">
        <v>2006</v>
      </c>
      <c r="E19" s="9">
        <v>42487</v>
      </c>
      <c r="F19" s="21">
        <v>1</v>
      </c>
      <c r="G19" s="8" t="s">
        <v>30</v>
      </c>
      <c r="H19" s="79">
        <v>114.729</v>
      </c>
      <c r="I19" s="129">
        <v>24.9</v>
      </c>
      <c r="J19" s="98">
        <f t="shared" si="0"/>
        <v>33798.563644453061</v>
      </c>
      <c r="K19" s="10">
        <f t="shared" si="1"/>
        <v>1.3573720339137776</v>
      </c>
      <c r="L19" s="8">
        <v>2006</v>
      </c>
      <c r="M19" s="9">
        <v>42487</v>
      </c>
      <c r="N19" s="8">
        <v>114.83</v>
      </c>
      <c r="O19" s="104">
        <f t="shared" si="2"/>
        <v>13709.45754252903</v>
      </c>
      <c r="P19" s="115">
        <f t="shared" si="3"/>
        <v>10.099999999999909</v>
      </c>
      <c r="Q19" s="107"/>
    </row>
    <row r="20" spans="2:17">
      <c r="B20" s="8">
        <v>10</v>
      </c>
      <c r="C20" s="18">
        <f t="shared" si="4"/>
        <v>1140328.2456909644</v>
      </c>
      <c r="D20" s="8">
        <v>2006</v>
      </c>
      <c r="E20" s="9">
        <v>42487</v>
      </c>
      <c r="F20" s="21">
        <v>1</v>
      </c>
      <c r="G20" s="8" t="s">
        <v>31</v>
      </c>
      <c r="H20" s="79">
        <v>114.645</v>
      </c>
      <c r="I20" s="129">
        <v>32.5</v>
      </c>
      <c r="J20" s="98">
        <f t="shared" si="0"/>
        <v>34209.84737072893</v>
      </c>
      <c r="K20" s="10">
        <f t="shared" si="1"/>
        <v>1.0526106883301209</v>
      </c>
      <c r="L20" s="8">
        <v>2006</v>
      </c>
      <c r="M20" s="9">
        <v>42487</v>
      </c>
      <c r="N20" s="8">
        <v>114.08</v>
      </c>
      <c r="O20" s="104">
        <f t="shared" si="2"/>
        <v>59472.503890651598</v>
      </c>
      <c r="P20" s="115">
        <f t="shared" si="3"/>
        <v>56.499999999999773</v>
      </c>
      <c r="Q20" s="107"/>
    </row>
    <row r="21" spans="2:17">
      <c r="B21" s="8">
        <v>11</v>
      </c>
      <c r="C21" s="18">
        <f t="shared" si="4"/>
        <v>1199800.7495816159</v>
      </c>
      <c r="D21" s="8">
        <v>2006</v>
      </c>
      <c r="E21" s="9">
        <v>42488</v>
      </c>
      <c r="F21" s="21">
        <v>1</v>
      </c>
      <c r="G21" s="8" t="s">
        <v>31</v>
      </c>
      <c r="H21" s="79">
        <v>114.247</v>
      </c>
      <c r="I21" s="129">
        <v>8.3000000000000007</v>
      </c>
      <c r="J21" s="98">
        <f t="shared" si="0"/>
        <v>35994.022487448477</v>
      </c>
      <c r="K21" s="10">
        <f t="shared" si="1"/>
        <v>4.3366292153552379</v>
      </c>
      <c r="L21" s="8">
        <v>2006</v>
      </c>
      <c r="M21" s="9">
        <v>42488</v>
      </c>
      <c r="N21" s="8">
        <v>114.33</v>
      </c>
      <c r="O21" s="104">
        <f t="shared" si="2"/>
        <v>-35994.022487447786</v>
      </c>
      <c r="P21" s="115">
        <f t="shared" si="3"/>
        <v>-8.3000000000000007</v>
      </c>
      <c r="Q21" s="107"/>
    </row>
    <row r="22" spans="2:17">
      <c r="B22" s="54">
        <v>12</v>
      </c>
      <c r="C22" s="55">
        <f t="shared" si="4"/>
        <v>1163806.7270941681</v>
      </c>
      <c r="D22" s="54">
        <v>2006</v>
      </c>
      <c r="E22" s="56">
        <v>42488</v>
      </c>
      <c r="F22" s="57">
        <v>1</v>
      </c>
      <c r="G22" s="54" t="s">
        <v>31</v>
      </c>
      <c r="H22" s="85">
        <v>114.015</v>
      </c>
      <c r="I22" s="126">
        <v>20.5</v>
      </c>
      <c r="J22" s="119">
        <f t="shared" si="0"/>
        <v>34914.201812825042</v>
      </c>
      <c r="K22" s="59">
        <f t="shared" si="1"/>
        <v>1.7031317957475631</v>
      </c>
      <c r="L22" s="54">
        <v>2006</v>
      </c>
      <c r="M22" s="56">
        <v>42491</v>
      </c>
      <c r="N22" s="54">
        <v>112.73</v>
      </c>
      <c r="O22" s="101">
        <f t="shared" si="2"/>
        <v>218852.43575356129</v>
      </c>
      <c r="P22" s="112">
        <v>128.5</v>
      </c>
      <c r="Q22" s="108" t="s">
        <v>70</v>
      </c>
    </row>
    <row r="23" spans="2:17">
      <c r="B23" s="90">
        <v>13</v>
      </c>
      <c r="C23" s="91">
        <f t="shared" si="4"/>
        <v>1382659.1628477294</v>
      </c>
      <c r="D23" s="90">
        <v>2006</v>
      </c>
      <c r="E23" s="92">
        <v>42491</v>
      </c>
      <c r="F23" s="93">
        <v>1</v>
      </c>
      <c r="G23" s="90" t="s">
        <v>30</v>
      </c>
      <c r="H23" s="94">
        <v>113.19</v>
      </c>
      <c r="I23" s="130">
        <v>3</v>
      </c>
      <c r="J23" s="122">
        <f t="shared" si="0"/>
        <v>41479.774885431878</v>
      </c>
      <c r="K23" s="96">
        <f t="shared" ref="K23:K43" si="5">IF(I23="","",(J23/I23)/1000)</f>
        <v>13.826591628477292</v>
      </c>
      <c r="L23" s="90">
        <v>2006</v>
      </c>
      <c r="M23" s="92">
        <v>42492</v>
      </c>
      <c r="N23" s="90">
        <v>113.5</v>
      </c>
      <c r="O23" s="105">
        <f t="shared" si="2"/>
        <v>428624.34048279922</v>
      </c>
      <c r="P23" s="116">
        <f t="shared" ref="P23:P42" si="6">IF(M23="","",IF(O23&lt;0,I23*(-1),IF(G23="買",(N23-H23)*100,(H23-N23)*100)))</f>
        <v>31.000000000000227</v>
      </c>
      <c r="Q23" s="108"/>
    </row>
    <row r="24" spans="2:17">
      <c r="B24" s="90">
        <v>14</v>
      </c>
      <c r="C24" s="91">
        <f t="shared" si="4"/>
        <v>1811283.5033305287</v>
      </c>
      <c r="D24" s="8">
        <v>2006</v>
      </c>
      <c r="E24" s="9">
        <v>42492</v>
      </c>
      <c r="F24" s="21">
        <v>1</v>
      </c>
      <c r="G24" s="8" t="s">
        <v>30</v>
      </c>
      <c r="H24" s="79">
        <v>113.74</v>
      </c>
      <c r="I24" s="129">
        <v>7</v>
      </c>
      <c r="J24" s="98">
        <f t="shared" si="0"/>
        <v>54338.505099915863</v>
      </c>
      <c r="K24" s="10">
        <f t="shared" si="5"/>
        <v>7.762643585702266</v>
      </c>
      <c r="L24" s="8">
        <v>2006</v>
      </c>
      <c r="M24" s="9">
        <v>42492</v>
      </c>
      <c r="N24" s="8">
        <v>113.87</v>
      </c>
      <c r="O24" s="104">
        <f t="shared" si="2"/>
        <v>100914.36661413695</v>
      </c>
      <c r="P24" s="115">
        <f t="shared" si="6"/>
        <v>13.000000000000966</v>
      </c>
      <c r="Q24" s="107"/>
    </row>
    <row r="25" spans="2:17">
      <c r="B25" s="49">
        <v>15</v>
      </c>
      <c r="C25" s="75">
        <f t="shared" si="4"/>
        <v>1912197.8699446656</v>
      </c>
      <c r="D25" s="49">
        <v>2006</v>
      </c>
      <c r="E25" s="51">
        <v>42492</v>
      </c>
      <c r="F25" s="52">
        <v>2</v>
      </c>
      <c r="G25" s="49" t="s">
        <v>31</v>
      </c>
      <c r="H25" s="81">
        <v>113.59</v>
      </c>
      <c r="I25" s="125">
        <v>26</v>
      </c>
      <c r="J25" s="118">
        <f t="shared" si="0"/>
        <v>57365.936098339967</v>
      </c>
      <c r="K25" s="53">
        <f t="shared" si="5"/>
        <v>2.2063821576284606</v>
      </c>
      <c r="L25" s="49">
        <v>2006</v>
      </c>
      <c r="M25" s="51">
        <v>42492</v>
      </c>
      <c r="N25" s="49">
        <v>113.28</v>
      </c>
      <c r="O25" s="100">
        <f t="shared" si="2"/>
        <v>68397.846886482788</v>
      </c>
      <c r="P25" s="111">
        <f t="shared" si="6"/>
        <v>31.000000000000227</v>
      </c>
      <c r="Q25" s="107"/>
    </row>
    <row r="26" spans="2:17">
      <c r="B26" s="90">
        <v>16</v>
      </c>
      <c r="C26" s="95">
        <f t="shared" si="4"/>
        <v>1980595.7168311484</v>
      </c>
      <c r="D26" s="90">
        <v>2006</v>
      </c>
      <c r="E26" s="92">
        <v>42492</v>
      </c>
      <c r="F26" s="93">
        <v>1</v>
      </c>
      <c r="G26" s="90" t="s">
        <v>31</v>
      </c>
      <c r="H26" s="94">
        <v>113.21</v>
      </c>
      <c r="I26" s="130">
        <v>2</v>
      </c>
      <c r="J26" s="122">
        <f t="shared" si="0"/>
        <v>59417.871504934446</v>
      </c>
      <c r="K26" s="96">
        <f t="shared" si="5"/>
        <v>29.708935752467223</v>
      </c>
      <c r="L26" s="90">
        <v>2006</v>
      </c>
      <c r="M26" s="92">
        <v>42493</v>
      </c>
      <c r="N26" s="90">
        <v>113.09</v>
      </c>
      <c r="O26" s="105">
        <f t="shared" si="2"/>
        <v>356507.22902957798</v>
      </c>
      <c r="P26" s="116">
        <f t="shared" si="6"/>
        <v>11.999999999999034</v>
      </c>
      <c r="Q26" s="108" t="s">
        <v>42</v>
      </c>
    </row>
    <row r="27" spans="2:17">
      <c r="B27" s="90">
        <v>17</v>
      </c>
      <c r="C27" s="91">
        <f t="shared" si="4"/>
        <v>2337102.9458607263</v>
      </c>
      <c r="D27" s="90">
        <v>2006</v>
      </c>
      <c r="E27" s="92">
        <v>42493</v>
      </c>
      <c r="F27" s="93">
        <v>1</v>
      </c>
      <c r="G27" s="90" t="s">
        <v>30</v>
      </c>
      <c r="H27" s="94">
        <v>113.3</v>
      </c>
      <c r="I27" s="130">
        <v>4</v>
      </c>
      <c r="J27" s="122">
        <f t="shared" si="0"/>
        <v>70113.088375821782</v>
      </c>
      <c r="K27" s="96">
        <f t="shared" si="5"/>
        <v>17.528272093955447</v>
      </c>
      <c r="L27" s="90">
        <v>2006</v>
      </c>
      <c r="M27" s="92">
        <v>42493</v>
      </c>
      <c r="N27" s="90">
        <v>113.44</v>
      </c>
      <c r="O27" s="105">
        <f t="shared" si="2"/>
        <v>245395.80931537726</v>
      </c>
      <c r="P27" s="116">
        <f t="shared" si="6"/>
        <v>14.000000000000057</v>
      </c>
      <c r="Q27" s="107"/>
    </row>
    <row r="28" spans="2:17">
      <c r="B28" s="90">
        <v>18</v>
      </c>
      <c r="C28" s="91">
        <f t="shared" si="4"/>
        <v>2582498.7551761037</v>
      </c>
      <c r="D28" s="8">
        <v>2006</v>
      </c>
      <c r="E28" s="9">
        <v>42493</v>
      </c>
      <c r="F28" s="21">
        <v>1</v>
      </c>
      <c r="G28" s="8" t="s">
        <v>30</v>
      </c>
      <c r="H28" s="79">
        <v>113.45</v>
      </c>
      <c r="I28" s="129">
        <v>19</v>
      </c>
      <c r="J28" s="98">
        <f t="shared" si="0"/>
        <v>77474.962655283103</v>
      </c>
      <c r="K28" s="10">
        <f t="shared" si="5"/>
        <v>4.0776296134359526</v>
      </c>
      <c r="L28" s="8">
        <v>2006</v>
      </c>
      <c r="M28" s="9">
        <v>42494</v>
      </c>
      <c r="N28" s="8">
        <v>113.91</v>
      </c>
      <c r="O28" s="104">
        <f t="shared" si="2"/>
        <v>187570.96221805128</v>
      </c>
      <c r="P28" s="115">
        <f t="shared" si="6"/>
        <v>45.999999999999375</v>
      </c>
      <c r="Q28" s="107"/>
    </row>
    <row r="29" spans="2:17">
      <c r="B29" s="44">
        <v>19</v>
      </c>
      <c r="C29" s="76">
        <f t="shared" si="4"/>
        <v>2770069.717394155</v>
      </c>
      <c r="D29" s="44">
        <v>2006</v>
      </c>
      <c r="E29" s="46">
        <v>42494</v>
      </c>
      <c r="F29" s="47">
        <v>1</v>
      </c>
      <c r="G29" s="44" t="s">
        <v>31</v>
      </c>
      <c r="H29" s="84">
        <v>113.803</v>
      </c>
      <c r="I29" s="127">
        <v>7.7</v>
      </c>
      <c r="J29" s="120">
        <f t="shared" si="0"/>
        <v>83102.091521824652</v>
      </c>
      <c r="K29" s="48">
        <f t="shared" si="5"/>
        <v>10.792479418418784</v>
      </c>
      <c r="L29" s="44">
        <v>2006</v>
      </c>
      <c r="M29" s="46">
        <v>42494</v>
      </c>
      <c r="N29" s="44">
        <v>113.56</v>
      </c>
      <c r="O29" s="102">
        <f t="shared" si="2"/>
        <v>262257.24986757105</v>
      </c>
      <c r="P29" s="113">
        <f t="shared" si="6"/>
        <v>24.2999999999995</v>
      </c>
      <c r="Q29" s="107"/>
    </row>
    <row r="30" spans="2:17">
      <c r="B30" s="90">
        <v>20</v>
      </c>
      <c r="C30" s="95">
        <f t="shared" si="4"/>
        <v>3032326.967261726</v>
      </c>
      <c r="D30" s="90">
        <v>2006</v>
      </c>
      <c r="E30" s="92">
        <v>42495</v>
      </c>
      <c r="F30" s="93">
        <v>1</v>
      </c>
      <c r="G30" s="90" t="s">
        <v>30</v>
      </c>
      <c r="H30" s="94">
        <v>113.703</v>
      </c>
      <c r="I30" s="130">
        <v>3.3</v>
      </c>
      <c r="J30" s="122">
        <f t="shared" si="0"/>
        <v>90969.809017851774</v>
      </c>
      <c r="K30" s="96">
        <f t="shared" si="5"/>
        <v>27.566608793288417</v>
      </c>
      <c r="L30" s="90">
        <v>2006</v>
      </c>
      <c r="M30" s="92">
        <v>42495</v>
      </c>
      <c r="N30" s="90">
        <v>113.86</v>
      </c>
      <c r="O30" s="105">
        <f t="shared" si="2"/>
        <v>432795.75805461843</v>
      </c>
      <c r="P30" s="116">
        <f t="shared" si="6"/>
        <v>15.699999999999648</v>
      </c>
      <c r="Q30" s="107"/>
    </row>
    <row r="31" spans="2:17">
      <c r="B31" s="54">
        <v>21</v>
      </c>
      <c r="C31" s="78">
        <f t="shared" si="4"/>
        <v>3465122.7253163443</v>
      </c>
      <c r="D31" s="54">
        <v>2006</v>
      </c>
      <c r="E31" s="56">
        <v>42495</v>
      </c>
      <c r="F31" s="57" t="s">
        <v>45</v>
      </c>
      <c r="G31" s="54" t="s">
        <v>31</v>
      </c>
      <c r="H31" s="85">
        <v>113.661</v>
      </c>
      <c r="I31" s="126">
        <v>32.9</v>
      </c>
      <c r="J31" s="119">
        <f t="shared" si="0"/>
        <v>103953.68175949033</v>
      </c>
      <c r="K31" s="59">
        <f t="shared" si="5"/>
        <v>3.1596863756683993</v>
      </c>
      <c r="L31" s="54">
        <v>2006</v>
      </c>
      <c r="M31" s="56">
        <v>42498</v>
      </c>
      <c r="N31" s="54">
        <v>111.14</v>
      </c>
      <c r="O31" s="101">
        <f t="shared" si="2"/>
        <v>796556.93530600367</v>
      </c>
      <c r="P31" s="112">
        <f t="shared" si="6"/>
        <v>252.10000000000008</v>
      </c>
      <c r="Q31" s="108" t="s">
        <v>46</v>
      </c>
    </row>
    <row r="32" spans="2:17">
      <c r="B32" s="90">
        <v>22</v>
      </c>
      <c r="C32" s="95">
        <f t="shared" si="4"/>
        <v>4261679.6606223481</v>
      </c>
      <c r="D32" s="8">
        <v>2006</v>
      </c>
      <c r="E32" s="9">
        <v>42498</v>
      </c>
      <c r="F32" s="21">
        <v>1</v>
      </c>
      <c r="G32" s="8" t="s">
        <v>30</v>
      </c>
      <c r="H32" s="79">
        <v>111.56699999999999</v>
      </c>
      <c r="I32" s="129">
        <v>8.6999999999999993</v>
      </c>
      <c r="J32" s="98">
        <f t="shared" si="0"/>
        <v>127850.38981867043</v>
      </c>
      <c r="K32" s="10">
        <f t="shared" si="5"/>
        <v>14.695447105594303</v>
      </c>
      <c r="L32" s="8">
        <v>2006</v>
      </c>
      <c r="M32" s="9">
        <v>42499</v>
      </c>
      <c r="N32" s="8">
        <v>111.61</v>
      </c>
      <c r="O32" s="104">
        <f t="shared" si="2"/>
        <v>63190.422554064862</v>
      </c>
      <c r="P32" s="115">
        <f t="shared" si="6"/>
        <v>4.3000000000006366</v>
      </c>
      <c r="Q32" s="107"/>
    </row>
    <row r="33" spans="1:17">
      <c r="B33" s="8">
        <v>23</v>
      </c>
      <c r="C33" s="18">
        <f t="shared" si="4"/>
        <v>4324870.0831764126</v>
      </c>
      <c r="D33" s="8">
        <v>2006</v>
      </c>
      <c r="E33" s="9">
        <v>42499</v>
      </c>
      <c r="F33" s="21" t="s">
        <v>47</v>
      </c>
      <c r="G33" s="8" t="s">
        <v>31</v>
      </c>
      <c r="H33" s="79">
        <v>111.642</v>
      </c>
      <c r="I33" s="129">
        <v>24.8</v>
      </c>
      <c r="J33" s="98">
        <f t="shared" si="0"/>
        <v>129746.10249529238</v>
      </c>
      <c r="K33" s="10">
        <f t="shared" si="5"/>
        <v>5.2316976812617897</v>
      </c>
      <c r="L33" s="8">
        <v>2006</v>
      </c>
      <c r="M33" s="9">
        <v>42499</v>
      </c>
      <c r="N33" s="8">
        <v>111.29</v>
      </c>
      <c r="O33" s="104">
        <f t="shared" si="2"/>
        <v>184155.75838040959</v>
      </c>
      <c r="P33" s="115">
        <f t="shared" si="6"/>
        <v>35.199999999998965</v>
      </c>
      <c r="Q33" s="107"/>
    </row>
    <row r="34" spans="1:17">
      <c r="B34" s="8">
        <v>24</v>
      </c>
      <c r="C34" s="18">
        <f t="shared" si="4"/>
        <v>4509025.8415568219</v>
      </c>
      <c r="D34" s="90">
        <v>2006</v>
      </c>
      <c r="E34" s="92">
        <v>42499</v>
      </c>
      <c r="F34" s="93">
        <v>1</v>
      </c>
      <c r="G34" s="90" t="s">
        <v>31</v>
      </c>
      <c r="H34" s="94">
        <v>111.31</v>
      </c>
      <c r="I34" s="130">
        <v>3</v>
      </c>
      <c r="J34" s="122">
        <f t="shared" si="0"/>
        <v>135270.77524670467</v>
      </c>
      <c r="K34" s="96">
        <f t="shared" si="5"/>
        <v>45.090258415568222</v>
      </c>
      <c r="L34" s="90">
        <v>2006</v>
      </c>
      <c r="M34" s="92">
        <v>42500</v>
      </c>
      <c r="N34" s="90">
        <v>111.15</v>
      </c>
      <c r="O34" s="105">
        <f t="shared" si="2"/>
        <v>721444.13464907615</v>
      </c>
      <c r="P34" s="116">
        <f t="shared" si="6"/>
        <v>15.999999999999659</v>
      </c>
      <c r="Q34" s="108"/>
    </row>
    <row r="35" spans="1:17">
      <c r="B35" s="54">
        <v>25</v>
      </c>
      <c r="C35" s="78">
        <f t="shared" si="4"/>
        <v>5230469.9762058984</v>
      </c>
      <c r="D35" s="54">
        <v>2006</v>
      </c>
      <c r="E35" s="56">
        <v>42500</v>
      </c>
      <c r="F35" s="57">
        <v>1</v>
      </c>
      <c r="G35" s="54" t="s">
        <v>31</v>
      </c>
      <c r="H35" s="85">
        <v>111.02800000000001</v>
      </c>
      <c r="I35" s="126">
        <v>6.2</v>
      </c>
      <c r="J35" s="119">
        <f t="shared" si="0"/>
        <v>156914.09928617693</v>
      </c>
      <c r="K35" s="59">
        <f t="shared" si="5"/>
        <v>25.308725691318863</v>
      </c>
      <c r="L35" s="54">
        <v>2006</v>
      </c>
      <c r="M35" s="56">
        <v>42500</v>
      </c>
      <c r="N35" s="54">
        <v>110.48</v>
      </c>
      <c r="O35" s="101">
        <f t="shared" si="2"/>
        <v>1386918.1678842781</v>
      </c>
      <c r="P35" s="112">
        <f t="shared" si="6"/>
        <v>54.800000000000182</v>
      </c>
      <c r="Q35" s="108" t="s">
        <v>48</v>
      </c>
    </row>
    <row r="36" spans="1:17">
      <c r="A36">
        <v>26</v>
      </c>
      <c r="B36" s="49">
        <v>26</v>
      </c>
      <c r="C36" s="75">
        <f t="shared" si="4"/>
        <v>6617388.1440901766</v>
      </c>
      <c r="D36" s="49">
        <v>2006</v>
      </c>
      <c r="E36" s="51">
        <v>42500</v>
      </c>
      <c r="F36" s="52">
        <v>2</v>
      </c>
      <c r="G36" s="49" t="s">
        <v>31</v>
      </c>
      <c r="H36" s="81">
        <v>110.45</v>
      </c>
      <c r="I36" s="125">
        <v>21</v>
      </c>
      <c r="J36" s="118">
        <f t="shared" si="0"/>
        <v>198521.64432270528</v>
      </c>
      <c r="K36" s="53">
        <f t="shared" si="5"/>
        <v>9.453411634414536</v>
      </c>
      <c r="L36" s="49">
        <v>2006</v>
      </c>
      <c r="M36" s="51">
        <v>42500</v>
      </c>
      <c r="N36" s="49">
        <v>110.35</v>
      </c>
      <c r="O36" s="100">
        <f t="shared" si="2"/>
        <v>94534.116344153415</v>
      </c>
      <c r="P36" s="111">
        <f t="shared" si="6"/>
        <v>10.000000000000853</v>
      </c>
      <c r="Q36" s="107"/>
    </row>
    <row r="37" spans="1:17">
      <c r="A37">
        <v>27</v>
      </c>
      <c r="B37" s="90">
        <v>27</v>
      </c>
      <c r="C37" s="95">
        <f t="shared" si="4"/>
        <v>6711922.2604343295</v>
      </c>
      <c r="D37" s="8">
        <v>2006</v>
      </c>
      <c r="E37" s="9">
        <v>42501</v>
      </c>
      <c r="F37" s="21">
        <v>1</v>
      </c>
      <c r="G37" s="8" t="s">
        <v>30</v>
      </c>
      <c r="H37" s="79">
        <v>111.2</v>
      </c>
      <c r="I37" s="129">
        <v>35</v>
      </c>
      <c r="J37" s="98">
        <f t="shared" si="0"/>
        <v>201357.66781302987</v>
      </c>
      <c r="K37" s="10">
        <f t="shared" si="5"/>
        <v>5.7530762232294244</v>
      </c>
      <c r="L37" s="8">
        <v>2006</v>
      </c>
      <c r="M37" s="9">
        <v>42501</v>
      </c>
      <c r="N37" s="8">
        <v>111.4</v>
      </c>
      <c r="O37" s="104">
        <f t="shared" si="2"/>
        <v>115061.52446459013</v>
      </c>
      <c r="P37" s="115">
        <f t="shared" si="6"/>
        <v>20.000000000000284</v>
      </c>
      <c r="Q37" s="107"/>
    </row>
    <row r="38" spans="1:17">
      <c r="A38">
        <v>28</v>
      </c>
      <c r="B38" s="54">
        <v>28</v>
      </c>
      <c r="C38" s="78">
        <f t="shared" si="4"/>
        <v>6826983.78489892</v>
      </c>
      <c r="D38" s="54">
        <v>2006</v>
      </c>
      <c r="E38" s="56">
        <v>42501</v>
      </c>
      <c r="F38" s="57">
        <v>1</v>
      </c>
      <c r="G38" s="54" t="s">
        <v>31</v>
      </c>
      <c r="H38" s="85">
        <v>110.99</v>
      </c>
      <c r="I38" s="126">
        <v>12</v>
      </c>
      <c r="J38" s="119">
        <f t="shared" si="0"/>
        <v>204809.51354696759</v>
      </c>
      <c r="K38" s="59">
        <f t="shared" si="5"/>
        <v>17.067459462247299</v>
      </c>
      <c r="L38" s="54">
        <v>2006</v>
      </c>
      <c r="M38" s="56">
        <v>42501</v>
      </c>
      <c r="N38" s="54">
        <v>110.31</v>
      </c>
      <c r="O38" s="101">
        <f t="shared" si="2"/>
        <v>1160587.2434328038</v>
      </c>
      <c r="P38" s="112">
        <f t="shared" si="6"/>
        <v>67.999999999999261</v>
      </c>
      <c r="Q38" s="108" t="s">
        <v>49</v>
      </c>
    </row>
    <row r="39" spans="1:17">
      <c r="A39">
        <v>29</v>
      </c>
      <c r="B39" s="54">
        <v>29</v>
      </c>
      <c r="C39" s="58">
        <f t="shared" si="4"/>
        <v>7987571.028331724</v>
      </c>
      <c r="D39" s="54">
        <v>2006</v>
      </c>
      <c r="E39" s="56">
        <v>42502</v>
      </c>
      <c r="F39" s="57">
        <v>1</v>
      </c>
      <c r="G39" s="54" t="s">
        <v>31</v>
      </c>
      <c r="H39" s="85">
        <v>110.18</v>
      </c>
      <c r="I39" s="126">
        <v>9</v>
      </c>
      <c r="J39" s="119">
        <f t="shared" si="0"/>
        <v>239627.1308499517</v>
      </c>
      <c r="K39" s="59">
        <f t="shared" si="5"/>
        <v>26.625236761105747</v>
      </c>
      <c r="L39" s="54">
        <v>2006</v>
      </c>
      <c r="M39" s="56">
        <v>42502</v>
      </c>
      <c r="N39" s="54">
        <v>109.62</v>
      </c>
      <c r="O39" s="101">
        <f t="shared" si="2"/>
        <v>1491013.2586219278</v>
      </c>
      <c r="P39" s="112">
        <f t="shared" si="6"/>
        <v>56.000000000000227</v>
      </c>
      <c r="Q39" s="108" t="s">
        <v>50</v>
      </c>
    </row>
    <row r="40" spans="1:17">
      <c r="A40">
        <v>30</v>
      </c>
      <c r="B40" s="90">
        <v>30</v>
      </c>
      <c r="C40" s="95">
        <f t="shared" si="4"/>
        <v>9478584.2869536523</v>
      </c>
      <c r="D40" s="8">
        <v>2006</v>
      </c>
      <c r="E40" s="9">
        <v>42502</v>
      </c>
      <c r="F40" s="21">
        <v>1</v>
      </c>
      <c r="G40" s="8" t="s">
        <v>30</v>
      </c>
      <c r="H40" s="79">
        <v>110.119</v>
      </c>
      <c r="I40" s="129">
        <v>31.9</v>
      </c>
      <c r="J40" s="98">
        <f t="shared" si="0"/>
        <v>284357.52860860957</v>
      </c>
      <c r="K40" s="10">
        <f t="shared" si="5"/>
        <v>8.9140291099877622</v>
      </c>
      <c r="L40" s="8">
        <v>2006</v>
      </c>
      <c r="M40" s="9">
        <v>42502</v>
      </c>
      <c r="N40" s="8">
        <v>110.31</v>
      </c>
      <c r="O40" s="104">
        <f t="shared" si="2"/>
        <v>170257.95600076849</v>
      </c>
      <c r="P40" s="115">
        <f t="shared" si="6"/>
        <v>19.10000000000025</v>
      </c>
      <c r="Q40" s="107"/>
    </row>
    <row r="41" spans="1:17">
      <c r="B41" s="54">
        <v>31</v>
      </c>
      <c r="C41" s="78">
        <f t="shared" si="4"/>
        <v>9648842.2429544199</v>
      </c>
      <c r="D41" s="54">
        <v>2006</v>
      </c>
      <c r="E41" s="56">
        <v>42505</v>
      </c>
      <c r="F41" s="57">
        <v>1</v>
      </c>
      <c r="G41" s="54" t="s">
        <v>30</v>
      </c>
      <c r="H41" s="85">
        <v>109.89400000000001</v>
      </c>
      <c r="I41" s="126">
        <v>7.4</v>
      </c>
      <c r="J41" s="119">
        <f t="shared" si="0"/>
        <v>289465.26728863257</v>
      </c>
      <c r="K41" s="59">
        <f t="shared" si="5"/>
        <v>39.116928011977379</v>
      </c>
      <c r="L41" s="54">
        <v>2006</v>
      </c>
      <c r="M41" s="56">
        <v>42506</v>
      </c>
      <c r="N41" s="54">
        <v>110.6</v>
      </c>
      <c r="O41" s="101">
        <f t="shared" si="2"/>
        <v>2761655.1176455594</v>
      </c>
      <c r="P41" s="112">
        <f t="shared" si="6"/>
        <v>70.599999999998886</v>
      </c>
      <c r="Q41" s="108" t="s">
        <v>51</v>
      </c>
    </row>
    <row r="42" spans="1:17">
      <c r="B42" s="90">
        <v>32</v>
      </c>
      <c r="C42" s="95">
        <f t="shared" si="4"/>
        <v>12410497.36059998</v>
      </c>
      <c r="D42" s="8">
        <v>2006</v>
      </c>
      <c r="E42" s="9">
        <v>42506</v>
      </c>
      <c r="F42" s="21" t="s">
        <v>45</v>
      </c>
      <c r="G42" s="8" t="s">
        <v>30</v>
      </c>
      <c r="H42" s="79">
        <v>110.327</v>
      </c>
      <c r="I42" s="129">
        <v>14.7</v>
      </c>
      <c r="J42" s="98">
        <f t="shared" si="0"/>
        <v>372314.9208179994</v>
      </c>
      <c r="K42" s="10">
        <f t="shared" si="5"/>
        <v>25.327545633877513</v>
      </c>
      <c r="L42" s="8">
        <v>2006</v>
      </c>
      <c r="M42" s="9">
        <v>42506</v>
      </c>
      <c r="N42" s="8">
        <v>110.41</v>
      </c>
      <c r="O42" s="104">
        <f t="shared" si="2"/>
        <v>210218.62876117931</v>
      </c>
      <c r="P42" s="115">
        <f t="shared" si="6"/>
        <v>8.2999999999998408</v>
      </c>
      <c r="Q42" s="107"/>
    </row>
    <row r="43" spans="1:17">
      <c r="B43" s="54">
        <v>33</v>
      </c>
      <c r="C43" s="78">
        <f t="shared" si="4"/>
        <v>12620715.98936116</v>
      </c>
      <c r="D43" s="54">
        <v>2006</v>
      </c>
      <c r="E43" s="56">
        <v>42506</v>
      </c>
      <c r="F43" s="57">
        <v>2</v>
      </c>
      <c r="G43" s="54" t="s">
        <v>31</v>
      </c>
      <c r="H43" s="85">
        <v>110.26</v>
      </c>
      <c r="I43" s="126">
        <v>18</v>
      </c>
      <c r="J43" s="119">
        <f t="shared" ref="J43" si="7">IF(E43="","",C43*0.03)</f>
        <v>378621.47968083475</v>
      </c>
      <c r="K43" s="59">
        <f t="shared" si="5"/>
        <v>21.034526648935266</v>
      </c>
      <c r="L43" s="54">
        <v>2006</v>
      </c>
      <c r="M43" s="56">
        <v>42507</v>
      </c>
      <c r="N43" s="54">
        <v>109.2</v>
      </c>
      <c r="O43" s="101">
        <f t="shared" ref="O43" si="8">IF(M43="","",(IF(G43="売",H43-N43,N43-H43))*K43*100000)</f>
        <v>2229659.8247871432</v>
      </c>
      <c r="P43" s="112">
        <v>106</v>
      </c>
      <c r="Q43" s="108" t="s">
        <v>72</v>
      </c>
    </row>
    <row r="44" spans="1:17">
      <c r="B44" s="54">
        <v>34</v>
      </c>
      <c r="C44" s="78">
        <v>14850376</v>
      </c>
      <c r="D44" s="54">
        <v>2006</v>
      </c>
      <c r="E44" s="56">
        <v>42507</v>
      </c>
      <c r="F44" s="57">
        <v>1</v>
      </c>
      <c r="G44" s="54" t="s">
        <v>30</v>
      </c>
      <c r="H44" s="85">
        <v>109.57</v>
      </c>
      <c r="I44" s="126">
        <v>27</v>
      </c>
      <c r="J44" s="119">
        <f t="shared" ref="J44:J75" si="9">IF(E44="","",C44*0.03)</f>
        <v>445511.27999999997</v>
      </c>
      <c r="K44" s="59">
        <f t="shared" ref="K44:K75" si="10">IF(I44="","",(J44/I44)/1000)</f>
        <v>16.500417777777777</v>
      </c>
      <c r="L44" s="54">
        <v>2006</v>
      </c>
      <c r="M44" s="56">
        <v>42508</v>
      </c>
      <c r="N44" s="54">
        <v>111.26</v>
      </c>
      <c r="O44" s="101">
        <f t="shared" ref="O44:O75" si="11">IF(M44="","",(IF(G44="売",H44-N44,N44-H44))*K44*100000)</f>
        <v>2788570.6044444637</v>
      </c>
      <c r="P44" s="112">
        <f>IF(M44="","",IF(O44&lt;0,I44*(-1),IF(G44="買",(N44-H44)*100,(H44-N44)*100)))</f>
        <v>169.00000000000119</v>
      </c>
      <c r="Q44" s="108" t="s">
        <v>73</v>
      </c>
    </row>
    <row r="45" spans="1:17">
      <c r="B45" s="8">
        <v>35</v>
      </c>
      <c r="C45" s="95">
        <f t="shared" ref="C45:C72" si="12">IF(O44="","",C44+O44)</f>
        <v>17638946.604444463</v>
      </c>
      <c r="D45" s="8">
        <v>2006</v>
      </c>
      <c r="E45" s="9">
        <v>42508</v>
      </c>
      <c r="F45" s="21">
        <v>1</v>
      </c>
      <c r="G45" s="8" t="s">
        <v>32</v>
      </c>
      <c r="H45" s="79">
        <v>110.648</v>
      </c>
      <c r="I45" s="129">
        <v>24.2</v>
      </c>
      <c r="J45" s="98">
        <f t="shared" si="9"/>
        <v>529168.39813333389</v>
      </c>
      <c r="K45" s="10">
        <f t="shared" si="10"/>
        <v>21.866462732782391</v>
      </c>
      <c r="L45" s="8">
        <v>2006</v>
      </c>
      <c r="M45" s="9">
        <v>42508</v>
      </c>
      <c r="N45" s="8">
        <v>110.69</v>
      </c>
      <c r="O45" s="104">
        <f t="shared" si="11"/>
        <v>-91839.143477689518</v>
      </c>
      <c r="P45" s="115">
        <v>-5.2</v>
      </c>
      <c r="Q45" s="107"/>
    </row>
    <row r="46" spans="1:17">
      <c r="B46" s="90">
        <v>36</v>
      </c>
      <c r="C46" s="18">
        <f t="shared" si="12"/>
        <v>17547107.460966773</v>
      </c>
      <c r="D46" s="8">
        <v>2006</v>
      </c>
      <c r="E46" s="9">
        <v>42508</v>
      </c>
      <c r="F46" s="21">
        <v>1</v>
      </c>
      <c r="G46" s="8" t="s">
        <v>30</v>
      </c>
      <c r="H46" s="79">
        <v>110.79300000000001</v>
      </c>
      <c r="I46" s="129">
        <v>13.3</v>
      </c>
      <c r="J46" s="98">
        <f t="shared" si="9"/>
        <v>526413.22382900317</v>
      </c>
      <c r="K46" s="10">
        <f t="shared" si="10"/>
        <v>39.579941641278431</v>
      </c>
      <c r="L46" s="8">
        <v>2006</v>
      </c>
      <c r="M46" s="9">
        <v>42508</v>
      </c>
      <c r="N46" s="8">
        <v>110.93</v>
      </c>
      <c r="O46" s="104">
        <f t="shared" si="11"/>
        <v>542245.20048551634</v>
      </c>
      <c r="P46" s="115">
        <f t="shared" ref="P46:P55" si="13">IF(M46="","",IF(O46&lt;0,I46*(-1),IF(G46="買",(N46-H46)*100,(H46-N46)*100)))</f>
        <v>13.700000000000045</v>
      </c>
      <c r="Q46" s="107"/>
    </row>
    <row r="47" spans="1:17">
      <c r="B47" s="90">
        <v>37</v>
      </c>
      <c r="C47" s="18">
        <f t="shared" si="12"/>
        <v>18089352.66145229</v>
      </c>
      <c r="D47" s="8">
        <v>2006</v>
      </c>
      <c r="E47" s="9">
        <v>42508</v>
      </c>
      <c r="F47" s="21">
        <v>1</v>
      </c>
      <c r="G47" s="8" t="s">
        <v>31</v>
      </c>
      <c r="H47" s="79">
        <v>110.794</v>
      </c>
      <c r="I47" s="129">
        <v>34.6</v>
      </c>
      <c r="J47" s="98">
        <f t="shared" si="9"/>
        <v>542680.57984356862</v>
      </c>
      <c r="K47" s="10">
        <f t="shared" si="10"/>
        <v>15.684409822068456</v>
      </c>
      <c r="L47" s="8">
        <v>2006</v>
      </c>
      <c r="M47" s="9">
        <v>42508</v>
      </c>
      <c r="N47" s="8">
        <v>110.43</v>
      </c>
      <c r="O47" s="104">
        <f t="shared" si="11"/>
        <v>570912.51752327627</v>
      </c>
      <c r="P47" s="115">
        <f t="shared" si="13"/>
        <v>36.399999999999011</v>
      </c>
      <c r="Q47" s="107"/>
    </row>
    <row r="48" spans="1:17">
      <c r="B48" s="44">
        <v>38</v>
      </c>
      <c r="C48" s="76">
        <f t="shared" si="12"/>
        <v>18660265.178975567</v>
      </c>
      <c r="D48" s="44">
        <v>2006</v>
      </c>
      <c r="E48" s="46">
        <v>42509</v>
      </c>
      <c r="F48" s="47">
        <v>1</v>
      </c>
      <c r="G48" s="44" t="s">
        <v>30</v>
      </c>
      <c r="H48" s="84">
        <v>111.131</v>
      </c>
      <c r="I48" s="127">
        <v>23.1</v>
      </c>
      <c r="J48" s="120">
        <f t="shared" si="9"/>
        <v>559807.95536926703</v>
      </c>
      <c r="K48" s="48">
        <f t="shared" si="10"/>
        <v>24.234110622046192</v>
      </c>
      <c r="L48" s="44">
        <v>2006</v>
      </c>
      <c r="M48" s="46">
        <v>42509</v>
      </c>
      <c r="N48" s="44">
        <v>112.01</v>
      </c>
      <c r="O48" s="102">
        <f t="shared" si="11"/>
        <v>2130178.3236778723</v>
      </c>
      <c r="P48" s="113">
        <f t="shared" si="13"/>
        <v>87.900000000000489</v>
      </c>
      <c r="Q48" s="107"/>
    </row>
    <row r="49" spans="2:17">
      <c r="B49" s="8">
        <v>39</v>
      </c>
      <c r="C49" s="95">
        <f t="shared" si="12"/>
        <v>20790443.502653439</v>
      </c>
      <c r="D49" s="90">
        <v>2006</v>
      </c>
      <c r="E49" s="92">
        <v>42509</v>
      </c>
      <c r="F49" s="93">
        <v>1</v>
      </c>
      <c r="G49" s="90" t="s">
        <v>30</v>
      </c>
      <c r="H49" s="94">
        <v>111.7</v>
      </c>
      <c r="I49" s="130">
        <v>5</v>
      </c>
      <c r="J49" s="122">
        <f t="shared" si="9"/>
        <v>623713.3050796031</v>
      </c>
      <c r="K49" s="96">
        <f t="shared" si="10"/>
        <v>124.74266101592062</v>
      </c>
      <c r="L49" s="90">
        <v>2006</v>
      </c>
      <c r="M49" s="92">
        <v>42509</v>
      </c>
      <c r="N49" s="90">
        <v>112.06</v>
      </c>
      <c r="O49" s="105">
        <f t="shared" si="11"/>
        <v>4490735.7965731351</v>
      </c>
      <c r="P49" s="116">
        <f t="shared" si="13"/>
        <v>35.999999999999943</v>
      </c>
      <c r="Q49" s="108"/>
    </row>
    <row r="50" spans="2:17">
      <c r="B50" s="60">
        <v>40</v>
      </c>
      <c r="C50" s="83">
        <f t="shared" si="12"/>
        <v>25281179.299226575</v>
      </c>
      <c r="D50" s="60">
        <v>2006</v>
      </c>
      <c r="E50" s="61">
        <v>42512</v>
      </c>
      <c r="F50" s="62">
        <v>1</v>
      </c>
      <c r="G50" s="60" t="s">
        <v>30</v>
      </c>
      <c r="H50" s="82">
        <v>112.01</v>
      </c>
      <c r="I50" s="131">
        <v>8</v>
      </c>
      <c r="J50" s="123">
        <f t="shared" si="9"/>
        <v>758435.37897679722</v>
      </c>
      <c r="K50" s="63">
        <f t="shared" si="10"/>
        <v>94.804422372099651</v>
      </c>
      <c r="L50" s="60">
        <v>2006</v>
      </c>
      <c r="M50" s="61">
        <v>42512</v>
      </c>
      <c r="N50" s="60">
        <v>112.83</v>
      </c>
      <c r="O50" s="106">
        <f t="shared" si="11"/>
        <v>7773962.6345121069</v>
      </c>
      <c r="P50" s="117">
        <f t="shared" si="13"/>
        <v>81.999999999999318</v>
      </c>
      <c r="Q50" s="108" t="s">
        <v>52</v>
      </c>
    </row>
    <row r="51" spans="2:17">
      <c r="B51" s="90">
        <v>41</v>
      </c>
      <c r="C51" s="95">
        <f t="shared" si="12"/>
        <v>33055141.933738682</v>
      </c>
      <c r="D51" s="8">
        <v>2006</v>
      </c>
      <c r="E51" s="9">
        <v>42512</v>
      </c>
      <c r="F51" s="21" t="s">
        <v>53</v>
      </c>
      <c r="G51" s="8" t="s">
        <v>31</v>
      </c>
      <c r="H51" s="79">
        <v>112.151</v>
      </c>
      <c r="I51" s="129">
        <v>46.9</v>
      </c>
      <c r="J51" s="98">
        <f t="shared" si="9"/>
        <v>991654.25801216043</v>
      </c>
      <c r="K51" s="10">
        <f t="shared" si="10"/>
        <v>21.144014030110032</v>
      </c>
      <c r="L51" s="8">
        <v>2006</v>
      </c>
      <c r="M51" s="9">
        <v>42512</v>
      </c>
      <c r="N51" s="8">
        <v>111.49</v>
      </c>
      <c r="O51" s="104">
        <f t="shared" si="11"/>
        <v>1397619.3273902761</v>
      </c>
      <c r="P51" s="115">
        <f t="shared" si="13"/>
        <v>66.100000000000136</v>
      </c>
      <c r="Q51" s="107"/>
    </row>
    <row r="52" spans="2:17">
      <c r="B52" s="90">
        <v>42</v>
      </c>
      <c r="C52" s="18">
        <f t="shared" si="12"/>
        <v>34452761.261128962</v>
      </c>
      <c r="D52" s="8">
        <v>2006</v>
      </c>
      <c r="E52" s="9">
        <v>42513</v>
      </c>
      <c r="F52" s="21">
        <v>1</v>
      </c>
      <c r="G52" s="8" t="s">
        <v>31</v>
      </c>
      <c r="H52" s="79">
        <v>111.506</v>
      </c>
      <c r="I52" s="129">
        <v>9.4</v>
      </c>
      <c r="J52" s="98">
        <f t="shared" si="9"/>
        <v>1033582.8378338688</v>
      </c>
      <c r="K52" s="10">
        <f t="shared" si="10"/>
        <v>109.95562104615625</v>
      </c>
      <c r="L52" s="8">
        <v>2006</v>
      </c>
      <c r="M52" s="9">
        <v>42513</v>
      </c>
      <c r="N52" s="8">
        <v>111.28</v>
      </c>
      <c r="O52" s="104">
        <f t="shared" si="11"/>
        <v>2484997.0356431212</v>
      </c>
      <c r="P52" s="115">
        <f t="shared" si="13"/>
        <v>22.599999999999909</v>
      </c>
      <c r="Q52" s="107"/>
    </row>
    <row r="53" spans="2:17">
      <c r="B53" s="90">
        <v>43</v>
      </c>
      <c r="C53" s="18">
        <f t="shared" si="12"/>
        <v>36937758.296772085</v>
      </c>
      <c r="D53" s="8">
        <v>2006</v>
      </c>
      <c r="E53" s="9">
        <v>42513</v>
      </c>
      <c r="F53" s="21">
        <v>1</v>
      </c>
      <c r="G53" s="8" t="s">
        <v>31</v>
      </c>
      <c r="H53" s="86">
        <v>111.43300000000001</v>
      </c>
      <c r="I53" s="129">
        <v>7.7</v>
      </c>
      <c r="J53" s="98">
        <f t="shared" si="9"/>
        <v>1108132.7489031625</v>
      </c>
      <c r="K53" s="10">
        <f t="shared" si="10"/>
        <v>143.91334401339773</v>
      </c>
      <c r="L53" s="8">
        <v>2006</v>
      </c>
      <c r="M53" s="9">
        <v>42513</v>
      </c>
      <c r="N53" s="8">
        <v>111.27</v>
      </c>
      <c r="O53" s="104">
        <f t="shared" si="11"/>
        <v>2345787.5074185403</v>
      </c>
      <c r="P53" s="115">
        <f t="shared" si="13"/>
        <v>16.300000000001091</v>
      </c>
      <c r="Q53" s="107"/>
    </row>
    <row r="54" spans="2:17">
      <c r="B54" s="8">
        <v>44</v>
      </c>
      <c r="C54" s="18">
        <f t="shared" si="12"/>
        <v>39283545.804190628</v>
      </c>
      <c r="D54" s="8">
        <v>2006</v>
      </c>
      <c r="E54" s="9">
        <v>42513</v>
      </c>
      <c r="F54" s="21" t="s">
        <v>54</v>
      </c>
      <c r="G54" s="8" t="s">
        <v>30</v>
      </c>
      <c r="H54" s="79">
        <v>111.452</v>
      </c>
      <c r="I54" s="129">
        <v>26.2</v>
      </c>
      <c r="J54" s="98">
        <f t="shared" si="9"/>
        <v>1178506.3741257188</v>
      </c>
      <c r="K54" s="10">
        <f t="shared" si="10"/>
        <v>44.981159317775528</v>
      </c>
      <c r="L54" s="8">
        <v>2006</v>
      </c>
      <c r="M54" s="9">
        <v>42514</v>
      </c>
      <c r="N54" s="8">
        <v>112.13</v>
      </c>
      <c r="O54" s="104">
        <f t="shared" si="11"/>
        <v>3049722.6017451682</v>
      </c>
      <c r="P54" s="115">
        <f t="shared" si="13"/>
        <v>67.799999999999727</v>
      </c>
      <c r="Q54" s="107"/>
    </row>
    <row r="55" spans="2:17">
      <c r="B55" s="44">
        <v>45</v>
      </c>
      <c r="C55" s="76">
        <f t="shared" si="12"/>
        <v>42333268.405935794</v>
      </c>
      <c r="D55" s="44">
        <v>2006</v>
      </c>
      <c r="E55" s="46">
        <v>42514</v>
      </c>
      <c r="F55" s="47">
        <v>1</v>
      </c>
      <c r="G55" s="44" t="s">
        <v>30</v>
      </c>
      <c r="H55" s="84">
        <v>112.22</v>
      </c>
      <c r="I55" s="127">
        <v>6</v>
      </c>
      <c r="J55" s="120">
        <f t="shared" si="9"/>
        <v>1269998.0521780737</v>
      </c>
      <c r="K55" s="48">
        <f t="shared" si="10"/>
        <v>211.66634202967896</v>
      </c>
      <c r="L55" s="44">
        <v>2006</v>
      </c>
      <c r="M55" s="46">
        <v>42514</v>
      </c>
      <c r="N55" s="44">
        <v>112.49</v>
      </c>
      <c r="O55" s="102">
        <f t="shared" si="11"/>
        <v>5714991.2348012477</v>
      </c>
      <c r="P55" s="113">
        <f t="shared" si="13"/>
        <v>26.999999999999602</v>
      </c>
      <c r="Q55" s="107"/>
    </row>
    <row r="56" spans="2:17">
      <c r="B56" s="8">
        <v>46</v>
      </c>
      <c r="C56" s="95">
        <f t="shared" si="12"/>
        <v>48048259.640737042</v>
      </c>
      <c r="D56" s="8">
        <v>2006</v>
      </c>
      <c r="E56" s="9">
        <v>42514</v>
      </c>
      <c r="F56" s="21">
        <v>1</v>
      </c>
      <c r="G56" s="8" t="s">
        <v>31</v>
      </c>
      <c r="H56" s="79">
        <v>111.85</v>
      </c>
      <c r="I56" s="129">
        <v>12</v>
      </c>
      <c r="J56" s="98">
        <f t="shared" si="9"/>
        <v>1441447.7892221112</v>
      </c>
      <c r="K56" s="10">
        <f t="shared" si="10"/>
        <v>120.1206491018426</v>
      </c>
      <c r="L56" s="8">
        <v>2006</v>
      </c>
      <c r="M56" s="9">
        <v>42514</v>
      </c>
      <c r="N56" s="8">
        <v>111.9</v>
      </c>
      <c r="O56" s="104">
        <f t="shared" si="11"/>
        <v>-600603.24550934951</v>
      </c>
      <c r="P56" s="115">
        <v>-5</v>
      </c>
      <c r="Q56" s="107"/>
    </row>
    <row r="57" spans="2:17">
      <c r="B57" s="44">
        <v>47</v>
      </c>
      <c r="C57" s="76">
        <f t="shared" si="12"/>
        <v>47447656.395227693</v>
      </c>
      <c r="D57" s="44">
        <v>2006</v>
      </c>
      <c r="E57" s="46">
        <v>42514</v>
      </c>
      <c r="F57" s="47" t="s">
        <v>55</v>
      </c>
      <c r="G57" s="44" t="s">
        <v>30</v>
      </c>
      <c r="H57" s="84">
        <v>112.039</v>
      </c>
      <c r="I57" s="127">
        <v>22.9</v>
      </c>
      <c r="J57" s="120">
        <f t="shared" si="9"/>
        <v>1423429.6918568308</v>
      </c>
      <c r="K57" s="48">
        <f t="shared" si="10"/>
        <v>62.158501827809211</v>
      </c>
      <c r="L57" s="44">
        <v>2006</v>
      </c>
      <c r="M57" s="46">
        <v>42514</v>
      </c>
      <c r="N57" s="44">
        <v>112.75</v>
      </c>
      <c r="O57" s="102">
        <f t="shared" si="11"/>
        <v>4419469.4799572257</v>
      </c>
      <c r="P57" s="113">
        <f t="shared" ref="P57:P67" si="14">IF(M57="","",IF(O57&lt;0,I57*(-1),IF(G57="買",(N57-H57)*100,(H57-N57)*100)))</f>
        <v>71.099999999999852</v>
      </c>
      <c r="Q57" s="107"/>
    </row>
    <row r="58" spans="2:17">
      <c r="B58" s="90">
        <v>48</v>
      </c>
      <c r="C58" s="95">
        <f t="shared" si="12"/>
        <v>51867125.875184916</v>
      </c>
      <c r="D58" s="90">
        <v>2006</v>
      </c>
      <c r="E58" s="92">
        <v>42514</v>
      </c>
      <c r="F58" s="93">
        <v>1</v>
      </c>
      <c r="G58" s="90" t="s">
        <v>30</v>
      </c>
      <c r="H58" s="94">
        <v>112.67</v>
      </c>
      <c r="I58" s="130">
        <v>2</v>
      </c>
      <c r="J58" s="122">
        <f t="shared" si="9"/>
        <v>1556013.7762555475</v>
      </c>
      <c r="K58" s="96">
        <f t="shared" si="10"/>
        <v>778.00688812777378</v>
      </c>
      <c r="L58" s="90">
        <v>2006</v>
      </c>
      <c r="M58" s="92">
        <v>42515</v>
      </c>
      <c r="N58" s="90">
        <v>112.89</v>
      </c>
      <c r="O58" s="105">
        <f t="shared" si="11"/>
        <v>17116151.538810935</v>
      </c>
      <c r="P58" s="116">
        <f t="shared" si="14"/>
        <v>21.999999999999886</v>
      </c>
      <c r="Q58" s="108"/>
    </row>
    <row r="59" spans="2:17">
      <c r="B59" s="49">
        <v>49</v>
      </c>
      <c r="C59" s="75">
        <f t="shared" si="12"/>
        <v>68983277.413995847</v>
      </c>
      <c r="D59" s="49">
        <v>2006</v>
      </c>
      <c r="E59" s="51">
        <v>42515</v>
      </c>
      <c r="F59" s="52">
        <v>2</v>
      </c>
      <c r="G59" s="49" t="s">
        <v>31</v>
      </c>
      <c r="H59" s="81">
        <v>112.7</v>
      </c>
      <c r="I59" s="125">
        <v>15</v>
      </c>
      <c r="J59" s="118">
        <f t="shared" si="9"/>
        <v>2069498.3224198753</v>
      </c>
      <c r="K59" s="53">
        <f t="shared" si="10"/>
        <v>137.9665548279917</v>
      </c>
      <c r="L59" s="49">
        <v>2006</v>
      </c>
      <c r="M59" s="51">
        <v>42515</v>
      </c>
      <c r="N59" s="49">
        <v>112.48</v>
      </c>
      <c r="O59" s="100">
        <f t="shared" si="11"/>
        <v>3035264.2062158016</v>
      </c>
      <c r="P59" s="111">
        <f t="shared" si="14"/>
        <v>21.999999999999886</v>
      </c>
      <c r="Q59" s="107"/>
    </row>
    <row r="60" spans="2:17">
      <c r="B60" s="90">
        <v>50</v>
      </c>
      <c r="C60" s="95">
        <f t="shared" si="12"/>
        <v>72018541.620211646</v>
      </c>
      <c r="D60" s="90">
        <v>2006</v>
      </c>
      <c r="E60" s="92">
        <v>42515</v>
      </c>
      <c r="F60" s="93">
        <v>1</v>
      </c>
      <c r="G60" s="90" t="s">
        <v>31</v>
      </c>
      <c r="H60" s="94">
        <v>112.54</v>
      </c>
      <c r="I60" s="130">
        <v>2</v>
      </c>
      <c r="J60" s="122">
        <f t="shared" si="9"/>
        <v>2160556.2486063493</v>
      </c>
      <c r="K60" s="96">
        <f t="shared" si="10"/>
        <v>1080.2781243031748</v>
      </c>
      <c r="L60" s="90">
        <v>2006</v>
      </c>
      <c r="M60" s="92">
        <v>42515</v>
      </c>
      <c r="N60" s="90">
        <v>111.93</v>
      </c>
      <c r="O60" s="105">
        <f t="shared" si="11"/>
        <v>65896965.582493603</v>
      </c>
      <c r="P60" s="116">
        <f t="shared" si="14"/>
        <v>60.999999999999943</v>
      </c>
      <c r="Q60" s="108"/>
    </row>
    <row r="61" spans="2:17">
      <c r="B61" s="90">
        <v>51</v>
      </c>
      <c r="C61" s="91">
        <f t="shared" si="12"/>
        <v>137915507.20270526</v>
      </c>
      <c r="D61" s="90">
        <v>2006</v>
      </c>
      <c r="E61" s="92">
        <v>42515</v>
      </c>
      <c r="F61" s="93">
        <v>1</v>
      </c>
      <c r="G61" s="90" t="s">
        <v>31</v>
      </c>
      <c r="H61" s="94">
        <v>111.95</v>
      </c>
      <c r="I61" s="130">
        <v>3</v>
      </c>
      <c r="J61" s="122">
        <f t="shared" si="9"/>
        <v>4137465.2160811578</v>
      </c>
      <c r="K61" s="96">
        <f t="shared" si="10"/>
        <v>1379.1550720270525</v>
      </c>
      <c r="L61" s="90">
        <v>2006</v>
      </c>
      <c r="M61" s="92">
        <v>42516</v>
      </c>
      <c r="N61" s="90">
        <v>111.64</v>
      </c>
      <c r="O61" s="105">
        <f t="shared" si="11"/>
        <v>42753807.232838944</v>
      </c>
      <c r="P61" s="116">
        <f t="shared" si="14"/>
        <v>31.000000000000227</v>
      </c>
      <c r="Q61" s="108"/>
    </row>
    <row r="62" spans="2:17">
      <c r="B62" s="90">
        <v>52</v>
      </c>
      <c r="C62" s="91">
        <f t="shared" si="12"/>
        <v>180669314.43554419</v>
      </c>
      <c r="D62" s="8">
        <v>2006</v>
      </c>
      <c r="E62" s="9">
        <v>42516</v>
      </c>
      <c r="F62" s="21">
        <v>1</v>
      </c>
      <c r="G62" s="8" t="s">
        <v>30</v>
      </c>
      <c r="H62" s="79">
        <v>112.017</v>
      </c>
      <c r="I62" s="129">
        <v>15.7</v>
      </c>
      <c r="J62" s="98">
        <f t="shared" si="9"/>
        <v>5420079.4330663253</v>
      </c>
      <c r="K62" s="10">
        <f t="shared" si="10"/>
        <v>345.22798936728191</v>
      </c>
      <c r="L62" s="8">
        <v>2006</v>
      </c>
      <c r="M62" s="9">
        <v>42516</v>
      </c>
      <c r="N62" s="8">
        <v>112.03</v>
      </c>
      <c r="O62" s="104">
        <f t="shared" si="11"/>
        <v>448796.38617764704</v>
      </c>
      <c r="P62" s="115">
        <f t="shared" si="14"/>
        <v>1.300000000000523</v>
      </c>
      <c r="Q62" s="107"/>
    </row>
    <row r="63" spans="2:17">
      <c r="B63" s="90">
        <v>53</v>
      </c>
      <c r="C63" s="18">
        <f t="shared" si="12"/>
        <v>181118110.82172185</v>
      </c>
      <c r="D63" s="8">
        <v>2006</v>
      </c>
      <c r="E63" s="9">
        <v>42516</v>
      </c>
      <c r="F63" s="21" t="s">
        <v>56</v>
      </c>
      <c r="G63" s="8" t="s">
        <v>30</v>
      </c>
      <c r="H63" s="79">
        <v>112.2</v>
      </c>
      <c r="I63" s="129">
        <v>20</v>
      </c>
      <c r="J63" s="98">
        <f t="shared" si="9"/>
        <v>5433543.3246516557</v>
      </c>
      <c r="K63" s="10">
        <f t="shared" si="10"/>
        <v>271.67716623258275</v>
      </c>
      <c r="L63" s="8">
        <v>2006</v>
      </c>
      <c r="M63" s="9">
        <v>42519</v>
      </c>
      <c r="N63" s="8">
        <v>112.68</v>
      </c>
      <c r="O63" s="104">
        <f t="shared" si="11"/>
        <v>13040503.979164081</v>
      </c>
      <c r="P63" s="115">
        <f t="shared" si="14"/>
        <v>48.000000000000398</v>
      </c>
      <c r="Q63" s="107"/>
    </row>
    <row r="64" spans="2:17">
      <c r="B64" s="90">
        <v>54</v>
      </c>
      <c r="C64" s="18">
        <f t="shared" si="12"/>
        <v>194158614.80088595</v>
      </c>
      <c r="D64" s="90">
        <v>2006</v>
      </c>
      <c r="E64" s="92">
        <v>42519</v>
      </c>
      <c r="F64" s="93">
        <v>1</v>
      </c>
      <c r="G64" s="90" t="s">
        <v>30</v>
      </c>
      <c r="H64" s="94">
        <v>112.38500000000001</v>
      </c>
      <c r="I64" s="130">
        <v>1.5</v>
      </c>
      <c r="J64" s="122">
        <f t="shared" si="9"/>
        <v>5824758.4440265782</v>
      </c>
      <c r="K64" s="96">
        <f t="shared" si="10"/>
        <v>3883.172296017719</v>
      </c>
      <c r="L64" s="90">
        <v>2006</v>
      </c>
      <c r="M64" s="92">
        <v>42519</v>
      </c>
      <c r="N64" s="90">
        <v>112.6</v>
      </c>
      <c r="O64" s="105">
        <f t="shared" si="11"/>
        <v>83488204.364376754</v>
      </c>
      <c r="P64" s="116">
        <f t="shared" si="14"/>
        <v>21.49999999999892</v>
      </c>
      <c r="Q64" s="108"/>
    </row>
    <row r="65" spans="2:17">
      <c r="B65" s="8">
        <v>55</v>
      </c>
      <c r="C65" s="91">
        <f t="shared" si="12"/>
        <v>277646819.1652627</v>
      </c>
      <c r="D65" s="8">
        <v>2006</v>
      </c>
      <c r="E65" s="9">
        <v>42519</v>
      </c>
      <c r="F65" s="21">
        <v>1</v>
      </c>
      <c r="G65" s="8" t="s">
        <v>30</v>
      </c>
      <c r="H65" s="79">
        <v>112.453</v>
      </c>
      <c r="I65" s="129">
        <v>9.3000000000000007</v>
      </c>
      <c r="J65" s="98">
        <f t="shared" si="9"/>
        <v>8329404.5749578811</v>
      </c>
      <c r="K65" s="10">
        <f t="shared" si="10"/>
        <v>895.63490053310545</v>
      </c>
      <c r="L65" s="8">
        <v>2006</v>
      </c>
      <c r="M65" s="9">
        <v>42520</v>
      </c>
      <c r="N65" s="8">
        <v>112.59</v>
      </c>
      <c r="O65" s="104">
        <f t="shared" si="11"/>
        <v>12270198.137303585</v>
      </c>
      <c r="P65" s="115">
        <f t="shared" si="14"/>
        <v>13.700000000000045</v>
      </c>
      <c r="Q65" s="107"/>
    </row>
    <row r="66" spans="2:17">
      <c r="B66" s="44">
        <v>56</v>
      </c>
      <c r="C66" s="76">
        <f t="shared" si="12"/>
        <v>289917017.30256629</v>
      </c>
      <c r="D66" s="44">
        <v>2006</v>
      </c>
      <c r="E66" s="46">
        <v>42520</v>
      </c>
      <c r="F66" s="47">
        <v>1</v>
      </c>
      <c r="G66" s="44" t="s">
        <v>31</v>
      </c>
      <c r="H66" s="84">
        <v>112.05</v>
      </c>
      <c r="I66" s="127">
        <v>7</v>
      </c>
      <c r="J66" s="120">
        <f t="shared" si="9"/>
        <v>8697510.5190769881</v>
      </c>
      <c r="K66" s="48">
        <f t="shared" si="10"/>
        <v>1242.5015027252841</v>
      </c>
      <c r="L66" s="44">
        <v>2006</v>
      </c>
      <c r="M66" s="46">
        <v>42520</v>
      </c>
      <c r="N66" s="44">
        <v>111.72</v>
      </c>
      <c r="O66" s="102">
        <f t="shared" si="11"/>
        <v>41002549.589934163</v>
      </c>
      <c r="P66" s="113">
        <f t="shared" si="14"/>
        <v>32.999999999999829</v>
      </c>
      <c r="Q66" s="107"/>
    </row>
    <row r="67" spans="2:17">
      <c r="B67" s="90">
        <v>57</v>
      </c>
      <c r="C67" s="95">
        <f t="shared" si="12"/>
        <v>330919566.89250046</v>
      </c>
      <c r="D67" s="8">
        <v>2006</v>
      </c>
      <c r="E67" s="9">
        <v>42520</v>
      </c>
      <c r="F67" s="21">
        <v>1</v>
      </c>
      <c r="G67" s="8" t="s">
        <v>30</v>
      </c>
      <c r="H67" s="79">
        <v>112.236</v>
      </c>
      <c r="I67" s="129">
        <v>13.6</v>
      </c>
      <c r="J67" s="98">
        <f t="shared" si="9"/>
        <v>9927587.0067750141</v>
      </c>
      <c r="K67" s="10">
        <f t="shared" si="10"/>
        <v>729.96963285110405</v>
      </c>
      <c r="L67" s="8">
        <v>2006</v>
      </c>
      <c r="M67" s="9">
        <v>42520</v>
      </c>
      <c r="N67" s="8">
        <v>112.41</v>
      </c>
      <c r="O67" s="104">
        <f t="shared" si="11"/>
        <v>12701471.611608654</v>
      </c>
      <c r="P67" s="115">
        <f t="shared" si="14"/>
        <v>17.399999999999238</v>
      </c>
      <c r="Q67" s="107"/>
    </row>
    <row r="68" spans="2:17">
      <c r="B68" s="90">
        <v>58</v>
      </c>
      <c r="C68" s="18">
        <f t="shared" si="12"/>
        <v>343621038.50410914</v>
      </c>
      <c r="D68" s="8">
        <v>2006</v>
      </c>
      <c r="E68" s="9">
        <v>42520</v>
      </c>
      <c r="F68" s="21" t="s">
        <v>58</v>
      </c>
      <c r="G68" s="8" t="s">
        <v>31</v>
      </c>
      <c r="H68" s="79">
        <v>111.986</v>
      </c>
      <c r="I68" s="129">
        <v>25.4</v>
      </c>
      <c r="J68" s="98">
        <f t="shared" si="9"/>
        <v>10308631.155123275</v>
      </c>
      <c r="K68" s="10">
        <f t="shared" si="10"/>
        <v>405.85162028044391</v>
      </c>
      <c r="L68" s="8">
        <v>2006</v>
      </c>
      <c r="M68" s="9">
        <v>42520</v>
      </c>
      <c r="N68" s="8">
        <v>112.03</v>
      </c>
      <c r="O68" s="104">
        <f t="shared" si="11"/>
        <v>-1785747.1292338285</v>
      </c>
      <c r="P68" s="115">
        <v>-4.4000000000000004</v>
      </c>
      <c r="Q68" s="107"/>
    </row>
    <row r="69" spans="2:17">
      <c r="B69" s="44">
        <v>59</v>
      </c>
      <c r="C69" s="76">
        <f t="shared" si="12"/>
        <v>341835291.37487531</v>
      </c>
      <c r="D69" s="44">
        <v>2006</v>
      </c>
      <c r="E69" s="46">
        <v>42521</v>
      </c>
      <c r="F69" s="47">
        <v>1</v>
      </c>
      <c r="G69" s="44" t="s">
        <v>31</v>
      </c>
      <c r="H69" s="84">
        <v>112.01</v>
      </c>
      <c r="I69" s="127">
        <v>13</v>
      </c>
      <c r="J69" s="120">
        <f t="shared" si="9"/>
        <v>10255058.741246259</v>
      </c>
      <c r="K69" s="48">
        <f t="shared" si="10"/>
        <v>788.85067240355841</v>
      </c>
      <c r="L69" s="44">
        <v>2006</v>
      </c>
      <c r="M69" s="46">
        <v>42521</v>
      </c>
      <c r="N69" s="44">
        <v>111.575</v>
      </c>
      <c r="O69" s="102">
        <f t="shared" si="11"/>
        <v>34315004.249554969</v>
      </c>
      <c r="P69" s="113">
        <f t="shared" ref="P69:P85" si="15">IF(M69="","",IF(O69&lt;0,I69*(-1),IF(G69="買",(N69-H69)*100,(H69-N69)*100)))</f>
        <v>43.500000000000227</v>
      </c>
      <c r="Q69" s="107"/>
    </row>
    <row r="70" spans="2:17">
      <c r="B70" s="8">
        <v>60</v>
      </c>
      <c r="C70" s="95">
        <f t="shared" si="12"/>
        <v>376150295.6244303</v>
      </c>
      <c r="D70" s="8">
        <v>2006</v>
      </c>
      <c r="E70" s="9">
        <v>42521</v>
      </c>
      <c r="F70" s="21">
        <v>1</v>
      </c>
      <c r="G70" s="8" t="s">
        <v>30</v>
      </c>
      <c r="H70" s="79">
        <v>112.11</v>
      </c>
      <c r="I70" s="129">
        <v>4</v>
      </c>
      <c r="J70" s="98">
        <f t="shared" si="9"/>
        <v>11284508.868732909</v>
      </c>
      <c r="K70" s="10">
        <f t="shared" si="10"/>
        <v>2821.127217183227</v>
      </c>
      <c r="L70" s="8">
        <v>2006</v>
      </c>
      <c r="M70" s="9">
        <v>42521</v>
      </c>
      <c r="N70" s="8">
        <v>112.19</v>
      </c>
      <c r="O70" s="104">
        <f t="shared" si="11"/>
        <v>22569017.737465337</v>
      </c>
      <c r="P70" s="115">
        <f t="shared" si="15"/>
        <v>7.9999999999998295</v>
      </c>
      <c r="Q70" s="107"/>
    </row>
    <row r="71" spans="2:17">
      <c r="B71" s="90">
        <v>61</v>
      </c>
      <c r="C71" s="18">
        <f t="shared" si="12"/>
        <v>398719313.36189562</v>
      </c>
      <c r="D71" s="8">
        <v>2006</v>
      </c>
      <c r="E71" s="9">
        <v>42521</v>
      </c>
      <c r="F71" s="72" t="s">
        <v>57</v>
      </c>
      <c r="G71" s="8" t="s">
        <v>30</v>
      </c>
      <c r="H71" s="79">
        <v>112.25</v>
      </c>
      <c r="I71" s="129">
        <v>21</v>
      </c>
      <c r="J71" s="98">
        <f t="shared" si="9"/>
        <v>11961579.400856867</v>
      </c>
      <c r="K71" s="10">
        <f t="shared" si="10"/>
        <v>569.59901908842232</v>
      </c>
      <c r="L71" s="8">
        <v>2006</v>
      </c>
      <c r="M71" s="9">
        <v>42521</v>
      </c>
      <c r="N71" s="8">
        <v>112.29</v>
      </c>
      <c r="O71" s="104">
        <f t="shared" si="11"/>
        <v>2278396.0763540454</v>
      </c>
      <c r="P71" s="115">
        <f t="shared" si="15"/>
        <v>4.0000000000006253</v>
      </c>
      <c r="Q71" s="107"/>
    </row>
    <row r="72" spans="2:17">
      <c r="B72" s="68">
        <v>62</v>
      </c>
      <c r="C72" s="77">
        <f t="shared" si="12"/>
        <v>400997709.43824965</v>
      </c>
      <c r="D72" s="68">
        <v>2006</v>
      </c>
      <c r="E72" s="69">
        <v>42521</v>
      </c>
      <c r="F72" s="70">
        <v>1</v>
      </c>
      <c r="G72" s="68" t="s">
        <v>30</v>
      </c>
      <c r="H72" s="80">
        <v>112.11</v>
      </c>
      <c r="I72" s="128">
        <v>5</v>
      </c>
      <c r="J72" s="121">
        <f t="shared" si="9"/>
        <v>12029931.28314749</v>
      </c>
      <c r="K72" s="71">
        <f t="shared" si="10"/>
        <v>2405.9862566294978</v>
      </c>
      <c r="L72" s="68">
        <v>2006</v>
      </c>
      <c r="M72" s="69">
        <v>42522</v>
      </c>
      <c r="N72" s="68">
        <v>113.23</v>
      </c>
      <c r="O72" s="103">
        <f t="shared" si="11"/>
        <v>269470460.74250484</v>
      </c>
      <c r="P72" s="114">
        <f t="shared" si="15"/>
        <v>112.00000000000045</v>
      </c>
      <c r="Q72" s="108" t="s">
        <v>85</v>
      </c>
    </row>
    <row r="73" spans="2:17">
      <c r="B73" s="8">
        <v>63</v>
      </c>
      <c r="C73" s="95">
        <v>670468170</v>
      </c>
      <c r="D73" s="8">
        <v>2006</v>
      </c>
      <c r="E73" s="9">
        <v>42522</v>
      </c>
      <c r="F73" s="21" t="s">
        <v>58</v>
      </c>
      <c r="G73" s="8" t="s">
        <v>31</v>
      </c>
      <c r="H73" s="79">
        <v>112.715</v>
      </c>
      <c r="I73" s="129">
        <v>51.5</v>
      </c>
      <c r="J73" s="98">
        <f t="shared" si="9"/>
        <v>20114045.099999998</v>
      </c>
      <c r="K73" s="10">
        <f t="shared" si="10"/>
        <v>390.56398252427181</v>
      </c>
      <c r="L73" s="8">
        <v>2006</v>
      </c>
      <c r="M73" s="9">
        <v>42522</v>
      </c>
      <c r="N73" s="8">
        <v>112.41</v>
      </c>
      <c r="O73" s="104">
        <f t="shared" si="11"/>
        <v>11912201.466990557</v>
      </c>
      <c r="P73" s="115">
        <f t="shared" si="15"/>
        <v>30.500000000000682</v>
      </c>
      <c r="Q73" s="107"/>
    </row>
    <row r="74" spans="2:17">
      <c r="B74" s="8">
        <v>64</v>
      </c>
      <c r="C74" s="18">
        <f t="shared" ref="C74:C107" si="16">IF(O73="","",C73+O73)</f>
        <v>682380371.46699059</v>
      </c>
      <c r="D74" s="8">
        <v>2006</v>
      </c>
      <c r="E74" s="9">
        <v>42523</v>
      </c>
      <c r="F74" s="21" t="s">
        <v>58</v>
      </c>
      <c r="G74" s="8" t="s">
        <v>30</v>
      </c>
      <c r="H74" s="79">
        <v>112.714</v>
      </c>
      <c r="I74" s="129">
        <v>13.4</v>
      </c>
      <c r="J74" s="98">
        <f t="shared" si="9"/>
        <v>20471411.144009717</v>
      </c>
      <c r="K74" s="10">
        <f t="shared" si="10"/>
        <v>1527.7172495529639</v>
      </c>
      <c r="L74" s="8">
        <v>2006</v>
      </c>
      <c r="M74" s="9">
        <v>42523</v>
      </c>
      <c r="N74" s="8">
        <v>112.82</v>
      </c>
      <c r="O74" s="104">
        <f t="shared" si="11"/>
        <v>16193802.845260583</v>
      </c>
      <c r="P74" s="115">
        <f t="shared" si="15"/>
        <v>10.599999999999454</v>
      </c>
      <c r="Q74" s="107"/>
    </row>
    <row r="75" spans="2:17">
      <c r="B75" s="44">
        <v>65</v>
      </c>
      <c r="C75" s="76">
        <f t="shared" si="16"/>
        <v>698574174.31225121</v>
      </c>
      <c r="D75" s="44">
        <v>2006</v>
      </c>
      <c r="E75" s="46">
        <v>42523</v>
      </c>
      <c r="F75" s="47" t="s">
        <v>58</v>
      </c>
      <c r="G75" s="44" t="s">
        <v>31</v>
      </c>
      <c r="H75" s="84">
        <v>112.627</v>
      </c>
      <c r="I75" s="127">
        <v>23.3</v>
      </c>
      <c r="J75" s="120">
        <f t="shared" si="9"/>
        <v>20957225.229367536</v>
      </c>
      <c r="K75" s="48">
        <f t="shared" si="10"/>
        <v>899.45172658229762</v>
      </c>
      <c r="L75" s="44">
        <v>2006</v>
      </c>
      <c r="M75" s="46">
        <v>42523</v>
      </c>
      <c r="N75" s="44">
        <v>111.49</v>
      </c>
      <c r="O75" s="102">
        <f t="shared" si="11"/>
        <v>102267661.31240728</v>
      </c>
      <c r="P75" s="113">
        <f t="shared" si="15"/>
        <v>113.70000000000005</v>
      </c>
      <c r="Q75" s="108" t="s">
        <v>84</v>
      </c>
    </row>
    <row r="76" spans="2:17">
      <c r="B76" s="90">
        <v>66</v>
      </c>
      <c r="C76" s="95">
        <f t="shared" si="16"/>
        <v>800841835.62465847</v>
      </c>
      <c r="D76" s="8">
        <v>2006</v>
      </c>
      <c r="E76" s="9">
        <v>42526</v>
      </c>
      <c r="F76" s="21" t="s">
        <v>60</v>
      </c>
      <c r="G76" s="8" t="s">
        <v>30</v>
      </c>
      <c r="H76" s="79">
        <v>111.97199999999999</v>
      </c>
      <c r="I76" s="129">
        <v>37.200000000000003</v>
      </c>
      <c r="J76" s="98">
        <f t="shared" ref="J76:J107" si="17">IF(E76="","",C76*0.03)</f>
        <v>24025255.068739753</v>
      </c>
      <c r="K76" s="10">
        <f t="shared" ref="K76:K107" si="18">IF(I76="","",(J76/I76)/1000)</f>
        <v>645.84019001988577</v>
      </c>
      <c r="L76" s="8">
        <v>2006</v>
      </c>
      <c r="M76" s="9">
        <v>42527</v>
      </c>
      <c r="N76" s="8">
        <v>112.13</v>
      </c>
      <c r="O76" s="104">
        <f t="shared" ref="O76:O107" si="19">IF(M76="","",(IF(G76="売",H76-N76,N76-H76))*K76*100000)</f>
        <v>10204275.002314275</v>
      </c>
      <c r="P76" s="115">
        <f t="shared" si="15"/>
        <v>15.800000000000125</v>
      </c>
      <c r="Q76" s="107"/>
    </row>
    <row r="77" spans="2:17">
      <c r="B77" s="54">
        <v>67</v>
      </c>
      <c r="C77" s="78">
        <f t="shared" si="16"/>
        <v>811046110.62697279</v>
      </c>
      <c r="D77" s="54">
        <v>2006</v>
      </c>
      <c r="E77" s="56">
        <v>42527</v>
      </c>
      <c r="F77" s="57" t="s">
        <v>61</v>
      </c>
      <c r="G77" s="54" t="s">
        <v>30</v>
      </c>
      <c r="H77" s="85">
        <v>112.334</v>
      </c>
      <c r="I77" s="126">
        <v>15.4</v>
      </c>
      <c r="J77" s="119">
        <f t="shared" si="17"/>
        <v>24331383.318809181</v>
      </c>
      <c r="K77" s="59">
        <f t="shared" si="18"/>
        <v>1579.9599557668298</v>
      </c>
      <c r="L77" s="54">
        <v>2006</v>
      </c>
      <c r="M77" s="56">
        <v>42527</v>
      </c>
      <c r="N77" s="54">
        <v>113.48</v>
      </c>
      <c r="O77" s="101">
        <f t="shared" si="19"/>
        <v>181063410.93087882</v>
      </c>
      <c r="P77" s="112">
        <f t="shared" si="15"/>
        <v>114.60000000000008</v>
      </c>
      <c r="Q77" s="108" t="s">
        <v>62</v>
      </c>
    </row>
    <row r="78" spans="2:17">
      <c r="B78" s="44">
        <v>68</v>
      </c>
      <c r="C78" s="76">
        <f t="shared" si="16"/>
        <v>992109521.55785155</v>
      </c>
      <c r="D78" s="44">
        <v>2006</v>
      </c>
      <c r="E78" s="46">
        <v>42527</v>
      </c>
      <c r="F78" s="47">
        <v>1</v>
      </c>
      <c r="G78" s="44" t="s">
        <v>30</v>
      </c>
      <c r="H78" s="84">
        <v>113.157</v>
      </c>
      <c r="I78" s="127">
        <v>6.7</v>
      </c>
      <c r="J78" s="120">
        <f t="shared" si="17"/>
        <v>29763285.646735545</v>
      </c>
      <c r="K78" s="48">
        <f t="shared" si="18"/>
        <v>4442.281439811275</v>
      </c>
      <c r="L78" s="44">
        <v>2006</v>
      </c>
      <c r="M78" s="46">
        <v>42528</v>
      </c>
      <c r="N78" s="44">
        <v>113.42</v>
      </c>
      <c r="O78" s="102">
        <f t="shared" si="19"/>
        <v>116832001.86703886</v>
      </c>
      <c r="P78" s="113">
        <f t="shared" si="15"/>
        <v>26.300000000000523</v>
      </c>
      <c r="Q78" s="107"/>
    </row>
    <row r="79" spans="2:17">
      <c r="B79" s="44">
        <v>69</v>
      </c>
      <c r="C79" s="67">
        <f t="shared" si="16"/>
        <v>1108941523.4248905</v>
      </c>
      <c r="D79" s="44">
        <v>2006</v>
      </c>
      <c r="E79" s="46">
        <v>42528</v>
      </c>
      <c r="F79" s="47" t="s">
        <v>60</v>
      </c>
      <c r="G79" s="44" t="s">
        <v>30</v>
      </c>
      <c r="H79" s="84">
        <v>113.22799999999999</v>
      </c>
      <c r="I79" s="113">
        <v>113.61</v>
      </c>
      <c r="J79" s="120">
        <f t="shared" si="17"/>
        <v>33268245.702746715</v>
      </c>
      <c r="K79" s="48">
        <f t="shared" si="18"/>
        <v>292.82849839579887</v>
      </c>
      <c r="L79" s="44">
        <v>2006</v>
      </c>
      <c r="M79" s="46">
        <v>42528</v>
      </c>
      <c r="N79" s="44">
        <v>113.61</v>
      </c>
      <c r="O79" s="102">
        <f t="shared" si="19"/>
        <v>11186048.638719663</v>
      </c>
      <c r="P79" s="113">
        <f t="shared" si="15"/>
        <v>38.2000000000005</v>
      </c>
      <c r="Q79" s="107"/>
    </row>
    <row r="80" spans="2:17">
      <c r="B80" s="49">
        <v>70</v>
      </c>
      <c r="C80" s="75">
        <f t="shared" si="16"/>
        <v>1120127572.0636101</v>
      </c>
      <c r="D80" s="49">
        <v>2006</v>
      </c>
      <c r="E80" s="51">
        <v>42528</v>
      </c>
      <c r="F80" s="52">
        <v>2</v>
      </c>
      <c r="G80" s="49" t="s">
        <v>30</v>
      </c>
      <c r="H80" s="81">
        <v>113.38</v>
      </c>
      <c r="I80" s="125">
        <v>13</v>
      </c>
      <c r="J80" s="118">
        <f t="shared" si="17"/>
        <v>33603827.161908299</v>
      </c>
      <c r="K80" s="53">
        <f t="shared" si="18"/>
        <v>2584.9097816852536</v>
      </c>
      <c r="L80" s="49">
        <v>2006</v>
      </c>
      <c r="M80" s="51">
        <v>42529</v>
      </c>
      <c r="N80" s="49">
        <v>113.52</v>
      </c>
      <c r="O80" s="100">
        <f t="shared" si="19"/>
        <v>36188736.943593696</v>
      </c>
      <c r="P80" s="111">
        <f t="shared" si="15"/>
        <v>14.000000000000057</v>
      </c>
      <c r="Q80" s="107"/>
    </row>
    <row r="81" spans="2:17">
      <c r="B81" s="90">
        <v>71</v>
      </c>
      <c r="C81" s="95">
        <f t="shared" si="16"/>
        <v>1156316309.0072038</v>
      </c>
      <c r="D81" s="90">
        <v>2006</v>
      </c>
      <c r="E81" s="92">
        <v>42529</v>
      </c>
      <c r="F81" s="93">
        <v>1</v>
      </c>
      <c r="G81" s="90" t="s">
        <v>30</v>
      </c>
      <c r="H81" s="94">
        <v>113.58</v>
      </c>
      <c r="I81" s="130">
        <v>3</v>
      </c>
      <c r="J81" s="122">
        <f t="shared" si="17"/>
        <v>34689489.270216115</v>
      </c>
      <c r="K81" s="96">
        <f t="shared" si="18"/>
        <v>11563.163090072037</v>
      </c>
      <c r="L81" s="90">
        <v>2006</v>
      </c>
      <c r="M81" s="92">
        <v>42529</v>
      </c>
      <c r="N81" s="90">
        <v>113.89</v>
      </c>
      <c r="O81" s="105">
        <f t="shared" si="19"/>
        <v>358458055.79223579</v>
      </c>
      <c r="P81" s="116">
        <f t="shared" si="15"/>
        <v>31.000000000000227</v>
      </c>
      <c r="Q81" s="108"/>
    </row>
    <row r="82" spans="2:17">
      <c r="B82" s="90">
        <v>72</v>
      </c>
      <c r="C82" s="91">
        <f t="shared" si="16"/>
        <v>1514774364.7994397</v>
      </c>
      <c r="D82" s="90">
        <v>2006</v>
      </c>
      <c r="E82" s="92">
        <v>42529</v>
      </c>
      <c r="F82" s="93">
        <v>1</v>
      </c>
      <c r="G82" s="90" t="s">
        <v>30</v>
      </c>
      <c r="H82" s="94">
        <v>113.75</v>
      </c>
      <c r="I82" s="130">
        <v>2</v>
      </c>
      <c r="J82" s="122">
        <f t="shared" si="17"/>
        <v>45443230.94398319</v>
      </c>
      <c r="K82" s="96">
        <f t="shared" si="18"/>
        <v>22721.615471991594</v>
      </c>
      <c r="L82" s="90">
        <v>2006</v>
      </c>
      <c r="M82" s="92">
        <v>42529</v>
      </c>
      <c r="N82" s="90">
        <v>114.4</v>
      </c>
      <c r="O82" s="105">
        <f t="shared" si="19"/>
        <v>1476905005.6794665</v>
      </c>
      <c r="P82" s="116">
        <f t="shared" si="15"/>
        <v>65.000000000000568</v>
      </c>
      <c r="Q82" s="108"/>
    </row>
    <row r="83" spans="2:17">
      <c r="B83" s="90">
        <v>73</v>
      </c>
      <c r="C83" s="91">
        <f t="shared" si="16"/>
        <v>2991679370.4789062</v>
      </c>
      <c r="D83" s="8">
        <v>2006</v>
      </c>
      <c r="E83" s="9">
        <v>42530</v>
      </c>
      <c r="F83" s="21">
        <v>1</v>
      </c>
      <c r="G83" s="8" t="s">
        <v>30</v>
      </c>
      <c r="H83" s="79">
        <v>114.13</v>
      </c>
      <c r="I83" s="129">
        <v>23</v>
      </c>
      <c r="J83" s="98">
        <f t="shared" si="17"/>
        <v>89750381.114367187</v>
      </c>
      <c r="K83" s="10">
        <f t="shared" si="18"/>
        <v>3902.1904832333557</v>
      </c>
      <c r="L83" s="8">
        <v>2006</v>
      </c>
      <c r="M83" s="9">
        <v>42530</v>
      </c>
      <c r="N83" s="8">
        <v>114.14</v>
      </c>
      <c r="O83" s="104">
        <f t="shared" si="19"/>
        <v>3902190.4832353522</v>
      </c>
      <c r="P83" s="115">
        <f t="shared" si="15"/>
        <v>1.0000000000005116</v>
      </c>
      <c r="Q83" s="107"/>
    </row>
    <row r="84" spans="2:17">
      <c r="B84" s="90">
        <v>74</v>
      </c>
      <c r="C84" s="18">
        <f t="shared" si="16"/>
        <v>2995581560.9621415</v>
      </c>
      <c r="D84" s="8">
        <v>2006</v>
      </c>
      <c r="E84" s="9">
        <v>42530</v>
      </c>
      <c r="F84" s="21">
        <v>1</v>
      </c>
      <c r="G84" s="8" t="s">
        <v>31</v>
      </c>
      <c r="H84" s="79">
        <v>113.911</v>
      </c>
      <c r="I84" s="129">
        <v>28.9</v>
      </c>
      <c r="J84" s="98">
        <f t="shared" si="17"/>
        <v>89867446.828864247</v>
      </c>
      <c r="K84" s="10">
        <f t="shared" si="18"/>
        <v>3109.6002362928807</v>
      </c>
      <c r="L84" s="8">
        <v>2006</v>
      </c>
      <c r="M84" s="9">
        <v>42530</v>
      </c>
      <c r="N84" s="8">
        <v>113.602</v>
      </c>
      <c r="O84" s="104">
        <f t="shared" si="19"/>
        <v>96086647.301449239</v>
      </c>
      <c r="P84" s="115">
        <f t="shared" si="15"/>
        <v>30.89999999999975</v>
      </c>
      <c r="Q84" s="107"/>
    </row>
    <row r="85" spans="2:17">
      <c r="B85" s="49">
        <v>75</v>
      </c>
      <c r="C85" s="75">
        <f t="shared" si="16"/>
        <v>3091668208.2635908</v>
      </c>
      <c r="D85" s="49">
        <v>2006</v>
      </c>
      <c r="E85" s="51">
        <v>42530</v>
      </c>
      <c r="F85" s="52">
        <v>2</v>
      </c>
      <c r="G85" s="49" t="s">
        <v>30</v>
      </c>
      <c r="H85" s="81">
        <v>113.97</v>
      </c>
      <c r="I85" s="125">
        <v>6</v>
      </c>
      <c r="J85" s="118">
        <f t="shared" si="17"/>
        <v>92750046.247907728</v>
      </c>
      <c r="K85" s="53">
        <f t="shared" si="18"/>
        <v>15458.341041317955</v>
      </c>
      <c r="L85" s="49">
        <v>2006</v>
      </c>
      <c r="M85" s="51">
        <v>42533</v>
      </c>
      <c r="N85" s="49">
        <v>114.11</v>
      </c>
      <c r="O85" s="100">
        <f t="shared" si="19"/>
        <v>216416774.57845226</v>
      </c>
      <c r="P85" s="111">
        <f t="shared" si="15"/>
        <v>14.000000000000057</v>
      </c>
      <c r="Q85" s="107"/>
    </row>
    <row r="86" spans="2:17">
      <c r="B86" s="90">
        <v>76</v>
      </c>
      <c r="C86" s="95">
        <f t="shared" si="16"/>
        <v>3308084982.8420429</v>
      </c>
      <c r="D86" s="8">
        <v>2006</v>
      </c>
      <c r="E86" s="9">
        <v>42533</v>
      </c>
      <c r="F86" s="21">
        <v>1</v>
      </c>
      <c r="G86" s="8" t="s">
        <v>30</v>
      </c>
      <c r="H86" s="79">
        <v>114.136</v>
      </c>
      <c r="I86" s="129">
        <v>7.6</v>
      </c>
      <c r="J86" s="98">
        <f t="shared" si="17"/>
        <v>99242549.485261291</v>
      </c>
      <c r="K86" s="10">
        <f t="shared" si="18"/>
        <v>13058.230195429118</v>
      </c>
      <c r="L86" s="8">
        <v>2006</v>
      </c>
      <c r="M86" s="9">
        <v>42533</v>
      </c>
      <c r="N86" s="8">
        <v>114.1</v>
      </c>
      <c r="O86" s="104">
        <f t="shared" si="19"/>
        <v>-47009628.703546606</v>
      </c>
      <c r="P86" s="115">
        <v>-3.6</v>
      </c>
      <c r="Q86" s="107"/>
    </row>
    <row r="87" spans="2:17">
      <c r="B87" s="8">
        <v>77</v>
      </c>
      <c r="C87" s="18">
        <f t="shared" si="16"/>
        <v>3261075354.1384964</v>
      </c>
      <c r="D87" s="8">
        <v>2006</v>
      </c>
      <c r="E87" s="9">
        <v>42533</v>
      </c>
      <c r="F87" s="21">
        <v>1</v>
      </c>
      <c r="G87" s="8" t="s">
        <v>30</v>
      </c>
      <c r="H87" s="79">
        <v>114.15900000000001</v>
      </c>
      <c r="I87" s="129">
        <v>16.899999999999999</v>
      </c>
      <c r="J87" s="98">
        <f t="shared" si="17"/>
        <v>97832260.624154896</v>
      </c>
      <c r="K87" s="10">
        <f t="shared" si="18"/>
        <v>5788.8911611925978</v>
      </c>
      <c r="L87" s="8">
        <v>2006</v>
      </c>
      <c r="M87" s="9">
        <v>42533</v>
      </c>
      <c r="N87" s="8">
        <v>114.37</v>
      </c>
      <c r="O87" s="104">
        <f t="shared" si="19"/>
        <v>122145603.50116296</v>
      </c>
      <c r="P87" s="115">
        <f t="shared" ref="P87:P107" si="20">IF(M87="","",IF(O87&lt;0,I87*(-1),IF(G87="買",(N87-H87)*100,(H87-N87)*100)))</f>
        <v>21.099999999999852</v>
      </c>
      <c r="Q87" s="107"/>
    </row>
    <row r="88" spans="2:17">
      <c r="B88" s="90">
        <v>78</v>
      </c>
      <c r="C88" s="18">
        <f t="shared" si="16"/>
        <v>3383220957.6396594</v>
      </c>
      <c r="D88" s="8">
        <v>2006</v>
      </c>
      <c r="E88" s="9">
        <v>42533</v>
      </c>
      <c r="F88" s="21">
        <v>1</v>
      </c>
      <c r="G88" s="8" t="s">
        <v>30</v>
      </c>
      <c r="H88" s="79">
        <v>114.276</v>
      </c>
      <c r="I88" s="129">
        <v>12.6</v>
      </c>
      <c r="J88" s="98">
        <f t="shared" si="17"/>
        <v>101496628.72918978</v>
      </c>
      <c r="K88" s="10">
        <f t="shared" si="18"/>
        <v>8055.2879943801418</v>
      </c>
      <c r="L88" s="8">
        <v>2006</v>
      </c>
      <c r="M88" s="9">
        <v>42533</v>
      </c>
      <c r="N88" s="8">
        <v>114.32</v>
      </c>
      <c r="O88" s="104">
        <f t="shared" si="19"/>
        <v>35443267.175270155</v>
      </c>
      <c r="P88" s="115">
        <f t="shared" si="20"/>
        <v>4.399999999999693</v>
      </c>
      <c r="Q88" s="107"/>
    </row>
    <row r="89" spans="2:17">
      <c r="B89" s="90">
        <v>79</v>
      </c>
      <c r="C89" s="18">
        <f t="shared" si="16"/>
        <v>3418664224.8149295</v>
      </c>
      <c r="D89" s="8">
        <v>2006</v>
      </c>
      <c r="E89" s="9">
        <v>42533</v>
      </c>
      <c r="F89" s="21">
        <v>1</v>
      </c>
      <c r="G89" s="8" t="s">
        <v>30</v>
      </c>
      <c r="H89" s="79">
        <v>114.28100000000001</v>
      </c>
      <c r="I89" s="129">
        <v>6.1</v>
      </c>
      <c r="J89" s="98">
        <f t="shared" si="17"/>
        <v>102559926.74444789</v>
      </c>
      <c r="K89" s="10">
        <f t="shared" si="18"/>
        <v>16813.102744991458</v>
      </c>
      <c r="L89" s="8">
        <v>2006</v>
      </c>
      <c r="M89" s="9">
        <v>42534</v>
      </c>
      <c r="N89" s="8">
        <v>114.31</v>
      </c>
      <c r="O89" s="104">
        <f t="shared" si="19"/>
        <v>48757997.960469112</v>
      </c>
      <c r="P89" s="115">
        <f t="shared" si="20"/>
        <v>2.8999999999996362</v>
      </c>
      <c r="Q89" s="107"/>
    </row>
    <row r="90" spans="2:17">
      <c r="B90" s="8">
        <v>80</v>
      </c>
      <c r="C90" s="18">
        <f t="shared" si="16"/>
        <v>3467422222.7753987</v>
      </c>
      <c r="D90" s="8">
        <v>2006</v>
      </c>
      <c r="E90" s="9">
        <v>42534</v>
      </c>
      <c r="F90" s="21">
        <v>1</v>
      </c>
      <c r="G90" s="8" t="s">
        <v>30</v>
      </c>
      <c r="H90" s="79">
        <v>114.51</v>
      </c>
      <c r="I90" s="129">
        <v>5</v>
      </c>
      <c r="J90" s="98">
        <f t="shared" si="17"/>
        <v>104022666.68326196</v>
      </c>
      <c r="K90" s="10">
        <f t="shared" si="18"/>
        <v>20804.533336652392</v>
      </c>
      <c r="L90" s="8">
        <v>2006</v>
      </c>
      <c r="M90" s="9">
        <v>42534</v>
      </c>
      <c r="N90" s="8">
        <v>114.61</v>
      </c>
      <c r="O90" s="104">
        <f t="shared" si="19"/>
        <v>208045333.36651212</v>
      </c>
      <c r="P90" s="115">
        <f t="shared" si="20"/>
        <v>9.9999999999994316</v>
      </c>
      <c r="Q90" s="107"/>
    </row>
    <row r="91" spans="2:17">
      <c r="B91" s="44">
        <v>81</v>
      </c>
      <c r="C91" s="76">
        <f t="shared" si="16"/>
        <v>3675467556.141911</v>
      </c>
      <c r="D91" s="44">
        <v>2006</v>
      </c>
      <c r="E91" s="46">
        <v>42534</v>
      </c>
      <c r="F91" s="47">
        <v>1</v>
      </c>
      <c r="G91" s="44" t="s">
        <v>30</v>
      </c>
      <c r="H91" s="84">
        <v>114.515</v>
      </c>
      <c r="I91" s="127">
        <v>17.5</v>
      </c>
      <c r="J91" s="120">
        <f t="shared" si="17"/>
        <v>110264026.68425733</v>
      </c>
      <c r="K91" s="48">
        <f t="shared" si="18"/>
        <v>6300.8015248147049</v>
      </c>
      <c r="L91" s="44">
        <v>2006</v>
      </c>
      <c r="M91" s="46">
        <v>42535</v>
      </c>
      <c r="N91" s="44">
        <v>115.37</v>
      </c>
      <c r="O91" s="102">
        <f t="shared" si="19"/>
        <v>538718530.37165976</v>
      </c>
      <c r="P91" s="113">
        <f t="shared" si="20"/>
        <v>85.500000000000398</v>
      </c>
      <c r="Q91" s="107"/>
    </row>
    <row r="92" spans="2:17">
      <c r="B92" s="8">
        <v>82</v>
      </c>
      <c r="C92" s="95">
        <f t="shared" si="16"/>
        <v>4214186086.5135708</v>
      </c>
      <c r="D92" s="90">
        <v>2006</v>
      </c>
      <c r="E92" s="92">
        <v>42535</v>
      </c>
      <c r="F92" s="93">
        <v>1</v>
      </c>
      <c r="G92" s="90" t="s">
        <v>31</v>
      </c>
      <c r="H92" s="94">
        <v>115.1</v>
      </c>
      <c r="I92" s="130">
        <v>4</v>
      </c>
      <c r="J92" s="122">
        <f t="shared" si="17"/>
        <v>126425582.59540711</v>
      </c>
      <c r="K92" s="96">
        <f t="shared" si="18"/>
        <v>31606.39564885178</v>
      </c>
      <c r="L92" s="90">
        <v>2006</v>
      </c>
      <c r="M92" s="92">
        <v>42535</v>
      </c>
      <c r="N92" s="90">
        <v>114.97</v>
      </c>
      <c r="O92" s="105">
        <f t="shared" si="19"/>
        <v>410883143.43505871</v>
      </c>
      <c r="P92" s="116">
        <f t="shared" si="20"/>
        <v>12.999999999999545</v>
      </c>
      <c r="Q92" s="107"/>
    </row>
    <row r="93" spans="2:17">
      <c r="B93" s="44">
        <v>83</v>
      </c>
      <c r="C93" s="76">
        <f t="shared" si="16"/>
        <v>4625069229.9486294</v>
      </c>
      <c r="D93" s="44">
        <v>2006</v>
      </c>
      <c r="E93" s="46">
        <v>42535</v>
      </c>
      <c r="F93" s="47" t="s">
        <v>63</v>
      </c>
      <c r="G93" s="44" t="s">
        <v>30</v>
      </c>
      <c r="H93" s="84">
        <v>115.057</v>
      </c>
      <c r="I93" s="127">
        <v>7.7</v>
      </c>
      <c r="J93" s="120">
        <f t="shared" si="17"/>
        <v>138752076.89845887</v>
      </c>
      <c r="K93" s="48">
        <f t="shared" si="18"/>
        <v>18019.7502465531</v>
      </c>
      <c r="L93" s="44">
        <v>2006</v>
      </c>
      <c r="M93" s="46">
        <v>42535</v>
      </c>
      <c r="N93" s="44">
        <v>115.29</v>
      </c>
      <c r="O93" s="102">
        <f t="shared" si="19"/>
        <v>419860180.74469459</v>
      </c>
      <c r="P93" s="113">
        <f t="shared" si="20"/>
        <v>23.300000000000409</v>
      </c>
      <c r="Q93" s="107"/>
    </row>
    <row r="94" spans="2:17">
      <c r="B94" s="49">
        <v>84</v>
      </c>
      <c r="C94" s="75">
        <f t="shared" si="16"/>
        <v>5044929410.6933241</v>
      </c>
      <c r="D94" s="49">
        <v>2006</v>
      </c>
      <c r="E94" s="51">
        <v>42536</v>
      </c>
      <c r="F94" s="52">
        <v>2</v>
      </c>
      <c r="G94" s="49" t="s">
        <v>31</v>
      </c>
      <c r="H94" s="81">
        <v>114.95</v>
      </c>
      <c r="I94" s="125">
        <v>10</v>
      </c>
      <c r="J94" s="118">
        <f t="shared" si="17"/>
        <v>151347882.32079971</v>
      </c>
      <c r="K94" s="53">
        <f t="shared" si="18"/>
        <v>15134.788232079971</v>
      </c>
      <c r="L94" s="49">
        <v>2006</v>
      </c>
      <c r="M94" s="51">
        <v>42536</v>
      </c>
      <c r="N94" s="49">
        <v>114.78</v>
      </c>
      <c r="O94" s="100">
        <f t="shared" si="19"/>
        <v>257291399.94536209</v>
      </c>
      <c r="P94" s="111">
        <f t="shared" si="20"/>
        <v>17.000000000000171</v>
      </c>
      <c r="Q94" s="107"/>
    </row>
    <row r="95" spans="2:17">
      <c r="B95" s="90">
        <v>85</v>
      </c>
      <c r="C95" s="95">
        <f t="shared" si="16"/>
        <v>5302220810.6386862</v>
      </c>
      <c r="D95" s="8">
        <v>2006</v>
      </c>
      <c r="E95" s="9">
        <v>42536</v>
      </c>
      <c r="F95" s="21" t="s">
        <v>64</v>
      </c>
      <c r="G95" s="8" t="s">
        <v>30</v>
      </c>
      <c r="H95" s="79">
        <v>114.935</v>
      </c>
      <c r="I95" s="129">
        <v>12.5</v>
      </c>
      <c r="J95" s="98">
        <f t="shared" si="17"/>
        <v>159066624.31916058</v>
      </c>
      <c r="K95" s="10">
        <f t="shared" si="18"/>
        <v>12725.329945532847</v>
      </c>
      <c r="L95" s="8">
        <v>2006</v>
      </c>
      <c r="M95" s="9">
        <v>42536</v>
      </c>
      <c r="N95" s="8">
        <v>115.05</v>
      </c>
      <c r="O95" s="104">
        <f t="shared" si="19"/>
        <v>146341294.37362123</v>
      </c>
      <c r="P95" s="115">
        <f t="shared" si="20"/>
        <v>11.499999999999488</v>
      </c>
      <c r="Q95" s="107"/>
    </row>
    <row r="96" spans="2:17">
      <c r="B96" s="90">
        <v>86</v>
      </c>
      <c r="C96" s="18">
        <f t="shared" si="16"/>
        <v>5448562105.0123072</v>
      </c>
      <c r="D96" s="8">
        <v>2006</v>
      </c>
      <c r="E96" s="9">
        <v>42536</v>
      </c>
      <c r="F96" s="21" t="s">
        <v>65</v>
      </c>
      <c r="G96" s="8" t="s">
        <v>31</v>
      </c>
      <c r="H96" s="79">
        <v>114.923</v>
      </c>
      <c r="I96" s="129">
        <v>12.7</v>
      </c>
      <c r="J96" s="98">
        <f t="shared" si="17"/>
        <v>163456863.1503692</v>
      </c>
      <c r="K96" s="10">
        <f t="shared" si="18"/>
        <v>12870.619145698363</v>
      </c>
      <c r="L96" s="8">
        <v>2006</v>
      </c>
      <c r="M96" s="9">
        <v>42537</v>
      </c>
      <c r="N96" s="8">
        <v>114.8</v>
      </c>
      <c r="O96" s="104">
        <f t="shared" si="19"/>
        <v>158308615.49209589</v>
      </c>
      <c r="P96" s="115">
        <f t="shared" si="20"/>
        <v>12.300000000000466</v>
      </c>
      <c r="Q96" s="107"/>
    </row>
    <row r="97" spans="1:17">
      <c r="B97" s="44">
        <v>87</v>
      </c>
      <c r="C97" s="76">
        <f t="shared" si="16"/>
        <v>5606870720.5044031</v>
      </c>
      <c r="D97" s="44">
        <v>2006</v>
      </c>
      <c r="E97" s="46">
        <v>42537</v>
      </c>
      <c r="F97" s="47">
        <v>1</v>
      </c>
      <c r="G97" s="44" t="s">
        <v>30</v>
      </c>
      <c r="H97" s="84">
        <v>114.80800000000001</v>
      </c>
      <c r="I97" s="127">
        <v>9.8000000000000007</v>
      </c>
      <c r="J97" s="120">
        <f t="shared" si="17"/>
        <v>168206121.61513209</v>
      </c>
      <c r="K97" s="48">
        <f t="shared" si="18"/>
        <v>17163.889960727764</v>
      </c>
      <c r="L97" s="44">
        <v>2006</v>
      </c>
      <c r="M97" s="46">
        <v>42537</v>
      </c>
      <c r="N97" s="44">
        <v>115.12</v>
      </c>
      <c r="O97" s="102">
        <f t="shared" si="19"/>
        <v>535513366.77470207</v>
      </c>
      <c r="P97" s="113">
        <f t="shared" si="20"/>
        <v>31.199999999999761</v>
      </c>
      <c r="Q97" s="107"/>
    </row>
    <row r="98" spans="1:17">
      <c r="B98" s="54">
        <v>88</v>
      </c>
      <c r="C98" s="78">
        <f t="shared" si="16"/>
        <v>6142384087.2791052</v>
      </c>
      <c r="D98" s="54">
        <v>2006</v>
      </c>
      <c r="E98" s="56">
        <v>42537</v>
      </c>
      <c r="F98" s="57">
        <v>1</v>
      </c>
      <c r="G98" s="54" t="s">
        <v>30</v>
      </c>
      <c r="H98" s="85">
        <v>114.97</v>
      </c>
      <c r="I98" s="126">
        <v>7</v>
      </c>
      <c r="J98" s="119">
        <f t="shared" si="17"/>
        <v>184271522.61837316</v>
      </c>
      <c r="K98" s="59">
        <f t="shared" si="18"/>
        <v>26324.503231196166</v>
      </c>
      <c r="L98" s="54">
        <v>2006</v>
      </c>
      <c r="M98" s="56">
        <v>42540</v>
      </c>
      <c r="N98" s="54">
        <v>115.61</v>
      </c>
      <c r="O98" s="101">
        <f t="shared" si="19"/>
        <v>1684768206.796556</v>
      </c>
      <c r="P98" s="112">
        <f t="shared" si="20"/>
        <v>64.000000000000057</v>
      </c>
      <c r="Q98" s="108" t="s">
        <v>66</v>
      </c>
    </row>
    <row r="99" spans="1:17">
      <c r="B99" s="49">
        <v>89</v>
      </c>
      <c r="C99" s="75">
        <f t="shared" si="16"/>
        <v>7827152294.0756607</v>
      </c>
      <c r="D99" s="49">
        <v>2006</v>
      </c>
      <c r="E99" s="51">
        <v>42540</v>
      </c>
      <c r="F99" s="52">
        <v>2</v>
      </c>
      <c r="G99" s="49" t="s">
        <v>31</v>
      </c>
      <c r="H99" s="81">
        <v>115.6</v>
      </c>
      <c r="I99" s="125">
        <v>7</v>
      </c>
      <c r="J99" s="118">
        <f t="shared" si="17"/>
        <v>234814568.82226983</v>
      </c>
      <c r="K99" s="53">
        <f t="shared" si="18"/>
        <v>33544.938403181404</v>
      </c>
      <c r="L99" s="49">
        <v>2006</v>
      </c>
      <c r="M99" s="51">
        <v>42540</v>
      </c>
      <c r="N99" s="49">
        <v>115.53</v>
      </c>
      <c r="O99" s="100">
        <f t="shared" si="19"/>
        <v>234814568.82224694</v>
      </c>
      <c r="P99" s="111">
        <f t="shared" si="20"/>
        <v>6.9999999999993179</v>
      </c>
      <c r="Q99" s="107"/>
    </row>
    <row r="100" spans="1:17">
      <c r="B100" s="90">
        <v>90</v>
      </c>
      <c r="C100" s="95">
        <f t="shared" si="16"/>
        <v>8061966862.8979073</v>
      </c>
      <c r="D100" s="8">
        <v>2006</v>
      </c>
      <c r="E100" s="9">
        <v>42540</v>
      </c>
      <c r="F100" s="21" t="s">
        <v>65</v>
      </c>
      <c r="G100" s="8" t="s">
        <v>31</v>
      </c>
      <c r="H100" s="79">
        <v>115.494</v>
      </c>
      <c r="I100" s="129">
        <v>18.600000000000001</v>
      </c>
      <c r="J100" s="98">
        <f t="shared" si="17"/>
        <v>241859005.8869372</v>
      </c>
      <c r="K100" s="10">
        <f t="shared" si="18"/>
        <v>13003.172359512751</v>
      </c>
      <c r="L100" s="8">
        <v>2006</v>
      </c>
      <c r="M100" s="9">
        <v>42540</v>
      </c>
      <c r="N100" s="8">
        <v>115.19</v>
      </c>
      <c r="O100" s="104">
        <f t="shared" si="19"/>
        <v>395296439.72919029</v>
      </c>
      <c r="P100" s="115">
        <f t="shared" si="20"/>
        <v>30.400000000000205</v>
      </c>
      <c r="Q100" s="107"/>
    </row>
    <row r="101" spans="1:17">
      <c r="B101" s="90">
        <v>91</v>
      </c>
      <c r="C101" s="18">
        <f t="shared" si="16"/>
        <v>8457263302.6270971</v>
      </c>
      <c r="D101" s="90">
        <v>2006</v>
      </c>
      <c r="E101" s="92">
        <v>42541</v>
      </c>
      <c r="F101" s="93" t="s">
        <v>65</v>
      </c>
      <c r="G101" s="90" t="s">
        <v>31</v>
      </c>
      <c r="H101" s="94">
        <v>115.422</v>
      </c>
      <c r="I101" s="130">
        <v>3.8</v>
      </c>
      <c r="J101" s="122">
        <f t="shared" si="17"/>
        <v>253717899.0788129</v>
      </c>
      <c r="K101" s="96">
        <f t="shared" si="18"/>
        <v>66767.868178634977</v>
      </c>
      <c r="L101" s="90">
        <v>2006</v>
      </c>
      <c r="M101" s="92">
        <v>42541</v>
      </c>
      <c r="N101" s="90">
        <v>114.66</v>
      </c>
      <c r="O101" s="105">
        <f t="shared" si="19"/>
        <v>5087711555.2119884</v>
      </c>
      <c r="P101" s="116">
        <f t="shared" si="20"/>
        <v>76.200000000000045</v>
      </c>
      <c r="Q101" s="108"/>
    </row>
    <row r="102" spans="1:17">
      <c r="B102" s="44">
        <v>92</v>
      </c>
      <c r="C102" s="76">
        <f t="shared" si="16"/>
        <v>13544974857.839085</v>
      </c>
      <c r="D102" s="44">
        <v>2006</v>
      </c>
      <c r="E102" s="46">
        <v>42541</v>
      </c>
      <c r="F102" s="47">
        <v>1</v>
      </c>
      <c r="G102" s="44" t="s">
        <v>31</v>
      </c>
      <c r="H102" s="84">
        <v>115.14</v>
      </c>
      <c r="I102" s="127">
        <v>14</v>
      </c>
      <c r="J102" s="120">
        <f t="shared" si="17"/>
        <v>406349245.73517251</v>
      </c>
      <c r="K102" s="48">
        <f t="shared" si="18"/>
        <v>29024.946123940892</v>
      </c>
      <c r="L102" s="44">
        <v>2006</v>
      </c>
      <c r="M102" s="46">
        <v>42542</v>
      </c>
      <c r="N102" s="44">
        <v>114.57</v>
      </c>
      <c r="O102" s="102">
        <f t="shared" si="19"/>
        <v>1654421929.0646524</v>
      </c>
      <c r="P102" s="113">
        <f t="shared" si="20"/>
        <v>57.000000000000739</v>
      </c>
      <c r="Q102" s="107"/>
    </row>
    <row r="103" spans="1:17">
      <c r="B103" s="49">
        <v>93</v>
      </c>
      <c r="C103" s="75">
        <f t="shared" si="16"/>
        <v>15199396786.903736</v>
      </c>
      <c r="D103" s="49">
        <v>2006</v>
      </c>
      <c r="E103" s="51">
        <v>42542</v>
      </c>
      <c r="F103" s="52">
        <v>2</v>
      </c>
      <c r="G103" s="49" t="s">
        <v>30</v>
      </c>
      <c r="H103" s="81">
        <v>114.75</v>
      </c>
      <c r="I103" s="125">
        <v>8</v>
      </c>
      <c r="J103" s="118">
        <f t="shared" si="17"/>
        <v>455981903.60711205</v>
      </c>
      <c r="K103" s="53">
        <f t="shared" si="18"/>
        <v>56997.737950889008</v>
      </c>
      <c r="L103" s="49">
        <v>2006</v>
      </c>
      <c r="M103" s="51">
        <v>42542</v>
      </c>
      <c r="N103" s="49">
        <v>114.67</v>
      </c>
      <c r="O103" s="100">
        <f t="shared" si="19"/>
        <v>-455981903.60710233</v>
      </c>
      <c r="P103" s="111">
        <f t="shared" si="20"/>
        <v>-8</v>
      </c>
      <c r="Q103" s="107"/>
    </row>
    <row r="104" spans="1:17">
      <c r="B104" s="8">
        <v>94</v>
      </c>
      <c r="C104" s="18">
        <f t="shared" si="16"/>
        <v>14743414883.296635</v>
      </c>
      <c r="D104" s="8">
        <v>2006</v>
      </c>
      <c r="E104" s="9">
        <v>42542</v>
      </c>
      <c r="F104" s="21">
        <v>1</v>
      </c>
      <c r="G104" s="8" t="s">
        <v>30</v>
      </c>
      <c r="H104" s="79">
        <v>114.79600000000001</v>
      </c>
      <c r="I104" s="129">
        <v>8.6</v>
      </c>
      <c r="J104" s="98">
        <f t="shared" si="17"/>
        <v>442302446.49889904</v>
      </c>
      <c r="K104" s="10">
        <f t="shared" si="18"/>
        <v>51430.517034755707</v>
      </c>
      <c r="L104" s="8">
        <v>2006</v>
      </c>
      <c r="M104" s="9">
        <v>42542</v>
      </c>
      <c r="N104" s="8">
        <v>115.185</v>
      </c>
      <c r="O104" s="104">
        <f t="shared" si="19"/>
        <v>2000647112.6519754</v>
      </c>
      <c r="P104" s="115">
        <f t="shared" si="20"/>
        <v>38.899999999999579</v>
      </c>
      <c r="Q104" s="107"/>
    </row>
    <row r="105" spans="1:17">
      <c r="A105" s="73"/>
      <c r="B105" s="54">
        <v>95</v>
      </c>
      <c r="C105" s="78">
        <f t="shared" si="16"/>
        <v>16744061995.94861</v>
      </c>
      <c r="D105" s="54">
        <v>2006</v>
      </c>
      <c r="E105" s="56">
        <v>42543</v>
      </c>
      <c r="F105" s="57">
        <v>2</v>
      </c>
      <c r="G105" s="54" t="s">
        <v>30</v>
      </c>
      <c r="H105" s="85">
        <v>114.98</v>
      </c>
      <c r="I105" s="126">
        <v>21</v>
      </c>
      <c r="J105" s="119">
        <f t="shared" si="17"/>
        <v>502321859.87845826</v>
      </c>
      <c r="K105" s="59">
        <f t="shared" si="18"/>
        <v>23920.088565640872</v>
      </c>
      <c r="L105" s="54">
        <v>2006</v>
      </c>
      <c r="M105" s="56">
        <v>42544</v>
      </c>
      <c r="N105" s="54">
        <v>116.09</v>
      </c>
      <c r="O105" s="101">
        <f t="shared" si="19"/>
        <v>2655129830.7861352</v>
      </c>
      <c r="P105" s="112">
        <f t="shared" si="20"/>
        <v>110.99999999999994</v>
      </c>
      <c r="Q105" s="108" t="s">
        <v>86</v>
      </c>
    </row>
    <row r="106" spans="1:17">
      <c r="B106" s="49">
        <v>96</v>
      </c>
      <c r="C106" s="75">
        <f t="shared" si="16"/>
        <v>19399191826.734745</v>
      </c>
      <c r="D106" s="49">
        <v>2006</v>
      </c>
      <c r="E106" s="51">
        <v>42544</v>
      </c>
      <c r="F106" s="52">
        <v>2</v>
      </c>
      <c r="G106" s="49" t="s">
        <v>30</v>
      </c>
      <c r="H106" s="81">
        <v>116.08</v>
      </c>
      <c r="I106" s="125">
        <v>18</v>
      </c>
      <c r="J106" s="118">
        <f t="shared" si="17"/>
        <v>581975754.80204237</v>
      </c>
      <c r="K106" s="53">
        <f t="shared" si="18"/>
        <v>32331.986377891244</v>
      </c>
      <c r="L106" s="49">
        <v>2006</v>
      </c>
      <c r="M106" s="51">
        <v>42544</v>
      </c>
      <c r="N106" s="49">
        <v>116.51300000000001</v>
      </c>
      <c r="O106" s="100">
        <f t="shared" si="19"/>
        <v>1399975010.1627133</v>
      </c>
      <c r="P106" s="111">
        <f t="shared" si="20"/>
        <v>43.300000000000693</v>
      </c>
      <c r="Q106" s="107"/>
    </row>
    <row r="107" spans="1:17">
      <c r="B107" s="54">
        <v>97</v>
      </c>
      <c r="C107" s="78">
        <f t="shared" si="16"/>
        <v>20799166836.897457</v>
      </c>
      <c r="D107" s="54">
        <v>2006</v>
      </c>
      <c r="E107" s="56">
        <v>42544</v>
      </c>
      <c r="F107" s="57">
        <v>1</v>
      </c>
      <c r="G107" s="54" t="s">
        <v>30</v>
      </c>
      <c r="H107" s="135">
        <v>116.232</v>
      </c>
      <c r="I107" s="54">
        <v>6.2</v>
      </c>
      <c r="J107" s="119">
        <f t="shared" si="17"/>
        <v>623975005.1069237</v>
      </c>
      <c r="K107" s="59">
        <f t="shared" si="18"/>
        <v>100641.12985595544</v>
      </c>
      <c r="L107" s="54">
        <v>2006</v>
      </c>
      <c r="M107" s="56">
        <v>42547</v>
      </c>
      <c r="N107" s="54">
        <v>116.55</v>
      </c>
      <c r="O107" s="136">
        <f t="shared" si="19"/>
        <v>3200387929.4193611</v>
      </c>
      <c r="P107" s="175">
        <f t="shared" si="20"/>
        <v>31.799999999999784</v>
      </c>
      <c r="Q107" s="109" t="s">
        <v>59</v>
      </c>
    </row>
    <row r="108" spans="1:17">
      <c r="A108" s="73"/>
      <c r="B108" s="49">
        <v>98</v>
      </c>
      <c r="C108" s="75">
        <v>35549401122</v>
      </c>
      <c r="D108" s="49">
        <v>2006</v>
      </c>
      <c r="E108" s="176" t="s">
        <v>74</v>
      </c>
      <c r="F108" s="177">
        <v>2</v>
      </c>
      <c r="G108" s="178" t="s">
        <v>75</v>
      </c>
      <c r="H108" s="179">
        <v>116.36</v>
      </c>
      <c r="I108" s="177">
        <v>18</v>
      </c>
      <c r="J108" s="180">
        <v>72935341</v>
      </c>
      <c r="K108" s="181">
        <v>6963435.5599999996</v>
      </c>
      <c r="L108" s="177">
        <v>2006</v>
      </c>
      <c r="M108" s="176" t="s">
        <v>78</v>
      </c>
      <c r="N108" s="182">
        <v>116.21</v>
      </c>
      <c r="O108" s="183">
        <v>60779451</v>
      </c>
      <c r="P108" s="184">
        <v>15</v>
      </c>
      <c r="Q108" s="107"/>
    </row>
    <row r="109" spans="1:17" ht="19.5" customHeight="1">
      <c r="B109" s="54">
        <v>99</v>
      </c>
      <c r="C109" s="164">
        <v>35610180573</v>
      </c>
      <c r="D109" s="165">
        <v>2006</v>
      </c>
      <c r="E109" s="166" t="s">
        <v>76</v>
      </c>
      <c r="F109" s="167">
        <v>2</v>
      </c>
      <c r="G109" s="168" t="s">
        <v>77</v>
      </c>
      <c r="H109" s="169">
        <v>116.24</v>
      </c>
      <c r="I109" s="170">
        <v>8</v>
      </c>
      <c r="J109" s="171">
        <v>72947496</v>
      </c>
      <c r="K109" s="172">
        <v>45236.39</v>
      </c>
      <c r="L109" s="167">
        <v>2006</v>
      </c>
      <c r="M109" s="166" t="s">
        <v>79</v>
      </c>
      <c r="N109" s="173">
        <v>116.643</v>
      </c>
      <c r="O109" s="174">
        <v>1641318659</v>
      </c>
      <c r="P109" s="170">
        <v>40.299999999999997</v>
      </c>
      <c r="Q109" s="109" t="s">
        <v>83</v>
      </c>
    </row>
    <row r="110" spans="1:17" ht="19.5" thickBot="1">
      <c r="B110" s="90">
        <v>100</v>
      </c>
      <c r="C110" s="157">
        <v>37251499232</v>
      </c>
      <c r="D110" s="148">
        <v>2006</v>
      </c>
      <c r="E110" s="150" t="s">
        <v>81</v>
      </c>
      <c r="F110" s="149">
        <v>1</v>
      </c>
      <c r="G110" s="154" t="s">
        <v>80</v>
      </c>
      <c r="H110" s="155">
        <v>116.28400000000001</v>
      </c>
      <c r="I110" s="161">
        <v>12.4</v>
      </c>
      <c r="J110" s="152">
        <v>155899919</v>
      </c>
      <c r="K110" s="139">
        <v>12572.57</v>
      </c>
      <c r="L110" s="148">
        <v>2006</v>
      </c>
      <c r="M110" s="150" t="s">
        <v>82</v>
      </c>
      <c r="N110" s="148">
        <v>116.51</v>
      </c>
      <c r="O110" s="140">
        <v>203681584</v>
      </c>
      <c r="P110" s="161">
        <v>22.6</v>
      </c>
      <c r="Q110" s="141"/>
    </row>
    <row r="111" spans="1:17" ht="30.75" customHeight="1" thickBot="1">
      <c r="C111" s="160">
        <v>37531867635</v>
      </c>
      <c r="D111" s="159"/>
      <c r="E111" s="143"/>
      <c r="F111" s="144"/>
      <c r="G111" s="145"/>
      <c r="H111" s="156" t="s">
        <v>68</v>
      </c>
      <c r="I111" s="162">
        <f>AVERAGE(I11:I107)</f>
        <v>15.508350515463915</v>
      </c>
      <c r="J111" s="146" t="str">
        <f t="shared" ref="J111" si="21">IF(E111="","",C111*0.03)</f>
        <v/>
      </c>
      <c r="K111" s="147"/>
      <c r="L111" s="142"/>
      <c r="M111" s="143"/>
      <c r="N111" s="145"/>
      <c r="O111" s="158" t="s">
        <v>68</v>
      </c>
      <c r="P111" s="162">
        <f>AVERAGE(P11:P107)</f>
        <v>40.583505154639141</v>
      </c>
      <c r="Q111" s="163" t="s">
        <v>67</v>
      </c>
    </row>
  </sheetData>
  <mergeCells count="26">
    <mergeCell ref="O2:P2"/>
    <mergeCell ref="O4:P4"/>
    <mergeCell ref="O5:P5"/>
    <mergeCell ref="K3:P3"/>
    <mergeCell ref="M2:N2"/>
    <mergeCell ref="K2:L2"/>
    <mergeCell ref="M4:N4"/>
    <mergeCell ref="M5:N5"/>
    <mergeCell ref="K4:L4"/>
    <mergeCell ref="K5:L5"/>
    <mergeCell ref="L9:N9"/>
    <mergeCell ref="O9:P9"/>
    <mergeCell ref="I9:J9"/>
    <mergeCell ref="K9:K10"/>
    <mergeCell ref="D9:H9"/>
    <mergeCell ref="E7:F7"/>
    <mergeCell ref="B4:C4"/>
    <mergeCell ref="D4:E4"/>
    <mergeCell ref="F4:G4"/>
    <mergeCell ref="I4:J4"/>
    <mergeCell ref="I3:J3"/>
    <mergeCell ref="B2:C2"/>
    <mergeCell ref="I2:J2"/>
    <mergeCell ref="D3:H3"/>
    <mergeCell ref="B3:C3"/>
    <mergeCell ref="E2:G2"/>
  </mergeCells>
  <phoneticPr fontId="2"/>
  <conditionalFormatting sqref="G16:G44">
    <cfRule type="cellIs" dxfId="11" priority="5" stopIfTrue="1" operator="equal">
      <formula>"買"</formula>
    </cfRule>
    <cfRule type="cellIs" dxfId="10" priority="6" stopIfTrue="1" operator="equal">
      <formula>"売"</formula>
    </cfRule>
  </conditionalFormatting>
  <conditionalFormatting sqref="G11:G13 G44:G105">
    <cfRule type="cellIs" dxfId="9" priority="11" stopIfTrue="1" operator="equal">
      <formula>"買"</formula>
    </cfRule>
    <cfRule type="cellIs" dxfId="8" priority="12" stopIfTrue="1" operator="equal">
      <formula>"売"</formula>
    </cfRule>
  </conditionalFormatting>
  <conditionalFormatting sqref="G14">
    <cfRule type="cellIs" dxfId="7" priority="9" stopIfTrue="1" operator="equal">
      <formula>"買"</formula>
    </cfRule>
    <cfRule type="cellIs" dxfId="6" priority="10" stopIfTrue="1" operator="equal">
      <formula>"売"</formula>
    </cfRule>
  </conditionalFormatting>
  <conditionalFormatting sqref="G15">
    <cfRule type="cellIs" dxfId="5" priority="7" stopIfTrue="1" operator="equal">
      <formula>"買"</formula>
    </cfRule>
    <cfRule type="cellIs" dxfId="4" priority="8" stopIfTrue="1" operator="equal">
      <formula>"売"</formula>
    </cfRule>
  </conditionalFormatting>
  <conditionalFormatting sqref="G105:G107">
    <cfRule type="cellIs" dxfId="3" priority="3" stopIfTrue="1" operator="equal">
      <formula>"買"</formula>
    </cfRule>
    <cfRule type="cellIs" dxfId="2" priority="4" stopIfTrue="1" operator="equal">
      <formula>"売"</formula>
    </cfRule>
  </conditionalFormatting>
  <conditionalFormatting sqref="G111">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111 G11:G107">
      <formula1>"買,売"</formula1>
    </dataValidation>
  </dataValidations>
  <pageMargins left="0.25" right="0.25" top="0.75" bottom="0.75" header="0.3" footer="0.3"/>
  <pageSetup paperSize="9" orientation="landscape"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4" workbookViewId="0">
      <selection activeCell="A343" sqref="A343"/>
    </sheetView>
  </sheetViews>
  <sheetFormatPr defaultRowHeight="18.75"/>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abSelected="1" topLeftCell="A4" workbookViewId="0">
      <selection activeCell="A8" sqref="A8"/>
    </sheetView>
  </sheetViews>
  <sheetFormatPr defaultRowHeight="18.75"/>
  <cols>
    <col min="1" max="1" width="128.875" customWidth="1"/>
  </cols>
  <sheetData>
    <row r="1" spans="1:1" ht="25.5" customHeight="1">
      <c r="A1" s="196" t="s">
        <v>101</v>
      </c>
    </row>
    <row r="2" spans="1:1" ht="253.5" customHeight="1">
      <c r="A2" s="197" t="s">
        <v>104</v>
      </c>
    </row>
    <row r="3" spans="1:1" ht="27" customHeight="1">
      <c r="A3" s="196" t="s">
        <v>102</v>
      </c>
    </row>
    <row r="4" spans="1:1" ht="174" customHeight="1">
      <c r="A4" s="197" t="s">
        <v>105</v>
      </c>
    </row>
    <row r="5" spans="1:1" ht="21.75" customHeight="1">
      <c r="A5" s="196" t="s">
        <v>103</v>
      </c>
    </row>
    <row r="6" spans="1:1" ht="69" customHeight="1">
      <c r="A6" s="197" t="s">
        <v>106</v>
      </c>
    </row>
    <row r="7" spans="1:1" ht="18" customHeight="1"/>
    <row r="8" spans="1:1" ht="18" customHeight="1"/>
    <row r="9" spans="1:1" ht="18" customHeight="1"/>
    <row r="10" spans="1:1" ht="18" customHeight="1"/>
  </sheetData>
  <phoneticPr fontId="2"/>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G17" sqref="G17"/>
    </sheetView>
  </sheetViews>
  <sheetFormatPr defaultRowHeight="18.75"/>
  <cols>
    <col min="3" max="3" width="12.625" customWidth="1"/>
    <col min="5" max="5" width="13.625" customWidth="1"/>
    <col min="7" max="7" width="13.875" customWidth="1"/>
    <col min="9" max="9" width="15.25" customWidth="1"/>
  </cols>
  <sheetData>
    <row r="1" spans="1:9">
      <c r="A1" s="185"/>
      <c r="B1" s="186"/>
      <c r="C1" s="187"/>
      <c r="D1" s="187"/>
      <c r="E1" s="188"/>
      <c r="F1" s="187"/>
      <c r="G1" s="188"/>
      <c r="H1" s="187"/>
      <c r="I1" s="188"/>
    </row>
    <row r="2" spans="1:9">
      <c r="A2" s="185"/>
      <c r="B2" s="189" t="s">
        <v>87</v>
      </c>
      <c r="C2" s="185"/>
      <c r="D2" s="187"/>
      <c r="E2" s="188"/>
      <c r="F2" s="187"/>
      <c r="G2" s="188"/>
      <c r="H2" s="187"/>
      <c r="I2" s="188"/>
    </row>
    <row r="3" spans="1:9">
      <c r="A3" s="185"/>
      <c r="B3" s="186"/>
      <c r="C3" s="187"/>
      <c r="D3" s="187"/>
      <c r="E3" s="188"/>
      <c r="F3" s="187"/>
      <c r="G3" s="188"/>
      <c r="H3" s="187"/>
      <c r="I3" s="188"/>
    </row>
    <row r="4" spans="1:9">
      <c r="A4" s="185"/>
      <c r="B4" s="190" t="s">
        <v>95</v>
      </c>
      <c r="C4" s="190" t="s">
        <v>0</v>
      </c>
      <c r="D4" s="190" t="s">
        <v>88</v>
      </c>
      <c r="E4" s="191" t="s">
        <v>89</v>
      </c>
      <c r="F4" s="190" t="s">
        <v>90</v>
      </c>
      <c r="G4" s="191" t="s">
        <v>89</v>
      </c>
      <c r="H4" s="190" t="s">
        <v>91</v>
      </c>
      <c r="I4" s="191" t="s">
        <v>89</v>
      </c>
    </row>
    <row r="5" spans="1:9">
      <c r="A5" s="185"/>
      <c r="B5" s="192" t="s">
        <v>96</v>
      </c>
      <c r="C5" s="193" t="s">
        <v>97</v>
      </c>
      <c r="D5" s="193">
        <v>12</v>
      </c>
      <c r="E5" s="194" t="s">
        <v>93</v>
      </c>
      <c r="F5" s="193">
        <v>14</v>
      </c>
      <c r="G5" s="194" t="s">
        <v>94</v>
      </c>
      <c r="H5" s="193">
        <v>16</v>
      </c>
      <c r="I5" s="194" t="s">
        <v>98</v>
      </c>
    </row>
    <row r="6" spans="1:9">
      <c r="A6" s="185"/>
      <c r="B6" s="192" t="s">
        <v>99</v>
      </c>
      <c r="C6" s="193" t="s">
        <v>92</v>
      </c>
      <c r="D6" s="193">
        <v>90</v>
      </c>
      <c r="E6" s="194" t="s">
        <v>93</v>
      </c>
      <c r="F6" s="193">
        <v>86</v>
      </c>
      <c r="G6" s="195" t="s">
        <v>94</v>
      </c>
      <c r="H6" s="193">
        <v>84</v>
      </c>
      <c r="I6" s="195" t="s">
        <v>100</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USDJPY_1H</vt:lpstr>
      <vt:lpstr>USDJPY_1H_画像</vt:lpstr>
      <vt:lpstr>USDJPY_1H_気付き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T_kumamon</dc:creator>
  <cp:lastModifiedBy>T_kumamon</cp:lastModifiedBy>
  <cp:lastPrinted>2016-11-20T08:37:26Z</cp:lastPrinted>
  <dcterms:created xsi:type="dcterms:W3CDTF">2016-11-02T06:50:45Z</dcterms:created>
  <dcterms:modified xsi:type="dcterms:W3CDTF">2016-11-20T08:38:32Z</dcterms:modified>
</cp:coreProperties>
</file>