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91" yWindow="65431" windowWidth="20730" windowHeight="11760" activeTab="0"/>
  </bookViews>
  <sheets>
    <sheet name="検証（USDJPY１Ｄ）" sheetId="1" r:id="rId1"/>
    <sheet name="検証（ＥＵＲＪＰＹ１Ｄ）" sheetId="2" r:id="rId2"/>
    <sheet name="検証（ＧＢＰJPY１Ｄ）" sheetId="3" r:id="rId3"/>
    <sheet name="画像" sheetId="4" r:id="rId4"/>
    <sheet name="気づき" sheetId="5" r:id="rId5"/>
    <sheet name="検証終了通貨" sheetId="6" r:id="rId6"/>
    <sheet name="テンプレ" sheetId="7" r:id="rId7"/>
  </sheets>
  <definedNames/>
  <calcPr fullCalcOnLoad="1"/>
</workbook>
</file>

<file path=xl/sharedStrings.xml><?xml version="1.0" encoding="utf-8"?>
<sst xmlns="http://schemas.openxmlformats.org/spreadsheetml/2006/main" count="589" uniqueCount="70">
  <si>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</si>
  <si>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</si>
  <si>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</si>
  <si>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</si>
  <si>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</si>
  <si>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</si>
  <si>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</si>
  <si>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</si>
  <si>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</si>
  <si>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</si>
  <si>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</si>
  <si>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</si>
  <si>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</si>
  <si>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</si>
  <si>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</si>
  <si>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</si>
  <si>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</si>
  <si>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</si>
  <si>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</si>
  <si>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</si>
  <si>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</si>
  <si>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</si>
  <si>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</si>
  <si>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</si>
  <si>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</si>
  <si>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</si>
  <si>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</si>
  <si>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</si>
  <si>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</si>
  <si>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</si>
  <si>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</si>
  <si>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</si>
  <si>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</si>
  <si>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</si>
  <si>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</si>
  <si>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</si>
  <si>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</si>
  <si>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</si>
  <si>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</si>
  <si>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</si>
  <si>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</si>
  <si>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</si>
  <si>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</si>
  <si>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</si>
  <si>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</si>
  <si>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</si>
  <si>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</si>
  <si>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リスク（2%）</t>
  </si>
  <si>
    <t>・トレーリングストップ（ダウ理論）又は20MAに戻ったところ。Ｓ/Ｒ</t>
  </si>
  <si>
    <t>USDJPY</t>
  </si>
  <si>
    <t>USDJPY 日足_01</t>
  </si>
  <si>
    <t>USDJPY 日足_02</t>
  </si>
  <si>
    <t>USDJPY 日足_03</t>
  </si>
  <si>
    <t>USDJPY 日足_04</t>
  </si>
  <si>
    <t>USDJPY 日足_05</t>
  </si>
  <si>
    <t>USDJPY 日足_06</t>
  </si>
  <si>
    <t>USDJPY</t>
  </si>
  <si>
    <t>10/202</t>
  </si>
  <si>
    <t>ＥＵＲJPY 日足_07</t>
  </si>
  <si>
    <t>ＥＵＲJPY 日足_08</t>
  </si>
  <si>
    <t>ＥＵＲJPY 日足_09</t>
  </si>
  <si>
    <t>ＥＵＲJPY 日足_10</t>
  </si>
  <si>
    <t>ＥＵＲJPY 日足_11</t>
  </si>
  <si>
    <t>ＥＵＲＪＰＹ</t>
  </si>
  <si>
    <t>ＧＢＰＪＰＹ</t>
  </si>
  <si>
    <t>ＧＢＰＪＰＹ</t>
  </si>
  <si>
    <t>ＥＵＲＪＰＹ</t>
  </si>
  <si>
    <t>たとえＰＢでも全く機能しないＰＢもあること、ここぞという場所で機能することが分かりました。初めのうちは基本通りに１０ＭＡ２０ＭＡを上か下に抜けたＰＢを狙っていきましたが、後半からは傾きも考慮した方が安定して取れること、Ｓ／Ｒからの反発を狙うと大きく取れることも分かりました。長期ＭＡ（週足の２０ＭＡ相当）も加えて大きなトレンドも考慮した方がもっと安定することも分かりました。</t>
  </si>
  <si>
    <t>日足ＰＢだけではチャンスになかなか巡り合わないが、取れるピップスは想像を超えることが分かった。特にＧＢＰ通貨はボラが大きいので凄い。損きりは２％で検証したが、損きり１００Ｐや２００Ｐでも切られる金額が分かっているのでストレスが殆どない。これを教わったのは価値が大きかった。ＰＢの髭の反対側（頭）にどの位伸びていたらＰＢとみなさないのでしょうか？</t>
  </si>
  <si>
    <t>　ＭＡもＳ／Ｒになるのでこれを上手く利用できるようにする。デモやリアルでは検証とは勝手が違うのでもっと自信をつけたい。今回は初めてだったので基本はＭＡ反発のＰＢだったけど、Ｓ／Ｒを引くとチャンスも大幅に増えることが分かったので次回からはもっとＳ／Ｒを利用できるようにす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</si>
</sst>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mmm\-yyyy"/>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4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76200</xdr:rowOff>
    </xdr:from>
    <xdr:to>
      <xdr:col>9</xdr:col>
      <xdr:colOff>76200</xdr:colOff>
      <xdr:row>24</xdr:row>
      <xdr:rowOff>76200</xdr:rowOff>
    </xdr:to>
    <xdr:pic>
      <xdr:nvPicPr>
        <xdr:cNvPr id="1" name="図 1"/>
        <xdr:cNvPicPr preferRelativeResize="1">
          <a:picLocks noChangeAspect="1"/>
        </xdr:cNvPicPr>
      </xdr:nvPicPr>
      <xdr:blipFill>
        <a:blip r:embed="rId1"/>
        <a:stretch>
          <a:fillRect/>
        </a:stretch>
      </xdr:blipFill>
      <xdr:spPr>
        <a:xfrm>
          <a:off x="28575" y="257175"/>
          <a:ext cx="6038850" cy="4162425"/>
        </a:xfrm>
        <a:prstGeom prst="rect">
          <a:avLst/>
        </a:prstGeom>
        <a:noFill/>
        <a:ln w="9525" cmpd="sng">
          <a:noFill/>
        </a:ln>
      </xdr:spPr>
    </xdr:pic>
    <xdr:clientData/>
  </xdr:twoCellAnchor>
  <xdr:twoCellAnchor editAs="oneCell">
    <xdr:from>
      <xdr:col>0</xdr:col>
      <xdr:colOff>0</xdr:colOff>
      <xdr:row>26</xdr:row>
      <xdr:rowOff>0</xdr:rowOff>
    </xdr:from>
    <xdr:to>
      <xdr:col>8</xdr:col>
      <xdr:colOff>95250</xdr:colOff>
      <xdr:row>49</xdr:row>
      <xdr:rowOff>19050</xdr:rowOff>
    </xdr:to>
    <xdr:pic>
      <xdr:nvPicPr>
        <xdr:cNvPr id="2" name="図 2"/>
        <xdr:cNvPicPr preferRelativeResize="1">
          <a:picLocks noChangeAspect="1"/>
        </xdr:cNvPicPr>
      </xdr:nvPicPr>
      <xdr:blipFill>
        <a:blip r:embed="rId2"/>
        <a:stretch>
          <a:fillRect/>
        </a:stretch>
      </xdr:blipFill>
      <xdr:spPr>
        <a:xfrm>
          <a:off x="0" y="4705350"/>
          <a:ext cx="5400675" cy="4181475"/>
        </a:xfrm>
        <a:prstGeom prst="rect">
          <a:avLst/>
        </a:prstGeom>
        <a:noFill/>
        <a:ln w="9525" cmpd="sng">
          <a:noFill/>
        </a:ln>
      </xdr:spPr>
    </xdr:pic>
    <xdr:clientData/>
  </xdr:twoCellAnchor>
  <xdr:twoCellAnchor editAs="oneCell">
    <xdr:from>
      <xdr:col>0</xdr:col>
      <xdr:colOff>0</xdr:colOff>
      <xdr:row>51</xdr:row>
      <xdr:rowOff>0</xdr:rowOff>
    </xdr:from>
    <xdr:to>
      <xdr:col>8</xdr:col>
      <xdr:colOff>466725</xdr:colOff>
      <xdr:row>76</xdr:row>
      <xdr:rowOff>95250</xdr:rowOff>
    </xdr:to>
    <xdr:pic>
      <xdr:nvPicPr>
        <xdr:cNvPr id="3" name="図 3"/>
        <xdr:cNvPicPr preferRelativeResize="1">
          <a:picLocks noChangeAspect="1"/>
        </xdr:cNvPicPr>
      </xdr:nvPicPr>
      <xdr:blipFill>
        <a:blip r:embed="rId3"/>
        <a:stretch>
          <a:fillRect/>
        </a:stretch>
      </xdr:blipFill>
      <xdr:spPr>
        <a:xfrm>
          <a:off x="0" y="9229725"/>
          <a:ext cx="5772150" cy="4619625"/>
        </a:xfrm>
        <a:prstGeom prst="rect">
          <a:avLst/>
        </a:prstGeom>
        <a:noFill/>
        <a:ln w="9525" cmpd="sng">
          <a:noFill/>
        </a:ln>
      </xdr:spPr>
    </xdr:pic>
    <xdr:clientData/>
  </xdr:twoCellAnchor>
  <xdr:twoCellAnchor editAs="oneCell">
    <xdr:from>
      <xdr:col>0</xdr:col>
      <xdr:colOff>0</xdr:colOff>
      <xdr:row>78</xdr:row>
      <xdr:rowOff>0</xdr:rowOff>
    </xdr:from>
    <xdr:to>
      <xdr:col>14</xdr:col>
      <xdr:colOff>609600</xdr:colOff>
      <xdr:row>103</xdr:row>
      <xdr:rowOff>66675</xdr:rowOff>
    </xdr:to>
    <xdr:pic>
      <xdr:nvPicPr>
        <xdr:cNvPr id="4" name="図 4"/>
        <xdr:cNvPicPr preferRelativeResize="1">
          <a:picLocks noChangeAspect="1"/>
        </xdr:cNvPicPr>
      </xdr:nvPicPr>
      <xdr:blipFill>
        <a:blip r:embed="rId4"/>
        <a:stretch>
          <a:fillRect/>
        </a:stretch>
      </xdr:blipFill>
      <xdr:spPr>
        <a:xfrm>
          <a:off x="0" y="14116050"/>
          <a:ext cx="10029825" cy="4591050"/>
        </a:xfrm>
        <a:prstGeom prst="rect">
          <a:avLst/>
        </a:prstGeom>
        <a:noFill/>
        <a:ln w="9525" cmpd="sng">
          <a:noFill/>
        </a:ln>
      </xdr:spPr>
    </xdr:pic>
    <xdr:clientData/>
  </xdr:twoCellAnchor>
  <xdr:twoCellAnchor editAs="oneCell">
    <xdr:from>
      <xdr:col>0</xdr:col>
      <xdr:colOff>0</xdr:colOff>
      <xdr:row>105</xdr:row>
      <xdr:rowOff>0</xdr:rowOff>
    </xdr:from>
    <xdr:to>
      <xdr:col>10</xdr:col>
      <xdr:colOff>247650</xdr:colOff>
      <xdr:row>130</xdr:row>
      <xdr:rowOff>19050</xdr:rowOff>
    </xdr:to>
    <xdr:pic>
      <xdr:nvPicPr>
        <xdr:cNvPr id="5" name="図 5"/>
        <xdr:cNvPicPr preferRelativeResize="1">
          <a:picLocks noChangeAspect="1"/>
        </xdr:cNvPicPr>
      </xdr:nvPicPr>
      <xdr:blipFill>
        <a:blip r:embed="rId5"/>
        <a:stretch>
          <a:fillRect/>
        </a:stretch>
      </xdr:blipFill>
      <xdr:spPr>
        <a:xfrm>
          <a:off x="0" y="19002375"/>
          <a:ext cx="6924675" cy="4543425"/>
        </a:xfrm>
        <a:prstGeom prst="rect">
          <a:avLst/>
        </a:prstGeom>
        <a:noFill/>
        <a:ln w="9525" cmpd="sng">
          <a:noFill/>
        </a:ln>
      </xdr:spPr>
    </xdr:pic>
    <xdr:clientData/>
  </xdr:twoCellAnchor>
  <xdr:twoCellAnchor editAs="oneCell">
    <xdr:from>
      <xdr:col>0</xdr:col>
      <xdr:colOff>0</xdr:colOff>
      <xdr:row>132</xdr:row>
      <xdr:rowOff>0</xdr:rowOff>
    </xdr:from>
    <xdr:to>
      <xdr:col>13</xdr:col>
      <xdr:colOff>495300</xdr:colOff>
      <xdr:row>157</xdr:row>
      <xdr:rowOff>9525</xdr:rowOff>
    </xdr:to>
    <xdr:pic>
      <xdr:nvPicPr>
        <xdr:cNvPr id="6" name="図 6"/>
        <xdr:cNvPicPr preferRelativeResize="1">
          <a:picLocks noChangeAspect="1"/>
        </xdr:cNvPicPr>
      </xdr:nvPicPr>
      <xdr:blipFill>
        <a:blip r:embed="rId6"/>
        <a:stretch>
          <a:fillRect/>
        </a:stretch>
      </xdr:blipFill>
      <xdr:spPr>
        <a:xfrm>
          <a:off x="0" y="23888700"/>
          <a:ext cx="9229725" cy="4533900"/>
        </a:xfrm>
        <a:prstGeom prst="rect">
          <a:avLst/>
        </a:prstGeom>
        <a:noFill/>
        <a:ln w="9525" cmpd="sng">
          <a:noFill/>
        </a:ln>
      </xdr:spPr>
    </xdr:pic>
    <xdr:clientData/>
  </xdr:twoCellAnchor>
  <xdr:twoCellAnchor editAs="oneCell">
    <xdr:from>
      <xdr:col>0</xdr:col>
      <xdr:colOff>0</xdr:colOff>
      <xdr:row>159</xdr:row>
      <xdr:rowOff>0</xdr:rowOff>
    </xdr:from>
    <xdr:to>
      <xdr:col>8</xdr:col>
      <xdr:colOff>438150</xdr:colOff>
      <xdr:row>185</xdr:row>
      <xdr:rowOff>0</xdr:rowOff>
    </xdr:to>
    <xdr:pic>
      <xdr:nvPicPr>
        <xdr:cNvPr id="7" name="図 7"/>
        <xdr:cNvPicPr preferRelativeResize="1">
          <a:picLocks noChangeAspect="1"/>
        </xdr:cNvPicPr>
      </xdr:nvPicPr>
      <xdr:blipFill>
        <a:blip r:embed="rId7"/>
        <a:stretch>
          <a:fillRect/>
        </a:stretch>
      </xdr:blipFill>
      <xdr:spPr>
        <a:xfrm>
          <a:off x="0" y="28775025"/>
          <a:ext cx="5743575" cy="4705350"/>
        </a:xfrm>
        <a:prstGeom prst="rect">
          <a:avLst/>
        </a:prstGeom>
        <a:noFill/>
        <a:ln w="9525" cmpd="sng">
          <a:noFill/>
        </a:ln>
      </xdr:spPr>
    </xdr:pic>
    <xdr:clientData/>
  </xdr:twoCellAnchor>
  <xdr:twoCellAnchor editAs="oneCell">
    <xdr:from>
      <xdr:col>0</xdr:col>
      <xdr:colOff>0</xdr:colOff>
      <xdr:row>187</xdr:row>
      <xdr:rowOff>0</xdr:rowOff>
    </xdr:from>
    <xdr:to>
      <xdr:col>14</xdr:col>
      <xdr:colOff>638175</xdr:colOff>
      <xdr:row>209</xdr:row>
      <xdr:rowOff>114300</xdr:rowOff>
    </xdr:to>
    <xdr:pic>
      <xdr:nvPicPr>
        <xdr:cNvPr id="8" name="図 8"/>
        <xdr:cNvPicPr preferRelativeResize="1">
          <a:picLocks noChangeAspect="1"/>
        </xdr:cNvPicPr>
      </xdr:nvPicPr>
      <xdr:blipFill>
        <a:blip r:embed="rId8"/>
        <a:stretch>
          <a:fillRect/>
        </a:stretch>
      </xdr:blipFill>
      <xdr:spPr>
        <a:xfrm>
          <a:off x="0" y="33842325"/>
          <a:ext cx="10058400" cy="4095750"/>
        </a:xfrm>
        <a:prstGeom prst="rect">
          <a:avLst/>
        </a:prstGeom>
        <a:noFill/>
        <a:ln w="9525" cmpd="sng">
          <a:noFill/>
        </a:ln>
      </xdr:spPr>
    </xdr:pic>
    <xdr:clientData/>
  </xdr:twoCellAnchor>
  <xdr:twoCellAnchor editAs="oneCell">
    <xdr:from>
      <xdr:col>0</xdr:col>
      <xdr:colOff>0</xdr:colOff>
      <xdr:row>212</xdr:row>
      <xdr:rowOff>0</xdr:rowOff>
    </xdr:from>
    <xdr:to>
      <xdr:col>7</xdr:col>
      <xdr:colOff>314325</xdr:colOff>
      <xdr:row>236</xdr:row>
      <xdr:rowOff>95250</xdr:rowOff>
    </xdr:to>
    <xdr:pic>
      <xdr:nvPicPr>
        <xdr:cNvPr id="9" name="図 9"/>
        <xdr:cNvPicPr preferRelativeResize="1">
          <a:picLocks noChangeAspect="1"/>
        </xdr:cNvPicPr>
      </xdr:nvPicPr>
      <xdr:blipFill>
        <a:blip r:embed="rId9"/>
        <a:stretch>
          <a:fillRect/>
        </a:stretch>
      </xdr:blipFill>
      <xdr:spPr>
        <a:xfrm>
          <a:off x="0" y="38357175"/>
          <a:ext cx="4933950" cy="4438650"/>
        </a:xfrm>
        <a:prstGeom prst="rect">
          <a:avLst/>
        </a:prstGeom>
        <a:noFill/>
        <a:ln w="9525" cmpd="sng">
          <a:noFill/>
        </a:ln>
      </xdr:spPr>
    </xdr:pic>
    <xdr:clientData/>
  </xdr:twoCellAnchor>
  <xdr:twoCellAnchor editAs="oneCell">
    <xdr:from>
      <xdr:col>0</xdr:col>
      <xdr:colOff>0</xdr:colOff>
      <xdr:row>239</xdr:row>
      <xdr:rowOff>0</xdr:rowOff>
    </xdr:from>
    <xdr:to>
      <xdr:col>12</xdr:col>
      <xdr:colOff>219075</xdr:colOff>
      <xdr:row>264</xdr:row>
      <xdr:rowOff>66675</xdr:rowOff>
    </xdr:to>
    <xdr:pic>
      <xdr:nvPicPr>
        <xdr:cNvPr id="10" name="図 12"/>
        <xdr:cNvPicPr preferRelativeResize="1">
          <a:picLocks noChangeAspect="1"/>
        </xdr:cNvPicPr>
      </xdr:nvPicPr>
      <xdr:blipFill>
        <a:blip r:embed="rId10"/>
        <a:stretch>
          <a:fillRect/>
        </a:stretch>
      </xdr:blipFill>
      <xdr:spPr>
        <a:xfrm>
          <a:off x="0" y="43233975"/>
          <a:ext cx="8267700" cy="4591050"/>
        </a:xfrm>
        <a:prstGeom prst="rect">
          <a:avLst/>
        </a:prstGeom>
        <a:noFill/>
        <a:ln w="9525" cmpd="sng">
          <a:noFill/>
        </a:ln>
      </xdr:spPr>
    </xdr:pic>
    <xdr:clientData/>
  </xdr:twoCellAnchor>
  <xdr:twoCellAnchor editAs="oneCell">
    <xdr:from>
      <xdr:col>0</xdr:col>
      <xdr:colOff>0</xdr:colOff>
      <xdr:row>267</xdr:row>
      <xdr:rowOff>0</xdr:rowOff>
    </xdr:from>
    <xdr:to>
      <xdr:col>8</xdr:col>
      <xdr:colOff>647700</xdr:colOff>
      <xdr:row>293</xdr:row>
      <xdr:rowOff>9525</xdr:rowOff>
    </xdr:to>
    <xdr:pic>
      <xdr:nvPicPr>
        <xdr:cNvPr id="11" name="図 13"/>
        <xdr:cNvPicPr preferRelativeResize="1">
          <a:picLocks noChangeAspect="1"/>
        </xdr:cNvPicPr>
      </xdr:nvPicPr>
      <xdr:blipFill>
        <a:blip r:embed="rId11"/>
        <a:stretch>
          <a:fillRect/>
        </a:stretch>
      </xdr:blipFill>
      <xdr:spPr>
        <a:xfrm>
          <a:off x="0" y="48291750"/>
          <a:ext cx="5953125" cy="470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tabSelected="1" zoomScale="89" zoomScaleNormal="89" zoomScalePageLayoutView="0" workbookViewId="0" topLeftCell="A1">
      <pane ySplit="8" topLeftCell="A9" activePane="bottomLeft" state="frozen"/>
      <selection pane="topLeft" activeCell="A1" sqref="A1"/>
      <selection pane="bottomLeft" activeCell="V17" sqref="V17"/>
    </sheetView>
  </sheetViews>
  <sheetFormatPr defaultColWidth="9.00390625" defaultRowHeight="13.5"/>
  <cols>
    <col min="1" max="1" width="2.875" style="0" customWidth="1"/>
    <col min="2" max="18" width="6.625" style="0" customWidth="1"/>
    <col min="22" max="22" width="10.875" style="23" bestFit="1" customWidth="1"/>
  </cols>
  <sheetData>
    <row r="2" spans="2:20" ht="13.5">
      <c r="B2" s="71" t="s">
        <v>5</v>
      </c>
      <c r="C2" s="71"/>
      <c r="D2" s="74" t="s">
        <v>49</v>
      </c>
      <c r="E2" s="74"/>
      <c r="F2" s="71" t="s">
        <v>6</v>
      </c>
      <c r="G2" s="71"/>
      <c r="H2" s="74" t="s">
        <v>36</v>
      </c>
      <c r="I2" s="74"/>
      <c r="J2" s="71" t="s">
        <v>7</v>
      </c>
      <c r="K2" s="71"/>
      <c r="L2" s="68">
        <f>C9</f>
        <v>1000000</v>
      </c>
      <c r="M2" s="74"/>
      <c r="N2" s="71" t="s">
        <v>8</v>
      </c>
      <c r="O2" s="71"/>
      <c r="P2" s="68">
        <f>C43</f>
        <v>2224096.865532869</v>
      </c>
      <c r="Q2" s="74"/>
      <c r="R2" s="1"/>
      <c r="S2" s="1"/>
      <c r="T2" s="1"/>
    </row>
    <row r="3" spans="2:19" ht="57" customHeight="1">
      <c r="B3" s="71" t="s">
        <v>9</v>
      </c>
      <c r="C3" s="71"/>
      <c r="D3" s="76" t="s">
        <v>38</v>
      </c>
      <c r="E3" s="76"/>
      <c r="F3" s="76"/>
      <c r="G3" s="76"/>
      <c r="H3" s="76"/>
      <c r="I3" s="76"/>
      <c r="J3" s="71" t="s">
        <v>10</v>
      </c>
      <c r="K3" s="71"/>
      <c r="L3" s="76" t="s">
        <v>48</v>
      </c>
      <c r="M3" s="77"/>
      <c r="N3" s="77"/>
      <c r="O3" s="77"/>
      <c r="P3" s="77"/>
      <c r="Q3" s="77"/>
      <c r="R3" s="1"/>
      <c r="S3" s="1"/>
    </row>
    <row r="4" spans="2:20" ht="13.5">
      <c r="B4" s="71" t="s">
        <v>11</v>
      </c>
      <c r="C4" s="71"/>
      <c r="D4" s="69">
        <f>SUM($R$9:$S$993)</f>
        <v>1224096.8655328688</v>
      </c>
      <c r="E4" s="69"/>
      <c r="F4" s="71" t="s">
        <v>12</v>
      </c>
      <c r="G4" s="71"/>
      <c r="H4" s="75">
        <f>SUM($T$9:$U$108)</f>
        <v>3302.0999999999976</v>
      </c>
      <c r="I4" s="74"/>
      <c r="J4" s="67" t="s">
        <v>13</v>
      </c>
      <c r="K4" s="67"/>
      <c r="L4" s="68">
        <f>MAX($C$9:$D$990)-C9</f>
        <v>1224096.865532869</v>
      </c>
      <c r="M4" s="68"/>
      <c r="N4" s="67" t="s">
        <v>14</v>
      </c>
      <c r="O4" s="67"/>
      <c r="P4" s="69">
        <f>MIN($C$9:$D$990)-C9</f>
        <v>0</v>
      </c>
      <c r="Q4" s="69"/>
      <c r="R4" s="1"/>
      <c r="S4" s="1"/>
      <c r="T4" s="1"/>
    </row>
    <row r="5" spans="2:20" ht="13.5">
      <c r="B5" s="37" t="s">
        <v>15</v>
      </c>
      <c r="C5" s="2">
        <f>COUNTIF($R$9:$R$990,"&gt;0")</f>
        <v>22</v>
      </c>
      <c r="D5" s="38" t="s">
        <v>16</v>
      </c>
      <c r="E5" s="16">
        <f>COUNTIF($R$9:$R$990,"&lt;0")</f>
        <v>12</v>
      </c>
      <c r="F5" s="38" t="s">
        <v>17</v>
      </c>
      <c r="G5" s="2">
        <f>COUNTIF($R$9:$R$990,"=0")</f>
        <v>0</v>
      </c>
      <c r="H5" s="38" t="s">
        <v>18</v>
      </c>
      <c r="I5" s="3">
        <f>C5/SUM(C5,E5,G5)</f>
        <v>0.6470588235294118</v>
      </c>
      <c r="J5" s="70" t="s">
        <v>19</v>
      </c>
      <c r="K5" s="71"/>
      <c r="L5" s="72">
        <v>6</v>
      </c>
      <c r="M5" s="73"/>
      <c r="N5" s="18" t="s">
        <v>20</v>
      </c>
      <c r="O5" s="9"/>
      <c r="P5" s="72">
        <v>3</v>
      </c>
      <c r="Q5" s="7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21</v>
      </c>
      <c r="C7" s="56" t="s">
        <v>22</v>
      </c>
      <c r="D7" s="57"/>
      <c r="E7" s="60" t="s">
        <v>23</v>
      </c>
      <c r="F7" s="61"/>
      <c r="G7" s="61"/>
      <c r="H7" s="61"/>
      <c r="I7" s="49"/>
      <c r="J7" s="62" t="s">
        <v>47</v>
      </c>
      <c r="K7" s="63"/>
      <c r="L7" s="51"/>
      <c r="M7" s="64" t="s">
        <v>25</v>
      </c>
      <c r="N7" s="65" t="s">
        <v>26</v>
      </c>
      <c r="O7" s="66"/>
      <c r="P7" s="66"/>
      <c r="Q7" s="53"/>
      <c r="R7" s="47" t="s">
        <v>27</v>
      </c>
      <c r="S7" s="47"/>
      <c r="T7" s="47"/>
      <c r="U7" s="47"/>
    </row>
    <row r="8" spans="2:21" ht="13.5">
      <c r="B8" s="55"/>
      <c r="C8" s="58"/>
      <c r="D8" s="59"/>
      <c r="E8" s="19" t="s">
        <v>28</v>
      </c>
      <c r="F8" s="19" t="s">
        <v>29</v>
      </c>
      <c r="G8" s="19" t="s">
        <v>30</v>
      </c>
      <c r="H8" s="48" t="s">
        <v>31</v>
      </c>
      <c r="I8" s="49"/>
      <c r="J8" s="4" t="s">
        <v>32</v>
      </c>
      <c r="K8" s="50" t="s">
        <v>33</v>
      </c>
      <c r="L8" s="51"/>
      <c r="M8" s="64"/>
      <c r="N8" s="5" t="s">
        <v>28</v>
      </c>
      <c r="O8" s="5" t="s">
        <v>29</v>
      </c>
      <c r="P8" s="52" t="s">
        <v>31</v>
      </c>
      <c r="Q8" s="53"/>
      <c r="R8" s="47" t="s">
        <v>34</v>
      </c>
      <c r="S8" s="47"/>
      <c r="T8" s="47" t="s">
        <v>32</v>
      </c>
      <c r="U8" s="47"/>
    </row>
    <row r="9" spans="2:21" ht="13.5">
      <c r="B9" s="36">
        <v>1</v>
      </c>
      <c r="C9" s="43">
        <v>1000000</v>
      </c>
      <c r="D9" s="43"/>
      <c r="E9" s="36">
        <v>2007</v>
      </c>
      <c r="F9" s="8">
        <v>42498</v>
      </c>
      <c r="G9" s="36" t="s">
        <v>4</v>
      </c>
      <c r="H9" s="44">
        <v>120.14</v>
      </c>
      <c r="I9" s="44"/>
      <c r="J9" s="36">
        <v>62.2</v>
      </c>
      <c r="K9" s="43">
        <f>IF(F9="","",C9*0.02)</f>
        <v>20000</v>
      </c>
      <c r="L9" s="43"/>
      <c r="M9" s="6">
        <f>IF(J9="","",(K9/J9)/1000)</f>
        <v>0.32154340836012857</v>
      </c>
      <c r="N9" s="36">
        <v>2007</v>
      </c>
      <c r="O9" s="8">
        <v>42522</v>
      </c>
      <c r="P9" s="44">
        <v>121.965</v>
      </c>
      <c r="Q9" s="44"/>
      <c r="R9" s="45">
        <f>IF(O9="","",(IF(G9="売",H9-P9,P9-H9))*M9*100000)</f>
        <v>58681.67202572355</v>
      </c>
      <c r="S9" s="45"/>
      <c r="T9" s="46">
        <f>IF(O9="","",IF(R9&lt;0,J9*(-1),IF(G9="買",(P9-H9)*100,(H9-P9)*100)))</f>
        <v>182.50000000000028</v>
      </c>
      <c r="U9" s="46"/>
    </row>
    <row r="10" spans="2:21" ht="13.5">
      <c r="B10" s="36">
        <v>2</v>
      </c>
      <c r="C10" s="43">
        <f aca="true" t="shared" si="0" ref="C10:C73">IF(R9="","",C9+R9)</f>
        <v>1058681.6720257236</v>
      </c>
      <c r="D10" s="43"/>
      <c r="E10" s="36">
        <v>2007</v>
      </c>
      <c r="F10" s="8">
        <v>42573</v>
      </c>
      <c r="G10" s="39" t="s">
        <v>3</v>
      </c>
      <c r="H10" s="44">
        <v>121.261</v>
      </c>
      <c r="I10" s="44"/>
      <c r="J10" s="36">
        <v>89.2</v>
      </c>
      <c r="K10" s="43">
        <f aca="true" t="shared" si="1" ref="K10:K18">IF(F10="","",C10*0.02)</f>
        <v>21173.633440514473</v>
      </c>
      <c r="L10" s="43"/>
      <c r="M10" s="6">
        <f aca="true" t="shared" si="2" ref="M10:M73">IF(J10="","",(K10/J10)/1000)</f>
        <v>0.23737257220307706</v>
      </c>
      <c r="N10" s="36">
        <v>2007</v>
      </c>
      <c r="O10" s="8">
        <v>42598</v>
      </c>
      <c r="P10" s="44">
        <v>115.225</v>
      </c>
      <c r="Q10" s="44"/>
      <c r="R10" s="45">
        <f aca="true" t="shared" si="3" ref="R10:R73">IF(O10="","",(IF(G10="売",H10-P10,P10-H10))*M10*100000)</f>
        <v>143278.08458177737</v>
      </c>
      <c r="S10" s="45"/>
      <c r="T10" s="46">
        <f aca="true" t="shared" si="4" ref="T10:T73">IF(O10="","",IF(R10&lt;0,J10*(-1),IF(G10="買",(P10-H10)*100,(H10-P10)*100)))</f>
        <v>603.6000000000001</v>
      </c>
      <c r="U10" s="46"/>
    </row>
    <row r="11" spans="2:21" ht="13.5">
      <c r="B11" s="36">
        <v>3</v>
      </c>
      <c r="C11" s="43">
        <f t="shared" si="0"/>
        <v>1201959.756607501</v>
      </c>
      <c r="D11" s="43"/>
      <c r="E11" s="36">
        <v>2007</v>
      </c>
      <c r="F11" s="8">
        <v>42694</v>
      </c>
      <c r="G11" s="39" t="s">
        <v>3</v>
      </c>
      <c r="H11" s="44">
        <v>109.491</v>
      </c>
      <c r="I11" s="44"/>
      <c r="J11" s="36">
        <v>110.3</v>
      </c>
      <c r="K11" s="43">
        <f t="shared" si="1"/>
        <v>24039.19513215002</v>
      </c>
      <c r="L11" s="43"/>
      <c r="M11" s="6">
        <f t="shared" si="2"/>
        <v>0.21794374553173182</v>
      </c>
      <c r="N11" s="36">
        <v>2007</v>
      </c>
      <c r="O11" s="8">
        <v>42702</v>
      </c>
      <c r="P11" s="44">
        <v>110.051</v>
      </c>
      <c r="Q11" s="44"/>
      <c r="R11" s="45">
        <f t="shared" si="3"/>
        <v>-12204.849749777031</v>
      </c>
      <c r="S11" s="45"/>
      <c r="T11" s="46">
        <f t="shared" si="4"/>
        <v>-110.3</v>
      </c>
      <c r="U11" s="46"/>
    </row>
    <row r="12" spans="2:21" ht="13.5">
      <c r="B12" s="36">
        <v>4</v>
      </c>
      <c r="C12" s="43">
        <f t="shared" si="0"/>
        <v>1189754.906857724</v>
      </c>
      <c r="D12" s="43"/>
      <c r="E12" s="36">
        <v>2007</v>
      </c>
      <c r="F12" s="8">
        <v>42718</v>
      </c>
      <c r="G12" s="39" t="s">
        <v>4</v>
      </c>
      <c r="H12" s="44">
        <v>112.457</v>
      </c>
      <c r="I12" s="44"/>
      <c r="J12" s="36">
        <v>105.9</v>
      </c>
      <c r="K12" s="43">
        <f t="shared" si="1"/>
        <v>23795.09813715448</v>
      </c>
      <c r="L12" s="43"/>
      <c r="M12" s="6">
        <f t="shared" si="2"/>
        <v>0.22469403340089214</v>
      </c>
      <c r="N12" s="36">
        <v>2007</v>
      </c>
      <c r="O12" s="8">
        <v>42732</v>
      </c>
      <c r="P12" s="44">
        <v>112.899</v>
      </c>
      <c r="Q12" s="44"/>
      <c r="R12" s="45">
        <f t="shared" si="3"/>
        <v>9931.476276319596</v>
      </c>
      <c r="S12" s="45"/>
      <c r="T12" s="46">
        <f t="shared" si="4"/>
        <v>44.20000000000073</v>
      </c>
      <c r="U12" s="46"/>
    </row>
    <row r="13" spans="2:21" ht="13.5">
      <c r="B13" s="36">
        <v>5</v>
      </c>
      <c r="C13" s="43">
        <f t="shared" si="0"/>
        <v>1199686.3831340438</v>
      </c>
      <c r="D13" s="43"/>
      <c r="E13" s="36">
        <v>2008</v>
      </c>
      <c r="F13" s="8">
        <v>42470</v>
      </c>
      <c r="G13" s="39" t="s">
        <v>4</v>
      </c>
      <c r="H13" s="44">
        <v>102.048</v>
      </c>
      <c r="I13" s="44"/>
      <c r="J13" s="36">
        <v>203.5</v>
      </c>
      <c r="K13" s="43">
        <f t="shared" si="1"/>
        <v>23993.727662680874</v>
      </c>
      <c r="L13" s="43"/>
      <c r="M13" s="6">
        <f t="shared" si="2"/>
        <v>0.11790529563970945</v>
      </c>
      <c r="N13" s="36">
        <v>2008</v>
      </c>
      <c r="O13" s="8">
        <v>42478</v>
      </c>
      <c r="P13" s="44">
        <v>104.189</v>
      </c>
      <c r="Q13" s="44"/>
      <c r="R13" s="45">
        <f t="shared" si="3"/>
        <v>25243.523796461686</v>
      </c>
      <c r="S13" s="45"/>
      <c r="T13" s="46">
        <f t="shared" si="4"/>
        <v>214.0999999999991</v>
      </c>
      <c r="U13" s="46"/>
    </row>
    <row r="14" spans="2:21" ht="13.5">
      <c r="B14" s="36">
        <v>6</v>
      </c>
      <c r="C14" s="43">
        <f t="shared" si="0"/>
        <v>1224929.9069305055</v>
      </c>
      <c r="D14" s="43"/>
      <c r="E14" s="36">
        <v>2008</v>
      </c>
      <c r="F14" s="8">
        <v>42489</v>
      </c>
      <c r="G14" s="36" t="s">
        <v>4</v>
      </c>
      <c r="H14" s="44">
        <v>104.188</v>
      </c>
      <c r="I14" s="44"/>
      <c r="J14" s="36">
        <v>98.5</v>
      </c>
      <c r="K14" s="43">
        <f t="shared" si="1"/>
        <v>24498.598138610112</v>
      </c>
      <c r="L14" s="43"/>
      <c r="M14" s="6">
        <f t="shared" si="2"/>
        <v>0.24871673237167627</v>
      </c>
      <c r="N14" s="36">
        <v>2008</v>
      </c>
      <c r="O14" s="8">
        <v>42499</v>
      </c>
      <c r="P14" s="44">
        <v>103.192</v>
      </c>
      <c r="Q14" s="44"/>
      <c r="R14" s="45">
        <f t="shared" si="3"/>
        <v>-24772.18654421919</v>
      </c>
      <c r="S14" s="45"/>
      <c r="T14" s="46">
        <f t="shared" si="4"/>
        <v>-98.5</v>
      </c>
      <c r="U14" s="46"/>
    </row>
    <row r="15" spans="2:21" ht="13.5">
      <c r="B15" s="36">
        <v>7</v>
      </c>
      <c r="C15" s="43">
        <f t="shared" si="0"/>
        <v>1200157.7203862863</v>
      </c>
      <c r="D15" s="43"/>
      <c r="E15" s="36">
        <v>2008</v>
      </c>
      <c r="F15" s="8">
        <v>42525</v>
      </c>
      <c r="G15" s="36" t="s">
        <v>4</v>
      </c>
      <c r="H15" s="44">
        <v>105.367</v>
      </c>
      <c r="I15" s="44"/>
      <c r="J15" s="36">
        <v>84.2</v>
      </c>
      <c r="K15" s="43">
        <f t="shared" si="1"/>
        <v>24003.154407725724</v>
      </c>
      <c r="L15" s="43"/>
      <c r="M15" s="6">
        <f t="shared" si="2"/>
        <v>0.28507309272833403</v>
      </c>
      <c r="N15" s="36">
        <v>2008</v>
      </c>
      <c r="O15" s="8">
        <v>42529</v>
      </c>
      <c r="P15" s="44">
        <v>104.497</v>
      </c>
      <c r="Q15" s="44"/>
      <c r="R15" s="45">
        <f t="shared" si="3"/>
        <v>-24801.359067365192</v>
      </c>
      <c r="S15" s="45"/>
      <c r="T15" s="46">
        <f t="shared" si="4"/>
        <v>-84.2</v>
      </c>
      <c r="U15" s="46"/>
    </row>
    <row r="16" spans="2:21" ht="13.5">
      <c r="B16" s="36">
        <v>8</v>
      </c>
      <c r="C16" s="43">
        <f t="shared" si="0"/>
        <v>1175356.361318921</v>
      </c>
      <c r="D16" s="43"/>
      <c r="E16" s="36">
        <v>2008</v>
      </c>
      <c r="F16" s="8">
        <v>42559</v>
      </c>
      <c r="G16" s="36" t="s">
        <v>4</v>
      </c>
      <c r="H16" s="44">
        <v>107.551</v>
      </c>
      <c r="I16" s="44"/>
      <c r="J16" s="36">
        <v>131.2</v>
      </c>
      <c r="K16" s="43">
        <f t="shared" si="1"/>
        <v>23507.12722637842</v>
      </c>
      <c r="L16" s="43"/>
      <c r="M16" s="6">
        <f t="shared" si="2"/>
        <v>0.17917017703032334</v>
      </c>
      <c r="N16" s="36">
        <v>2008</v>
      </c>
      <c r="O16" s="8">
        <v>42562</v>
      </c>
      <c r="P16" s="44">
        <v>106.206</v>
      </c>
      <c r="Q16" s="44"/>
      <c r="R16" s="45">
        <f t="shared" si="3"/>
        <v>-24098.388810578468</v>
      </c>
      <c r="S16" s="45"/>
      <c r="T16" s="46">
        <f t="shared" si="4"/>
        <v>-131.2</v>
      </c>
      <c r="U16" s="46"/>
    </row>
    <row r="17" spans="2:21" ht="13.5">
      <c r="B17" s="36">
        <v>9</v>
      </c>
      <c r="C17" s="43">
        <f t="shared" si="0"/>
        <v>1151257.9725083425</v>
      </c>
      <c r="D17" s="43"/>
      <c r="E17" s="36">
        <v>2008</v>
      </c>
      <c r="F17" s="8">
        <v>42565</v>
      </c>
      <c r="G17" s="39" t="s">
        <v>3</v>
      </c>
      <c r="H17" s="44">
        <v>105.978</v>
      </c>
      <c r="I17" s="44"/>
      <c r="J17" s="36">
        <v>84</v>
      </c>
      <c r="K17" s="43">
        <f t="shared" si="1"/>
        <v>23025.15945016685</v>
      </c>
      <c r="L17" s="43"/>
      <c r="M17" s="6">
        <f t="shared" si="2"/>
        <v>0.27410904107341494</v>
      </c>
      <c r="N17" s="36">
        <v>2008</v>
      </c>
      <c r="O17" s="8">
        <v>42566</v>
      </c>
      <c r="P17" s="44">
        <v>104.473</v>
      </c>
      <c r="Q17" s="44"/>
      <c r="R17" s="45">
        <f t="shared" si="3"/>
        <v>41253.41068154883</v>
      </c>
      <c r="S17" s="45"/>
      <c r="T17" s="46">
        <f t="shared" si="4"/>
        <v>150.49999999999955</v>
      </c>
      <c r="U17" s="46"/>
    </row>
    <row r="18" spans="2:21" ht="13.5">
      <c r="B18" s="36">
        <v>10</v>
      </c>
      <c r="C18" s="43">
        <f t="shared" si="0"/>
        <v>1192511.3831898912</v>
      </c>
      <c r="D18" s="43"/>
      <c r="E18" s="36">
        <v>2008</v>
      </c>
      <c r="F18" s="8">
        <v>42587</v>
      </c>
      <c r="G18" s="36" t="s">
        <v>4</v>
      </c>
      <c r="H18" s="44">
        <v>108.415</v>
      </c>
      <c r="I18" s="44"/>
      <c r="J18" s="36">
        <v>75.9</v>
      </c>
      <c r="K18" s="43">
        <f t="shared" si="1"/>
        <v>23850.227663797825</v>
      </c>
      <c r="L18" s="43"/>
      <c r="M18" s="6">
        <f t="shared" si="2"/>
        <v>0.3142322485348857</v>
      </c>
      <c r="N18" s="36">
        <v>2008</v>
      </c>
      <c r="O18" s="8">
        <v>42603</v>
      </c>
      <c r="P18" s="44">
        <v>109.41</v>
      </c>
      <c r="Q18" s="44"/>
      <c r="R18" s="45">
        <f t="shared" si="3"/>
        <v>31266.10872922082</v>
      </c>
      <c r="S18" s="45"/>
      <c r="T18" s="46">
        <f t="shared" si="4"/>
        <v>99.49999999999903</v>
      </c>
      <c r="U18" s="46"/>
    </row>
    <row r="19" spans="2:21" ht="13.5">
      <c r="B19" s="36">
        <v>11</v>
      </c>
      <c r="C19" s="43">
        <f t="shared" si="0"/>
        <v>1223777.4919191122</v>
      </c>
      <c r="D19" s="43"/>
      <c r="E19" s="36">
        <v>2009</v>
      </c>
      <c r="F19" s="8">
        <v>42399</v>
      </c>
      <c r="G19" s="36" t="s">
        <v>4</v>
      </c>
      <c r="H19" s="44">
        <v>90.161</v>
      </c>
      <c r="I19" s="44"/>
      <c r="J19" s="36">
        <v>99.6</v>
      </c>
      <c r="K19" s="43">
        <f aca="true" t="shared" si="5" ref="K19:K26">IF(F19="","",C19*0.02)</f>
        <v>24475.549838382245</v>
      </c>
      <c r="L19" s="43"/>
      <c r="M19" s="6">
        <f t="shared" si="2"/>
        <v>0.24573845219259283</v>
      </c>
      <c r="N19" s="36">
        <v>2009</v>
      </c>
      <c r="O19" s="8">
        <v>42402</v>
      </c>
      <c r="P19" s="44">
        <v>89.165</v>
      </c>
      <c r="Q19" s="44"/>
      <c r="R19" s="45">
        <f t="shared" si="3"/>
        <v>-24475.549838382125</v>
      </c>
      <c r="S19" s="45"/>
      <c r="T19" s="46">
        <f t="shared" si="4"/>
        <v>-99.6</v>
      </c>
      <c r="U19" s="46"/>
    </row>
    <row r="20" spans="2:21" ht="13.5">
      <c r="B20" s="36">
        <v>12</v>
      </c>
      <c r="C20" s="43">
        <f t="shared" si="0"/>
        <v>1199301.94208073</v>
      </c>
      <c r="D20" s="43"/>
      <c r="E20" s="36">
        <v>2009</v>
      </c>
      <c r="F20" s="8">
        <v>42415</v>
      </c>
      <c r="G20" s="36" t="s">
        <v>4</v>
      </c>
      <c r="H20" s="44">
        <v>92.057</v>
      </c>
      <c r="I20" s="44"/>
      <c r="J20" s="36">
        <v>64.8</v>
      </c>
      <c r="K20" s="43">
        <f t="shared" si="5"/>
        <v>23986.0388416146</v>
      </c>
      <c r="L20" s="43"/>
      <c r="M20" s="6">
        <f t="shared" si="2"/>
        <v>0.3701549203952871</v>
      </c>
      <c r="N20" s="36">
        <v>2009</v>
      </c>
      <c r="O20" s="8">
        <v>42435</v>
      </c>
      <c r="P20" s="44">
        <v>96.926</v>
      </c>
      <c r="Q20" s="44"/>
      <c r="R20" s="45">
        <f t="shared" si="3"/>
        <v>180228.43074046526</v>
      </c>
      <c r="S20" s="45"/>
      <c r="T20" s="46">
        <f t="shared" si="4"/>
        <v>486.9</v>
      </c>
      <c r="U20" s="46"/>
    </row>
    <row r="21" spans="2:21" ht="13.5">
      <c r="B21" s="36">
        <v>13</v>
      </c>
      <c r="C21" s="43">
        <f t="shared" si="0"/>
        <v>1379530.3728211953</v>
      </c>
      <c r="D21" s="43"/>
      <c r="E21" s="36">
        <v>2009</v>
      </c>
      <c r="F21" s="8">
        <v>42435</v>
      </c>
      <c r="G21" s="42" t="s">
        <v>4</v>
      </c>
      <c r="H21" s="44">
        <v>98.516</v>
      </c>
      <c r="I21" s="44"/>
      <c r="J21" s="36">
        <v>195.6</v>
      </c>
      <c r="K21" s="43">
        <f t="shared" si="5"/>
        <v>27590.607456423906</v>
      </c>
      <c r="L21" s="43"/>
      <c r="M21" s="6">
        <f t="shared" si="2"/>
        <v>0.1410562753395905</v>
      </c>
      <c r="N21" s="36">
        <v>2009</v>
      </c>
      <c r="O21" s="8">
        <v>42441</v>
      </c>
      <c r="P21" s="44">
        <v>96.56</v>
      </c>
      <c r="Q21" s="44"/>
      <c r="R21" s="45">
        <f t="shared" si="3"/>
        <v>-27590.607456423942</v>
      </c>
      <c r="S21" s="45"/>
      <c r="T21" s="46">
        <f t="shared" si="4"/>
        <v>-195.6</v>
      </c>
      <c r="U21" s="46"/>
    </row>
    <row r="22" spans="2:21" ht="13.5">
      <c r="B22" s="36">
        <v>14</v>
      </c>
      <c r="C22" s="43">
        <f t="shared" si="0"/>
        <v>1351939.7653647712</v>
      </c>
      <c r="D22" s="43"/>
      <c r="E22" s="36">
        <v>2009</v>
      </c>
      <c r="F22" s="8">
        <v>42540</v>
      </c>
      <c r="G22" s="36" t="s">
        <v>3</v>
      </c>
      <c r="H22" s="44">
        <v>95.992</v>
      </c>
      <c r="I22" s="44"/>
      <c r="J22" s="36">
        <v>119.8</v>
      </c>
      <c r="K22" s="43">
        <f t="shared" si="5"/>
        <v>27038.795307295426</v>
      </c>
      <c r="L22" s="43"/>
      <c r="M22" s="6">
        <f t="shared" si="2"/>
        <v>0.22569945999411875</v>
      </c>
      <c r="N22" s="36">
        <v>2009</v>
      </c>
      <c r="O22" s="8">
        <v>42559</v>
      </c>
      <c r="P22" s="44">
        <v>93.746</v>
      </c>
      <c r="Q22" s="44"/>
      <c r="R22" s="45">
        <f t="shared" si="3"/>
        <v>50692.098714679276</v>
      </c>
      <c r="S22" s="45"/>
      <c r="T22" s="46">
        <f t="shared" si="4"/>
        <v>224.60000000000093</v>
      </c>
      <c r="U22" s="46"/>
    </row>
    <row r="23" spans="2:21" ht="13.5">
      <c r="B23" s="36">
        <v>15</v>
      </c>
      <c r="C23" s="43">
        <f t="shared" si="0"/>
        <v>1402631.8640794505</v>
      </c>
      <c r="D23" s="43"/>
      <c r="E23" s="36">
        <v>2009</v>
      </c>
      <c r="F23" s="8">
        <v>42607</v>
      </c>
      <c r="G23" s="42" t="s">
        <v>3</v>
      </c>
      <c r="H23" s="44">
        <v>94.242</v>
      </c>
      <c r="I23" s="44"/>
      <c r="J23" s="36">
        <v>83.1</v>
      </c>
      <c r="K23" s="43">
        <f t="shared" si="5"/>
        <v>28052.63728158901</v>
      </c>
      <c r="L23" s="43"/>
      <c r="M23" s="6">
        <f t="shared" si="2"/>
        <v>0.3375768625943323</v>
      </c>
      <c r="N23" s="36">
        <v>2009</v>
      </c>
      <c r="O23" s="8">
        <v>42634</v>
      </c>
      <c r="P23" s="44">
        <v>91.681</v>
      </c>
      <c r="Q23" s="44"/>
      <c r="R23" s="45">
        <f t="shared" si="3"/>
        <v>86453.43451040873</v>
      </c>
      <c r="S23" s="45"/>
      <c r="T23" s="46">
        <f t="shared" si="4"/>
        <v>256.1000000000007</v>
      </c>
      <c r="U23" s="46"/>
    </row>
    <row r="24" spans="2:21" ht="13.5">
      <c r="B24" s="36">
        <v>16</v>
      </c>
      <c r="C24" s="43">
        <f t="shared" si="0"/>
        <v>1489085.2985898592</v>
      </c>
      <c r="D24" s="43"/>
      <c r="E24" s="36">
        <v>2009</v>
      </c>
      <c r="F24" s="8">
        <v>42657</v>
      </c>
      <c r="G24" s="36" t="s">
        <v>4</v>
      </c>
      <c r="H24" s="44">
        <v>89.91</v>
      </c>
      <c r="I24" s="44"/>
      <c r="J24" s="36">
        <v>109.5</v>
      </c>
      <c r="K24" s="43">
        <f t="shared" si="5"/>
        <v>29781.705971797182</v>
      </c>
      <c r="L24" s="43"/>
      <c r="M24" s="6">
        <f t="shared" si="2"/>
        <v>0.2719790499707505</v>
      </c>
      <c r="N24" s="36">
        <v>2009</v>
      </c>
      <c r="O24" s="8">
        <v>42666</v>
      </c>
      <c r="P24" s="44">
        <v>91.942</v>
      </c>
      <c r="Q24" s="44"/>
      <c r="R24" s="45">
        <f t="shared" si="3"/>
        <v>55266.142954056406</v>
      </c>
      <c r="S24" s="45"/>
      <c r="T24" s="46">
        <f t="shared" si="4"/>
        <v>203.19999999999965</v>
      </c>
      <c r="U24" s="46"/>
    </row>
    <row r="25" spans="2:21" ht="13.5">
      <c r="B25" s="36">
        <v>17</v>
      </c>
      <c r="C25" s="43">
        <f t="shared" si="0"/>
        <v>1544351.4415439155</v>
      </c>
      <c r="D25" s="43"/>
      <c r="E25" s="36">
        <v>2009</v>
      </c>
      <c r="F25" s="8">
        <v>42722</v>
      </c>
      <c r="G25" s="36" t="s">
        <v>4</v>
      </c>
      <c r="H25" s="44">
        <v>90.918</v>
      </c>
      <c r="I25" s="44"/>
      <c r="J25" s="36">
        <v>204.1</v>
      </c>
      <c r="K25" s="43">
        <f t="shared" si="5"/>
        <v>30887.028830878313</v>
      </c>
      <c r="L25" s="43"/>
      <c r="M25" s="6">
        <f t="shared" si="2"/>
        <v>0.15133282131738518</v>
      </c>
      <c r="N25" s="36">
        <v>2010</v>
      </c>
      <c r="O25" s="8">
        <v>42374</v>
      </c>
      <c r="P25" s="44">
        <v>91.396</v>
      </c>
      <c r="Q25" s="44"/>
      <c r="R25" s="45">
        <f t="shared" si="3"/>
        <v>7233.708858970927</v>
      </c>
      <c r="S25" s="45"/>
      <c r="T25" s="46">
        <f t="shared" si="4"/>
        <v>47.79999999999944</v>
      </c>
      <c r="U25" s="46"/>
    </row>
    <row r="26" spans="2:21" ht="13.5">
      <c r="B26" s="36">
        <v>18</v>
      </c>
      <c r="C26" s="43">
        <f t="shared" si="0"/>
        <v>1551585.1504028866</v>
      </c>
      <c r="D26" s="43"/>
      <c r="E26" s="36">
        <v>2010</v>
      </c>
      <c r="F26" s="8">
        <v>42383</v>
      </c>
      <c r="G26" s="42" t="s">
        <v>3</v>
      </c>
      <c r="H26" s="44">
        <v>90.827</v>
      </c>
      <c r="I26" s="44"/>
      <c r="J26" s="36">
        <v>122.1</v>
      </c>
      <c r="K26" s="43">
        <f t="shared" si="5"/>
        <v>31031.70300805773</v>
      </c>
      <c r="L26" s="43"/>
      <c r="M26" s="6">
        <f t="shared" si="2"/>
        <v>0.25414990178589464</v>
      </c>
      <c r="N26" s="36">
        <v>2010</v>
      </c>
      <c r="O26" s="8">
        <v>42401</v>
      </c>
      <c r="P26" s="44">
        <v>90.506</v>
      </c>
      <c r="Q26" s="44"/>
      <c r="R26" s="45">
        <f t="shared" si="3"/>
        <v>8158.211847327166</v>
      </c>
      <c r="S26" s="45"/>
      <c r="T26" s="46">
        <f t="shared" si="4"/>
        <v>32.099999999999795</v>
      </c>
      <c r="U26" s="46"/>
    </row>
    <row r="27" spans="2:21" ht="13.5">
      <c r="B27" s="36">
        <v>19</v>
      </c>
      <c r="C27" s="43">
        <f t="shared" si="0"/>
        <v>1559743.3622502137</v>
      </c>
      <c r="D27" s="43"/>
      <c r="E27" s="36">
        <v>2010</v>
      </c>
      <c r="F27" s="8">
        <v>42637</v>
      </c>
      <c r="G27" s="36" t="s">
        <v>3</v>
      </c>
      <c r="H27" s="44">
        <v>84.12</v>
      </c>
      <c r="I27" s="44"/>
      <c r="J27" s="36">
        <v>128</v>
      </c>
      <c r="K27" s="43">
        <f aca="true" t="shared" si="6" ref="K27:K32">IF(F27="","",C27*0.02)</f>
        <v>31194.867245004276</v>
      </c>
      <c r="L27" s="43"/>
      <c r="M27" s="6">
        <f t="shared" si="2"/>
        <v>0.2437099003515959</v>
      </c>
      <c r="N27" s="36">
        <v>2010</v>
      </c>
      <c r="O27" s="8">
        <v>42670</v>
      </c>
      <c r="P27" s="44">
        <v>81.594</v>
      </c>
      <c r="Q27" s="44"/>
      <c r="R27" s="45">
        <f t="shared" si="3"/>
        <v>61561.12082881338</v>
      </c>
      <c r="S27" s="45"/>
      <c r="T27" s="46">
        <f t="shared" si="4"/>
        <v>252.60000000000105</v>
      </c>
      <c r="U27" s="46"/>
    </row>
    <row r="28" spans="2:21" ht="13.5">
      <c r="B28" s="36">
        <v>20</v>
      </c>
      <c r="C28" s="43">
        <f t="shared" si="0"/>
        <v>1621304.4830790272</v>
      </c>
      <c r="D28" s="43"/>
      <c r="E28" s="36">
        <v>2010</v>
      </c>
      <c r="F28" s="8">
        <v>42695</v>
      </c>
      <c r="G28" s="36" t="s">
        <v>4</v>
      </c>
      <c r="H28" s="44">
        <v>83.567</v>
      </c>
      <c r="I28" s="44"/>
      <c r="J28" s="36">
        <v>44.3</v>
      </c>
      <c r="K28" s="43">
        <f t="shared" si="6"/>
        <v>32426.089661580543</v>
      </c>
      <c r="L28" s="43"/>
      <c r="M28" s="6">
        <f t="shared" si="2"/>
        <v>0.7319659065819536</v>
      </c>
      <c r="N28" s="36">
        <v>2011</v>
      </c>
      <c r="O28" s="8">
        <v>42707</v>
      </c>
      <c r="P28" s="44">
        <v>83.485</v>
      </c>
      <c r="Q28" s="44"/>
      <c r="R28" s="45">
        <f t="shared" si="3"/>
        <v>-6002.120433971553</v>
      </c>
      <c r="S28" s="45"/>
      <c r="T28" s="46">
        <f t="shared" si="4"/>
        <v>-44.3</v>
      </c>
      <c r="U28" s="46"/>
    </row>
    <row r="29" spans="2:21" ht="13.5">
      <c r="B29" s="36">
        <v>21</v>
      </c>
      <c r="C29" s="43">
        <f t="shared" si="0"/>
        <v>1615302.3626450556</v>
      </c>
      <c r="D29" s="43"/>
      <c r="E29" s="36">
        <v>2011</v>
      </c>
      <c r="F29" s="8">
        <v>42403</v>
      </c>
      <c r="G29" s="36" t="s">
        <v>3</v>
      </c>
      <c r="H29" s="44">
        <v>81.393</v>
      </c>
      <c r="I29" s="44"/>
      <c r="J29" s="36">
        <v>67.6</v>
      </c>
      <c r="K29" s="43">
        <f t="shared" si="6"/>
        <v>32306.047252901113</v>
      </c>
      <c r="L29" s="43"/>
      <c r="M29" s="6">
        <f t="shared" si="2"/>
        <v>0.4779001072914366</v>
      </c>
      <c r="N29" s="36">
        <v>2011</v>
      </c>
      <c r="O29" s="8">
        <v>42404</v>
      </c>
      <c r="P29" s="44">
        <v>82.067</v>
      </c>
      <c r="Q29" s="44"/>
      <c r="R29" s="45">
        <f t="shared" si="3"/>
        <v>-32210.467231442464</v>
      </c>
      <c r="S29" s="45"/>
      <c r="T29" s="46">
        <f t="shared" si="4"/>
        <v>-67.6</v>
      </c>
      <c r="U29" s="46"/>
    </row>
    <row r="30" spans="2:21" ht="13.5">
      <c r="B30" s="36">
        <v>22</v>
      </c>
      <c r="C30" s="43">
        <f t="shared" si="0"/>
        <v>1583091.8954136132</v>
      </c>
      <c r="D30" s="43"/>
      <c r="E30" s="36">
        <v>2011</v>
      </c>
      <c r="F30" s="8">
        <v>42408</v>
      </c>
      <c r="G30" s="42" t="s">
        <v>4</v>
      </c>
      <c r="H30" s="44">
        <v>82.43</v>
      </c>
      <c r="I30" s="44"/>
      <c r="J30" s="36">
        <v>67.1</v>
      </c>
      <c r="K30" s="43">
        <f t="shared" si="6"/>
        <v>31661.837908272264</v>
      </c>
      <c r="L30" s="43"/>
      <c r="M30" s="6">
        <f t="shared" si="2"/>
        <v>0.4718604755331187</v>
      </c>
      <c r="N30" s="36">
        <v>2011</v>
      </c>
      <c r="O30" s="8">
        <v>42411</v>
      </c>
      <c r="P30" s="44">
        <v>83.659</v>
      </c>
      <c r="Q30" s="44"/>
      <c r="R30" s="45">
        <f t="shared" si="3"/>
        <v>57991.65244302025</v>
      </c>
      <c r="S30" s="45"/>
      <c r="T30" s="46">
        <f t="shared" si="4"/>
        <v>122.89999999999992</v>
      </c>
      <c r="U30" s="46"/>
    </row>
    <row r="31" spans="2:21" ht="13.5">
      <c r="B31" s="36">
        <v>23</v>
      </c>
      <c r="C31" s="43">
        <f t="shared" si="0"/>
        <v>1641083.5478566333</v>
      </c>
      <c r="D31" s="43"/>
      <c r="E31" s="36">
        <v>2011</v>
      </c>
      <c r="F31" s="8">
        <v>42485</v>
      </c>
      <c r="G31" s="36" t="s">
        <v>3</v>
      </c>
      <c r="H31" s="44">
        <v>81.655</v>
      </c>
      <c r="I31" s="44"/>
      <c r="J31" s="36">
        <v>77.8</v>
      </c>
      <c r="K31" s="43">
        <f t="shared" si="6"/>
        <v>32821.670957132665</v>
      </c>
      <c r="L31" s="43"/>
      <c r="M31" s="6">
        <f t="shared" si="2"/>
        <v>0.42187237734103683</v>
      </c>
      <c r="N31" s="36">
        <v>2011</v>
      </c>
      <c r="O31" s="8">
        <v>42501</v>
      </c>
      <c r="P31" s="44">
        <v>81.025</v>
      </c>
      <c r="Q31" s="44"/>
      <c r="R31" s="45">
        <f t="shared" si="3"/>
        <v>26577.959772485126</v>
      </c>
      <c r="S31" s="45"/>
      <c r="T31" s="46">
        <f t="shared" si="4"/>
        <v>62.999999999999545</v>
      </c>
      <c r="U31" s="46"/>
    </row>
    <row r="32" spans="2:21" ht="13.5">
      <c r="B32" s="36">
        <v>24</v>
      </c>
      <c r="C32" s="43">
        <f t="shared" si="0"/>
        <v>1667661.5076291184</v>
      </c>
      <c r="D32" s="43"/>
      <c r="E32" s="36">
        <v>2011</v>
      </c>
      <c r="F32" s="8">
        <v>42584</v>
      </c>
      <c r="G32" s="36" t="s">
        <v>3</v>
      </c>
      <c r="H32" s="44">
        <v>76.951</v>
      </c>
      <c r="I32" s="44"/>
      <c r="J32" s="36">
        <v>88.6</v>
      </c>
      <c r="K32" s="43">
        <f t="shared" si="6"/>
        <v>33353.23015258237</v>
      </c>
      <c r="L32" s="43"/>
      <c r="M32" s="6">
        <f t="shared" si="2"/>
        <v>0.37644729291853696</v>
      </c>
      <c r="N32" s="36">
        <v>2011</v>
      </c>
      <c r="O32" s="8">
        <v>42586</v>
      </c>
      <c r="P32" s="44">
        <v>77.837</v>
      </c>
      <c r="Q32" s="44"/>
      <c r="R32" s="45">
        <f t="shared" si="3"/>
        <v>-33353.23015258275</v>
      </c>
      <c r="S32" s="45"/>
      <c r="T32" s="46">
        <f t="shared" si="4"/>
        <v>-88.6</v>
      </c>
      <c r="U32" s="46"/>
    </row>
    <row r="33" spans="2:21" ht="13.5">
      <c r="B33" s="36">
        <v>25</v>
      </c>
      <c r="C33" s="43">
        <f t="shared" si="0"/>
        <v>1634308.2774765356</v>
      </c>
      <c r="D33" s="43"/>
      <c r="E33" s="36">
        <v>2012</v>
      </c>
      <c r="F33" s="8">
        <v>42724</v>
      </c>
      <c r="G33" s="36" t="s">
        <v>4</v>
      </c>
      <c r="H33" s="44">
        <v>84.459</v>
      </c>
      <c r="I33" s="44"/>
      <c r="J33" s="36">
        <v>59.2</v>
      </c>
      <c r="K33" s="43">
        <f aca="true" t="shared" si="7" ref="K33:K38">IF(F33="","",C33*0.02)</f>
        <v>32686.165549530713</v>
      </c>
      <c r="L33" s="43"/>
      <c r="M33" s="6">
        <f t="shared" si="2"/>
        <v>0.5521311748231539</v>
      </c>
      <c r="N33" s="36">
        <v>2013</v>
      </c>
      <c r="O33" s="8">
        <v>42391</v>
      </c>
      <c r="P33" s="44">
        <v>88.8</v>
      </c>
      <c r="Q33" s="44"/>
      <c r="R33" s="45">
        <f t="shared" si="3"/>
        <v>239680.14299073076</v>
      </c>
      <c r="S33" s="45"/>
      <c r="T33" s="46">
        <f t="shared" si="4"/>
        <v>434.0999999999994</v>
      </c>
      <c r="U33" s="46"/>
    </row>
    <row r="34" spans="2:21" ht="13.5">
      <c r="B34" s="36">
        <v>26</v>
      </c>
      <c r="C34" s="43">
        <f t="shared" si="0"/>
        <v>1873988.4204672663</v>
      </c>
      <c r="D34" s="43"/>
      <c r="E34" s="36">
        <v>2013</v>
      </c>
      <c r="F34" s="8">
        <v>42483</v>
      </c>
      <c r="G34" s="42" t="s">
        <v>4</v>
      </c>
      <c r="H34" s="44">
        <v>99.542</v>
      </c>
      <c r="I34" s="44"/>
      <c r="J34" s="36">
        <v>105.2</v>
      </c>
      <c r="K34" s="43">
        <f t="shared" si="7"/>
        <v>37479.76840934533</v>
      </c>
      <c r="L34" s="43"/>
      <c r="M34" s="6">
        <f t="shared" si="2"/>
        <v>0.3562715628264765</v>
      </c>
      <c r="N34" s="36">
        <v>2013</v>
      </c>
      <c r="O34" s="8">
        <v>42486</v>
      </c>
      <c r="P34" s="44">
        <v>98.469</v>
      </c>
      <c r="Q34" s="44"/>
      <c r="R34" s="45">
        <f t="shared" si="3"/>
        <v>-38227.9386912812</v>
      </c>
      <c r="S34" s="45"/>
      <c r="T34" s="46">
        <f t="shared" si="4"/>
        <v>-105.2</v>
      </c>
      <c r="U34" s="46"/>
    </row>
    <row r="35" spans="2:21" ht="13.5">
      <c r="B35" s="36">
        <v>27</v>
      </c>
      <c r="C35" s="43">
        <f t="shared" si="0"/>
        <v>1835760.481775985</v>
      </c>
      <c r="D35" s="43"/>
      <c r="E35" s="36">
        <v>2013</v>
      </c>
      <c r="F35" s="8">
        <v>42498</v>
      </c>
      <c r="G35" s="42" t="s">
        <v>4</v>
      </c>
      <c r="H35" s="44">
        <v>99.16</v>
      </c>
      <c r="I35" s="44"/>
      <c r="J35" s="36">
        <v>59.3</v>
      </c>
      <c r="K35" s="43">
        <f t="shared" si="7"/>
        <v>36715.209635519706</v>
      </c>
      <c r="L35" s="43"/>
      <c r="M35" s="6">
        <f t="shared" si="2"/>
        <v>0.6191435014421536</v>
      </c>
      <c r="N35" s="36">
        <v>2013</v>
      </c>
      <c r="O35" s="8">
        <v>42519</v>
      </c>
      <c r="P35" s="44">
        <v>101.137</v>
      </c>
      <c r="Q35" s="44"/>
      <c r="R35" s="45">
        <f t="shared" si="3"/>
        <v>122404.67023511401</v>
      </c>
      <c r="S35" s="45"/>
      <c r="T35" s="46">
        <f t="shared" si="4"/>
        <v>197.7000000000004</v>
      </c>
      <c r="U35" s="46"/>
    </row>
    <row r="36" spans="2:21" ht="13.5">
      <c r="B36" s="36">
        <v>28</v>
      </c>
      <c r="C36" s="43">
        <f t="shared" si="0"/>
        <v>1958165.152011099</v>
      </c>
      <c r="D36" s="43"/>
      <c r="E36" s="36">
        <v>2013</v>
      </c>
      <c r="F36" s="8">
        <v>42546</v>
      </c>
      <c r="G36" s="42" t="s">
        <v>4</v>
      </c>
      <c r="H36" s="44">
        <v>98.069</v>
      </c>
      <c r="I36" s="44"/>
      <c r="J36" s="36">
        <v>113</v>
      </c>
      <c r="K36" s="43">
        <f t="shared" si="7"/>
        <v>39163.30304022198</v>
      </c>
      <c r="L36" s="43"/>
      <c r="M36" s="6">
        <f t="shared" si="2"/>
        <v>0.346577903010814</v>
      </c>
      <c r="N36" s="36">
        <v>2013</v>
      </c>
      <c r="O36" s="8">
        <v>42567</v>
      </c>
      <c r="P36" s="44">
        <v>99.153</v>
      </c>
      <c r="Q36" s="44"/>
      <c r="R36" s="45">
        <f t="shared" si="3"/>
        <v>37569.04468637234</v>
      </c>
      <c r="S36" s="45"/>
      <c r="T36" s="46">
        <f t="shared" si="4"/>
        <v>108.40000000000032</v>
      </c>
      <c r="U36" s="46"/>
    </row>
    <row r="37" spans="2:21" ht="13.5">
      <c r="B37" s="36">
        <v>29</v>
      </c>
      <c r="C37" s="43">
        <f t="shared" si="0"/>
        <v>1995734.1966974714</v>
      </c>
      <c r="D37" s="43"/>
      <c r="E37" s="36">
        <v>2014</v>
      </c>
      <c r="F37" s="8">
        <v>42372</v>
      </c>
      <c r="G37" s="42" t="s">
        <v>4</v>
      </c>
      <c r="H37" s="44">
        <v>104.89</v>
      </c>
      <c r="I37" s="44"/>
      <c r="J37" s="36">
        <v>82.7</v>
      </c>
      <c r="K37" s="43">
        <f t="shared" si="7"/>
        <v>39914.68393394943</v>
      </c>
      <c r="L37" s="43"/>
      <c r="M37" s="6">
        <f t="shared" si="2"/>
        <v>0.4826443039171636</v>
      </c>
      <c r="N37" s="36">
        <v>2014</v>
      </c>
      <c r="O37" s="8">
        <v>42375</v>
      </c>
      <c r="P37" s="44">
        <v>104.063</v>
      </c>
      <c r="Q37" s="44"/>
      <c r="R37" s="45">
        <f t="shared" si="3"/>
        <v>-39914.68393394934</v>
      </c>
      <c r="S37" s="45"/>
      <c r="T37" s="46">
        <f t="shared" si="4"/>
        <v>-82.7</v>
      </c>
      <c r="U37" s="46"/>
    </row>
    <row r="38" spans="2:21" ht="13.5">
      <c r="B38" s="36">
        <v>30</v>
      </c>
      <c r="C38" s="43">
        <f t="shared" si="0"/>
        <v>1955819.512763522</v>
      </c>
      <c r="D38" s="43"/>
      <c r="E38" s="36">
        <v>2014</v>
      </c>
      <c r="F38" s="8">
        <v>42651</v>
      </c>
      <c r="G38" s="42" t="s">
        <v>3</v>
      </c>
      <c r="H38" s="44">
        <v>107.737</v>
      </c>
      <c r="I38" s="44"/>
      <c r="J38" s="36">
        <v>101.4</v>
      </c>
      <c r="K38" s="43">
        <f t="shared" si="7"/>
        <v>39116.390255270446</v>
      </c>
      <c r="L38" s="43"/>
      <c r="M38" s="6">
        <f t="shared" si="2"/>
        <v>0.38576321750759807</v>
      </c>
      <c r="N38" s="36">
        <v>2014</v>
      </c>
      <c r="O38" s="8">
        <v>42666</v>
      </c>
      <c r="P38" s="44">
        <v>107.841</v>
      </c>
      <c r="Q38" s="44"/>
      <c r="R38" s="45">
        <f t="shared" si="3"/>
        <v>-4011.937462078989</v>
      </c>
      <c r="S38" s="45"/>
      <c r="T38" s="46">
        <f t="shared" si="4"/>
        <v>-101.4</v>
      </c>
      <c r="U38" s="46"/>
    </row>
    <row r="39" spans="2:21" ht="13.5">
      <c r="B39" s="36">
        <v>31</v>
      </c>
      <c r="C39" s="43">
        <f t="shared" si="0"/>
        <v>1951807.5753014432</v>
      </c>
      <c r="D39" s="43"/>
      <c r="E39" s="36">
        <v>2014</v>
      </c>
      <c r="F39" s="8">
        <v>42691</v>
      </c>
      <c r="G39" s="36" t="s">
        <v>4</v>
      </c>
      <c r="H39" s="44">
        <v>117.06</v>
      </c>
      <c r="I39" s="44"/>
      <c r="J39" s="36">
        <v>159.6</v>
      </c>
      <c r="K39" s="43">
        <f aca="true" t="shared" si="8" ref="K39:K46">IF(F39="","",C39*0.02)</f>
        <v>39036.151506028866</v>
      </c>
      <c r="L39" s="43"/>
      <c r="M39" s="6">
        <f t="shared" si="2"/>
        <v>0.2445874154513087</v>
      </c>
      <c r="N39" s="36">
        <v>2014</v>
      </c>
      <c r="O39" s="8">
        <v>42714</v>
      </c>
      <c r="P39" s="44">
        <v>118.392</v>
      </c>
      <c r="Q39" s="44"/>
      <c r="R39" s="45">
        <f t="shared" si="3"/>
        <v>32579.04373811416</v>
      </c>
      <c r="S39" s="45"/>
      <c r="T39" s="46">
        <f t="shared" si="4"/>
        <v>133.19999999999936</v>
      </c>
      <c r="U39" s="46"/>
    </row>
    <row r="40" spans="2:21" ht="13.5">
      <c r="B40" s="36">
        <v>32</v>
      </c>
      <c r="C40" s="43">
        <f t="shared" si="0"/>
        <v>1984386.6190395574</v>
      </c>
      <c r="D40" s="43"/>
      <c r="E40" s="36">
        <v>2015</v>
      </c>
      <c r="F40" s="8">
        <v>42381</v>
      </c>
      <c r="G40" s="42" t="s">
        <v>3</v>
      </c>
      <c r="H40" s="44">
        <v>118.085</v>
      </c>
      <c r="I40" s="44"/>
      <c r="J40" s="36">
        <v>124</v>
      </c>
      <c r="K40" s="43">
        <f t="shared" si="8"/>
        <v>39687.73238079115</v>
      </c>
      <c r="L40" s="43"/>
      <c r="M40" s="6">
        <f t="shared" si="2"/>
        <v>0.3200623579096061</v>
      </c>
      <c r="N40" s="36">
        <v>2015</v>
      </c>
      <c r="O40" s="8">
        <v>42383</v>
      </c>
      <c r="P40" s="44">
        <v>116.29</v>
      </c>
      <c r="Q40" s="44"/>
      <c r="R40" s="45">
        <f t="shared" si="3"/>
        <v>57451.19324477389</v>
      </c>
      <c r="S40" s="45"/>
      <c r="T40" s="46">
        <f t="shared" si="4"/>
        <v>179.49999999999875</v>
      </c>
      <c r="U40" s="46"/>
    </row>
    <row r="41" spans="2:21" ht="13.5">
      <c r="B41" s="36">
        <v>33</v>
      </c>
      <c r="C41" s="43">
        <f t="shared" si="0"/>
        <v>2041837.8122843313</v>
      </c>
      <c r="D41" s="43"/>
      <c r="E41" s="36">
        <v>2015</v>
      </c>
      <c r="F41" s="8">
        <v>42538</v>
      </c>
      <c r="G41" s="36" t="s">
        <v>3</v>
      </c>
      <c r="H41" s="44">
        <v>123.198</v>
      </c>
      <c r="I41" s="44"/>
      <c r="J41" s="36">
        <v>120.4</v>
      </c>
      <c r="K41" s="43">
        <f t="shared" si="8"/>
        <v>40836.75624568663</v>
      </c>
      <c r="L41" s="43"/>
      <c r="M41" s="6">
        <f t="shared" si="2"/>
        <v>0.3391757163263009</v>
      </c>
      <c r="N41" s="36">
        <v>2015</v>
      </c>
      <c r="O41" s="8">
        <v>42559</v>
      </c>
      <c r="P41" s="44">
        <v>120.534</v>
      </c>
      <c r="Q41" s="44"/>
      <c r="R41" s="45">
        <f t="shared" si="3"/>
        <v>90356.41082932612</v>
      </c>
      <c r="S41" s="45"/>
      <c r="T41" s="46">
        <f t="shared" si="4"/>
        <v>266.3999999999987</v>
      </c>
      <c r="U41" s="46"/>
    </row>
    <row r="42" spans="2:21" ht="13.5">
      <c r="B42" s="36">
        <v>34</v>
      </c>
      <c r="C42" s="43">
        <f t="shared" si="0"/>
        <v>2132194.2231136574</v>
      </c>
      <c r="D42" s="43"/>
      <c r="E42" s="36">
        <v>2016</v>
      </c>
      <c r="F42" s="8">
        <v>42395</v>
      </c>
      <c r="G42" s="36" t="s">
        <v>4</v>
      </c>
      <c r="H42" s="44">
        <v>118.609</v>
      </c>
      <c r="I42" s="44"/>
      <c r="J42" s="36">
        <v>96.7</v>
      </c>
      <c r="K42" s="43">
        <f t="shared" si="8"/>
        <v>42643.88446227315</v>
      </c>
      <c r="L42" s="43"/>
      <c r="M42" s="6">
        <f t="shared" si="2"/>
        <v>0.4409915663109943</v>
      </c>
      <c r="N42" s="36">
        <v>2016</v>
      </c>
      <c r="O42" s="8">
        <v>42398</v>
      </c>
      <c r="P42" s="44">
        <v>120.693</v>
      </c>
      <c r="Q42" s="44"/>
      <c r="R42" s="45">
        <f>IF(O42="","",(IF(G42="売",H42-P42,P42-H42))*M42*100000)</f>
        <v>91902.64241921135</v>
      </c>
      <c r="S42" s="45"/>
      <c r="T42" s="46">
        <f t="shared" si="4"/>
        <v>208.40000000000032</v>
      </c>
      <c r="U42" s="46"/>
    </row>
    <row r="43" spans="2:21" ht="13.5">
      <c r="B43" s="36">
        <v>35</v>
      </c>
      <c r="C43" s="43">
        <f t="shared" si="0"/>
        <v>2224096.865532869</v>
      </c>
      <c r="D43" s="43"/>
      <c r="E43" s="36"/>
      <c r="F43" s="8"/>
      <c r="G43" s="36" t="s">
        <v>3</v>
      </c>
      <c r="H43" s="44"/>
      <c r="I43" s="44"/>
      <c r="J43" s="36"/>
      <c r="K43" s="43">
        <f t="shared" si="8"/>
      </c>
      <c r="L43" s="43"/>
      <c r="M43" s="6">
        <f t="shared" si="2"/>
      </c>
      <c r="N43" s="36"/>
      <c r="O43" s="8"/>
      <c r="P43" s="44"/>
      <c r="Q43" s="44"/>
      <c r="R43" s="45">
        <f>IF(O43="","",(IF(G43="売",H43-P43,P43-H43))*M43*100000)</f>
      </c>
      <c r="S43" s="45"/>
      <c r="T43" s="46">
        <f t="shared" si="4"/>
      </c>
      <c r="U43" s="46"/>
    </row>
    <row r="44" spans="2:21" ht="13.5">
      <c r="B44" s="36">
        <v>36</v>
      </c>
      <c r="C44" s="43">
        <f t="shared" si="0"/>
      </c>
      <c r="D44" s="43"/>
      <c r="E44" s="36"/>
      <c r="F44" s="8"/>
      <c r="G44" s="36" t="s">
        <v>4</v>
      </c>
      <c r="H44" s="44"/>
      <c r="I44" s="44"/>
      <c r="J44" s="36"/>
      <c r="K44" s="43">
        <f t="shared" si="8"/>
      </c>
      <c r="L44" s="43"/>
      <c r="M44" s="6">
        <f t="shared" si="2"/>
      </c>
      <c r="N44" s="36"/>
      <c r="O44" s="8"/>
      <c r="P44" s="44"/>
      <c r="Q44" s="44"/>
      <c r="R44" s="45">
        <f>IF(O44="","",(IF(G44="売",H44-P44,P44-H44))*M44*100000)</f>
      </c>
      <c r="S44" s="45"/>
      <c r="T44" s="46">
        <f t="shared" si="4"/>
      </c>
      <c r="U44" s="46"/>
    </row>
    <row r="45" spans="2:21" ht="13.5">
      <c r="B45" s="36">
        <v>37</v>
      </c>
      <c r="C45" s="43">
        <f t="shared" si="0"/>
      </c>
      <c r="D45" s="43"/>
      <c r="E45" s="36"/>
      <c r="F45" s="8"/>
      <c r="G45" s="36" t="s">
        <v>3</v>
      </c>
      <c r="H45" s="44"/>
      <c r="I45" s="44"/>
      <c r="J45" s="36"/>
      <c r="K45" s="43">
        <f t="shared" si="8"/>
      </c>
      <c r="L45" s="43"/>
      <c r="M45" s="6">
        <f t="shared" si="2"/>
      </c>
      <c r="N45" s="36"/>
      <c r="O45" s="8"/>
      <c r="P45" s="44"/>
      <c r="Q45" s="44"/>
      <c r="R45" s="45">
        <f t="shared" si="3"/>
      </c>
      <c r="S45" s="45"/>
      <c r="T45" s="46">
        <f t="shared" si="4"/>
      </c>
      <c r="U45" s="46"/>
    </row>
    <row r="46" spans="2:21" ht="13.5">
      <c r="B46" s="36">
        <v>38</v>
      </c>
      <c r="C46" s="43">
        <f t="shared" si="0"/>
      </c>
      <c r="D46" s="43"/>
      <c r="E46" s="36"/>
      <c r="F46" s="8"/>
      <c r="G46" s="36" t="s">
        <v>4</v>
      </c>
      <c r="H46" s="44"/>
      <c r="I46" s="44"/>
      <c r="J46" s="36"/>
      <c r="K46" s="43">
        <f t="shared" si="8"/>
      </c>
      <c r="L46" s="43"/>
      <c r="M46" s="6">
        <f t="shared" si="2"/>
      </c>
      <c r="N46" s="36"/>
      <c r="O46" s="8"/>
      <c r="P46" s="44"/>
      <c r="Q46" s="44"/>
      <c r="R46" s="45">
        <f t="shared" si="3"/>
      </c>
      <c r="S46" s="45"/>
      <c r="T46" s="46">
        <f t="shared" si="4"/>
      </c>
      <c r="U46" s="46"/>
    </row>
    <row r="47" spans="2:21" ht="13.5">
      <c r="B47" s="36">
        <v>39</v>
      </c>
      <c r="C47" s="43">
        <f t="shared" si="0"/>
      </c>
      <c r="D47" s="43"/>
      <c r="E47" s="36"/>
      <c r="F47" s="8"/>
      <c r="G47" s="36" t="s">
        <v>4</v>
      </c>
      <c r="H47" s="44"/>
      <c r="I47" s="44"/>
      <c r="J47" s="36"/>
      <c r="K47" s="43">
        <f aca="true" t="shared" si="9" ref="K47:K72">IF(F47="","",C47*0.03)</f>
      </c>
      <c r="L47" s="43"/>
      <c r="M47" s="6">
        <f t="shared" si="2"/>
      </c>
      <c r="N47" s="36"/>
      <c r="O47" s="8"/>
      <c r="P47" s="44"/>
      <c r="Q47" s="44"/>
      <c r="R47" s="45">
        <f t="shared" si="3"/>
      </c>
      <c r="S47" s="45"/>
      <c r="T47" s="46">
        <f t="shared" si="4"/>
      </c>
      <c r="U47" s="46"/>
    </row>
    <row r="48" spans="2:21" ht="13.5">
      <c r="B48" s="36">
        <v>40</v>
      </c>
      <c r="C48" s="43">
        <f t="shared" si="0"/>
      </c>
      <c r="D48" s="43"/>
      <c r="E48" s="36"/>
      <c r="F48" s="8"/>
      <c r="G48" s="36" t="s">
        <v>37</v>
      </c>
      <c r="H48" s="44"/>
      <c r="I48" s="44"/>
      <c r="J48" s="36"/>
      <c r="K48" s="43">
        <f t="shared" si="9"/>
      </c>
      <c r="L48" s="43"/>
      <c r="M48" s="6">
        <f t="shared" si="2"/>
      </c>
      <c r="N48" s="36"/>
      <c r="O48" s="8"/>
      <c r="P48" s="44"/>
      <c r="Q48" s="44"/>
      <c r="R48" s="45">
        <f t="shared" si="3"/>
      </c>
      <c r="S48" s="45"/>
      <c r="T48" s="46">
        <f t="shared" si="4"/>
      </c>
      <c r="U48" s="46"/>
    </row>
    <row r="49" spans="2:21" ht="13.5">
      <c r="B49" s="36">
        <v>41</v>
      </c>
      <c r="C49" s="43">
        <f t="shared" si="0"/>
      </c>
      <c r="D49" s="43"/>
      <c r="E49" s="36"/>
      <c r="F49" s="8"/>
      <c r="G49" s="36" t="s">
        <v>4</v>
      </c>
      <c r="H49" s="44"/>
      <c r="I49" s="44"/>
      <c r="J49" s="36"/>
      <c r="K49" s="43">
        <f t="shared" si="9"/>
      </c>
      <c r="L49" s="43"/>
      <c r="M49" s="6">
        <f t="shared" si="2"/>
      </c>
      <c r="N49" s="36"/>
      <c r="O49" s="8"/>
      <c r="P49" s="44"/>
      <c r="Q49" s="44"/>
      <c r="R49" s="45">
        <f t="shared" si="3"/>
      </c>
      <c r="S49" s="45"/>
      <c r="T49" s="46">
        <f t="shared" si="4"/>
      </c>
      <c r="U49" s="46"/>
    </row>
    <row r="50" spans="2:21" ht="13.5">
      <c r="B50" s="36">
        <v>42</v>
      </c>
      <c r="C50" s="43">
        <f t="shared" si="0"/>
      </c>
      <c r="D50" s="43"/>
      <c r="E50" s="36"/>
      <c r="F50" s="8"/>
      <c r="G50" s="36" t="s">
        <v>4</v>
      </c>
      <c r="H50" s="44"/>
      <c r="I50" s="44"/>
      <c r="J50" s="36"/>
      <c r="K50" s="43">
        <f t="shared" si="9"/>
      </c>
      <c r="L50" s="43"/>
      <c r="M50" s="6">
        <f t="shared" si="2"/>
      </c>
      <c r="N50" s="36"/>
      <c r="O50" s="8"/>
      <c r="P50" s="44"/>
      <c r="Q50" s="44"/>
      <c r="R50" s="45">
        <f t="shared" si="3"/>
      </c>
      <c r="S50" s="45"/>
      <c r="T50" s="46">
        <f t="shared" si="4"/>
      </c>
      <c r="U50" s="46"/>
    </row>
    <row r="51" spans="2:21" ht="13.5">
      <c r="B51" s="36">
        <v>43</v>
      </c>
      <c r="C51" s="43">
        <f t="shared" si="0"/>
      </c>
      <c r="D51" s="43"/>
      <c r="E51" s="36"/>
      <c r="F51" s="8"/>
      <c r="G51" s="36" t="s">
        <v>3</v>
      </c>
      <c r="H51" s="44"/>
      <c r="I51" s="44"/>
      <c r="J51" s="36"/>
      <c r="K51" s="43">
        <f t="shared" si="9"/>
      </c>
      <c r="L51" s="43"/>
      <c r="M51" s="6">
        <f t="shared" si="2"/>
      </c>
      <c r="N51" s="36"/>
      <c r="O51" s="8"/>
      <c r="P51" s="44"/>
      <c r="Q51" s="44"/>
      <c r="R51" s="45">
        <f t="shared" si="3"/>
      </c>
      <c r="S51" s="45"/>
      <c r="T51" s="46">
        <f t="shared" si="4"/>
      </c>
      <c r="U51" s="46"/>
    </row>
    <row r="52" spans="2:21" ht="13.5">
      <c r="B52" s="36">
        <v>44</v>
      </c>
      <c r="C52" s="43">
        <f t="shared" si="0"/>
      </c>
      <c r="D52" s="43"/>
      <c r="E52" s="36"/>
      <c r="F52" s="8"/>
      <c r="G52" s="36" t="s">
        <v>3</v>
      </c>
      <c r="H52" s="44"/>
      <c r="I52" s="44"/>
      <c r="J52" s="36"/>
      <c r="K52" s="43">
        <f t="shared" si="9"/>
      </c>
      <c r="L52" s="43"/>
      <c r="M52" s="6">
        <f t="shared" si="2"/>
      </c>
      <c r="N52" s="36"/>
      <c r="O52" s="8"/>
      <c r="P52" s="44"/>
      <c r="Q52" s="44"/>
      <c r="R52" s="45">
        <f t="shared" si="3"/>
      </c>
      <c r="S52" s="45"/>
      <c r="T52" s="46">
        <f t="shared" si="4"/>
      </c>
      <c r="U52" s="46"/>
    </row>
    <row r="53" spans="2:21" ht="13.5">
      <c r="B53" s="36">
        <v>45</v>
      </c>
      <c r="C53" s="43">
        <f t="shared" si="0"/>
      </c>
      <c r="D53" s="43"/>
      <c r="E53" s="36"/>
      <c r="F53" s="8"/>
      <c r="G53" s="36" t="s">
        <v>4</v>
      </c>
      <c r="H53" s="44"/>
      <c r="I53" s="44"/>
      <c r="J53" s="36"/>
      <c r="K53" s="43">
        <f t="shared" si="9"/>
      </c>
      <c r="L53" s="43"/>
      <c r="M53" s="6">
        <f t="shared" si="2"/>
      </c>
      <c r="N53" s="36"/>
      <c r="O53" s="8"/>
      <c r="P53" s="44"/>
      <c r="Q53" s="44"/>
      <c r="R53" s="45">
        <f t="shared" si="3"/>
      </c>
      <c r="S53" s="45"/>
      <c r="T53" s="46">
        <f t="shared" si="4"/>
      </c>
      <c r="U53" s="46"/>
    </row>
    <row r="54" spans="2:21" ht="13.5">
      <c r="B54" s="36">
        <v>46</v>
      </c>
      <c r="C54" s="43">
        <f t="shared" si="0"/>
      </c>
      <c r="D54" s="43"/>
      <c r="E54" s="36"/>
      <c r="F54" s="8"/>
      <c r="G54" s="36" t="s">
        <v>4</v>
      </c>
      <c r="H54" s="44"/>
      <c r="I54" s="44"/>
      <c r="J54" s="36"/>
      <c r="K54" s="43">
        <f t="shared" si="9"/>
      </c>
      <c r="L54" s="43"/>
      <c r="M54" s="6">
        <f t="shared" si="2"/>
      </c>
      <c r="N54" s="36"/>
      <c r="O54" s="8"/>
      <c r="P54" s="44"/>
      <c r="Q54" s="44"/>
      <c r="R54" s="45">
        <f t="shared" si="3"/>
      </c>
      <c r="S54" s="45"/>
      <c r="T54" s="46">
        <f t="shared" si="4"/>
      </c>
      <c r="U54" s="46"/>
    </row>
    <row r="55" spans="2:21" ht="13.5">
      <c r="B55" s="36">
        <v>47</v>
      </c>
      <c r="C55" s="43">
        <f t="shared" si="0"/>
      </c>
      <c r="D55" s="43"/>
      <c r="E55" s="36"/>
      <c r="F55" s="8"/>
      <c r="G55" s="36" t="s">
        <v>3</v>
      </c>
      <c r="H55" s="44"/>
      <c r="I55" s="44"/>
      <c r="J55" s="36"/>
      <c r="K55" s="43">
        <f t="shared" si="9"/>
      </c>
      <c r="L55" s="43"/>
      <c r="M55" s="6">
        <f t="shared" si="2"/>
      </c>
      <c r="N55" s="36"/>
      <c r="O55" s="8"/>
      <c r="P55" s="44"/>
      <c r="Q55" s="44"/>
      <c r="R55" s="45">
        <f t="shared" si="3"/>
      </c>
      <c r="S55" s="45"/>
      <c r="T55" s="46">
        <f t="shared" si="4"/>
      </c>
      <c r="U55" s="46"/>
    </row>
    <row r="56" spans="2:21" ht="13.5">
      <c r="B56" s="36">
        <v>48</v>
      </c>
      <c r="C56" s="43">
        <f t="shared" si="0"/>
      </c>
      <c r="D56" s="43"/>
      <c r="E56" s="36"/>
      <c r="F56" s="8"/>
      <c r="G56" s="36" t="s">
        <v>3</v>
      </c>
      <c r="H56" s="44"/>
      <c r="I56" s="44"/>
      <c r="J56" s="36"/>
      <c r="K56" s="43">
        <f t="shared" si="9"/>
      </c>
      <c r="L56" s="43"/>
      <c r="M56" s="6">
        <f t="shared" si="2"/>
      </c>
      <c r="N56" s="36"/>
      <c r="O56" s="8"/>
      <c r="P56" s="44"/>
      <c r="Q56" s="44"/>
      <c r="R56" s="45">
        <f t="shared" si="3"/>
      </c>
      <c r="S56" s="45"/>
      <c r="T56" s="46">
        <f t="shared" si="4"/>
      </c>
      <c r="U56" s="46"/>
    </row>
    <row r="57" spans="2:21" ht="13.5">
      <c r="B57" s="36">
        <v>49</v>
      </c>
      <c r="C57" s="43">
        <f t="shared" si="0"/>
      </c>
      <c r="D57" s="43"/>
      <c r="E57" s="36"/>
      <c r="F57" s="8"/>
      <c r="G57" s="36" t="s">
        <v>3</v>
      </c>
      <c r="H57" s="44"/>
      <c r="I57" s="44"/>
      <c r="J57" s="36"/>
      <c r="K57" s="43">
        <f t="shared" si="9"/>
      </c>
      <c r="L57" s="43"/>
      <c r="M57" s="6">
        <f t="shared" si="2"/>
      </c>
      <c r="N57" s="36"/>
      <c r="O57" s="8"/>
      <c r="P57" s="44"/>
      <c r="Q57" s="44"/>
      <c r="R57" s="45">
        <f t="shared" si="3"/>
      </c>
      <c r="S57" s="45"/>
      <c r="T57" s="46">
        <f t="shared" si="4"/>
      </c>
      <c r="U57" s="46"/>
    </row>
    <row r="58" spans="2:21" ht="13.5">
      <c r="B58" s="36">
        <v>50</v>
      </c>
      <c r="C58" s="43">
        <f t="shared" si="0"/>
      </c>
      <c r="D58" s="43"/>
      <c r="E58" s="36"/>
      <c r="F58" s="8"/>
      <c r="G58" s="36" t="s">
        <v>3</v>
      </c>
      <c r="H58" s="44"/>
      <c r="I58" s="44"/>
      <c r="J58" s="36"/>
      <c r="K58" s="43">
        <f t="shared" si="9"/>
      </c>
      <c r="L58" s="43"/>
      <c r="M58" s="6">
        <f t="shared" si="2"/>
      </c>
      <c r="N58" s="36"/>
      <c r="O58" s="8"/>
      <c r="P58" s="44"/>
      <c r="Q58" s="44"/>
      <c r="R58" s="45">
        <f t="shared" si="3"/>
      </c>
      <c r="S58" s="45"/>
      <c r="T58" s="46">
        <f t="shared" si="4"/>
      </c>
      <c r="U58" s="46"/>
    </row>
    <row r="59" spans="2:21" ht="13.5">
      <c r="B59" s="36">
        <v>51</v>
      </c>
      <c r="C59" s="43">
        <f t="shared" si="0"/>
      </c>
      <c r="D59" s="43"/>
      <c r="E59" s="36"/>
      <c r="F59" s="8"/>
      <c r="G59" s="36" t="s">
        <v>3</v>
      </c>
      <c r="H59" s="44"/>
      <c r="I59" s="44"/>
      <c r="J59" s="36"/>
      <c r="K59" s="43">
        <f t="shared" si="9"/>
      </c>
      <c r="L59" s="43"/>
      <c r="M59" s="6">
        <f t="shared" si="2"/>
      </c>
      <c r="N59" s="36"/>
      <c r="O59" s="8"/>
      <c r="P59" s="44"/>
      <c r="Q59" s="44"/>
      <c r="R59" s="45">
        <f t="shared" si="3"/>
      </c>
      <c r="S59" s="45"/>
      <c r="T59" s="46">
        <f t="shared" si="4"/>
      </c>
      <c r="U59" s="46"/>
    </row>
    <row r="60" spans="2:21" ht="13.5">
      <c r="B60" s="36">
        <v>52</v>
      </c>
      <c r="C60" s="43">
        <f t="shared" si="0"/>
      </c>
      <c r="D60" s="43"/>
      <c r="E60" s="36"/>
      <c r="F60" s="8"/>
      <c r="G60" s="36" t="s">
        <v>3</v>
      </c>
      <c r="H60" s="44"/>
      <c r="I60" s="44"/>
      <c r="J60" s="36"/>
      <c r="K60" s="43">
        <f t="shared" si="9"/>
      </c>
      <c r="L60" s="43"/>
      <c r="M60" s="6">
        <f t="shared" si="2"/>
      </c>
      <c r="N60" s="36"/>
      <c r="O60" s="8"/>
      <c r="P60" s="44"/>
      <c r="Q60" s="44"/>
      <c r="R60" s="45">
        <f t="shared" si="3"/>
      </c>
      <c r="S60" s="45"/>
      <c r="T60" s="46">
        <f t="shared" si="4"/>
      </c>
      <c r="U60" s="46"/>
    </row>
    <row r="61" spans="2:21" ht="13.5">
      <c r="B61" s="36">
        <v>53</v>
      </c>
      <c r="C61" s="43">
        <f t="shared" si="0"/>
      </c>
      <c r="D61" s="43"/>
      <c r="E61" s="36"/>
      <c r="F61" s="8"/>
      <c r="G61" s="36" t="s">
        <v>3</v>
      </c>
      <c r="H61" s="44"/>
      <c r="I61" s="44"/>
      <c r="J61" s="36"/>
      <c r="K61" s="43">
        <f t="shared" si="9"/>
      </c>
      <c r="L61" s="43"/>
      <c r="M61" s="6">
        <f t="shared" si="2"/>
      </c>
      <c r="N61" s="36"/>
      <c r="O61" s="8"/>
      <c r="P61" s="44"/>
      <c r="Q61" s="44"/>
      <c r="R61" s="45">
        <f t="shared" si="3"/>
      </c>
      <c r="S61" s="45"/>
      <c r="T61" s="46">
        <f t="shared" si="4"/>
      </c>
      <c r="U61" s="46"/>
    </row>
    <row r="62" spans="2:21" ht="13.5">
      <c r="B62" s="36">
        <v>54</v>
      </c>
      <c r="C62" s="43">
        <f t="shared" si="0"/>
      </c>
      <c r="D62" s="43"/>
      <c r="E62" s="36"/>
      <c r="F62" s="8"/>
      <c r="G62" s="36" t="s">
        <v>3</v>
      </c>
      <c r="H62" s="44"/>
      <c r="I62" s="44"/>
      <c r="J62" s="36"/>
      <c r="K62" s="43">
        <f t="shared" si="9"/>
      </c>
      <c r="L62" s="43"/>
      <c r="M62" s="6">
        <f t="shared" si="2"/>
      </c>
      <c r="N62" s="36"/>
      <c r="O62" s="8"/>
      <c r="P62" s="44"/>
      <c r="Q62" s="44"/>
      <c r="R62" s="45">
        <f t="shared" si="3"/>
      </c>
      <c r="S62" s="45"/>
      <c r="T62" s="46">
        <f t="shared" si="4"/>
      </c>
      <c r="U62" s="46"/>
    </row>
    <row r="63" spans="2:21" ht="13.5">
      <c r="B63" s="36">
        <v>55</v>
      </c>
      <c r="C63" s="43">
        <f t="shared" si="0"/>
      </c>
      <c r="D63" s="43"/>
      <c r="E63" s="36"/>
      <c r="F63" s="8"/>
      <c r="G63" s="36" t="s">
        <v>4</v>
      </c>
      <c r="H63" s="44"/>
      <c r="I63" s="44"/>
      <c r="J63" s="36"/>
      <c r="K63" s="43">
        <f t="shared" si="9"/>
      </c>
      <c r="L63" s="43"/>
      <c r="M63" s="6">
        <f t="shared" si="2"/>
      </c>
      <c r="N63" s="36"/>
      <c r="O63" s="8"/>
      <c r="P63" s="44"/>
      <c r="Q63" s="44"/>
      <c r="R63" s="45">
        <f t="shared" si="3"/>
      </c>
      <c r="S63" s="45"/>
      <c r="T63" s="46">
        <f t="shared" si="4"/>
      </c>
      <c r="U63" s="46"/>
    </row>
    <row r="64" spans="2:21" ht="13.5">
      <c r="B64" s="36">
        <v>56</v>
      </c>
      <c r="C64" s="43">
        <f t="shared" si="0"/>
      </c>
      <c r="D64" s="43"/>
      <c r="E64" s="36"/>
      <c r="F64" s="8"/>
      <c r="G64" s="36" t="s">
        <v>3</v>
      </c>
      <c r="H64" s="44"/>
      <c r="I64" s="44"/>
      <c r="J64" s="36"/>
      <c r="K64" s="43">
        <f t="shared" si="9"/>
      </c>
      <c r="L64" s="43"/>
      <c r="M64" s="6">
        <f t="shared" si="2"/>
      </c>
      <c r="N64" s="36"/>
      <c r="O64" s="8"/>
      <c r="P64" s="44"/>
      <c r="Q64" s="44"/>
      <c r="R64" s="45">
        <f t="shared" si="3"/>
      </c>
      <c r="S64" s="45"/>
      <c r="T64" s="46">
        <f t="shared" si="4"/>
      </c>
      <c r="U64" s="46"/>
    </row>
    <row r="65" spans="2:21" ht="13.5">
      <c r="B65" s="36">
        <v>57</v>
      </c>
      <c r="C65" s="43">
        <f t="shared" si="0"/>
      </c>
      <c r="D65" s="43"/>
      <c r="E65" s="36"/>
      <c r="F65" s="8"/>
      <c r="G65" s="36" t="s">
        <v>3</v>
      </c>
      <c r="H65" s="44"/>
      <c r="I65" s="44"/>
      <c r="J65" s="36"/>
      <c r="K65" s="43">
        <f t="shared" si="9"/>
      </c>
      <c r="L65" s="43"/>
      <c r="M65" s="6">
        <f t="shared" si="2"/>
      </c>
      <c r="N65" s="36"/>
      <c r="O65" s="8"/>
      <c r="P65" s="44"/>
      <c r="Q65" s="44"/>
      <c r="R65" s="45">
        <f t="shared" si="3"/>
      </c>
      <c r="S65" s="45"/>
      <c r="T65" s="46">
        <f t="shared" si="4"/>
      </c>
      <c r="U65" s="46"/>
    </row>
    <row r="66" spans="2:21" ht="13.5">
      <c r="B66" s="36">
        <v>58</v>
      </c>
      <c r="C66" s="43">
        <f t="shared" si="0"/>
      </c>
      <c r="D66" s="43"/>
      <c r="E66" s="36"/>
      <c r="F66" s="8"/>
      <c r="G66" s="36" t="s">
        <v>3</v>
      </c>
      <c r="H66" s="44"/>
      <c r="I66" s="44"/>
      <c r="J66" s="36"/>
      <c r="K66" s="43">
        <f t="shared" si="9"/>
      </c>
      <c r="L66" s="43"/>
      <c r="M66" s="6">
        <f t="shared" si="2"/>
      </c>
      <c r="N66" s="36"/>
      <c r="O66" s="8"/>
      <c r="P66" s="44"/>
      <c r="Q66" s="44"/>
      <c r="R66" s="45">
        <f t="shared" si="3"/>
      </c>
      <c r="S66" s="45"/>
      <c r="T66" s="46">
        <f t="shared" si="4"/>
      </c>
      <c r="U66" s="46"/>
    </row>
    <row r="67" spans="2:21" ht="13.5">
      <c r="B67" s="36">
        <v>59</v>
      </c>
      <c r="C67" s="43">
        <f t="shared" si="0"/>
      </c>
      <c r="D67" s="43"/>
      <c r="E67" s="36"/>
      <c r="F67" s="8"/>
      <c r="G67" s="36" t="s">
        <v>3</v>
      </c>
      <c r="H67" s="44"/>
      <c r="I67" s="44"/>
      <c r="J67" s="36"/>
      <c r="K67" s="43">
        <f t="shared" si="9"/>
      </c>
      <c r="L67" s="43"/>
      <c r="M67" s="6">
        <f t="shared" si="2"/>
      </c>
      <c r="N67" s="36"/>
      <c r="O67" s="8"/>
      <c r="P67" s="44"/>
      <c r="Q67" s="44"/>
      <c r="R67" s="45">
        <f t="shared" si="3"/>
      </c>
      <c r="S67" s="45"/>
      <c r="T67" s="46">
        <f t="shared" si="4"/>
      </c>
      <c r="U67" s="46"/>
    </row>
    <row r="68" spans="2:21" ht="13.5">
      <c r="B68" s="36">
        <v>60</v>
      </c>
      <c r="C68" s="43">
        <f t="shared" si="0"/>
      </c>
      <c r="D68" s="43"/>
      <c r="E68" s="36"/>
      <c r="F68" s="8"/>
      <c r="G68" s="36" t="s">
        <v>4</v>
      </c>
      <c r="H68" s="44"/>
      <c r="I68" s="44"/>
      <c r="J68" s="36"/>
      <c r="K68" s="43">
        <f t="shared" si="9"/>
      </c>
      <c r="L68" s="43"/>
      <c r="M68" s="6">
        <f t="shared" si="2"/>
      </c>
      <c r="N68" s="36"/>
      <c r="O68" s="8"/>
      <c r="P68" s="44"/>
      <c r="Q68" s="44"/>
      <c r="R68" s="45">
        <f t="shared" si="3"/>
      </c>
      <c r="S68" s="45"/>
      <c r="T68" s="46">
        <f t="shared" si="4"/>
      </c>
      <c r="U68" s="46"/>
    </row>
    <row r="69" spans="2:21" ht="13.5">
      <c r="B69" s="36">
        <v>61</v>
      </c>
      <c r="C69" s="43">
        <f t="shared" si="0"/>
      </c>
      <c r="D69" s="43"/>
      <c r="E69" s="36"/>
      <c r="F69" s="8"/>
      <c r="G69" s="36" t="s">
        <v>4</v>
      </c>
      <c r="H69" s="44"/>
      <c r="I69" s="44"/>
      <c r="J69" s="36"/>
      <c r="K69" s="43">
        <f t="shared" si="9"/>
      </c>
      <c r="L69" s="43"/>
      <c r="M69" s="6">
        <f t="shared" si="2"/>
      </c>
      <c r="N69" s="36"/>
      <c r="O69" s="8"/>
      <c r="P69" s="44"/>
      <c r="Q69" s="44"/>
      <c r="R69" s="45">
        <f t="shared" si="3"/>
      </c>
      <c r="S69" s="45"/>
      <c r="T69" s="46">
        <f t="shared" si="4"/>
      </c>
      <c r="U69" s="46"/>
    </row>
    <row r="70" spans="2:21" ht="13.5">
      <c r="B70" s="36">
        <v>62</v>
      </c>
      <c r="C70" s="43">
        <f t="shared" si="0"/>
      </c>
      <c r="D70" s="43"/>
      <c r="E70" s="36"/>
      <c r="F70" s="8"/>
      <c r="G70" s="36" t="s">
        <v>3</v>
      </c>
      <c r="H70" s="44"/>
      <c r="I70" s="44"/>
      <c r="J70" s="36"/>
      <c r="K70" s="43">
        <f t="shared" si="9"/>
      </c>
      <c r="L70" s="43"/>
      <c r="M70" s="6">
        <f t="shared" si="2"/>
      </c>
      <c r="N70" s="36"/>
      <c r="O70" s="8"/>
      <c r="P70" s="44"/>
      <c r="Q70" s="44"/>
      <c r="R70" s="45">
        <f t="shared" si="3"/>
      </c>
      <c r="S70" s="45"/>
      <c r="T70" s="46">
        <f t="shared" si="4"/>
      </c>
      <c r="U70" s="46"/>
    </row>
    <row r="71" spans="2:21" ht="13.5">
      <c r="B71" s="36">
        <v>63</v>
      </c>
      <c r="C71" s="43">
        <f t="shared" si="0"/>
      </c>
      <c r="D71" s="43"/>
      <c r="E71" s="36"/>
      <c r="F71" s="8"/>
      <c r="G71" s="36" t="s">
        <v>4</v>
      </c>
      <c r="H71" s="44"/>
      <c r="I71" s="44"/>
      <c r="J71" s="36"/>
      <c r="K71" s="43">
        <f t="shared" si="9"/>
      </c>
      <c r="L71" s="43"/>
      <c r="M71" s="6">
        <f t="shared" si="2"/>
      </c>
      <c r="N71" s="36"/>
      <c r="O71" s="8"/>
      <c r="P71" s="44"/>
      <c r="Q71" s="44"/>
      <c r="R71" s="45">
        <f t="shared" si="3"/>
      </c>
      <c r="S71" s="45"/>
      <c r="T71" s="46">
        <f t="shared" si="4"/>
      </c>
      <c r="U71" s="46"/>
    </row>
    <row r="72" spans="2:21" ht="13.5">
      <c r="B72" s="36">
        <v>64</v>
      </c>
      <c r="C72" s="43">
        <f t="shared" si="0"/>
      </c>
      <c r="D72" s="43"/>
      <c r="E72" s="36"/>
      <c r="F72" s="8"/>
      <c r="G72" s="36" t="s">
        <v>3</v>
      </c>
      <c r="H72" s="44"/>
      <c r="I72" s="44"/>
      <c r="J72" s="36"/>
      <c r="K72" s="43">
        <f t="shared" si="9"/>
      </c>
      <c r="L72" s="43"/>
      <c r="M72" s="6">
        <f t="shared" si="2"/>
      </c>
      <c r="N72" s="36"/>
      <c r="O72" s="8"/>
      <c r="P72" s="44"/>
      <c r="Q72" s="44"/>
      <c r="R72" s="45">
        <f t="shared" si="3"/>
      </c>
      <c r="S72" s="45"/>
      <c r="T72" s="46">
        <f t="shared" si="4"/>
      </c>
      <c r="U72" s="46"/>
    </row>
    <row r="73" spans="2:21" ht="13.5">
      <c r="B73" s="36">
        <v>65</v>
      </c>
      <c r="C73" s="43">
        <f t="shared" si="0"/>
      </c>
      <c r="D73" s="43"/>
      <c r="E73" s="36"/>
      <c r="F73" s="8"/>
      <c r="G73" s="36" t="s">
        <v>4</v>
      </c>
      <c r="H73" s="44"/>
      <c r="I73" s="44"/>
      <c r="J73" s="36"/>
      <c r="K73" s="43">
        <f aca="true" t="shared" si="10" ref="K73:K108">IF(F73="","",C73*0.03)</f>
      </c>
      <c r="L73" s="43"/>
      <c r="M73" s="6">
        <f t="shared" si="2"/>
      </c>
      <c r="N73" s="36"/>
      <c r="O73" s="8"/>
      <c r="P73" s="44"/>
      <c r="Q73" s="44"/>
      <c r="R73" s="45">
        <f t="shared" si="3"/>
      </c>
      <c r="S73" s="45"/>
      <c r="T73" s="46">
        <f t="shared" si="4"/>
      </c>
      <c r="U73" s="46"/>
    </row>
    <row r="74" spans="2:21" ht="13.5">
      <c r="B74" s="36">
        <v>66</v>
      </c>
      <c r="C74" s="43">
        <f aca="true" t="shared" si="11" ref="C74:C108">IF(R73="","",C73+R73)</f>
      </c>
      <c r="D74" s="43"/>
      <c r="E74" s="36"/>
      <c r="F74" s="8"/>
      <c r="G74" s="36" t="s">
        <v>4</v>
      </c>
      <c r="H74" s="44"/>
      <c r="I74" s="44"/>
      <c r="J74" s="36"/>
      <c r="K74" s="43">
        <f t="shared" si="10"/>
      </c>
      <c r="L74" s="43"/>
      <c r="M74" s="6">
        <f aca="true" t="shared" si="12" ref="M74:M108">IF(J74="","",(K74/J74)/1000)</f>
      </c>
      <c r="N74" s="36"/>
      <c r="O74" s="8"/>
      <c r="P74" s="44"/>
      <c r="Q74" s="44"/>
      <c r="R74" s="45">
        <f aca="true" t="shared" si="13" ref="R74:R108">IF(O74="","",(IF(G74="売",H74-P74,P74-H74))*M74*100000)</f>
      </c>
      <c r="S74" s="45"/>
      <c r="T74" s="46">
        <f aca="true" t="shared" si="14" ref="T74:T108">IF(O74="","",IF(R74&lt;0,J74*(-1),IF(G74="買",(P74-H74)*100,(H74-P74)*100)))</f>
      </c>
      <c r="U74" s="46"/>
    </row>
    <row r="75" spans="2:21" ht="13.5">
      <c r="B75" s="36">
        <v>67</v>
      </c>
      <c r="C75" s="43">
        <f t="shared" si="11"/>
      </c>
      <c r="D75" s="43"/>
      <c r="E75" s="36"/>
      <c r="F75" s="8"/>
      <c r="G75" s="36" t="s">
        <v>3</v>
      </c>
      <c r="H75" s="44"/>
      <c r="I75" s="44"/>
      <c r="J75" s="36"/>
      <c r="K75" s="43">
        <f t="shared" si="10"/>
      </c>
      <c r="L75" s="43"/>
      <c r="M75" s="6">
        <f t="shared" si="12"/>
      </c>
      <c r="N75" s="36"/>
      <c r="O75" s="8"/>
      <c r="P75" s="44"/>
      <c r="Q75" s="44"/>
      <c r="R75" s="45">
        <f t="shared" si="13"/>
      </c>
      <c r="S75" s="45"/>
      <c r="T75" s="46">
        <f t="shared" si="14"/>
      </c>
      <c r="U75" s="46"/>
    </row>
    <row r="76" spans="2:21" ht="13.5">
      <c r="B76" s="36">
        <v>68</v>
      </c>
      <c r="C76" s="43">
        <f t="shared" si="11"/>
      </c>
      <c r="D76" s="43"/>
      <c r="E76" s="36"/>
      <c r="F76" s="8"/>
      <c r="G76" s="36" t="s">
        <v>3</v>
      </c>
      <c r="H76" s="44"/>
      <c r="I76" s="44"/>
      <c r="J76" s="36"/>
      <c r="K76" s="43">
        <f t="shared" si="10"/>
      </c>
      <c r="L76" s="43"/>
      <c r="M76" s="6">
        <f t="shared" si="12"/>
      </c>
      <c r="N76" s="36"/>
      <c r="O76" s="8"/>
      <c r="P76" s="44"/>
      <c r="Q76" s="44"/>
      <c r="R76" s="45">
        <f t="shared" si="13"/>
      </c>
      <c r="S76" s="45"/>
      <c r="T76" s="46">
        <f t="shared" si="14"/>
      </c>
      <c r="U76" s="46"/>
    </row>
    <row r="77" spans="2:21" ht="13.5">
      <c r="B77" s="36">
        <v>69</v>
      </c>
      <c r="C77" s="43">
        <f t="shared" si="11"/>
      </c>
      <c r="D77" s="43"/>
      <c r="E77" s="36"/>
      <c r="F77" s="8"/>
      <c r="G77" s="36" t="s">
        <v>3</v>
      </c>
      <c r="H77" s="44"/>
      <c r="I77" s="44"/>
      <c r="J77" s="36"/>
      <c r="K77" s="43">
        <f t="shared" si="10"/>
      </c>
      <c r="L77" s="43"/>
      <c r="M77" s="6">
        <f t="shared" si="12"/>
      </c>
      <c r="N77" s="36"/>
      <c r="O77" s="8"/>
      <c r="P77" s="44"/>
      <c r="Q77" s="44"/>
      <c r="R77" s="45">
        <f t="shared" si="13"/>
      </c>
      <c r="S77" s="45"/>
      <c r="T77" s="46">
        <f t="shared" si="14"/>
      </c>
      <c r="U77" s="46"/>
    </row>
    <row r="78" spans="2:21" ht="13.5">
      <c r="B78" s="36">
        <v>70</v>
      </c>
      <c r="C78" s="43">
        <f t="shared" si="11"/>
      </c>
      <c r="D78" s="43"/>
      <c r="E78" s="36"/>
      <c r="F78" s="8"/>
      <c r="G78" s="36" t="s">
        <v>4</v>
      </c>
      <c r="H78" s="44"/>
      <c r="I78" s="44"/>
      <c r="J78" s="36"/>
      <c r="K78" s="43">
        <f t="shared" si="10"/>
      </c>
      <c r="L78" s="43"/>
      <c r="M78" s="6">
        <f t="shared" si="12"/>
      </c>
      <c r="N78" s="36"/>
      <c r="O78" s="8"/>
      <c r="P78" s="44"/>
      <c r="Q78" s="44"/>
      <c r="R78" s="45">
        <f t="shared" si="13"/>
      </c>
      <c r="S78" s="45"/>
      <c r="T78" s="46">
        <f t="shared" si="14"/>
      </c>
      <c r="U78" s="46"/>
    </row>
    <row r="79" spans="2:21" ht="13.5">
      <c r="B79" s="36">
        <v>71</v>
      </c>
      <c r="C79" s="43">
        <f t="shared" si="11"/>
      </c>
      <c r="D79" s="43"/>
      <c r="E79" s="36"/>
      <c r="F79" s="8"/>
      <c r="G79" s="36" t="s">
        <v>3</v>
      </c>
      <c r="H79" s="44"/>
      <c r="I79" s="44"/>
      <c r="J79" s="36"/>
      <c r="K79" s="43">
        <f t="shared" si="10"/>
      </c>
      <c r="L79" s="43"/>
      <c r="M79" s="6">
        <f t="shared" si="12"/>
      </c>
      <c r="N79" s="36"/>
      <c r="O79" s="8"/>
      <c r="P79" s="44"/>
      <c r="Q79" s="44"/>
      <c r="R79" s="45">
        <f t="shared" si="13"/>
      </c>
      <c r="S79" s="45"/>
      <c r="T79" s="46">
        <f t="shared" si="14"/>
      </c>
      <c r="U79" s="46"/>
    </row>
    <row r="80" spans="2:21" ht="13.5">
      <c r="B80" s="36">
        <v>72</v>
      </c>
      <c r="C80" s="43">
        <f t="shared" si="11"/>
      </c>
      <c r="D80" s="43"/>
      <c r="E80" s="36"/>
      <c r="F80" s="8"/>
      <c r="G80" s="36" t="s">
        <v>4</v>
      </c>
      <c r="H80" s="44"/>
      <c r="I80" s="44"/>
      <c r="J80" s="36"/>
      <c r="K80" s="43">
        <f t="shared" si="10"/>
      </c>
      <c r="L80" s="43"/>
      <c r="M80" s="6">
        <f t="shared" si="12"/>
      </c>
      <c r="N80" s="36"/>
      <c r="O80" s="8"/>
      <c r="P80" s="44"/>
      <c r="Q80" s="44"/>
      <c r="R80" s="45">
        <f t="shared" si="13"/>
      </c>
      <c r="S80" s="45"/>
      <c r="T80" s="46">
        <f t="shared" si="14"/>
      </c>
      <c r="U80" s="46"/>
    </row>
    <row r="81" spans="2:21" ht="13.5">
      <c r="B81" s="36">
        <v>73</v>
      </c>
      <c r="C81" s="43">
        <f t="shared" si="11"/>
      </c>
      <c r="D81" s="43"/>
      <c r="E81" s="36"/>
      <c r="F81" s="8"/>
      <c r="G81" s="36" t="s">
        <v>3</v>
      </c>
      <c r="H81" s="44"/>
      <c r="I81" s="44"/>
      <c r="J81" s="36"/>
      <c r="K81" s="43">
        <f t="shared" si="10"/>
      </c>
      <c r="L81" s="43"/>
      <c r="M81" s="6">
        <f t="shared" si="12"/>
      </c>
      <c r="N81" s="36"/>
      <c r="O81" s="8"/>
      <c r="P81" s="44"/>
      <c r="Q81" s="44"/>
      <c r="R81" s="45">
        <f t="shared" si="13"/>
      </c>
      <c r="S81" s="45"/>
      <c r="T81" s="46">
        <f t="shared" si="14"/>
      </c>
      <c r="U81" s="46"/>
    </row>
    <row r="82" spans="2:21" ht="13.5">
      <c r="B82" s="36">
        <v>74</v>
      </c>
      <c r="C82" s="43">
        <f t="shared" si="11"/>
      </c>
      <c r="D82" s="43"/>
      <c r="E82" s="36"/>
      <c r="F82" s="8"/>
      <c r="G82" s="36" t="s">
        <v>3</v>
      </c>
      <c r="H82" s="44"/>
      <c r="I82" s="44"/>
      <c r="J82" s="36"/>
      <c r="K82" s="43">
        <f t="shared" si="10"/>
      </c>
      <c r="L82" s="43"/>
      <c r="M82" s="6">
        <f t="shared" si="12"/>
      </c>
      <c r="N82" s="36"/>
      <c r="O82" s="8"/>
      <c r="P82" s="44"/>
      <c r="Q82" s="44"/>
      <c r="R82" s="45">
        <f t="shared" si="13"/>
      </c>
      <c r="S82" s="45"/>
      <c r="T82" s="46">
        <f t="shared" si="14"/>
      </c>
      <c r="U82" s="46"/>
    </row>
    <row r="83" spans="2:21" ht="13.5">
      <c r="B83" s="36">
        <v>75</v>
      </c>
      <c r="C83" s="43">
        <f t="shared" si="11"/>
      </c>
      <c r="D83" s="43"/>
      <c r="E83" s="36"/>
      <c r="F83" s="8"/>
      <c r="G83" s="36" t="s">
        <v>3</v>
      </c>
      <c r="H83" s="44"/>
      <c r="I83" s="44"/>
      <c r="J83" s="36"/>
      <c r="K83" s="43">
        <f t="shared" si="10"/>
      </c>
      <c r="L83" s="43"/>
      <c r="M83" s="6">
        <f t="shared" si="12"/>
      </c>
      <c r="N83" s="36"/>
      <c r="O83" s="8"/>
      <c r="P83" s="44"/>
      <c r="Q83" s="44"/>
      <c r="R83" s="45">
        <f t="shared" si="13"/>
      </c>
      <c r="S83" s="45"/>
      <c r="T83" s="46">
        <f t="shared" si="14"/>
      </c>
      <c r="U83" s="46"/>
    </row>
    <row r="84" spans="2:21" ht="13.5">
      <c r="B84" s="36">
        <v>76</v>
      </c>
      <c r="C84" s="43">
        <f t="shared" si="11"/>
      </c>
      <c r="D84" s="43"/>
      <c r="E84" s="36"/>
      <c r="F84" s="8"/>
      <c r="G84" s="36" t="s">
        <v>3</v>
      </c>
      <c r="H84" s="44"/>
      <c r="I84" s="44"/>
      <c r="J84" s="36"/>
      <c r="K84" s="43">
        <f t="shared" si="10"/>
      </c>
      <c r="L84" s="43"/>
      <c r="M84" s="6">
        <f t="shared" si="12"/>
      </c>
      <c r="N84" s="36"/>
      <c r="O84" s="8"/>
      <c r="P84" s="44"/>
      <c r="Q84" s="44"/>
      <c r="R84" s="45">
        <f t="shared" si="13"/>
      </c>
      <c r="S84" s="45"/>
      <c r="T84" s="46">
        <f t="shared" si="14"/>
      </c>
      <c r="U84" s="46"/>
    </row>
    <row r="85" spans="2:21" ht="13.5">
      <c r="B85" s="36">
        <v>77</v>
      </c>
      <c r="C85" s="43">
        <f t="shared" si="11"/>
      </c>
      <c r="D85" s="43"/>
      <c r="E85" s="36"/>
      <c r="F85" s="8"/>
      <c r="G85" s="36" t="s">
        <v>4</v>
      </c>
      <c r="H85" s="44"/>
      <c r="I85" s="44"/>
      <c r="J85" s="36"/>
      <c r="K85" s="43">
        <f t="shared" si="10"/>
      </c>
      <c r="L85" s="43"/>
      <c r="M85" s="6">
        <f t="shared" si="12"/>
      </c>
      <c r="N85" s="36"/>
      <c r="O85" s="8"/>
      <c r="P85" s="44"/>
      <c r="Q85" s="44"/>
      <c r="R85" s="45">
        <f t="shared" si="13"/>
      </c>
      <c r="S85" s="45"/>
      <c r="T85" s="46">
        <f t="shared" si="14"/>
      </c>
      <c r="U85" s="46"/>
    </row>
    <row r="86" spans="2:21" ht="13.5">
      <c r="B86" s="36">
        <v>78</v>
      </c>
      <c r="C86" s="43">
        <f t="shared" si="11"/>
      </c>
      <c r="D86" s="43"/>
      <c r="E86" s="36"/>
      <c r="F86" s="8"/>
      <c r="G86" s="36" t="s">
        <v>3</v>
      </c>
      <c r="H86" s="44"/>
      <c r="I86" s="44"/>
      <c r="J86" s="36"/>
      <c r="K86" s="43">
        <f t="shared" si="10"/>
      </c>
      <c r="L86" s="43"/>
      <c r="M86" s="6">
        <f t="shared" si="12"/>
      </c>
      <c r="N86" s="36"/>
      <c r="O86" s="8"/>
      <c r="P86" s="44"/>
      <c r="Q86" s="44"/>
      <c r="R86" s="45">
        <f t="shared" si="13"/>
      </c>
      <c r="S86" s="45"/>
      <c r="T86" s="46">
        <f t="shared" si="14"/>
      </c>
      <c r="U86" s="46"/>
    </row>
    <row r="87" spans="2:21" ht="13.5">
      <c r="B87" s="36">
        <v>79</v>
      </c>
      <c r="C87" s="43">
        <f t="shared" si="11"/>
      </c>
      <c r="D87" s="43"/>
      <c r="E87" s="36"/>
      <c r="F87" s="8"/>
      <c r="G87" s="36" t="s">
        <v>4</v>
      </c>
      <c r="H87" s="44"/>
      <c r="I87" s="44"/>
      <c r="J87" s="36"/>
      <c r="K87" s="43">
        <f t="shared" si="10"/>
      </c>
      <c r="L87" s="43"/>
      <c r="M87" s="6">
        <f t="shared" si="12"/>
      </c>
      <c r="N87" s="36"/>
      <c r="O87" s="8"/>
      <c r="P87" s="44"/>
      <c r="Q87" s="44"/>
      <c r="R87" s="45">
        <f t="shared" si="13"/>
      </c>
      <c r="S87" s="45"/>
      <c r="T87" s="46">
        <f t="shared" si="14"/>
      </c>
      <c r="U87" s="46"/>
    </row>
    <row r="88" spans="2:21" ht="13.5">
      <c r="B88" s="36">
        <v>80</v>
      </c>
      <c r="C88" s="43">
        <f t="shared" si="11"/>
      </c>
      <c r="D88" s="43"/>
      <c r="E88" s="36"/>
      <c r="F88" s="8"/>
      <c r="G88" s="36" t="s">
        <v>4</v>
      </c>
      <c r="H88" s="44"/>
      <c r="I88" s="44"/>
      <c r="J88" s="36"/>
      <c r="K88" s="43">
        <f t="shared" si="10"/>
      </c>
      <c r="L88" s="43"/>
      <c r="M88" s="6">
        <f t="shared" si="12"/>
      </c>
      <c r="N88" s="36"/>
      <c r="O88" s="8"/>
      <c r="P88" s="44"/>
      <c r="Q88" s="44"/>
      <c r="R88" s="45">
        <f t="shared" si="13"/>
      </c>
      <c r="S88" s="45"/>
      <c r="T88" s="46">
        <f t="shared" si="14"/>
      </c>
      <c r="U88" s="46"/>
    </row>
    <row r="89" spans="2:21" ht="13.5">
      <c r="B89" s="36">
        <v>81</v>
      </c>
      <c r="C89" s="43">
        <f t="shared" si="11"/>
      </c>
      <c r="D89" s="43"/>
      <c r="E89" s="36"/>
      <c r="F89" s="8"/>
      <c r="G89" s="36" t="s">
        <v>4</v>
      </c>
      <c r="H89" s="44"/>
      <c r="I89" s="44"/>
      <c r="J89" s="36"/>
      <c r="K89" s="43">
        <f t="shared" si="10"/>
      </c>
      <c r="L89" s="43"/>
      <c r="M89" s="6">
        <f t="shared" si="12"/>
      </c>
      <c r="N89" s="36"/>
      <c r="O89" s="8"/>
      <c r="P89" s="44"/>
      <c r="Q89" s="44"/>
      <c r="R89" s="45">
        <f t="shared" si="13"/>
      </c>
      <c r="S89" s="45"/>
      <c r="T89" s="46">
        <f t="shared" si="14"/>
      </c>
      <c r="U89" s="46"/>
    </row>
    <row r="90" spans="2:21" ht="13.5">
      <c r="B90" s="36">
        <v>82</v>
      </c>
      <c r="C90" s="43">
        <f t="shared" si="11"/>
      </c>
      <c r="D90" s="43"/>
      <c r="E90" s="36"/>
      <c r="F90" s="8"/>
      <c r="G90" s="36" t="s">
        <v>4</v>
      </c>
      <c r="H90" s="44"/>
      <c r="I90" s="44"/>
      <c r="J90" s="36"/>
      <c r="K90" s="43">
        <f t="shared" si="10"/>
      </c>
      <c r="L90" s="43"/>
      <c r="M90" s="6">
        <f t="shared" si="12"/>
      </c>
      <c r="N90" s="36"/>
      <c r="O90" s="8"/>
      <c r="P90" s="44"/>
      <c r="Q90" s="44"/>
      <c r="R90" s="45">
        <f t="shared" si="13"/>
      </c>
      <c r="S90" s="45"/>
      <c r="T90" s="46">
        <f t="shared" si="14"/>
      </c>
      <c r="U90" s="46"/>
    </row>
    <row r="91" spans="2:21" ht="13.5">
      <c r="B91" s="36">
        <v>83</v>
      </c>
      <c r="C91" s="43">
        <f t="shared" si="11"/>
      </c>
      <c r="D91" s="43"/>
      <c r="E91" s="36"/>
      <c r="F91" s="8"/>
      <c r="G91" s="36" t="s">
        <v>4</v>
      </c>
      <c r="H91" s="44"/>
      <c r="I91" s="44"/>
      <c r="J91" s="36"/>
      <c r="K91" s="43">
        <f t="shared" si="10"/>
      </c>
      <c r="L91" s="43"/>
      <c r="M91" s="6">
        <f t="shared" si="12"/>
      </c>
      <c r="N91" s="36"/>
      <c r="O91" s="8"/>
      <c r="P91" s="44"/>
      <c r="Q91" s="44"/>
      <c r="R91" s="45">
        <f t="shared" si="13"/>
      </c>
      <c r="S91" s="45"/>
      <c r="T91" s="46">
        <f t="shared" si="14"/>
      </c>
      <c r="U91" s="46"/>
    </row>
    <row r="92" spans="2:21" ht="13.5">
      <c r="B92" s="36">
        <v>84</v>
      </c>
      <c r="C92" s="43">
        <f t="shared" si="11"/>
      </c>
      <c r="D92" s="43"/>
      <c r="E92" s="36"/>
      <c r="F92" s="8"/>
      <c r="G92" s="36" t="s">
        <v>3</v>
      </c>
      <c r="H92" s="44"/>
      <c r="I92" s="44"/>
      <c r="J92" s="36"/>
      <c r="K92" s="43">
        <f t="shared" si="10"/>
      </c>
      <c r="L92" s="43"/>
      <c r="M92" s="6">
        <f t="shared" si="12"/>
      </c>
      <c r="N92" s="36"/>
      <c r="O92" s="8"/>
      <c r="P92" s="44"/>
      <c r="Q92" s="44"/>
      <c r="R92" s="45">
        <f t="shared" si="13"/>
      </c>
      <c r="S92" s="45"/>
      <c r="T92" s="46">
        <f t="shared" si="14"/>
      </c>
      <c r="U92" s="46"/>
    </row>
    <row r="93" spans="2:21" ht="13.5">
      <c r="B93" s="36">
        <v>85</v>
      </c>
      <c r="C93" s="43">
        <f t="shared" si="11"/>
      </c>
      <c r="D93" s="43"/>
      <c r="E93" s="36"/>
      <c r="F93" s="8"/>
      <c r="G93" s="36" t="s">
        <v>4</v>
      </c>
      <c r="H93" s="44"/>
      <c r="I93" s="44"/>
      <c r="J93" s="36"/>
      <c r="K93" s="43">
        <f t="shared" si="10"/>
      </c>
      <c r="L93" s="43"/>
      <c r="M93" s="6">
        <f t="shared" si="12"/>
      </c>
      <c r="N93" s="36"/>
      <c r="O93" s="8"/>
      <c r="P93" s="44"/>
      <c r="Q93" s="44"/>
      <c r="R93" s="45">
        <f t="shared" si="13"/>
      </c>
      <c r="S93" s="45"/>
      <c r="T93" s="46">
        <f t="shared" si="14"/>
      </c>
      <c r="U93" s="46"/>
    </row>
    <row r="94" spans="2:21" ht="13.5">
      <c r="B94" s="36">
        <v>86</v>
      </c>
      <c r="C94" s="43">
        <f t="shared" si="11"/>
      </c>
      <c r="D94" s="43"/>
      <c r="E94" s="36"/>
      <c r="F94" s="8"/>
      <c r="G94" s="36" t="s">
        <v>3</v>
      </c>
      <c r="H94" s="44"/>
      <c r="I94" s="44"/>
      <c r="J94" s="36"/>
      <c r="K94" s="43">
        <f t="shared" si="10"/>
      </c>
      <c r="L94" s="43"/>
      <c r="M94" s="6">
        <f t="shared" si="12"/>
      </c>
      <c r="N94" s="36"/>
      <c r="O94" s="8"/>
      <c r="P94" s="44"/>
      <c r="Q94" s="44"/>
      <c r="R94" s="45">
        <f t="shared" si="13"/>
      </c>
      <c r="S94" s="45"/>
      <c r="T94" s="46">
        <f t="shared" si="14"/>
      </c>
      <c r="U94" s="46"/>
    </row>
    <row r="95" spans="2:21" ht="13.5">
      <c r="B95" s="36">
        <v>87</v>
      </c>
      <c r="C95" s="43">
        <f t="shared" si="11"/>
      </c>
      <c r="D95" s="43"/>
      <c r="E95" s="36"/>
      <c r="F95" s="8"/>
      <c r="G95" s="36" t="s">
        <v>4</v>
      </c>
      <c r="H95" s="44"/>
      <c r="I95" s="44"/>
      <c r="J95" s="36"/>
      <c r="K95" s="43">
        <f t="shared" si="10"/>
      </c>
      <c r="L95" s="43"/>
      <c r="M95" s="6">
        <f t="shared" si="12"/>
      </c>
      <c r="N95" s="36"/>
      <c r="O95" s="8"/>
      <c r="P95" s="44"/>
      <c r="Q95" s="44"/>
      <c r="R95" s="45">
        <f t="shared" si="13"/>
      </c>
      <c r="S95" s="45"/>
      <c r="T95" s="46">
        <f t="shared" si="14"/>
      </c>
      <c r="U95" s="46"/>
    </row>
    <row r="96" spans="2:21" ht="13.5">
      <c r="B96" s="36">
        <v>88</v>
      </c>
      <c r="C96" s="43">
        <f t="shared" si="11"/>
      </c>
      <c r="D96" s="43"/>
      <c r="E96" s="36"/>
      <c r="F96" s="8"/>
      <c r="G96" s="36" t="s">
        <v>3</v>
      </c>
      <c r="H96" s="44"/>
      <c r="I96" s="44"/>
      <c r="J96" s="36"/>
      <c r="K96" s="43">
        <f t="shared" si="10"/>
      </c>
      <c r="L96" s="43"/>
      <c r="M96" s="6">
        <f t="shared" si="12"/>
      </c>
      <c r="N96" s="36"/>
      <c r="O96" s="8"/>
      <c r="P96" s="44"/>
      <c r="Q96" s="44"/>
      <c r="R96" s="45">
        <f t="shared" si="13"/>
      </c>
      <c r="S96" s="45"/>
      <c r="T96" s="46">
        <f t="shared" si="14"/>
      </c>
      <c r="U96" s="46"/>
    </row>
    <row r="97" spans="2:21" ht="13.5">
      <c r="B97" s="36">
        <v>89</v>
      </c>
      <c r="C97" s="43">
        <f t="shared" si="11"/>
      </c>
      <c r="D97" s="43"/>
      <c r="E97" s="36"/>
      <c r="F97" s="8"/>
      <c r="G97" s="36" t="s">
        <v>4</v>
      </c>
      <c r="H97" s="44"/>
      <c r="I97" s="44"/>
      <c r="J97" s="36"/>
      <c r="K97" s="43">
        <f t="shared" si="10"/>
      </c>
      <c r="L97" s="43"/>
      <c r="M97" s="6">
        <f t="shared" si="12"/>
      </c>
      <c r="N97" s="36"/>
      <c r="O97" s="8"/>
      <c r="P97" s="44"/>
      <c r="Q97" s="44"/>
      <c r="R97" s="45">
        <f t="shared" si="13"/>
      </c>
      <c r="S97" s="45"/>
      <c r="T97" s="46">
        <f t="shared" si="14"/>
      </c>
      <c r="U97" s="46"/>
    </row>
    <row r="98" spans="2:21" ht="13.5">
      <c r="B98" s="36">
        <v>90</v>
      </c>
      <c r="C98" s="43">
        <f t="shared" si="11"/>
      </c>
      <c r="D98" s="43"/>
      <c r="E98" s="36"/>
      <c r="F98" s="8"/>
      <c r="G98" s="36" t="s">
        <v>3</v>
      </c>
      <c r="H98" s="44"/>
      <c r="I98" s="44"/>
      <c r="J98" s="36"/>
      <c r="K98" s="43">
        <f t="shared" si="10"/>
      </c>
      <c r="L98" s="43"/>
      <c r="M98" s="6">
        <f t="shared" si="12"/>
      </c>
      <c r="N98" s="36"/>
      <c r="O98" s="8"/>
      <c r="P98" s="44"/>
      <c r="Q98" s="44"/>
      <c r="R98" s="45">
        <f t="shared" si="13"/>
      </c>
      <c r="S98" s="45"/>
      <c r="T98" s="46">
        <f t="shared" si="14"/>
      </c>
      <c r="U98" s="46"/>
    </row>
    <row r="99" spans="2:21" ht="13.5">
      <c r="B99" s="36">
        <v>91</v>
      </c>
      <c r="C99" s="43">
        <f t="shared" si="11"/>
      </c>
      <c r="D99" s="43"/>
      <c r="E99" s="36"/>
      <c r="F99" s="8"/>
      <c r="G99" s="36" t="s">
        <v>4</v>
      </c>
      <c r="H99" s="44"/>
      <c r="I99" s="44"/>
      <c r="J99" s="36"/>
      <c r="K99" s="43">
        <f t="shared" si="10"/>
      </c>
      <c r="L99" s="43"/>
      <c r="M99" s="6">
        <f t="shared" si="12"/>
      </c>
      <c r="N99" s="36"/>
      <c r="O99" s="8"/>
      <c r="P99" s="44"/>
      <c r="Q99" s="44"/>
      <c r="R99" s="45">
        <f t="shared" si="13"/>
      </c>
      <c r="S99" s="45"/>
      <c r="T99" s="46">
        <f t="shared" si="14"/>
      </c>
      <c r="U99" s="46"/>
    </row>
    <row r="100" spans="2:21" ht="13.5">
      <c r="B100" s="36">
        <v>92</v>
      </c>
      <c r="C100" s="43">
        <f t="shared" si="11"/>
      </c>
      <c r="D100" s="43"/>
      <c r="E100" s="36"/>
      <c r="F100" s="8"/>
      <c r="G100" s="36" t="s">
        <v>4</v>
      </c>
      <c r="H100" s="44"/>
      <c r="I100" s="44"/>
      <c r="J100" s="36"/>
      <c r="K100" s="43">
        <f t="shared" si="10"/>
      </c>
      <c r="L100" s="43"/>
      <c r="M100" s="6">
        <f t="shared" si="12"/>
      </c>
      <c r="N100" s="36"/>
      <c r="O100" s="8"/>
      <c r="P100" s="44"/>
      <c r="Q100" s="44"/>
      <c r="R100" s="45">
        <f t="shared" si="13"/>
      </c>
      <c r="S100" s="45"/>
      <c r="T100" s="46">
        <f t="shared" si="14"/>
      </c>
      <c r="U100" s="46"/>
    </row>
    <row r="101" spans="2:21" ht="13.5">
      <c r="B101" s="36">
        <v>93</v>
      </c>
      <c r="C101" s="43">
        <f t="shared" si="11"/>
      </c>
      <c r="D101" s="43"/>
      <c r="E101" s="36"/>
      <c r="F101" s="8"/>
      <c r="G101" s="36" t="s">
        <v>3</v>
      </c>
      <c r="H101" s="44"/>
      <c r="I101" s="44"/>
      <c r="J101" s="36"/>
      <c r="K101" s="43">
        <f t="shared" si="10"/>
      </c>
      <c r="L101" s="43"/>
      <c r="M101" s="6">
        <f t="shared" si="12"/>
      </c>
      <c r="N101" s="36"/>
      <c r="O101" s="8"/>
      <c r="P101" s="44"/>
      <c r="Q101" s="44"/>
      <c r="R101" s="45">
        <f t="shared" si="13"/>
      </c>
      <c r="S101" s="45"/>
      <c r="T101" s="46">
        <f t="shared" si="14"/>
      </c>
      <c r="U101" s="46"/>
    </row>
    <row r="102" spans="2:21" ht="13.5">
      <c r="B102" s="36">
        <v>94</v>
      </c>
      <c r="C102" s="43">
        <f t="shared" si="11"/>
      </c>
      <c r="D102" s="43"/>
      <c r="E102" s="36"/>
      <c r="F102" s="8"/>
      <c r="G102" s="36" t="s">
        <v>3</v>
      </c>
      <c r="H102" s="44"/>
      <c r="I102" s="44"/>
      <c r="J102" s="36"/>
      <c r="K102" s="43">
        <f t="shared" si="10"/>
      </c>
      <c r="L102" s="43"/>
      <c r="M102" s="6">
        <f t="shared" si="12"/>
      </c>
      <c r="N102" s="36"/>
      <c r="O102" s="8"/>
      <c r="P102" s="44"/>
      <c r="Q102" s="44"/>
      <c r="R102" s="45">
        <f t="shared" si="13"/>
      </c>
      <c r="S102" s="45"/>
      <c r="T102" s="46">
        <f t="shared" si="14"/>
      </c>
      <c r="U102" s="46"/>
    </row>
    <row r="103" spans="2:21" ht="13.5">
      <c r="B103" s="36">
        <v>95</v>
      </c>
      <c r="C103" s="43">
        <f t="shared" si="11"/>
      </c>
      <c r="D103" s="43"/>
      <c r="E103" s="36"/>
      <c r="F103" s="8"/>
      <c r="G103" s="36" t="s">
        <v>3</v>
      </c>
      <c r="H103" s="44"/>
      <c r="I103" s="44"/>
      <c r="J103" s="36"/>
      <c r="K103" s="43">
        <f t="shared" si="10"/>
      </c>
      <c r="L103" s="43"/>
      <c r="M103" s="6">
        <f t="shared" si="12"/>
      </c>
      <c r="N103" s="36"/>
      <c r="O103" s="8"/>
      <c r="P103" s="44"/>
      <c r="Q103" s="44"/>
      <c r="R103" s="45">
        <f t="shared" si="13"/>
      </c>
      <c r="S103" s="45"/>
      <c r="T103" s="46">
        <f t="shared" si="14"/>
      </c>
      <c r="U103" s="46"/>
    </row>
    <row r="104" spans="2:21" ht="13.5">
      <c r="B104" s="36">
        <v>96</v>
      </c>
      <c r="C104" s="43">
        <f t="shared" si="11"/>
      </c>
      <c r="D104" s="43"/>
      <c r="E104" s="36"/>
      <c r="F104" s="8"/>
      <c r="G104" s="36" t="s">
        <v>4</v>
      </c>
      <c r="H104" s="44"/>
      <c r="I104" s="44"/>
      <c r="J104" s="36"/>
      <c r="K104" s="43">
        <f t="shared" si="10"/>
      </c>
      <c r="L104" s="43"/>
      <c r="M104" s="6">
        <f t="shared" si="12"/>
      </c>
      <c r="N104" s="36"/>
      <c r="O104" s="8"/>
      <c r="P104" s="44"/>
      <c r="Q104" s="44"/>
      <c r="R104" s="45">
        <f t="shared" si="13"/>
      </c>
      <c r="S104" s="45"/>
      <c r="T104" s="46">
        <f t="shared" si="14"/>
      </c>
      <c r="U104" s="46"/>
    </row>
    <row r="105" spans="2:21" ht="13.5">
      <c r="B105" s="36">
        <v>97</v>
      </c>
      <c r="C105" s="43">
        <f t="shared" si="11"/>
      </c>
      <c r="D105" s="43"/>
      <c r="E105" s="36"/>
      <c r="F105" s="8"/>
      <c r="G105" s="36" t="s">
        <v>3</v>
      </c>
      <c r="H105" s="44"/>
      <c r="I105" s="44"/>
      <c r="J105" s="36"/>
      <c r="K105" s="43">
        <f t="shared" si="10"/>
      </c>
      <c r="L105" s="43"/>
      <c r="M105" s="6">
        <f t="shared" si="12"/>
      </c>
      <c r="N105" s="36"/>
      <c r="O105" s="8"/>
      <c r="P105" s="44"/>
      <c r="Q105" s="44"/>
      <c r="R105" s="45">
        <f t="shared" si="13"/>
      </c>
      <c r="S105" s="45"/>
      <c r="T105" s="46">
        <f t="shared" si="14"/>
      </c>
      <c r="U105" s="46"/>
    </row>
    <row r="106" spans="2:21" ht="13.5">
      <c r="B106" s="36">
        <v>98</v>
      </c>
      <c r="C106" s="43">
        <f t="shared" si="11"/>
      </c>
      <c r="D106" s="43"/>
      <c r="E106" s="36"/>
      <c r="F106" s="8"/>
      <c r="G106" s="36" t="s">
        <v>4</v>
      </c>
      <c r="H106" s="44"/>
      <c r="I106" s="44"/>
      <c r="J106" s="36"/>
      <c r="K106" s="43">
        <f t="shared" si="10"/>
      </c>
      <c r="L106" s="43"/>
      <c r="M106" s="6">
        <f t="shared" si="12"/>
      </c>
      <c r="N106" s="36"/>
      <c r="O106" s="8"/>
      <c r="P106" s="44"/>
      <c r="Q106" s="44"/>
      <c r="R106" s="45">
        <f t="shared" si="13"/>
      </c>
      <c r="S106" s="45"/>
      <c r="T106" s="46">
        <f t="shared" si="14"/>
      </c>
      <c r="U106" s="46"/>
    </row>
    <row r="107" spans="2:21" ht="13.5">
      <c r="B107" s="36">
        <v>99</v>
      </c>
      <c r="C107" s="43">
        <f t="shared" si="11"/>
      </c>
      <c r="D107" s="43"/>
      <c r="E107" s="36"/>
      <c r="F107" s="8"/>
      <c r="G107" s="36" t="s">
        <v>4</v>
      </c>
      <c r="H107" s="44"/>
      <c r="I107" s="44"/>
      <c r="J107" s="36"/>
      <c r="K107" s="43">
        <f t="shared" si="10"/>
      </c>
      <c r="L107" s="43"/>
      <c r="M107" s="6">
        <f t="shared" si="12"/>
      </c>
      <c r="N107" s="36"/>
      <c r="O107" s="8"/>
      <c r="P107" s="44"/>
      <c r="Q107" s="44"/>
      <c r="R107" s="45">
        <f t="shared" si="13"/>
      </c>
      <c r="S107" s="45"/>
      <c r="T107" s="46">
        <f t="shared" si="14"/>
      </c>
      <c r="U107" s="46"/>
    </row>
    <row r="108" spans="2:21" ht="13.5">
      <c r="B108" s="36">
        <v>100</v>
      </c>
      <c r="C108" s="43">
        <f t="shared" si="11"/>
      </c>
      <c r="D108" s="43"/>
      <c r="E108" s="36"/>
      <c r="F108" s="8"/>
      <c r="G108" s="36" t="s">
        <v>3</v>
      </c>
      <c r="H108" s="44"/>
      <c r="I108" s="44"/>
      <c r="J108" s="36"/>
      <c r="K108" s="43">
        <f t="shared" si="10"/>
      </c>
      <c r="L108" s="43"/>
      <c r="M108" s="6">
        <f t="shared" si="12"/>
      </c>
      <c r="N108" s="36"/>
      <c r="O108" s="8"/>
      <c r="P108" s="44"/>
      <c r="Q108" s="44"/>
      <c r="R108" s="45">
        <f t="shared" si="13"/>
      </c>
      <c r="S108" s="45"/>
      <c r="T108" s="46">
        <f t="shared" si="14"/>
      </c>
      <c r="U108" s="4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7" dxfId="42" operator="equal" stopIfTrue="1">
      <formula>"買"</formula>
    </cfRule>
    <cfRule type="cellIs" priority="8" dxfId="43" operator="equal" stopIfTrue="1">
      <formula>"売"</formula>
    </cfRule>
  </conditionalFormatting>
  <conditionalFormatting sqref="G9 G14:G16 G47:G108 G18:G45">
    <cfRule type="cellIs" priority="13" dxfId="42" operator="equal" stopIfTrue="1">
      <formula>"買"</formula>
    </cfRule>
    <cfRule type="cellIs" priority="14" dxfId="43" operator="equal" stopIfTrue="1">
      <formula>"売"</formula>
    </cfRule>
  </conditionalFormatting>
  <conditionalFormatting sqref="G10:G11">
    <cfRule type="cellIs" priority="5" dxfId="42" operator="equal" stopIfTrue="1">
      <formula>"買"</formula>
    </cfRule>
    <cfRule type="cellIs" priority="6" dxfId="43" operator="equal" stopIfTrue="1">
      <formula>"売"</formula>
    </cfRule>
  </conditionalFormatting>
  <conditionalFormatting sqref="G12:G13">
    <cfRule type="cellIs" priority="3" dxfId="42" operator="equal" stopIfTrue="1">
      <formula>"買"</formula>
    </cfRule>
    <cfRule type="cellIs" priority="4" dxfId="43" operator="equal" stopIfTrue="1">
      <formula>"売"</formula>
    </cfRule>
  </conditionalFormatting>
  <conditionalFormatting sqref="G17">
    <cfRule type="cellIs" priority="1" dxfId="42" operator="equal" stopIfTrue="1">
      <formula>"買"</formula>
    </cfRule>
    <cfRule type="cellIs" priority="2" dxfId="4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89" zoomScaleNormal="89" zoomScalePageLayoutView="0" workbookViewId="0" topLeftCell="A1">
      <pane ySplit="8" topLeftCell="A9" activePane="bottomLeft" state="frozen"/>
      <selection pane="topLeft" activeCell="A1" sqref="A1"/>
      <selection pane="bottomLeft" activeCell="P4" sqref="P4:Q4"/>
    </sheetView>
  </sheetViews>
  <sheetFormatPr defaultColWidth="9.00390625" defaultRowHeight="13.5"/>
  <cols>
    <col min="1" max="1" width="2.875" style="0" customWidth="1"/>
    <col min="2" max="18" width="6.625" style="0" customWidth="1"/>
    <col min="22" max="22" width="10.875" style="23" bestFit="1" customWidth="1"/>
  </cols>
  <sheetData>
    <row r="2" spans="2:20" ht="13.5">
      <c r="B2" s="71" t="s">
        <v>5</v>
      </c>
      <c r="C2" s="71"/>
      <c r="D2" s="74" t="s">
        <v>66</v>
      </c>
      <c r="E2" s="74"/>
      <c r="F2" s="71" t="s">
        <v>6</v>
      </c>
      <c r="G2" s="71"/>
      <c r="H2" s="74" t="s">
        <v>36</v>
      </c>
      <c r="I2" s="74"/>
      <c r="J2" s="71" t="s">
        <v>7</v>
      </c>
      <c r="K2" s="71"/>
      <c r="L2" s="68">
        <f>C9</f>
        <v>1000000</v>
      </c>
      <c r="M2" s="74"/>
      <c r="N2" s="71" t="s">
        <v>8</v>
      </c>
      <c r="O2" s="71"/>
      <c r="P2" s="68">
        <f>C51</f>
        <v>3935664.3314541196</v>
      </c>
      <c r="Q2" s="74"/>
      <c r="R2" s="1"/>
      <c r="S2" s="1"/>
      <c r="T2" s="1"/>
    </row>
    <row r="3" spans="2:19" ht="57" customHeight="1">
      <c r="B3" s="71" t="s">
        <v>9</v>
      </c>
      <c r="C3" s="71"/>
      <c r="D3" s="76" t="s">
        <v>38</v>
      </c>
      <c r="E3" s="76"/>
      <c r="F3" s="76"/>
      <c r="G3" s="76"/>
      <c r="H3" s="76"/>
      <c r="I3" s="76"/>
      <c r="J3" s="71" t="s">
        <v>10</v>
      </c>
      <c r="K3" s="71"/>
      <c r="L3" s="76" t="s">
        <v>48</v>
      </c>
      <c r="M3" s="77"/>
      <c r="N3" s="77"/>
      <c r="O3" s="77"/>
      <c r="P3" s="77"/>
      <c r="Q3" s="77"/>
      <c r="R3" s="1"/>
      <c r="S3" s="1"/>
    </row>
    <row r="4" spans="2:20" ht="13.5">
      <c r="B4" s="71" t="s">
        <v>11</v>
      </c>
      <c r="C4" s="71"/>
      <c r="D4" s="69">
        <f>SUM($R$9:$S$993)</f>
        <v>2935664.331454119</v>
      </c>
      <c r="E4" s="69"/>
      <c r="F4" s="71" t="s">
        <v>12</v>
      </c>
      <c r="G4" s="71"/>
      <c r="H4" s="75">
        <f>SUM($T$9:$U$108)</f>
        <v>7977.799999999991</v>
      </c>
      <c r="I4" s="74"/>
      <c r="J4" s="67" t="s">
        <v>13</v>
      </c>
      <c r="K4" s="67"/>
      <c r="L4" s="68">
        <f>MAX($C$9:$D$990)-C9</f>
        <v>3143055.7111152164</v>
      </c>
      <c r="M4" s="68"/>
      <c r="N4" s="67" t="s">
        <v>14</v>
      </c>
      <c r="O4" s="67"/>
      <c r="P4" s="69">
        <f>MIN($C$9:$D$990)-C9</f>
        <v>-12085.427135678241</v>
      </c>
      <c r="Q4" s="69"/>
      <c r="R4" s="1"/>
      <c r="S4" s="1"/>
      <c r="T4" s="1"/>
    </row>
    <row r="5" spans="2:20" ht="13.5">
      <c r="B5" s="41" t="s">
        <v>15</v>
      </c>
      <c r="C5" s="2">
        <f>COUNTIF($R$9:$R$990,"&gt;0")</f>
        <v>29</v>
      </c>
      <c r="D5" s="40" t="s">
        <v>16</v>
      </c>
      <c r="E5" s="16">
        <f>COUNTIF($R$9:$R$990,"&lt;0")</f>
        <v>13</v>
      </c>
      <c r="F5" s="40" t="s">
        <v>17</v>
      </c>
      <c r="G5" s="2">
        <f>COUNTIF($R$9:$R$990,"=0")</f>
        <v>0</v>
      </c>
      <c r="H5" s="40" t="s">
        <v>18</v>
      </c>
      <c r="I5" s="3">
        <f>C5/SUM(C5,E5,G5)</f>
        <v>0.6904761904761905</v>
      </c>
      <c r="J5" s="70" t="s">
        <v>19</v>
      </c>
      <c r="K5" s="71"/>
      <c r="L5" s="72">
        <v>8</v>
      </c>
      <c r="M5" s="73"/>
      <c r="N5" s="18" t="s">
        <v>20</v>
      </c>
      <c r="O5" s="9"/>
      <c r="P5" s="72">
        <v>3</v>
      </c>
      <c r="Q5" s="7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21</v>
      </c>
      <c r="C7" s="56" t="s">
        <v>22</v>
      </c>
      <c r="D7" s="57"/>
      <c r="E7" s="60" t="s">
        <v>23</v>
      </c>
      <c r="F7" s="61"/>
      <c r="G7" s="61"/>
      <c r="H7" s="61"/>
      <c r="I7" s="49"/>
      <c r="J7" s="62" t="s">
        <v>47</v>
      </c>
      <c r="K7" s="63"/>
      <c r="L7" s="51"/>
      <c r="M7" s="64" t="s">
        <v>25</v>
      </c>
      <c r="N7" s="65" t="s">
        <v>26</v>
      </c>
      <c r="O7" s="66"/>
      <c r="P7" s="66"/>
      <c r="Q7" s="53"/>
      <c r="R7" s="47" t="s">
        <v>27</v>
      </c>
      <c r="S7" s="47"/>
      <c r="T7" s="47"/>
      <c r="U7" s="47"/>
    </row>
    <row r="8" spans="2:21" ht="13.5">
      <c r="B8" s="55"/>
      <c r="C8" s="58"/>
      <c r="D8" s="59"/>
      <c r="E8" s="19" t="s">
        <v>28</v>
      </c>
      <c r="F8" s="19" t="s">
        <v>29</v>
      </c>
      <c r="G8" s="19" t="s">
        <v>30</v>
      </c>
      <c r="H8" s="48" t="s">
        <v>31</v>
      </c>
      <c r="I8" s="49"/>
      <c r="J8" s="4" t="s">
        <v>32</v>
      </c>
      <c r="K8" s="50" t="s">
        <v>33</v>
      </c>
      <c r="L8" s="51"/>
      <c r="M8" s="64"/>
      <c r="N8" s="5" t="s">
        <v>28</v>
      </c>
      <c r="O8" s="5" t="s">
        <v>29</v>
      </c>
      <c r="P8" s="52" t="s">
        <v>31</v>
      </c>
      <c r="Q8" s="53"/>
      <c r="R8" s="47" t="s">
        <v>34</v>
      </c>
      <c r="S8" s="47"/>
      <c r="T8" s="47" t="s">
        <v>32</v>
      </c>
      <c r="U8" s="47"/>
    </row>
    <row r="9" spans="2:21" ht="13.5">
      <c r="B9" s="42">
        <v>1</v>
      </c>
      <c r="C9" s="43">
        <v>1000000</v>
      </c>
      <c r="D9" s="43"/>
      <c r="E9" s="42">
        <v>2008</v>
      </c>
      <c r="F9" s="8">
        <v>42420</v>
      </c>
      <c r="G9" s="42" t="s">
        <v>4</v>
      </c>
      <c r="H9" s="44">
        <v>159.285</v>
      </c>
      <c r="I9" s="44"/>
      <c r="J9" s="42">
        <v>159.2</v>
      </c>
      <c r="K9" s="43">
        <f aca="true" t="shared" si="0" ref="K9:K14">IF(F9="","",C9*0.02)</f>
        <v>20000</v>
      </c>
      <c r="L9" s="43"/>
      <c r="M9" s="6">
        <f>IF(J9="","",(K9/J9)/1000)</f>
        <v>0.1256281407035176</v>
      </c>
      <c r="N9" s="42">
        <v>2008</v>
      </c>
      <c r="O9" s="8">
        <v>42429</v>
      </c>
      <c r="P9" s="44">
        <v>158.323</v>
      </c>
      <c r="Q9" s="44"/>
      <c r="R9" s="45">
        <f>IF(O9="","",(IF(G9="売",H9-P9,P9-H9))*M9*100000)</f>
        <v>-12085.427135678256</v>
      </c>
      <c r="S9" s="45"/>
      <c r="T9" s="46">
        <f>IF(O9="","",IF(R9&lt;0,J9*(-1),IF(G9="買",(P9-H9)*100,(H9-P9)*100)))</f>
        <v>-159.2</v>
      </c>
      <c r="U9" s="46"/>
    </row>
    <row r="10" spans="2:21" ht="13.5">
      <c r="B10" s="42">
        <v>2</v>
      </c>
      <c r="C10" s="43">
        <f>IF(R9="","",C9+R9)</f>
        <v>987914.5728643218</v>
      </c>
      <c r="D10" s="43"/>
      <c r="E10" s="42">
        <v>2008</v>
      </c>
      <c r="F10" s="8">
        <v>42495</v>
      </c>
      <c r="G10" s="42" t="s">
        <v>3</v>
      </c>
      <c r="H10" s="44">
        <v>162.306</v>
      </c>
      <c r="I10" s="44"/>
      <c r="J10" s="42">
        <v>78.8</v>
      </c>
      <c r="K10" s="43">
        <f t="shared" si="0"/>
        <v>19758.291457286436</v>
      </c>
      <c r="L10" s="43"/>
      <c r="M10" s="6">
        <f aca="true" t="shared" si="1" ref="M10:M73">IF(J10="","",(K10/J10)/1000)</f>
        <v>0.25073973930566545</v>
      </c>
      <c r="N10" s="42">
        <v>2008</v>
      </c>
      <c r="O10" s="8">
        <v>42503</v>
      </c>
      <c r="P10" s="44">
        <v>160.36</v>
      </c>
      <c r="Q10" s="44"/>
      <c r="R10" s="45">
        <f aca="true" t="shared" si="2" ref="R10:R73">IF(O10="","",(IF(G10="売",H10-P10,P10-H10))*M10*100000)</f>
        <v>48793.95326888245</v>
      </c>
      <c r="S10" s="45"/>
      <c r="T10" s="46">
        <f aca="true" t="shared" si="3" ref="T10:T73">IF(O10="","",IF(R10&lt;0,J10*(-1),IF(G10="買",(P10-H10)*100,(H10-P10)*100)))</f>
        <v>194.5999999999998</v>
      </c>
      <c r="U10" s="46"/>
    </row>
    <row r="11" spans="2:21" ht="13.5">
      <c r="B11" s="42">
        <v>3</v>
      </c>
      <c r="C11" s="43">
        <f aca="true" t="shared" si="4" ref="C11:C26">IF(R10="","",C10+R10)</f>
        <v>1036708.5261332042</v>
      </c>
      <c r="D11" s="43"/>
      <c r="E11" s="42">
        <v>2008</v>
      </c>
      <c r="F11" s="8">
        <v>42541</v>
      </c>
      <c r="G11" s="42" t="s">
        <v>4</v>
      </c>
      <c r="H11" s="44">
        <v>167.79</v>
      </c>
      <c r="I11" s="44"/>
      <c r="J11" s="42">
        <v>102.1</v>
      </c>
      <c r="K11" s="43">
        <f t="shared" si="0"/>
        <v>20734.170522664084</v>
      </c>
      <c r="L11" s="43"/>
      <c r="M11" s="6">
        <f t="shared" si="1"/>
        <v>0.2030770864119891</v>
      </c>
      <c r="N11" s="42">
        <v>2008</v>
      </c>
      <c r="O11" s="8">
        <v>42551</v>
      </c>
      <c r="P11" s="44">
        <v>167.259</v>
      </c>
      <c r="Q11" s="44"/>
      <c r="R11" s="45">
        <f t="shared" si="2"/>
        <v>-10783.39328847674</v>
      </c>
      <c r="S11" s="45"/>
      <c r="T11" s="46">
        <f t="shared" si="3"/>
        <v>-102.1</v>
      </c>
      <c r="U11" s="46"/>
    </row>
    <row r="12" spans="2:21" ht="13.5">
      <c r="B12" s="42">
        <v>4</v>
      </c>
      <c r="C12" s="43">
        <f t="shared" si="4"/>
        <v>1025925.1328447275</v>
      </c>
      <c r="D12" s="43"/>
      <c r="E12" s="42">
        <v>2008</v>
      </c>
      <c r="F12" s="8">
        <v>42559</v>
      </c>
      <c r="G12" s="42" t="s">
        <v>4</v>
      </c>
      <c r="H12" s="44">
        <v>168.557</v>
      </c>
      <c r="I12" s="44"/>
      <c r="J12" s="42">
        <v>135.6</v>
      </c>
      <c r="K12" s="43">
        <f t="shared" si="0"/>
        <v>20518.50265689455</v>
      </c>
      <c r="L12" s="43"/>
      <c r="M12" s="6">
        <f t="shared" si="1"/>
        <v>0.15131639127503357</v>
      </c>
      <c r="N12" s="42">
        <v>2008</v>
      </c>
      <c r="O12" s="8">
        <v>42566</v>
      </c>
      <c r="P12" s="44">
        <v>168.049</v>
      </c>
      <c r="Q12" s="44"/>
      <c r="R12" s="45">
        <f t="shared" si="2"/>
        <v>-7686.872676771423</v>
      </c>
      <c r="S12" s="45"/>
      <c r="T12" s="46">
        <f t="shared" si="3"/>
        <v>-135.6</v>
      </c>
      <c r="U12" s="46"/>
    </row>
    <row r="13" spans="2:21" ht="13.5">
      <c r="B13" s="42">
        <v>5</v>
      </c>
      <c r="C13" s="43">
        <f t="shared" si="4"/>
        <v>1018238.2601679561</v>
      </c>
      <c r="D13" s="43"/>
      <c r="E13" s="42">
        <v>2008</v>
      </c>
      <c r="F13" s="8">
        <v>42610</v>
      </c>
      <c r="G13" s="42" t="s">
        <v>3</v>
      </c>
      <c r="H13" s="44">
        <v>160.701</v>
      </c>
      <c r="I13" s="44"/>
      <c r="J13" s="42">
        <v>131.5</v>
      </c>
      <c r="K13" s="43">
        <f t="shared" si="0"/>
        <v>20364.765203359122</v>
      </c>
      <c r="L13" s="43"/>
      <c r="M13" s="6">
        <f t="shared" si="1"/>
        <v>0.15486513462630513</v>
      </c>
      <c r="N13" s="42">
        <v>2008</v>
      </c>
      <c r="O13" s="8">
        <v>42618</v>
      </c>
      <c r="P13" s="44">
        <v>151.84</v>
      </c>
      <c r="Q13" s="44"/>
      <c r="R13" s="45">
        <f t="shared" si="2"/>
        <v>137225.99579236883</v>
      </c>
      <c r="S13" s="45"/>
      <c r="T13" s="46">
        <f t="shared" si="3"/>
        <v>886.099999999999</v>
      </c>
      <c r="U13" s="46"/>
    </row>
    <row r="14" spans="2:21" ht="13.5">
      <c r="B14" s="42">
        <v>6</v>
      </c>
      <c r="C14" s="43">
        <f t="shared" si="4"/>
        <v>1155464.255960325</v>
      </c>
      <c r="D14" s="43"/>
      <c r="E14" s="42">
        <v>2008</v>
      </c>
      <c r="F14" s="8">
        <v>42716</v>
      </c>
      <c r="G14" s="42" t="s">
        <v>4</v>
      </c>
      <c r="H14" s="44">
        <v>122.529</v>
      </c>
      <c r="I14" s="44"/>
      <c r="J14" s="42">
        <v>509.7</v>
      </c>
      <c r="K14" s="43">
        <f t="shared" si="0"/>
        <v>23109.2851192065</v>
      </c>
      <c r="L14" s="43"/>
      <c r="M14" s="6">
        <f t="shared" si="1"/>
        <v>0.0453389937594791</v>
      </c>
      <c r="N14" s="42">
        <v>2008</v>
      </c>
      <c r="O14" s="8">
        <v>42721</v>
      </c>
      <c r="P14" s="44">
        <v>126.472</v>
      </c>
      <c r="Q14" s="44"/>
      <c r="R14" s="45">
        <f t="shared" si="2"/>
        <v>17877.1652393626</v>
      </c>
      <c r="S14" s="45"/>
      <c r="T14" s="46">
        <f t="shared" si="3"/>
        <v>394.2999999999998</v>
      </c>
      <c r="U14" s="46"/>
    </row>
    <row r="15" spans="2:21" ht="13.5">
      <c r="B15" s="42">
        <v>7</v>
      </c>
      <c r="C15" s="43">
        <f t="shared" si="4"/>
        <v>1173341.4211996875</v>
      </c>
      <c r="D15" s="43"/>
      <c r="E15" s="42">
        <v>2009</v>
      </c>
      <c r="F15" s="8">
        <v>42371</v>
      </c>
      <c r="G15" s="42" t="s">
        <v>4</v>
      </c>
      <c r="H15" s="44">
        <v>128.026</v>
      </c>
      <c r="I15" s="44"/>
      <c r="J15" s="42">
        <v>207.1</v>
      </c>
      <c r="K15" s="43">
        <f aca="true" t="shared" si="5" ref="K15:K20">IF(F15="","",C15*0.02)</f>
        <v>23466.82842399375</v>
      </c>
      <c r="L15" s="43"/>
      <c r="M15" s="6">
        <f t="shared" si="1"/>
        <v>0.11331158099465836</v>
      </c>
      <c r="N15" s="42">
        <v>2009</v>
      </c>
      <c r="O15" s="8">
        <v>42375</v>
      </c>
      <c r="P15" s="44">
        <v>126.45</v>
      </c>
      <c r="Q15" s="44"/>
      <c r="R15" s="45">
        <f t="shared" si="2"/>
        <v>-17857.905164758246</v>
      </c>
      <c r="S15" s="45"/>
      <c r="T15" s="46">
        <f t="shared" si="3"/>
        <v>-207.1</v>
      </c>
      <c r="U15" s="46"/>
    </row>
    <row r="16" spans="2:21" ht="13.5">
      <c r="B16" s="42">
        <v>8</v>
      </c>
      <c r="C16" s="43">
        <f t="shared" si="4"/>
        <v>1155483.5160349293</v>
      </c>
      <c r="D16" s="43"/>
      <c r="E16" s="42">
        <v>2009</v>
      </c>
      <c r="F16" s="8">
        <v>42441</v>
      </c>
      <c r="G16" s="42" t="s">
        <v>4</v>
      </c>
      <c r="H16" s="44">
        <v>126.45</v>
      </c>
      <c r="I16" s="44"/>
      <c r="J16" s="42">
        <v>436.2</v>
      </c>
      <c r="K16" s="43">
        <f t="shared" si="5"/>
        <v>23109.670320698588</v>
      </c>
      <c r="L16" s="43"/>
      <c r="M16" s="6">
        <f t="shared" si="1"/>
        <v>0.05297952847477897</v>
      </c>
      <c r="N16" s="42">
        <v>2009</v>
      </c>
      <c r="O16" s="8">
        <v>42459</v>
      </c>
      <c r="P16" s="44">
        <v>129.244</v>
      </c>
      <c r="Q16" s="44"/>
      <c r="R16" s="45">
        <f t="shared" si="2"/>
        <v>14802.480255853228</v>
      </c>
      <c r="S16" s="45"/>
      <c r="T16" s="46">
        <f t="shared" si="3"/>
        <v>279.3999999999997</v>
      </c>
      <c r="U16" s="46"/>
    </row>
    <row r="17" spans="2:21" ht="13.5">
      <c r="B17" s="42">
        <v>9</v>
      </c>
      <c r="C17" s="43">
        <f t="shared" si="4"/>
        <v>1170285.9962907825</v>
      </c>
      <c r="D17" s="43"/>
      <c r="E17" s="42">
        <v>2009</v>
      </c>
      <c r="F17" s="8">
        <v>42573</v>
      </c>
      <c r="G17" s="42" t="s">
        <v>4</v>
      </c>
      <c r="H17" s="44">
        <v>133.597</v>
      </c>
      <c r="I17" s="44"/>
      <c r="J17" s="42">
        <v>152.1</v>
      </c>
      <c r="K17" s="43">
        <f t="shared" si="5"/>
        <v>23405.71992581565</v>
      </c>
      <c r="L17" s="43"/>
      <c r="M17" s="6">
        <f t="shared" si="1"/>
        <v>0.15388376019602662</v>
      </c>
      <c r="N17" s="42">
        <v>2009</v>
      </c>
      <c r="O17" s="8">
        <v>42589</v>
      </c>
      <c r="P17" s="44">
        <v>137.553</v>
      </c>
      <c r="Q17" s="44"/>
      <c r="R17" s="45">
        <f t="shared" si="2"/>
        <v>60876.41553354796</v>
      </c>
      <c r="S17" s="45"/>
      <c r="T17" s="46">
        <f t="shared" si="3"/>
        <v>395.5999999999989</v>
      </c>
      <c r="U17" s="46"/>
    </row>
    <row r="18" spans="2:21" ht="13.5">
      <c r="B18" s="42">
        <v>10</v>
      </c>
      <c r="C18" s="43">
        <f t="shared" si="4"/>
        <v>1231162.4118243305</v>
      </c>
      <c r="D18" s="43"/>
      <c r="E18" s="42">
        <v>2009</v>
      </c>
      <c r="F18" s="8">
        <v>42610</v>
      </c>
      <c r="G18" s="42" t="s">
        <v>3</v>
      </c>
      <c r="H18" s="44">
        <v>133.644</v>
      </c>
      <c r="I18" s="44"/>
      <c r="J18" s="42">
        <v>138</v>
      </c>
      <c r="K18" s="43">
        <f t="shared" si="5"/>
        <v>24623.24823648661</v>
      </c>
      <c r="L18" s="43"/>
      <c r="M18" s="6">
        <f t="shared" si="1"/>
        <v>0.1784293350470044</v>
      </c>
      <c r="N18" s="42">
        <v>2009</v>
      </c>
      <c r="O18" s="8">
        <v>42620</v>
      </c>
      <c r="P18" s="44">
        <v>133.528</v>
      </c>
      <c r="Q18" s="44"/>
      <c r="R18" s="45">
        <f t="shared" si="2"/>
        <v>2069.7802865454983</v>
      </c>
      <c r="S18" s="45"/>
      <c r="T18" s="46">
        <f t="shared" si="3"/>
        <v>11.600000000001387</v>
      </c>
      <c r="U18" s="46"/>
    </row>
    <row r="19" spans="2:21" ht="13.5">
      <c r="B19" s="42">
        <v>11</v>
      </c>
      <c r="C19" s="43">
        <f t="shared" si="4"/>
        <v>1233232.1921108759</v>
      </c>
      <c r="D19" s="43"/>
      <c r="E19" s="42">
        <v>2009</v>
      </c>
      <c r="F19" s="8">
        <v>42629</v>
      </c>
      <c r="G19" s="42" t="s">
        <v>4</v>
      </c>
      <c r="H19" s="44">
        <v>134.037</v>
      </c>
      <c r="I19" s="44"/>
      <c r="J19" s="42">
        <v>158.2</v>
      </c>
      <c r="K19" s="43">
        <f t="shared" si="5"/>
        <v>24664.643842217516</v>
      </c>
      <c r="L19" s="43"/>
      <c r="M19" s="6">
        <f t="shared" si="1"/>
        <v>0.15590798888885918</v>
      </c>
      <c r="N19" s="42">
        <v>2009</v>
      </c>
      <c r="O19" s="8">
        <v>42638</v>
      </c>
      <c r="P19" s="44">
        <v>133.476</v>
      </c>
      <c r="Q19" s="44"/>
      <c r="R19" s="45">
        <f t="shared" si="2"/>
        <v>-8746.43817666511</v>
      </c>
      <c r="S19" s="45"/>
      <c r="T19" s="46">
        <f t="shared" si="3"/>
        <v>-158.2</v>
      </c>
      <c r="U19" s="46"/>
    </row>
    <row r="20" spans="2:21" ht="13.5">
      <c r="B20" s="42">
        <v>12</v>
      </c>
      <c r="C20" s="43">
        <f t="shared" si="4"/>
        <v>1224485.7539342106</v>
      </c>
      <c r="D20" s="43"/>
      <c r="E20" s="42">
        <v>2009</v>
      </c>
      <c r="F20" s="8">
        <v>42715</v>
      </c>
      <c r="G20" s="42" t="s">
        <v>3</v>
      </c>
      <c r="H20" s="44">
        <v>129.901</v>
      </c>
      <c r="I20" s="44"/>
      <c r="J20" s="42">
        <v>171.3</v>
      </c>
      <c r="K20" s="43">
        <f t="shared" si="5"/>
        <v>24489.715078684214</v>
      </c>
      <c r="L20" s="43"/>
      <c r="M20" s="6">
        <f t="shared" si="1"/>
        <v>0.1429638942129843</v>
      </c>
      <c r="N20" s="42">
        <v>2009</v>
      </c>
      <c r="O20" s="8">
        <v>42726</v>
      </c>
      <c r="P20" s="44">
        <v>130.832</v>
      </c>
      <c r="Q20" s="44"/>
      <c r="R20" s="45">
        <f t="shared" si="2"/>
        <v>-13309.938551228597</v>
      </c>
      <c r="S20" s="45"/>
      <c r="T20" s="46">
        <f t="shared" si="3"/>
        <v>-171.3</v>
      </c>
      <c r="U20" s="46"/>
    </row>
    <row r="21" spans="2:21" ht="13.5">
      <c r="B21" s="42">
        <v>13</v>
      </c>
      <c r="C21" s="43">
        <f t="shared" si="4"/>
        <v>1211175.8153829821</v>
      </c>
      <c r="D21" s="43"/>
      <c r="E21" s="42">
        <v>2010</v>
      </c>
      <c r="F21" s="8">
        <v>42490</v>
      </c>
      <c r="G21" s="42" t="s">
        <v>3</v>
      </c>
      <c r="H21" s="44">
        <v>124.298</v>
      </c>
      <c r="I21" s="44"/>
      <c r="J21" s="42">
        <v>166</v>
      </c>
      <c r="K21" s="43">
        <f>IF(F21="","",C21*0.02)</f>
        <v>24223.516307659644</v>
      </c>
      <c r="L21" s="43"/>
      <c r="M21" s="6">
        <f t="shared" si="1"/>
        <v>0.14592479703409425</v>
      </c>
      <c r="N21" s="42">
        <v>2010</v>
      </c>
      <c r="O21" s="8">
        <v>42496</v>
      </c>
      <c r="P21" s="44">
        <v>112.383</v>
      </c>
      <c r="Q21" s="44"/>
      <c r="R21" s="45">
        <f t="shared" si="2"/>
        <v>173869.3956661234</v>
      </c>
      <c r="S21" s="45"/>
      <c r="T21" s="46">
        <f t="shared" si="3"/>
        <v>1191.5000000000007</v>
      </c>
      <c r="U21" s="46"/>
    </row>
    <row r="22" spans="2:21" ht="13.5">
      <c r="B22" s="42">
        <v>14</v>
      </c>
      <c r="C22" s="43">
        <f t="shared" si="4"/>
        <v>1385045.2110491055</v>
      </c>
      <c r="D22" s="43"/>
      <c r="E22" s="42">
        <v>2010</v>
      </c>
      <c r="F22" s="8">
        <v>42513</v>
      </c>
      <c r="G22" s="42" t="s">
        <v>3</v>
      </c>
      <c r="H22" s="44">
        <v>113.037</v>
      </c>
      <c r="I22" s="44"/>
      <c r="J22" s="42">
        <v>103.8</v>
      </c>
      <c r="K22" s="43">
        <f>IF(F22="","",C22*0.02)</f>
        <v>27700.90422098211</v>
      </c>
      <c r="L22" s="43"/>
      <c r="M22" s="6">
        <f t="shared" si="1"/>
        <v>0.2668680560788257</v>
      </c>
      <c r="N22" s="42">
        <v>2010</v>
      </c>
      <c r="O22" s="8">
        <v>42523</v>
      </c>
      <c r="P22" s="44">
        <v>112.753</v>
      </c>
      <c r="Q22" s="44"/>
      <c r="R22" s="45">
        <f t="shared" si="2"/>
        <v>7579.05279263881</v>
      </c>
      <c r="S22" s="45"/>
      <c r="T22" s="46">
        <f t="shared" si="3"/>
        <v>28.400000000000603</v>
      </c>
      <c r="U22" s="46"/>
    </row>
    <row r="23" spans="2:21" ht="13.5">
      <c r="B23" s="42">
        <v>15</v>
      </c>
      <c r="C23" s="43">
        <f t="shared" si="4"/>
        <v>1392624.2638417443</v>
      </c>
      <c r="D23" s="43"/>
      <c r="E23" s="42">
        <v>2010</v>
      </c>
      <c r="F23" s="8">
        <v>42627</v>
      </c>
      <c r="G23" s="42" t="s">
        <v>4</v>
      </c>
      <c r="H23" s="44">
        <v>108.253</v>
      </c>
      <c r="I23" s="44"/>
      <c r="J23" s="42">
        <v>149.7</v>
      </c>
      <c r="K23" s="43">
        <f>IF(F23="","",C23*0.02)</f>
        <v>27852.485276834886</v>
      </c>
      <c r="L23" s="43"/>
      <c r="M23" s="6">
        <f t="shared" si="1"/>
        <v>0.18605534587064054</v>
      </c>
      <c r="N23" s="42">
        <v>2010</v>
      </c>
      <c r="O23" s="8">
        <v>42644</v>
      </c>
      <c r="P23" s="44">
        <v>114.709</v>
      </c>
      <c r="Q23" s="44"/>
      <c r="R23" s="45">
        <f t="shared" si="2"/>
        <v>120117.3312940856</v>
      </c>
      <c r="S23" s="45"/>
      <c r="T23" s="46">
        <f t="shared" si="3"/>
        <v>645.6000000000004</v>
      </c>
      <c r="U23" s="46"/>
    </row>
    <row r="24" spans="2:21" ht="13.5">
      <c r="B24" s="42">
        <v>16</v>
      </c>
      <c r="C24" s="43">
        <f t="shared" si="4"/>
        <v>1512741.5951358299</v>
      </c>
      <c r="D24" s="43"/>
      <c r="E24" s="42">
        <v>2010</v>
      </c>
      <c r="F24" s="8">
        <v>42735</v>
      </c>
      <c r="G24" s="42" t="s">
        <v>3</v>
      </c>
      <c r="H24" s="44">
        <v>108.25</v>
      </c>
      <c r="I24" s="44"/>
      <c r="J24" s="42">
        <v>67.4</v>
      </c>
      <c r="K24" s="43">
        <f>IF(F24="","",C24*0.02)</f>
        <v>30254.8319027166</v>
      </c>
      <c r="L24" s="43"/>
      <c r="M24" s="6">
        <f t="shared" si="1"/>
        <v>0.4488847463311068</v>
      </c>
      <c r="N24" s="42">
        <v>2011</v>
      </c>
      <c r="O24" s="8">
        <v>42372</v>
      </c>
      <c r="P24" s="44">
        <v>108.924</v>
      </c>
      <c r="Q24" s="44"/>
      <c r="R24" s="45">
        <f t="shared" si="2"/>
        <v>-30254.831902716895</v>
      </c>
      <c r="S24" s="45"/>
      <c r="T24" s="46">
        <f t="shared" si="3"/>
        <v>-67.4</v>
      </c>
      <c r="U24" s="46"/>
    </row>
    <row r="25" spans="2:21" ht="13.5">
      <c r="B25" s="42">
        <v>17</v>
      </c>
      <c r="C25" s="43">
        <f t="shared" si="4"/>
        <v>1482486.7632331129</v>
      </c>
      <c r="D25" s="43"/>
      <c r="E25" s="42">
        <v>2011</v>
      </c>
      <c r="F25" s="8">
        <v>42520</v>
      </c>
      <c r="G25" s="42" t="s">
        <v>4</v>
      </c>
      <c r="H25" s="44">
        <v>115.687</v>
      </c>
      <c r="I25" s="44"/>
      <c r="J25" s="42">
        <v>49.6</v>
      </c>
      <c r="K25" s="43">
        <f aca="true" t="shared" si="6" ref="K25:K33">IF(F25="","",C25*0.02)</f>
        <v>29649.735264662257</v>
      </c>
      <c r="L25" s="43"/>
      <c r="M25" s="6">
        <f t="shared" si="1"/>
        <v>0.5977769206585132</v>
      </c>
      <c r="N25" s="42">
        <v>2011</v>
      </c>
      <c r="O25" s="8">
        <v>42521</v>
      </c>
      <c r="P25" s="44">
        <v>117.174</v>
      </c>
      <c r="Q25" s="44"/>
      <c r="R25" s="45">
        <f t="shared" si="2"/>
        <v>88889.42810192144</v>
      </c>
      <c r="S25" s="45"/>
      <c r="T25" s="46">
        <f t="shared" si="3"/>
        <v>148.7000000000009</v>
      </c>
      <c r="U25" s="46"/>
    </row>
    <row r="26" spans="2:21" ht="13.5">
      <c r="B26" s="42">
        <v>18</v>
      </c>
      <c r="C26" s="43">
        <f t="shared" si="4"/>
        <v>1571376.1913350343</v>
      </c>
      <c r="D26" s="43"/>
      <c r="E26" s="42">
        <v>2011</v>
      </c>
      <c r="F26" s="8">
        <v>42524</v>
      </c>
      <c r="G26" s="42" t="s">
        <v>4</v>
      </c>
      <c r="H26" s="44">
        <v>117.587</v>
      </c>
      <c r="I26" s="44"/>
      <c r="J26" s="42">
        <v>168.3</v>
      </c>
      <c r="K26" s="43">
        <f t="shared" si="6"/>
        <v>31427.523826700686</v>
      </c>
      <c r="L26" s="43"/>
      <c r="M26" s="6">
        <f t="shared" si="1"/>
        <v>0.1867351386019054</v>
      </c>
      <c r="N26" s="42">
        <v>2011</v>
      </c>
      <c r="O26" s="8">
        <v>42529</v>
      </c>
      <c r="P26" s="44">
        <v>116.171</v>
      </c>
      <c r="Q26" s="44"/>
      <c r="R26" s="45">
        <f t="shared" si="2"/>
        <v>-26441.69562602975</v>
      </c>
      <c r="S26" s="45"/>
      <c r="T26" s="46">
        <f t="shared" si="3"/>
        <v>-168.3</v>
      </c>
      <c r="U26" s="46"/>
    </row>
    <row r="27" spans="2:21" ht="13.5">
      <c r="B27" s="42">
        <v>19</v>
      </c>
      <c r="C27" s="43">
        <f aca="true" t="shared" si="7" ref="C27:C33">IF(R26="","",C26+R26)</f>
        <v>1544934.4957090046</v>
      </c>
      <c r="D27" s="43"/>
      <c r="E27" s="42">
        <v>2011</v>
      </c>
      <c r="F27" s="8">
        <v>42619</v>
      </c>
      <c r="G27" s="42" t="s">
        <v>3</v>
      </c>
      <c r="H27" s="44">
        <v>107.826</v>
      </c>
      <c r="I27" s="44"/>
      <c r="J27" s="42">
        <v>213.5</v>
      </c>
      <c r="K27" s="43">
        <f t="shared" si="6"/>
        <v>30898.689914180093</v>
      </c>
      <c r="L27" s="43"/>
      <c r="M27" s="6">
        <f t="shared" si="1"/>
        <v>0.14472454292356016</v>
      </c>
      <c r="N27" s="42">
        <v>2011</v>
      </c>
      <c r="O27" s="8">
        <v>42640</v>
      </c>
      <c r="P27" s="44">
        <v>104.858</v>
      </c>
      <c r="Q27" s="44"/>
      <c r="R27" s="45">
        <f t="shared" si="2"/>
        <v>42954.2443397125</v>
      </c>
      <c r="S27" s="45"/>
      <c r="T27" s="46">
        <f t="shared" si="3"/>
        <v>296.79999999999893</v>
      </c>
      <c r="U27" s="46"/>
    </row>
    <row r="28" spans="2:21" ht="13.5">
      <c r="B28" s="42">
        <v>20</v>
      </c>
      <c r="C28" s="43">
        <f t="shared" si="7"/>
        <v>1587888.740048717</v>
      </c>
      <c r="D28" s="43"/>
      <c r="E28" s="42">
        <v>2011</v>
      </c>
      <c r="F28" s="8">
        <v>42669</v>
      </c>
      <c r="G28" s="42" t="s">
        <v>4</v>
      </c>
      <c r="H28" s="44">
        <v>106.176</v>
      </c>
      <c r="I28" s="44"/>
      <c r="J28" s="42">
        <v>144.3</v>
      </c>
      <c r="K28" s="43">
        <f t="shared" si="6"/>
        <v>31757.77480097434</v>
      </c>
      <c r="L28" s="43"/>
      <c r="M28" s="6">
        <f t="shared" si="1"/>
        <v>0.22008159945235162</v>
      </c>
      <c r="N28" s="42">
        <v>2011</v>
      </c>
      <c r="O28" s="8">
        <v>42670</v>
      </c>
      <c r="P28" s="44">
        <v>107.686</v>
      </c>
      <c r="Q28" s="44"/>
      <c r="R28" s="45">
        <f>IF(O28="","",(IF(G28="売",H28-P28,P28-H28))*M28*100000)</f>
        <v>33232.32151730521</v>
      </c>
      <c r="S28" s="45"/>
      <c r="T28" s="46">
        <f t="shared" si="3"/>
        <v>151.0000000000005</v>
      </c>
      <c r="U28" s="46"/>
    </row>
    <row r="29" spans="2:21" ht="13.5">
      <c r="B29" s="42">
        <v>21</v>
      </c>
      <c r="C29" s="43">
        <f t="shared" si="7"/>
        <v>1621121.0615660222</v>
      </c>
      <c r="D29" s="43"/>
      <c r="E29" s="42">
        <v>2012</v>
      </c>
      <c r="F29" s="8">
        <v>42441</v>
      </c>
      <c r="G29" s="42" t="s">
        <v>4</v>
      </c>
      <c r="H29" s="44">
        <v>108.29</v>
      </c>
      <c r="I29" s="44"/>
      <c r="J29" s="42">
        <v>79</v>
      </c>
      <c r="K29" s="43">
        <f t="shared" si="6"/>
        <v>32422.421231320444</v>
      </c>
      <c r="L29" s="43"/>
      <c r="M29" s="6">
        <f t="shared" si="1"/>
        <v>0.4104103953331702</v>
      </c>
      <c r="N29" s="42">
        <v>2012</v>
      </c>
      <c r="O29" s="8">
        <v>42448</v>
      </c>
      <c r="P29" s="44">
        <v>109.906</v>
      </c>
      <c r="Q29" s="44"/>
      <c r="R29" s="45">
        <f>IF(O29="","",(IF(G29="売",H29-P29,P29-H29))*M29*100000)</f>
        <v>66322.31988584029</v>
      </c>
      <c r="S29" s="45"/>
      <c r="T29" s="46">
        <f t="shared" si="3"/>
        <v>161.59999999999997</v>
      </c>
      <c r="U29" s="46"/>
    </row>
    <row r="30" spans="2:21" ht="13.5">
      <c r="B30" s="42">
        <v>22</v>
      </c>
      <c r="C30" s="43">
        <f t="shared" si="7"/>
        <v>1687443.3814518624</v>
      </c>
      <c r="D30" s="43"/>
      <c r="E30" s="42">
        <v>2012</v>
      </c>
      <c r="F30" s="8">
        <v>42476</v>
      </c>
      <c r="G30" s="42" t="s">
        <v>4</v>
      </c>
      <c r="H30" s="44">
        <v>105.819</v>
      </c>
      <c r="I30" s="44"/>
      <c r="J30" s="42">
        <v>121.2</v>
      </c>
      <c r="K30" s="43">
        <f t="shared" si="6"/>
        <v>33748.867629037246</v>
      </c>
      <c r="L30" s="43"/>
      <c r="M30" s="6">
        <f t="shared" si="1"/>
        <v>0.27845600353991123</v>
      </c>
      <c r="N30" s="42">
        <v>2012</v>
      </c>
      <c r="O30" s="8">
        <v>42479</v>
      </c>
      <c r="P30" s="44">
        <v>107.109</v>
      </c>
      <c r="Q30" s="44"/>
      <c r="R30" s="45">
        <f>IF(O30="","",(IF(G30="売",H30-P30,P30-H30))*M30*100000)</f>
        <v>35920.824456648326</v>
      </c>
      <c r="S30" s="45"/>
      <c r="T30" s="46">
        <f t="shared" si="3"/>
        <v>128.9999999999992</v>
      </c>
      <c r="U30" s="46"/>
    </row>
    <row r="31" spans="2:21" ht="13.5">
      <c r="B31" s="42">
        <v>23</v>
      </c>
      <c r="C31" s="43">
        <f t="shared" si="7"/>
        <v>1723364.2059085108</v>
      </c>
      <c r="D31" s="43"/>
      <c r="E31" s="42">
        <v>2012</v>
      </c>
      <c r="F31" s="8">
        <v>42493</v>
      </c>
      <c r="G31" s="42" t="s">
        <v>3</v>
      </c>
      <c r="H31" s="44">
        <v>105.297</v>
      </c>
      <c r="I31" s="44"/>
      <c r="J31" s="42">
        <v>83.3</v>
      </c>
      <c r="K31" s="43">
        <f t="shared" si="6"/>
        <v>34467.28411817022</v>
      </c>
      <c r="L31" s="43"/>
      <c r="M31" s="6">
        <f t="shared" si="1"/>
        <v>0.4137729185854768</v>
      </c>
      <c r="N31" s="42">
        <v>2012</v>
      </c>
      <c r="O31" s="8">
        <v>42521</v>
      </c>
      <c r="P31" s="44">
        <v>97.165</v>
      </c>
      <c r="Q31" s="44"/>
      <c r="R31" s="45">
        <f>IF(O31="","",(IF(G31="売",H31-P31,P31-H31))*M31*100000)</f>
        <v>336480.1373937094</v>
      </c>
      <c r="S31" s="45"/>
      <c r="T31" s="46">
        <f t="shared" si="3"/>
        <v>813.1999999999991</v>
      </c>
      <c r="U31" s="46"/>
    </row>
    <row r="32" spans="2:21" ht="13.5">
      <c r="B32" s="42">
        <v>24</v>
      </c>
      <c r="C32" s="43">
        <f t="shared" si="7"/>
        <v>2059844.34330222</v>
      </c>
      <c r="D32" s="43"/>
      <c r="E32" s="42">
        <v>2012</v>
      </c>
      <c r="F32" s="8">
        <v>42618</v>
      </c>
      <c r="G32" s="42" t="s">
        <v>4</v>
      </c>
      <c r="H32" s="44">
        <v>98.897</v>
      </c>
      <c r="I32" s="44"/>
      <c r="J32" s="42">
        <v>92.7</v>
      </c>
      <c r="K32" s="43">
        <f t="shared" si="6"/>
        <v>41196.886866044406</v>
      </c>
      <c r="L32" s="43"/>
      <c r="M32" s="6">
        <f t="shared" si="1"/>
        <v>0.44441086155387705</v>
      </c>
      <c r="N32" s="42">
        <v>2012</v>
      </c>
      <c r="O32" s="8">
        <v>42627</v>
      </c>
      <c r="P32" s="44">
        <v>101.392</v>
      </c>
      <c r="Q32" s="44"/>
      <c r="R32" s="45">
        <f>IF(O32="","",(IF(G32="売",H32-P32,P32-H32))*M32*100000)</f>
        <v>110880.5099576919</v>
      </c>
      <c r="S32" s="45"/>
      <c r="T32" s="46">
        <f t="shared" si="3"/>
        <v>249.49999999999903</v>
      </c>
      <c r="U32" s="46"/>
    </row>
    <row r="33" spans="2:21" ht="13.5">
      <c r="B33" s="42">
        <v>25</v>
      </c>
      <c r="C33" s="43">
        <f t="shared" si="7"/>
        <v>2170724.853259912</v>
      </c>
      <c r="D33" s="43"/>
      <c r="E33" s="42">
        <v>2012</v>
      </c>
      <c r="F33" s="8">
        <v>42702</v>
      </c>
      <c r="G33" s="42" t="s">
        <v>4</v>
      </c>
      <c r="H33" s="44">
        <v>106.364</v>
      </c>
      <c r="I33" s="44"/>
      <c r="J33" s="42">
        <v>109.6</v>
      </c>
      <c r="K33" s="43">
        <f t="shared" si="6"/>
        <v>43414.497065198244</v>
      </c>
      <c r="L33" s="43"/>
      <c r="M33" s="6">
        <f t="shared" si="1"/>
        <v>0.3961176739525387</v>
      </c>
      <c r="N33" s="42">
        <v>2013</v>
      </c>
      <c r="O33" s="8">
        <v>42379</v>
      </c>
      <c r="P33" s="44">
        <v>117.661</v>
      </c>
      <c r="Q33" s="44"/>
      <c r="R33" s="45">
        <f t="shared" si="2"/>
        <v>447494.13626418286</v>
      </c>
      <c r="S33" s="45"/>
      <c r="T33" s="46">
        <f t="shared" si="3"/>
        <v>1129.6999999999998</v>
      </c>
      <c r="U33" s="46"/>
    </row>
    <row r="34" spans="2:21" ht="13.5">
      <c r="B34" s="42">
        <v>26</v>
      </c>
      <c r="C34" s="43">
        <f aca="true" t="shared" si="8" ref="C34:C39">IF(R33="","",C33+R33)</f>
        <v>2618218.9895240953</v>
      </c>
      <c r="D34" s="43"/>
      <c r="E34" s="42">
        <v>2013</v>
      </c>
      <c r="F34" s="8">
        <v>42510</v>
      </c>
      <c r="G34" s="42" t="s">
        <v>4</v>
      </c>
      <c r="H34" s="44">
        <v>132.166</v>
      </c>
      <c r="I34" s="44"/>
      <c r="J34" s="42">
        <v>129.1</v>
      </c>
      <c r="K34" s="43">
        <f>IF(F34="","",C34*0.02)</f>
        <v>52364.37979048191</v>
      </c>
      <c r="L34" s="43"/>
      <c r="M34" s="6">
        <f t="shared" si="1"/>
        <v>0.40561099760249353</v>
      </c>
      <c r="N34" s="42">
        <v>2013</v>
      </c>
      <c r="O34" s="8">
        <v>42513</v>
      </c>
      <c r="P34" s="44">
        <v>130.875</v>
      </c>
      <c r="Q34" s="44"/>
      <c r="R34" s="45">
        <f t="shared" si="2"/>
        <v>-52364.379790481784</v>
      </c>
      <c r="S34" s="45"/>
      <c r="T34" s="46">
        <f t="shared" si="3"/>
        <v>-129.1</v>
      </c>
      <c r="U34" s="46"/>
    </row>
    <row r="35" spans="2:21" ht="13.5">
      <c r="B35" s="42">
        <v>27</v>
      </c>
      <c r="C35" s="43">
        <f t="shared" si="8"/>
        <v>2565854.6097336137</v>
      </c>
      <c r="D35" s="43"/>
      <c r="E35" s="42">
        <v>2013</v>
      </c>
      <c r="F35" s="8">
        <v>42631</v>
      </c>
      <c r="G35" s="42" t="s">
        <v>4</v>
      </c>
      <c r="H35" s="44">
        <v>132.687</v>
      </c>
      <c r="I35" s="44"/>
      <c r="J35" s="42">
        <v>83.7</v>
      </c>
      <c r="K35" s="43">
        <f aca="true" t="shared" si="9" ref="K35:K41">IF(F35="","",C35*0.02)</f>
        <v>51317.092194672274</v>
      </c>
      <c r="L35" s="43"/>
      <c r="M35" s="6">
        <f t="shared" si="1"/>
        <v>0.6131074336281036</v>
      </c>
      <c r="N35" s="42">
        <v>2013</v>
      </c>
      <c r="O35" s="8">
        <v>42632</v>
      </c>
      <c r="P35" s="44">
        <v>133.656</v>
      </c>
      <c r="Q35" s="44"/>
      <c r="R35" s="45">
        <f t="shared" si="2"/>
        <v>59410.11031856288</v>
      </c>
      <c r="S35" s="45"/>
      <c r="T35" s="46">
        <f t="shared" si="3"/>
        <v>96.89999999999941</v>
      </c>
      <c r="U35" s="46"/>
    </row>
    <row r="36" spans="2:21" ht="13.5">
      <c r="B36" s="42">
        <v>28</v>
      </c>
      <c r="C36" s="43">
        <f t="shared" si="8"/>
        <v>2625264.7200521766</v>
      </c>
      <c r="D36" s="43"/>
      <c r="E36" s="42">
        <v>2013</v>
      </c>
      <c r="F36" s="8">
        <v>42687</v>
      </c>
      <c r="G36" s="42" t="s">
        <v>4</v>
      </c>
      <c r="H36" s="44">
        <v>133.964</v>
      </c>
      <c r="I36" s="44"/>
      <c r="J36" s="42">
        <v>75.2</v>
      </c>
      <c r="K36" s="43">
        <f t="shared" si="9"/>
        <v>52505.29440104353</v>
      </c>
      <c r="L36" s="43"/>
      <c r="M36" s="6">
        <f t="shared" si="1"/>
        <v>0.6982087021415363</v>
      </c>
      <c r="N36" s="42">
        <v>2013</v>
      </c>
      <c r="O36" s="8">
        <v>42694</v>
      </c>
      <c r="P36" s="44">
        <v>135.389</v>
      </c>
      <c r="Q36" s="44"/>
      <c r="R36" s="45">
        <f t="shared" si="2"/>
        <v>99494.74005516972</v>
      </c>
      <c r="S36" s="45"/>
      <c r="T36" s="46">
        <f t="shared" si="3"/>
        <v>142.50000000000114</v>
      </c>
      <c r="U36" s="46"/>
    </row>
    <row r="37" spans="2:21" ht="13.5">
      <c r="B37" s="42">
        <v>29</v>
      </c>
      <c r="C37" s="43">
        <f t="shared" si="8"/>
        <v>2724759.4601073465</v>
      </c>
      <c r="D37" s="43"/>
      <c r="E37" s="42">
        <v>2013</v>
      </c>
      <c r="F37" s="8">
        <v>42709</v>
      </c>
      <c r="G37" s="42" t="s">
        <v>4</v>
      </c>
      <c r="H37" s="44">
        <v>139.576</v>
      </c>
      <c r="I37" s="44"/>
      <c r="J37" s="42">
        <v>112.6</v>
      </c>
      <c r="K37" s="43">
        <f t="shared" si="9"/>
        <v>54495.18920214693</v>
      </c>
      <c r="L37" s="43"/>
      <c r="M37" s="6">
        <f t="shared" si="1"/>
        <v>0.483971484921376</v>
      </c>
      <c r="N37" s="42">
        <v>2014</v>
      </c>
      <c r="O37" s="8">
        <v>42372</v>
      </c>
      <c r="P37" s="44">
        <v>142.444</v>
      </c>
      <c r="Q37" s="44"/>
      <c r="R37" s="45">
        <f t="shared" si="2"/>
        <v>138803.0218754504</v>
      </c>
      <c r="S37" s="45"/>
      <c r="T37" s="46">
        <f t="shared" si="3"/>
        <v>286.7999999999995</v>
      </c>
      <c r="U37" s="46"/>
    </row>
    <row r="38" spans="2:21" ht="13.5">
      <c r="B38" s="42">
        <v>30</v>
      </c>
      <c r="C38" s="43">
        <f t="shared" si="8"/>
        <v>2863562.481982797</v>
      </c>
      <c r="D38" s="43"/>
      <c r="E38" s="42">
        <v>2014</v>
      </c>
      <c r="F38" s="8">
        <v>42377</v>
      </c>
      <c r="G38" s="42" t="s">
        <v>3</v>
      </c>
      <c r="H38" s="44">
        <v>142.103</v>
      </c>
      <c r="I38" s="44"/>
      <c r="J38" s="42">
        <v>107.2</v>
      </c>
      <c r="K38" s="43">
        <f t="shared" si="9"/>
        <v>57271.249639655936</v>
      </c>
      <c r="L38" s="43"/>
      <c r="M38" s="6">
        <f t="shared" si="1"/>
        <v>0.5342467317132084</v>
      </c>
      <c r="N38" s="42">
        <v>2014</v>
      </c>
      <c r="O38" s="8">
        <v>42403</v>
      </c>
      <c r="P38" s="44">
        <v>137.214</v>
      </c>
      <c r="Q38" s="44"/>
      <c r="R38" s="45">
        <f t="shared" si="2"/>
        <v>261193.2271345881</v>
      </c>
      <c r="S38" s="45"/>
      <c r="T38" s="46">
        <f t="shared" si="3"/>
        <v>488.900000000001</v>
      </c>
      <c r="U38" s="46"/>
    </row>
    <row r="39" spans="2:21" ht="13.5">
      <c r="B39" s="42">
        <v>31</v>
      </c>
      <c r="C39" s="43">
        <f t="shared" si="8"/>
        <v>3124755.709117385</v>
      </c>
      <c r="D39" s="43"/>
      <c r="E39" s="42">
        <v>2014</v>
      </c>
      <c r="F39" s="8">
        <v>42420</v>
      </c>
      <c r="G39" s="42" t="s">
        <v>4</v>
      </c>
      <c r="H39" s="44">
        <v>140.626</v>
      </c>
      <c r="I39" s="44"/>
      <c r="J39" s="42">
        <v>149.5</v>
      </c>
      <c r="K39" s="43">
        <f t="shared" si="9"/>
        <v>62495.1141823477</v>
      </c>
      <c r="L39" s="43"/>
      <c r="M39" s="6">
        <f t="shared" si="1"/>
        <v>0.41802751961436585</v>
      </c>
      <c r="N39" s="42">
        <v>2014</v>
      </c>
      <c r="O39" s="8">
        <v>42427</v>
      </c>
      <c r="P39" s="44">
        <v>139.434</v>
      </c>
      <c r="Q39" s="44"/>
      <c r="R39" s="45">
        <f t="shared" si="2"/>
        <v>-49828.880338032715</v>
      </c>
      <c r="S39" s="45"/>
      <c r="T39" s="46">
        <f t="shared" si="3"/>
        <v>-149.5</v>
      </c>
      <c r="U39" s="46"/>
    </row>
    <row r="40" spans="2:21" ht="13.5">
      <c r="B40" s="42">
        <v>32</v>
      </c>
      <c r="C40" s="43">
        <f aca="true" t="shared" si="10" ref="C40:C47">IF(R39="","",C39+R39)</f>
        <v>3074926.8287793524</v>
      </c>
      <c r="D40" s="43"/>
      <c r="E40" s="42">
        <v>2014</v>
      </c>
      <c r="F40" s="8">
        <v>42673</v>
      </c>
      <c r="G40" s="42" t="s">
        <v>4</v>
      </c>
      <c r="H40" s="44">
        <v>138.071</v>
      </c>
      <c r="I40" s="44"/>
      <c r="J40" s="42">
        <v>105</v>
      </c>
      <c r="K40" s="43">
        <f t="shared" si="9"/>
        <v>61498.53657558705</v>
      </c>
      <c r="L40" s="43"/>
      <c r="M40" s="6">
        <f t="shared" si="1"/>
        <v>0.5857003483389243</v>
      </c>
      <c r="N40" s="42">
        <v>2014</v>
      </c>
      <c r="O40" s="8">
        <v>42677</v>
      </c>
      <c r="P40" s="44">
        <v>141.228</v>
      </c>
      <c r="Q40" s="44"/>
      <c r="R40" s="45">
        <f t="shared" si="2"/>
        <v>184905.599970599</v>
      </c>
      <c r="S40" s="45"/>
      <c r="T40" s="46">
        <f t="shared" si="3"/>
        <v>315.70000000000107</v>
      </c>
      <c r="U40" s="46"/>
    </row>
    <row r="41" spans="2:21" ht="13.5">
      <c r="B41" s="42">
        <v>33</v>
      </c>
      <c r="C41" s="43">
        <f t="shared" si="10"/>
        <v>3259832.4287499515</v>
      </c>
      <c r="D41" s="43"/>
      <c r="E41" s="42">
        <v>2014</v>
      </c>
      <c r="F41" s="8">
        <v>42699</v>
      </c>
      <c r="G41" s="42" t="s">
        <v>4</v>
      </c>
      <c r="H41" s="44">
        <v>147.395</v>
      </c>
      <c r="I41" s="44"/>
      <c r="J41" s="42">
        <v>111.1</v>
      </c>
      <c r="K41" s="43">
        <f t="shared" si="9"/>
        <v>65196.64857499903</v>
      </c>
      <c r="L41" s="43"/>
      <c r="M41" s="6">
        <f t="shared" si="1"/>
        <v>0.586828520026994</v>
      </c>
      <c r="N41" s="42">
        <v>2014</v>
      </c>
      <c r="O41" s="8">
        <v>42709</v>
      </c>
      <c r="P41" s="44">
        <v>149.073</v>
      </c>
      <c r="Q41" s="44"/>
      <c r="R41" s="45">
        <f t="shared" si="2"/>
        <v>98469.82566052944</v>
      </c>
      <c r="S41" s="45"/>
      <c r="T41" s="46">
        <f t="shared" si="3"/>
        <v>167.79999999999973</v>
      </c>
      <c r="U41" s="46"/>
    </row>
    <row r="42" spans="2:21" ht="13.5">
      <c r="B42" s="42">
        <v>34</v>
      </c>
      <c r="C42" s="43">
        <f t="shared" si="10"/>
        <v>3358302.254410481</v>
      </c>
      <c r="D42" s="43"/>
      <c r="E42" s="42">
        <v>2015</v>
      </c>
      <c r="F42" s="8">
        <v>42434</v>
      </c>
      <c r="G42" s="42" t="s">
        <v>3</v>
      </c>
      <c r="H42" s="44">
        <v>132.091</v>
      </c>
      <c r="I42" s="44"/>
      <c r="J42" s="42">
        <v>149.7</v>
      </c>
      <c r="K42" s="43">
        <f>IF(F42="","",C42*0.02)</f>
        <v>67166.04508820962</v>
      </c>
      <c r="L42" s="43"/>
      <c r="M42" s="6">
        <f t="shared" si="1"/>
        <v>0.4486709758731438</v>
      </c>
      <c r="N42" s="42">
        <v>2015</v>
      </c>
      <c r="O42" s="8">
        <v>42439</v>
      </c>
      <c r="P42" s="44">
        <v>130.068</v>
      </c>
      <c r="Q42" s="44"/>
      <c r="R42" s="45">
        <f t="shared" si="2"/>
        <v>90766.13841913683</v>
      </c>
      <c r="S42" s="45"/>
      <c r="T42" s="46">
        <f t="shared" si="3"/>
        <v>202.2999999999996</v>
      </c>
      <c r="U42" s="46"/>
    </row>
    <row r="43" spans="2:21" ht="13.5">
      <c r="B43" s="42">
        <v>35</v>
      </c>
      <c r="C43" s="43">
        <f t="shared" si="10"/>
        <v>3449068.392829618</v>
      </c>
      <c r="D43" s="43"/>
      <c r="E43" s="42">
        <v>2015</v>
      </c>
      <c r="F43" s="8">
        <v>42501</v>
      </c>
      <c r="G43" s="42" t="s">
        <v>4</v>
      </c>
      <c r="H43" s="44">
        <v>134.23</v>
      </c>
      <c r="I43" s="44"/>
      <c r="J43" s="42">
        <v>75.6</v>
      </c>
      <c r="K43" s="43">
        <f>IF(F43="","",C43*0.02)</f>
        <v>68981.36785659236</v>
      </c>
      <c r="L43" s="43"/>
      <c r="M43" s="6">
        <f t="shared" si="1"/>
        <v>0.9124519557750314</v>
      </c>
      <c r="N43" s="42">
        <v>2015</v>
      </c>
      <c r="O43" s="8">
        <v>42505</v>
      </c>
      <c r="P43" s="44">
        <v>136.606</v>
      </c>
      <c r="Q43" s="44"/>
      <c r="R43" s="45">
        <f t="shared" si="2"/>
        <v>216798.5846921479</v>
      </c>
      <c r="S43" s="45"/>
      <c r="T43" s="46">
        <f t="shared" si="3"/>
        <v>237.60000000000048</v>
      </c>
      <c r="U43" s="46"/>
    </row>
    <row r="44" spans="2:21" ht="13.5">
      <c r="B44" s="42">
        <v>36</v>
      </c>
      <c r="C44" s="43">
        <f t="shared" si="10"/>
        <v>3665866.977521766</v>
      </c>
      <c r="D44" s="43"/>
      <c r="E44" s="42">
        <v>2015</v>
      </c>
      <c r="F44" s="8">
        <v>42522</v>
      </c>
      <c r="G44" s="42" t="s">
        <v>4</v>
      </c>
      <c r="H44" s="44">
        <v>136.598</v>
      </c>
      <c r="I44" s="44"/>
      <c r="J44" s="42">
        <v>148.1</v>
      </c>
      <c r="K44" s="43">
        <f>IF(F44="","",C44*0.02)</f>
        <v>73317.33955043532</v>
      </c>
      <c r="L44" s="43"/>
      <c r="M44" s="6">
        <f t="shared" si="1"/>
        <v>0.4950529341690434</v>
      </c>
      <c r="N44" s="42">
        <v>2015</v>
      </c>
      <c r="O44" s="8">
        <v>42531</v>
      </c>
      <c r="P44" s="44">
        <v>138.917</v>
      </c>
      <c r="Q44" s="44"/>
      <c r="R44" s="45">
        <f t="shared" si="2"/>
        <v>114802.77543380059</v>
      </c>
      <c r="S44" s="45"/>
      <c r="T44" s="46">
        <f t="shared" si="3"/>
        <v>231.89999999999884</v>
      </c>
      <c r="U44" s="46"/>
    </row>
    <row r="45" spans="2:21" ht="13.5">
      <c r="B45" s="42">
        <v>37</v>
      </c>
      <c r="C45" s="43">
        <f t="shared" si="10"/>
        <v>3780669.7529555666</v>
      </c>
      <c r="D45" s="43"/>
      <c r="E45" s="42">
        <v>2015</v>
      </c>
      <c r="F45" s="8">
        <v>42615</v>
      </c>
      <c r="G45" s="42" t="s">
        <v>3</v>
      </c>
      <c r="H45" s="44">
        <v>134.712</v>
      </c>
      <c r="I45" s="44"/>
      <c r="J45" s="42">
        <v>109.1</v>
      </c>
      <c r="K45" s="43">
        <f>IF(F45="","",C45*0.02)</f>
        <v>75613.39505911134</v>
      </c>
      <c r="L45" s="43"/>
      <c r="M45" s="6">
        <f t="shared" si="1"/>
        <v>0.6930650326224688</v>
      </c>
      <c r="N45" s="42">
        <v>2015</v>
      </c>
      <c r="O45" s="8">
        <v>42617</v>
      </c>
      <c r="P45" s="44">
        <v>133.139</v>
      </c>
      <c r="Q45" s="44"/>
      <c r="R45" s="45">
        <f t="shared" si="2"/>
        <v>109019.12963151289</v>
      </c>
      <c r="S45" s="45"/>
      <c r="T45" s="46">
        <f t="shared" si="3"/>
        <v>157.2999999999979</v>
      </c>
      <c r="U45" s="46"/>
    </row>
    <row r="46" spans="2:21" ht="13.5">
      <c r="B46" s="42">
        <v>38</v>
      </c>
      <c r="C46" s="43">
        <f t="shared" si="10"/>
        <v>3889688.8825870794</v>
      </c>
      <c r="D46" s="43"/>
      <c r="E46" s="42">
        <v>2015</v>
      </c>
      <c r="F46" s="8">
        <v>42683</v>
      </c>
      <c r="G46" s="42" t="s">
        <v>3</v>
      </c>
      <c r="H46" s="44">
        <v>132.164</v>
      </c>
      <c r="I46" s="44"/>
      <c r="J46" s="42">
        <v>103.2</v>
      </c>
      <c r="K46" s="43">
        <f aca="true" t="shared" si="11" ref="K46:K54">IF(F46="","",C46*0.02)</f>
        <v>77793.77765174159</v>
      </c>
      <c r="L46" s="43"/>
      <c r="M46" s="6">
        <f t="shared" si="1"/>
        <v>0.7538156749199767</v>
      </c>
      <c r="N46" s="42">
        <v>2015</v>
      </c>
      <c r="O46" s="8">
        <v>42707</v>
      </c>
      <c r="P46" s="44">
        <v>131.345</v>
      </c>
      <c r="Q46" s="44"/>
      <c r="R46" s="45">
        <f t="shared" si="2"/>
        <v>61737.50377594521</v>
      </c>
      <c r="S46" s="45"/>
      <c r="T46" s="46">
        <f t="shared" si="3"/>
        <v>81.89999999999884</v>
      </c>
      <c r="U46" s="46"/>
    </row>
    <row r="47" spans="2:21" ht="13.5">
      <c r="B47" s="42">
        <v>39</v>
      </c>
      <c r="C47" s="43">
        <f t="shared" si="10"/>
        <v>3951426.386363025</v>
      </c>
      <c r="D47" s="43"/>
      <c r="E47" s="42">
        <v>2016</v>
      </c>
      <c r="F47" s="8">
        <v>42528</v>
      </c>
      <c r="G47" s="42" t="s">
        <v>3</v>
      </c>
      <c r="H47" s="44">
        <v>121.639</v>
      </c>
      <c r="I47" s="44"/>
      <c r="J47" s="42">
        <v>106.4</v>
      </c>
      <c r="K47" s="43">
        <f t="shared" si="11"/>
        <v>79028.5277272605</v>
      </c>
      <c r="L47" s="43"/>
      <c r="M47" s="6">
        <f t="shared" si="1"/>
        <v>0.7427493207449295</v>
      </c>
      <c r="N47" s="42">
        <v>2016</v>
      </c>
      <c r="O47" s="8">
        <v>42534</v>
      </c>
      <c r="P47" s="44">
        <v>119.059</v>
      </c>
      <c r="Q47" s="44"/>
      <c r="R47" s="45">
        <f t="shared" si="2"/>
        <v>191629.32475219166</v>
      </c>
      <c r="S47" s="45"/>
      <c r="T47" s="46">
        <f t="shared" si="3"/>
        <v>257.99999999999983</v>
      </c>
      <c r="U47" s="46"/>
    </row>
    <row r="48" spans="2:21" ht="13.5">
      <c r="B48" s="42">
        <v>40</v>
      </c>
      <c r="C48" s="43">
        <f aca="true" t="shared" si="12" ref="C48:C73">IF(R47="","",C47+R47)</f>
        <v>4143055.7111152164</v>
      </c>
      <c r="D48" s="43"/>
      <c r="E48" s="42">
        <v>2016</v>
      </c>
      <c r="F48" s="8">
        <v>42543</v>
      </c>
      <c r="G48" s="42" t="s">
        <v>37</v>
      </c>
      <c r="H48" s="44">
        <v>117.412</v>
      </c>
      <c r="I48" s="44"/>
      <c r="J48" s="42">
        <v>120.2</v>
      </c>
      <c r="K48" s="43">
        <f t="shared" si="11"/>
        <v>82861.11422230433</v>
      </c>
      <c r="L48" s="43"/>
      <c r="M48" s="6">
        <f t="shared" si="1"/>
        <v>0.6893603512670909</v>
      </c>
      <c r="N48" s="42">
        <v>2016</v>
      </c>
      <c r="O48" s="8">
        <v>42544</v>
      </c>
      <c r="P48" s="44">
        <v>118.614</v>
      </c>
      <c r="Q48" s="44"/>
      <c r="R48" s="45">
        <f t="shared" si="2"/>
        <v>-82861.11422230421</v>
      </c>
      <c r="S48" s="45"/>
      <c r="T48" s="46">
        <f t="shared" si="3"/>
        <v>-120.2</v>
      </c>
      <c r="U48" s="46"/>
    </row>
    <row r="49" spans="2:21" ht="13.5">
      <c r="B49" s="42">
        <v>41</v>
      </c>
      <c r="C49" s="43">
        <f t="shared" si="12"/>
        <v>4060194.596892912</v>
      </c>
      <c r="D49" s="43"/>
      <c r="E49" s="42">
        <v>2016</v>
      </c>
      <c r="F49" s="8">
        <v>42599</v>
      </c>
      <c r="G49" s="42" t="s">
        <v>37</v>
      </c>
      <c r="H49" s="44">
        <v>112.812</v>
      </c>
      <c r="I49" s="44"/>
      <c r="J49" s="42">
        <v>112.1</v>
      </c>
      <c r="K49" s="43">
        <f t="shared" si="11"/>
        <v>81203.89193785824</v>
      </c>
      <c r="L49" s="43"/>
      <c r="M49" s="6">
        <f t="shared" si="1"/>
        <v>0.7243879744679593</v>
      </c>
      <c r="N49" s="42">
        <v>2016</v>
      </c>
      <c r="O49" s="8">
        <v>42604</v>
      </c>
      <c r="P49" s="44">
        <v>113.677</v>
      </c>
      <c r="Q49" s="44"/>
      <c r="R49" s="45">
        <f t="shared" si="2"/>
        <v>-62659.559791479136</v>
      </c>
      <c r="S49" s="45"/>
      <c r="T49" s="46">
        <f t="shared" si="3"/>
        <v>-112.1</v>
      </c>
      <c r="U49" s="46"/>
    </row>
    <row r="50" spans="2:21" ht="13.5">
      <c r="B50" s="42">
        <v>42</v>
      </c>
      <c r="C50" s="43">
        <f t="shared" si="12"/>
        <v>3997535.0371014327</v>
      </c>
      <c r="D50" s="43"/>
      <c r="E50" s="42">
        <v>2016</v>
      </c>
      <c r="F50" s="8" t="s">
        <v>57</v>
      </c>
      <c r="G50" s="42" t="s">
        <v>37</v>
      </c>
      <c r="H50" s="44">
        <v>113.355</v>
      </c>
      <c r="I50" s="44"/>
      <c r="J50" s="42">
        <v>116.3</v>
      </c>
      <c r="K50" s="43">
        <f t="shared" si="11"/>
        <v>79950.70074202865</v>
      </c>
      <c r="L50" s="43"/>
      <c r="M50" s="6">
        <f t="shared" si="1"/>
        <v>0.6874522849701519</v>
      </c>
      <c r="N50" s="42">
        <v>2016</v>
      </c>
      <c r="O50" s="8">
        <v>42670</v>
      </c>
      <c r="P50" s="44">
        <v>114.255</v>
      </c>
      <c r="Q50" s="44"/>
      <c r="R50" s="45">
        <f t="shared" si="2"/>
        <v>-61870.70564731309</v>
      </c>
      <c r="S50" s="45"/>
      <c r="T50" s="46">
        <f t="shared" si="3"/>
        <v>-116.3</v>
      </c>
      <c r="U50" s="46"/>
    </row>
    <row r="51" spans="2:21" ht="13.5">
      <c r="B51" s="42">
        <v>43</v>
      </c>
      <c r="C51" s="43">
        <f t="shared" si="12"/>
        <v>3935664.3314541196</v>
      </c>
      <c r="D51" s="43"/>
      <c r="E51" s="42"/>
      <c r="F51" s="8"/>
      <c r="G51" s="42" t="s">
        <v>3</v>
      </c>
      <c r="H51" s="44"/>
      <c r="I51" s="44"/>
      <c r="J51" s="42"/>
      <c r="K51" s="43">
        <f t="shared" si="11"/>
      </c>
      <c r="L51" s="43"/>
      <c r="M51" s="6">
        <f t="shared" si="1"/>
      </c>
      <c r="N51" s="42"/>
      <c r="O51" s="8"/>
      <c r="P51" s="44"/>
      <c r="Q51" s="44"/>
      <c r="R51" s="45">
        <f t="shared" si="2"/>
      </c>
      <c r="S51" s="45"/>
      <c r="T51" s="46">
        <f t="shared" si="3"/>
      </c>
      <c r="U51" s="46"/>
    </row>
    <row r="52" spans="2:21" ht="13.5">
      <c r="B52" s="42">
        <v>44</v>
      </c>
      <c r="C52" s="43">
        <f t="shared" si="12"/>
      </c>
      <c r="D52" s="43"/>
      <c r="E52" s="42"/>
      <c r="F52" s="8"/>
      <c r="G52" s="42" t="s">
        <v>3</v>
      </c>
      <c r="H52" s="44"/>
      <c r="I52" s="44"/>
      <c r="J52" s="42"/>
      <c r="K52" s="43">
        <f t="shared" si="11"/>
      </c>
      <c r="L52" s="43"/>
      <c r="M52" s="6">
        <f t="shared" si="1"/>
      </c>
      <c r="N52" s="42"/>
      <c r="O52" s="8"/>
      <c r="P52" s="44"/>
      <c r="Q52" s="44"/>
      <c r="R52" s="45">
        <f t="shared" si="2"/>
      </c>
      <c r="S52" s="45"/>
      <c r="T52" s="46">
        <f t="shared" si="3"/>
      </c>
      <c r="U52" s="46"/>
    </row>
    <row r="53" spans="2:21" ht="13.5">
      <c r="B53" s="42">
        <v>45</v>
      </c>
      <c r="C53" s="43">
        <f t="shared" si="12"/>
      </c>
      <c r="D53" s="43"/>
      <c r="E53" s="42"/>
      <c r="F53" s="8"/>
      <c r="G53" s="42" t="s">
        <v>4</v>
      </c>
      <c r="H53" s="44"/>
      <c r="I53" s="44"/>
      <c r="J53" s="42"/>
      <c r="K53" s="43">
        <f t="shared" si="11"/>
      </c>
      <c r="L53" s="43"/>
      <c r="M53" s="6">
        <f t="shared" si="1"/>
      </c>
      <c r="N53" s="42"/>
      <c r="O53" s="8"/>
      <c r="P53" s="44"/>
      <c r="Q53" s="44"/>
      <c r="R53" s="45">
        <f t="shared" si="2"/>
      </c>
      <c r="S53" s="45"/>
      <c r="T53" s="46">
        <f t="shared" si="3"/>
      </c>
      <c r="U53" s="46"/>
    </row>
    <row r="54" spans="2:21" ht="13.5">
      <c r="B54" s="42">
        <v>46</v>
      </c>
      <c r="C54" s="43">
        <f t="shared" si="12"/>
      </c>
      <c r="D54" s="43"/>
      <c r="E54" s="42"/>
      <c r="F54" s="8"/>
      <c r="G54" s="42" t="s">
        <v>4</v>
      </c>
      <c r="H54" s="44"/>
      <c r="I54" s="44"/>
      <c r="J54" s="42"/>
      <c r="K54" s="43">
        <f t="shared" si="11"/>
      </c>
      <c r="L54" s="43"/>
      <c r="M54" s="6">
        <f t="shared" si="1"/>
      </c>
      <c r="N54" s="42"/>
      <c r="O54" s="8"/>
      <c r="P54" s="44"/>
      <c r="Q54" s="44"/>
      <c r="R54" s="45">
        <f t="shared" si="2"/>
      </c>
      <c r="S54" s="45"/>
      <c r="T54" s="46">
        <f t="shared" si="3"/>
      </c>
      <c r="U54" s="46"/>
    </row>
    <row r="55" spans="2:21" ht="13.5">
      <c r="B55" s="42">
        <v>47</v>
      </c>
      <c r="C55" s="43">
        <f t="shared" si="12"/>
      </c>
      <c r="D55" s="43"/>
      <c r="E55" s="42"/>
      <c r="F55" s="8"/>
      <c r="G55" s="42" t="s">
        <v>3</v>
      </c>
      <c r="H55" s="44"/>
      <c r="I55" s="44"/>
      <c r="J55" s="42"/>
      <c r="K55" s="43">
        <f aca="true" t="shared" si="13" ref="K55:K108">IF(F55="","",C55*0.03)</f>
      </c>
      <c r="L55" s="43"/>
      <c r="M55" s="6">
        <f t="shared" si="1"/>
      </c>
      <c r="N55" s="42"/>
      <c r="O55" s="8"/>
      <c r="P55" s="44"/>
      <c r="Q55" s="44"/>
      <c r="R55" s="45">
        <f t="shared" si="2"/>
      </c>
      <c r="S55" s="45"/>
      <c r="T55" s="46">
        <f t="shared" si="3"/>
      </c>
      <c r="U55" s="46"/>
    </row>
    <row r="56" spans="2:21" ht="13.5">
      <c r="B56" s="42">
        <v>48</v>
      </c>
      <c r="C56" s="43">
        <f t="shared" si="12"/>
      </c>
      <c r="D56" s="43"/>
      <c r="E56" s="42"/>
      <c r="F56" s="8"/>
      <c r="G56" s="42" t="s">
        <v>3</v>
      </c>
      <c r="H56" s="44"/>
      <c r="I56" s="44"/>
      <c r="J56" s="42"/>
      <c r="K56" s="43">
        <f t="shared" si="13"/>
      </c>
      <c r="L56" s="43"/>
      <c r="M56" s="6">
        <f t="shared" si="1"/>
      </c>
      <c r="N56" s="42"/>
      <c r="O56" s="8"/>
      <c r="P56" s="44"/>
      <c r="Q56" s="44"/>
      <c r="R56" s="45">
        <f t="shared" si="2"/>
      </c>
      <c r="S56" s="45"/>
      <c r="T56" s="46">
        <f t="shared" si="3"/>
      </c>
      <c r="U56" s="46"/>
    </row>
    <row r="57" spans="2:21" ht="13.5">
      <c r="B57" s="42">
        <v>49</v>
      </c>
      <c r="C57" s="43">
        <f t="shared" si="12"/>
      </c>
      <c r="D57" s="43"/>
      <c r="E57" s="42"/>
      <c r="F57" s="8"/>
      <c r="G57" s="42" t="s">
        <v>3</v>
      </c>
      <c r="H57" s="44"/>
      <c r="I57" s="44"/>
      <c r="J57" s="42"/>
      <c r="K57" s="43">
        <f t="shared" si="13"/>
      </c>
      <c r="L57" s="43"/>
      <c r="M57" s="6">
        <f t="shared" si="1"/>
      </c>
      <c r="N57" s="42"/>
      <c r="O57" s="8"/>
      <c r="P57" s="44"/>
      <c r="Q57" s="44"/>
      <c r="R57" s="45">
        <f t="shared" si="2"/>
      </c>
      <c r="S57" s="45"/>
      <c r="T57" s="46">
        <f t="shared" si="3"/>
      </c>
      <c r="U57" s="46"/>
    </row>
    <row r="58" spans="2:21" ht="13.5">
      <c r="B58" s="42">
        <v>50</v>
      </c>
      <c r="C58" s="43">
        <f t="shared" si="12"/>
      </c>
      <c r="D58" s="43"/>
      <c r="E58" s="42"/>
      <c r="F58" s="8"/>
      <c r="G58" s="42" t="s">
        <v>3</v>
      </c>
      <c r="H58" s="44"/>
      <c r="I58" s="44"/>
      <c r="J58" s="42"/>
      <c r="K58" s="43">
        <f t="shared" si="13"/>
      </c>
      <c r="L58" s="43"/>
      <c r="M58" s="6">
        <f t="shared" si="1"/>
      </c>
      <c r="N58" s="42"/>
      <c r="O58" s="8"/>
      <c r="P58" s="44"/>
      <c r="Q58" s="44"/>
      <c r="R58" s="45">
        <f t="shared" si="2"/>
      </c>
      <c r="S58" s="45"/>
      <c r="T58" s="46">
        <f t="shared" si="3"/>
      </c>
      <c r="U58" s="46"/>
    </row>
    <row r="59" spans="2:21" ht="13.5">
      <c r="B59" s="42">
        <v>51</v>
      </c>
      <c r="C59" s="43">
        <f t="shared" si="12"/>
      </c>
      <c r="D59" s="43"/>
      <c r="E59" s="42"/>
      <c r="F59" s="8"/>
      <c r="G59" s="42" t="s">
        <v>3</v>
      </c>
      <c r="H59" s="44"/>
      <c r="I59" s="44"/>
      <c r="J59" s="42"/>
      <c r="K59" s="43">
        <f t="shared" si="13"/>
      </c>
      <c r="L59" s="43"/>
      <c r="M59" s="6">
        <f t="shared" si="1"/>
      </c>
      <c r="N59" s="42"/>
      <c r="O59" s="8"/>
      <c r="P59" s="44"/>
      <c r="Q59" s="44"/>
      <c r="R59" s="45">
        <f t="shared" si="2"/>
      </c>
      <c r="S59" s="45"/>
      <c r="T59" s="46">
        <f t="shared" si="3"/>
      </c>
      <c r="U59" s="46"/>
    </row>
    <row r="60" spans="2:21" ht="13.5">
      <c r="B60" s="42">
        <v>52</v>
      </c>
      <c r="C60" s="43">
        <f t="shared" si="12"/>
      </c>
      <c r="D60" s="43"/>
      <c r="E60" s="42"/>
      <c r="F60" s="8"/>
      <c r="G60" s="42" t="s">
        <v>3</v>
      </c>
      <c r="H60" s="44"/>
      <c r="I60" s="44"/>
      <c r="J60" s="42"/>
      <c r="K60" s="43">
        <f t="shared" si="13"/>
      </c>
      <c r="L60" s="43"/>
      <c r="M60" s="6">
        <f t="shared" si="1"/>
      </c>
      <c r="N60" s="42"/>
      <c r="O60" s="8"/>
      <c r="P60" s="44"/>
      <c r="Q60" s="44"/>
      <c r="R60" s="45">
        <f t="shared" si="2"/>
      </c>
      <c r="S60" s="45"/>
      <c r="T60" s="46">
        <f t="shared" si="3"/>
      </c>
      <c r="U60" s="46"/>
    </row>
    <row r="61" spans="2:21" ht="13.5">
      <c r="B61" s="42">
        <v>53</v>
      </c>
      <c r="C61" s="43">
        <f t="shared" si="12"/>
      </c>
      <c r="D61" s="43"/>
      <c r="E61" s="42"/>
      <c r="F61" s="8"/>
      <c r="G61" s="42" t="s">
        <v>3</v>
      </c>
      <c r="H61" s="44"/>
      <c r="I61" s="44"/>
      <c r="J61" s="42"/>
      <c r="K61" s="43">
        <f t="shared" si="13"/>
      </c>
      <c r="L61" s="43"/>
      <c r="M61" s="6">
        <f t="shared" si="1"/>
      </c>
      <c r="N61" s="42"/>
      <c r="O61" s="8"/>
      <c r="P61" s="44"/>
      <c r="Q61" s="44"/>
      <c r="R61" s="45">
        <f t="shared" si="2"/>
      </c>
      <c r="S61" s="45"/>
      <c r="T61" s="46">
        <f t="shared" si="3"/>
      </c>
      <c r="U61" s="46"/>
    </row>
    <row r="62" spans="2:21" ht="13.5">
      <c r="B62" s="42">
        <v>54</v>
      </c>
      <c r="C62" s="43">
        <f t="shared" si="12"/>
      </c>
      <c r="D62" s="43"/>
      <c r="E62" s="42"/>
      <c r="F62" s="8"/>
      <c r="G62" s="42" t="s">
        <v>3</v>
      </c>
      <c r="H62" s="44"/>
      <c r="I62" s="44"/>
      <c r="J62" s="42"/>
      <c r="K62" s="43">
        <f t="shared" si="13"/>
      </c>
      <c r="L62" s="43"/>
      <c r="M62" s="6">
        <f t="shared" si="1"/>
      </c>
      <c r="N62" s="42"/>
      <c r="O62" s="8"/>
      <c r="P62" s="44"/>
      <c r="Q62" s="44"/>
      <c r="R62" s="45">
        <f t="shared" si="2"/>
      </c>
      <c r="S62" s="45"/>
      <c r="T62" s="46">
        <f t="shared" si="3"/>
      </c>
      <c r="U62" s="46"/>
    </row>
    <row r="63" spans="2:21" ht="13.5">
      <c r="B63" s="42">
        <v>55</v>
      </c>
      <c r="C63" s="43">
        <f t="shared" si="12"/>
      </c>
      <c r="D63" s="43"/>
      <c r="E63" s="42"/>
      <c r="F63" s="8"/>
      <c r="G63" s="42" t="s">
        <v>4</v>
      </c>
      <c r="H63" s="44"/>
      <c r="I63" s="44"/>
      <c r="J63" s="42"/>
      <c r="K63" s="43">
        <f t="shared" si="13"/>
      </c>
      <c r="L63" s="43"/>
      <c r="M63" s="6">
        <f t="shared" si="1"/>
      </c>
      <c r="N63" s="42"/>
      <c r="O63" s="8"/>
      <c r="P63" s="44"/>
      <c r="Q63" s="44"/>
      <c r="R63" s="45">
        <f t="shared" si="2"/>
      </c>
      <c r="S63" s="45"/>
      <c r="T63" s="46">
        <f t="shared" si="3"/>
      </c>
      <c r="U63" s="46"/>
    </row>
    <row r="64" spans="2:21" ht="13.5">
      <c r="B64" s="42">
        <v>56</v>
      </c>
      <c r="C64" s="43">
        <f t="shared" si="12"/>
      </c>
      <c r="D64" s="43"/>
      <c r="E64" s="42"/>
      <c r="F64" s="8"/>
      <c r="G64" s="42" t="s">
        <v>3</v>
      </c>
      <c r="H64" s="44"/>
      <c r="I64" s="44"/>
      <c r="J64" s="42"/>
      <c r="K64" s="43">
        <f t="shared" si="13"/>
      </c>
      <c r="L64" s="43"/>
      <c r="M64" s="6">
        <f t="shared" si="1"/>
      </c>
      <c r="N64" s="42"/>
      <c r="O64" s="8"/>
      <c r="P64" s="44"/>
      <c r="Q64" s="44"/>
      <c r="R64" s="45">
        <f t="shared" si="2"/>
      </c>
      <c r="S64" s="45"/>
      <c r="T64" s="46">
        <f t="shared" si="3"/>
      </c>
      <c r="U64" s="46"/>
    </row>
    <row r="65" spans="2:21" ht="13.5">
      <c r="B65" s="42">
        <v>57</v>
      </c>
      <c r="C65" s="43">
        <f t="shared" si="12"/>
      </c>
      <c r="D65" s="43"/>
      <c r="E65" s="42"/>
      <c r="F65" s="8"/>
      <c r="G65" s="42" t="s">
        <v>3</v>
      </c>
      <c r="H65" s="44"/>
      <c r="I65" s="44"/>
      <c r="J65" s="42"/>
      <c r="K65" s="43">
        <f t="shared" si="13"/>
      </c>
      <c r="L65" s="43"/>
      <c r="M65" s="6">
        <f t="shared" si="1"/>
      </c>
      <c r="N65" s="42"/>
      <c r="O65" s="8"/>
      <c r="P65" s="44"/>
      <c r="Q65" s="44"/>
      <c r="R65" s="45">
        <f t="shared" si="2"/>
      </c>
      <c r="S65" s="45"/>
      <c r="T65" s="46">
        <f t="shared" si="3"/>
      </c>
      <c r="U65" s="46"/>
    </row>
    <row r="66" spans="2:21" ht="13.5">
      <c r="B66" s="42">
        <v>58</v>
      </c>
      <c r="C66" s="43">
        <f t="shared" si="12"/>
      </c>
      <c r="D66" s="43"/>
      <c r="E66" s="42"/>
      <c r="F66" s="8"/>
      <c r="G66" s="42" t="s">
        <v>3</v>
      </c>
      <c r="H66" s="44"/>
      <c r="I66" s="44"/>
      <c r="J66" s="42"/>
      <c r="K66" s="43">
        <f t="shared" si="13"/>
      </c>
      <c r="L66" s="43"/>
      <c r="M66" s="6">
        <f t="shared" si="1"/>
      </c>
      <c r="N66" s="42"/>
      <c r="O66" s="8"/>
      <c r="P66" s="44"/>
      <c r="Q66" s="44"/>
      <c r="R66" s="45">
        <f t="shared" si="2"/>
      </c>
      <c r="S66" s="45"/>
      <c r="T66" s="46">
        <f t="shared" si="3"/>
      </c>
      <c r="U66" s="46"/>
    </row>
    <row r="67" spans="2:21" ht="13.5">
      <c r="B67" s="42">
        <v>59</v>
      </c>
      <c r="C67" s="43">
        <f t="shared" si="12"/>
      </c>
      <c r="D67" s="43"/>
      <c r="E67" s="42"/>
      <c r="F67" s="8"/>
      <c r="G67" s="42" t="s">
        <v>3</v>
      </c>
      <c r="H67" s="44"/>
      <c r="I67" s="44"/>
      <c r="J67" s="42"/>
      <c r="K67" s="43">
        <f t="shared" si="13"/>
      </c>
      <c r="L67" s="43"/>
      <c r="M67" s="6">
        <f t="shared" si="1"/>
      </c>
      <c r="N67" s="42"/>
      <c r="O67" s="8"/>
      <c r="P67" s="44"/>
      <c r="Q67" s="44"/>
      <c r="R67" s="45">
        <f t="shared" si="2"/>
      </c>
      <c r="S67" s="45"/>
      <c r="T67" s="46">
        <f t="shared" si="3"/>
      </c>
      <c r="U67" s="46"/>
    </row>
    <row r="68" spans="2:21" ht="13.5">
      <c r="B68" s="42">
        <v>60</v>
      </c>
      <c r="C68" s="43">
        <f t="shared" si="12"/>
      </c>
      <c r="D68" s="43"/>
      <c r="E68" s="42"/>
      <c r="F68" s="8"/>
      <c r="G68" s="42" t="s">
        <v>4</v>
      </c>
      <c r="H68" s="44"/>
      <c r="I68" s="44"/>
      <c r="J68" s="42"/>
      <c r="K68" s="43">
        <f t="shared" si="13"/>
      </c>
      <c r="L68" s="43"/>
      <c r="M68" s="6">
        <f t="shared" si="1"/>
      </c>
      <c r="N68" s="42"/>
      <c r="O68" s="8"/>
      <c r="P68" s="44"/>
      <c r="Q68" s="44"/>
      <c r="R68" s="45">
        <f t="shared" si="2"/>
      </c>
      <c r="S68" s="45"/>
      <c r="T68" s="46">
        <f t="shared" si="3"/>
      </c>
      <c r="U68" s="46"/>
    </row>
    <row r="69" spans="2:21" ht="13.5">
      <c r="B69" s="42">
        <v>61</v>
      </c>
      <c r="C69" s="43">
        <f t="shared" si="12"/>
      </c>
      <c r="D69" s="43"/>
      <c r="E69" s="42"/>
      <c r="F69" s="8"/>
      <c r="G69" s="42" t="s">
        <v>4</v>
      </c>
      <c r="H69" s="44"/>
      <c r="I69" s="44"/>
      <c r="J69" s="42"/>
      <c r="K69" s="43">
        <f t="shared" si="13"/>
      </c>
      <c r="L69" s="43"/>
      <c r="M69" s="6">
        <f t="shared" si="1"/>
      </c>
      <c r="N69" s="42"/>
      <c r="O69" s="8"/>
      <c r="P69" s="44"/>
      <c r="Q69" s="44"/>
      <c r="R69" s="45">
        <f t="shared" si="2"/>
      </c>
      <c r="S69" s="45"/>
      <c r="T69" s="46">
        <f t="shared" si="3"/>
      </c>
      <c r="U69" s="46"/>
    </row>
    <row r="70" spans="2:21" ht="13.5">
      <c r="B70" s="42">
        <v>62</v>
      </c>
      <c r="C70" s="43">
        <f t="shared" si="12"/>
      </c>
      <c r="D70" s="43"/>
      <c r="E70" s="42"/>
      <c r="F70" s="8"/>
      <c r="G70" s="42" t="s">
        <v>3</v>
      </c>
      <c r="H70" s="44"/>
      <c r="I70" s="44"/>
      <c r="J70" s="42"/>
      <c r="K70" s="43">
        <f t="shared" si="13"/>
      </c>
      <c r="L70" s="43"/>
      <c r="M70" s="6">
        <f t="shared" si="1"/>
      </c>
      <c r="N70" s="42"/>
      <c r="O70" s="8"/>
      <c r="P70" s="44"/>
      <c r="Q70" s="44"/>
      <c r="R70" s="45">
        <f t="shared" si="2"/>
      </c>
      <c r="S70" s="45"/>
      <c r="T70" s="46">
        <f t="shared" si="3"/>
      </c>
      <c r="U70" s="46"/>
    </row>
    <row r="71" spans="2:21" ht="13.5">
      <c r="B71" s="42">
        <v>63</v>
      </c>
      <c r="C71" s="43">
        <f t="shared" si="12"/>
      </c>
      <c r="D71" s="43"/>
      <c r="E71" s="42"/>
      <c r="F71" s="8"/>
      <c r="G71" s="42" t="s">
        <v>4</v>
      </c>
      <c r="H71" s="44"/>
      <c r="I71" s="44"/>
      <c r="J71" s="42"/>
      <c r="K71" s="43">
        <f t="shared" si="13"/>
      </c>
      <c r="L71" s="43"/>
      <c r="M71" s="6">
        <f t="shared" si="1"/>
      </c>
      <c r="N71" s="42"/>
      <c r="O71" s="8"/>
      <c r="P71" s="44"/>
      <c r="Q71" s="44"/>
      <c r="R71" s="45">
        <f t="shared" si="2"/>
      </c>
      <c r="S71" s="45"/>
      <c r="T71" s="46">
        <f t="shared" si="3"/>
      </c>
      <c r="U71" s="46"/>
    </row>
    <row r="72" spans="2:21" ht="13.5">
      <c r="B72" s="42">
        <v>64</v>
      </c>
      <c r="C72" s="43">
        <f t="shared" si="12"/>
      </c>
      <c r="D72" s="43"/>
      <c r="E72" s="42"/>
      <c r="F72" s="8"/>
      <c r="G72" s="42" t="s">
        <v>3</v>
      </c>
      <c r="H72" s="44"/>
      <c r="I72" s="44"/>
      <c r="J72" s="42"/>
      <c r="K72" s="43">
        <f t="shared" si="13"/>
      </c>
      <c r="L72" s="43"/>
      <c r="M72" s="6">
        <f t="shared" si="1"/>
      </c>
      <c r="N72" s="42"/>
      <c r="O72" s="8"/>
      <c r="P72" s="44"/>
      <c r="Q72" s="44"/>
      <c r="R72" s="45">
        <f t="shared" si="2"/>
      </c>
      <c r="S72" s="45"/>
      <c r="T72" s="46">
        <f t="shared" si="3"/>
      </c>
      <c r="U72" s="46"/>
    </row>
    <row r="73" spans="2:21" ht="13.5">
      <c r="B73" s="42">
        <v>65</v>
      </c>
      <c r="C73" s="43">
        <f t="shared" si="12"/>
      </c>
      <c r="D73" s="43"/>
      <c r="E73" s="42"/>
      <c r="F73" s="8"/>
      <c r="G73" s="42" t="s">
        <v>4</v>
      </c>
      <c r="H73" s="44"/>
      <c r="I73" s="44"/>
      <c r="J73" s="42"/>
      <c r="K73" s="43">
        <f t="shared" si="13"/>
      </c>
      <c r="L73" s="43"/>
      <c r="M73" s="6">
        <f t="shared" si="1"/>
      </c>
      <c r="N73" s="42"/>
      <c r="O73" s="8"/>
      <c r="P73" s="44"/>
      <c r="Q73" s="44"/>
      <c r="R73" s="45">
        <f t="shared" si="2"/>
      </c>
      <c r="S73" s="45"/>
      <c r="T73" s="46">
        <f t="shared" si="3"/>
      </c>
      <c r="U73" s="46"/>
    </row>
    <row r="74" spans="2:21" ht="13.5">
      <c r="B74" s="42">
        <v>66</v>
      </c>
      <c r="C74" s="43">
        <f aca="true" t="shared" si="14" ref="C74:C108">IF(R73="","",C73+R73)</f>
      </c>
      <c r="D74" s="43"/>
      <c r="E74" s="42"/>
      <c r="F74" s="8"/>
      <c r="G74" s="42" t="s">
        <v>4</v>
      </c>
      <c r="H74" s="44"/>
      <c r="I74" s="44"/>
      <c r="J74" s="42"/>
      <c r="K74" s="43">
        <f t="shared" si="13"/>
      </c>
      <c r="L74" s="43"/>
      <c r="M74" s="6">
        <f aca="true" t="shared" si="15" ref="M74:M108">IF(J74="","",(K74/J74)/1000)</f>
      </c>
      <c r="N74" s="42"/>
      <c r="O74" s="8"/>
      <c r="P74" s="44"/>
      <c r="Q74" s="44"/>
      <c r="R74" s="45">
        <f aca="true" t="shared" si="16" ref="R74:R108">IF(O74="","",(IF(G74="売",H74-P74,P74-H74))*M74*100000)</f>
      </c>
      <c r="S74" s="45"/>
      <c r="T74" s="46">
        <f aca="true" t="shared" si="17" ref="T74:T108">IF(O74="","",IF(R74&lt;0,J74*(-1),IF(G74="買",(P74-H74)*100,(H74-P74)*100)))</f>
      </c>
      <c r="U74" s="46"/>
    </row>
    <row r="75" spans="2:21" ht="13.5">
      <c r="B75" s="42">
        <v>67</v>
      </c>
      <c r="C75" s="43">
        <f t="shared" si="14"/>
      </c>
      <c r="D75" s="43"/>
      <c r="E75" s="42"/>
      <c r="F75" s="8"/>
      <c r="G75" s="42" t="s">
        <v>3</v>
      </c>
      <c r="H75" s="44"/>
      <c r="I75" s="44"/>
      <c r="J75" s="42"/>
      <c r="K75" s="43">
        <f t="shared" si="13"/>
      </c>
      <c r="L75" s="43"/>
      <c r="M75" s="6">
        <f t="shared" si="15"/>
      </c>
      <c r="N75" s="42"/>
      <c r="O75" s="8"/>
      <c r="P75" s="44"/>
      <c r="Q75" s="44"/>
      <c r="R75" s="45">
        <f t="shared" si="16"/>
      </c>
      <c r="S75" s="45"/>
      <c r="T75" s="46">
        <f t="shared" si="17"/>
      </c>
      <c r="U75" s="46"/>
    </row>
    <row r="76" spans="2:21" ht="13.5">
      <c r="B76" s="42">
        <v>68</v>
      </c>
      <c r="C76" s="43">
        <f t="shared" si="14"/>
      </c>
      <c r="D76" s="43"/>
      <c r="E76" s="42"/>
      <c r="F76" s="8"/>
      <c r="G76" s="42" t="s">
        <v>3</v>
      </c>
      <c r="H76" s="44"/>
      <c r="I76" s="44"/>
      <c r="J76" s="42"/>
      <c r="K76" s="43">
        <f t="shared" si="13"/>
      </c>
      <c r="L76" s="43"/>
      <c r="M76" s="6">
        <f t="shared" si="15"/>
      </c>
      <c r="N76" s="42"/>
      <c r="O76" s="8"/>
      <c r="P76" s="44"/>
      <c r="Q76" s="44"/>
      <c r="R76" s="45">
        <f t="shared" si="16"/>
      </c>
      <c r="S76" s="45"/>
      <c r="T76" s="46">
        <f t="shared" si="17"/>
      </c>
      <c r="U76" s="46"/>
    </row>
    <row r="77" spans="2:21" ht="13.5">
      <c r="B77" s="42">
        <v>69</v>
      </c>
      <c r="C77" s="43">
        <f t="shared" si="14"/>
      </c>
      <c r="D77" s="43"/>
      <c r="E77" s="42"/>
      <c r="F77" s="8"/>
      <c r="G77" s="42" t="s">
        <v>3</v>
      </c>
      <c r="H77" s="44"/>
      <c r="I77" s="44"/>
      <c r="J77" s="42"/>
      <c r="K77" s="43">
        <f t="shared" si="13"/>
      </c>
      <c r="L77" s="43"/>
      <c r="M77" s="6">
        <f t="shared" si="15"/>
      </c>
      <c r="N77" s="42"/>
      <c r="O77" s="8"/>
      <c r="P77" s="44"/>
      <c r="Q77" s="44"/>
      <c r="R77" s="45">
        <f t="shared" si="16"/>
      </c>
      <c r="S77" s="45"/>
      <c r="T77" s="46">
        <f t="shared" si="17"/>
      </c>
      <c r="U77" s="46"/>
    </row>
    <row r="78" spans="2:21" ht="13.5">
      <c r="B78" s="42">
        <v>70</v>
      </c>
      <c r="C78" s="43">
        <f t="shared" si="14"/>
      </c>
      <c r="D78" s="43"/>
      <c r="E78" s="42"/>
      <c r="F78" s="8"/>
      <c r="G78" s="42" t="s">
        <v>4</v>
      </c>
      <c r="H78" s="44"/>
      <c r="I78" s="44"/>
      <c r="J78" s="42"/>
      <c r="K78" s="43">
        <f t="shared" si="13"/>
      </c>
      <c r="L78" s="43"/>
      <c r="M78" s="6">
        <f t="shared" si="15"/>
      </c>
      <c r="N78" s="42"/>
      <c r="O78" s="8"/>
      <c r="P78" s="44"/>
      <c r="Q78" s="44"/>
      <c r="R78" s="45">
        <f t="shared" si="16"/>
      </c>
      <c r="S78" s="45"/>
      <c r="T78" s="46">
        <f t="shared" si="17"/>
      </c>
      <c r="U78" s="46"/>
    </row>
    <row r="79" spans="2:21" ht="13.5">
      <c r="B79" s="42">
        <v>71</v>
      </c>
      <c r="C79" s="43">
        <f t="shared" si="14"/>
      </c>
      <c r="D79" s="43"/>
      <c r="E79" s="42"/>
      <c r="F79" s="8"/>
      <c r="G79" s="42" t="s">
        <v>3</v>
      </c>
      <c r="H79" s="44"/>
      <c r="I79" s="44"/>
      <c r="J79" s="42"/>
      <c r="K79" s="43">
        <f t="shared" si="13"/>
      </c>
      <c r="L79" s="43"/>
      <c r="M79" s="6">
        <f t="shared" si="15"/>
      </c>
      <c r="N79" s="42"/>
      <c r="O79" s="8"/>
      <c r="P79" s="44"/>
      <c r="Q79" s="44"/>
      <c r="R79" s="45">
        <f t="shared" si="16"/>
      </c>
      <c r="S79" s="45"/>
      <c r="T79" s="46">
        <f t="shared" si="17"/>
      </c>
      <c r="U79" s="46"/>
    </row>
    <row r="80" spans="2:21" ht="13.5">
      <c r="B80" s="42">
        <v>72</v>
      </c>
      <c r="C80" s="43">
        <f t="shared" si="14"/>
      </c>
      <c r="D80" s="43"/>
      <c r="E80" s="42"/>
      <c r="F80" s="8"/>
      <c r="G80" s="42" t="s">
        <v>4</v>
      </c>
      <c r="H80" s="44"/>
      <c r="I80" s="44"/>
      <c r="J80" s="42"/>
      <c r="K80" s="43">
        <f t="shared" si="13"/>
      </c>
      <c r="L80" s="43"/>
      <c r="M80" s="6">
        <f t="shared" si="15"/>
      </c>
      <c r="N80" s="42"/>
      <c r="O80" s="8"/>
      <c r="P80" s="44"/>
      <c r="Q80" s="44"/>
      <c r="R80" s="45">
        <f t="shared" si="16"/>
      </c>
      <c r="S80" s="45"/>
      <c r="T80" s="46">
        <f t="shared" si="17"/>
      </c>
      <c r="U80" s="46"/>
    </row>
    <row r="81" spans="2:21" ht="13.5">
      <c r="B81" s="42">
        <v>73</v>
      </c>
      <c r="C81" s="43">
        <f t="shared" si="14"/>
      </c>
      <c r="D81" s="43"/>
      <c r="E81" s="42"/>
      <c r="F81" s="8"/>
      <c r="G81" s="42" t="s">
        <v>3</v>
      </c>
      <c r="H81" s="44"/>
      <c r="I81" s="44"/>
      <c r="J81" s="42"/>
      <c r="K81" s="43">
        <f t="shared" si="13"/>
      </c>
      <c r="L81" s="43"/>
      <c r="M81" s="6">
        <f t="shared" si="15"/>
      </c>
      <c r="N81" s="42"/>
      <c r="O81" s="8"/>
      <c r="P81" s="44"/>
      <c r="Q81" s="44"/>
      <c r="R81" s="45">
        <f t="shared" si="16"/>
      </c>
      <c r="S81" s="45"/>
      <c r="T81" s="46">
        <f t="shared" si="17"/>
      </c>
      <c r="U81" s="46"/>
    </row>
    <row r="82" spans="2:21" ht="13.5">
      <c r="B82" s="42">
        <v>74</v>
      </c>
      <c r="C82" s="43">
        <f t="shared" si="14"/>
      </c>
      <c r="D82" s="43"/>
      <c r="E82" s="42"/>
      <c r="F82" s="8"/>
      <c r="G82" s="42" t="s">
        <v>3</v>
      </c>
      <c r="H82" s="44"/>
      <c r="I82" s="44"/>
      <c r="J82" s="42"/>
      <c r="K82" s="43">
        <f t="shared" si="13"/>
      </c>
      <c r="L82" s="43"/>
      <c r="M82" s="6">
        <f t="shared" si="15"/>
      </c>
      <c r="N82" s="42"/>
      <c r="O82" s="8"/>
      <c r="P82" s="44"/>
      <c r="Q82" s="44"/>
      <c r="R82" s="45">
        <f t="shared" si="16"/>
      </c>
      <c r="S82" s="45"/>
      <c r="T82" s="46">
        <f t="shared" si="17"/>
      </c>
      <c r="U82" s="46"/>
    </row>
    <row r="83" spans="2:21" ht="13.5">
      <c r="B83" s="42">
        <v>75</v>
      </c>
      <c r="C83" s="43">
        <f t="shared" si="14"/>
      </c>
      <c r="D83" s="43"/>
      <c r="E83" s="42"/>
      <c r="F83" s="8"/>
      <c r="G83" s="42" t="s">
        <v>3</v>
      </c>
      <c r="H83" s="44"/>
      <c r="I83" s="44"/>
      <c r="J83" s="42"/>
      <c r="K83" s="43">
        <f t="shared" si="13"/>
      </c>
      <c r="L83" s="43"/>
      <c r="M83" s="6">
        <f t="shared" si="15"/>
      </c>
      <c r="N83" s="42"/>
      <c r="O83" s="8"/>
      <c r="P83" s="44"/>
      <c r="Q83" s="44"/>
      <c r="R83" s="45">
        <f t="shared" si="16"/>
      </c>
      <c r="S83" s="45"/>
      <c r="T83" s="46">
        <f t="shared" si="17"/>
      </c>
      <c r="U83" s="46"/>
    </row>
    <row r="84" spans="2:21" ht="13.5">
      <c r="B84" s="42">
        <v>76</v>
      </c>
      <c r="C84" s="43">
        <f t="shared" si="14"/>
      </c>
      <c r="D84" s="43"/>
      <c r="E84" s="42"/>
      <c r="F84" s="8"/>
      <c r="G84" s="42" t="s">
        <v>3</v>
      </c>
      <c r="H84" s="44"/>
      <c r="I84" s="44"/>
      <c r="J84" s="42"/>
      <c r="K84" s="43">
        <f t="shared" si="13"/>
      </c>
      <c r="L84" s="43"/>
      <c r="M84" s="6">
        <f t="shared" si="15"/>
      </c>
      <c r="N84" s="42"/>
      <c r="O84" s="8"/>
      <c r="P84" s="44"/>
      <c r="Q84" s="44"/>
      <c r="R84" s="45">
        <f t="shared" si="16"/>
      </c>
      <c r="S84" s="45"/>
      <c r="T84" s="46">
        <f t="shared" si="17"/>
      </c>
      <c r="U84" s="46"/>
    </row>
    <row r="85" spans="2:21" ht="13.5">
      <c r="B85" s="42">
        <v>77</v>
      </c>
      <c r="C85" s="43">
        <f t="shared" si="14"/>
      </c>
      <c r="D85" s="43"/>
      <c r="E85" s="42"/>
      <c r="F85" s="8"/>
      <c r="G85" s="42" t="s">
        <v>4</v>
      </c>
      <c r="H85" s="44"/>
      <c r="I85" s="44"/>
      <c r="J85" s="42"/>
      <c r="K85" s="43">
        <f t="shared" si="13"/>
      </c>
      <c r="L85" s="43"/>
      <c r="M85" s="6">
        <f t="shared" si="15"/>
      </c>
      <c r="N85" s="42"/>
      <c r="O85" s="8"/>
      <c r="P85" s="44"/>
      <c r="Q85" s="44"/>
      <c r="R85" s="45">
        <f t="shared" si="16"/>
      </c>
      <c r="S85" s="45"/>
      <c r="T85" s="46">
        <f t="shared" si="17"/>
      </c>
      <c r="U85" s="46"/>
    </row>
    <row r="86" spans="2:21" ht="13.5">
      <c r="B86" s="42">
        <v>78</v>
      </c>
      <c r="C86" s="43">
        <f t="shared" si="14"/>
      </c>
      <c r="D86" s="43"/>
      <c r="E86" s="42"/>
      <c r="F86" s="8"/>
      <c r="G86" s="42" t="s">
        <v>3</v>
      </c>
      <c r="H86" s="44"/>
      <c r="I86" s="44"/>
      <c r="J86" s="42"/>
      <c r="K86" s="43">
        <f t="shared" si="13"/>
      </c>
      <c r="L86" s="43"/>
      <c r="M86" s="6">
        <f t="shared" si="15"/>
      </c>
      <c r="N86" s="42"/>
      <c r="O86" s="8"/>
      <c r="P86" s="44"/>
      <c r="Q86" s="44"/>
      <c r="R86" s="45">
        <f t="shared" si="16"/>
      </c>
      <c r="S86" s="45"/>
      <c r="T86" s="46">
        <f t="shared" si="17"/>
      </c>
      <c r="U86" s="46"/>
    </row>
    <row r="87" spans="2:21" ht="13.5">
      <c r="B87" s="42">
        <v>79</v>
      </c>
      <c r="C87" s="43">
        <f t="shared" si="14"/>
      </c>
      <c r="D87" s="43"/>
      <c r="E87" s="42"/>
      <c r="F87" s="8"/>
      <c r="G87" s="42" t="s">
        <v>4</v>
      </c>
      <c r="H87" s="44"/>
      <c r="I87" s="44"/>
      <c r="J87" s="42"/>
      <c r="K87" s="43">
        <f t="shared" si="13"/>
      </c>
      <c r="L87" s="43"/>
      <c r="M87" s="6">
        <f t="shared" si="15"/>
      </c>
      <c r="N87" s="42"/>
      <c r="O87" s="8"/>
      <c r="P87" s="44"/>
      <c r="Q87" s="44"/>
      <c r="R87" s="45">
        <f t="shared" si="16"/>
      </c>
      <c r="S87" s="45"/>
      <c r="T87" s="46">
        <f t="shared" si="17"/>
      </c>
      <c r="U87" s="46"/>
    </row>
    <row r="88" spans="2:21" ht="13.5">
      <c r="B88" s="42">
        <v>80</v>
      </c>
      <c r="C88" s="43">
        <f t="shared" si="14"/>
      </c>
      <c r="D88" s="43"/>
      <c r="E88" s="42"/>
      <c r="F88" s="8"/>
      <c r="G88" s="42" t="s">
        <v>4</v>
      </c>
      <c r="H88" s="44"/>
      <c r="I88" s="44"/>
      <c r="J88" s="42"/>
      <c r="K88" s="43">
        <f t="shared" si="13"/>
      </c>
      <c r="L88" s="43"/>
      <c r="M88" s="6">
        <f t="shared" si="15"/>
      </c>
      <c r="N88" s="42"/>
      <c r="O88" s="8"/>
      <c r="P88" s="44"/>
      <c r="Q88" s="44"/>
      <c r="R88" s="45">
        <f t="shared" si="16"/>
      </c>
      <c r="S88" s="45"/>
      <c r="T88" s="46">
        <f t="shared" si="17"/>
      </c>
      <c r="U88" s="46"/>
    </row>
    <row r="89" spans="2:21" ht="13.5">
      <c r="B89" s="42">
        <v>81</v>
      </c>
      <c r="C89" s="43">
        <f t="shared" si="14"/>
      </c>
      <c r="D89" s="43"/>
      <c r="E89" s="42"/>
      <c r="F89" s="8"/>
      <c r="G89" s="42" t="s">
        <v>4</v>
      </c>
      <c r="H89" s="44"/>
      <c r="I89" s="44"/>
      <c r="J89" s="42"/>
      <c r="K89" s="43">
        <f t="shared" si="13"/>
      </c>
      <c r="L89" s="43"/>
      <c r="M89" s="6">
        <f t="shared" si="15"/>
      </c>
      <c r="N89" s="42"/>
      <c r="O89" s="8"/>
      <c r="P89" s="44"/>
      <c r="Q89" s="44"/>
      <c r="R89" s="45">
        <f t="shared" si="16"/>
      </c>
      <c r="S89" s="45"/>
      <c r="T89" s="46">
        <f t="shared" si="17"/>
      </c>
      <c r="U89" s="46"/>
    </row>
    <row r="90" spans="2:21" ht="13.5">
      <c r="B90" s="42">
        <v>82</v>
      </c>
      <c r="C90" s="43">
        <f t="shared" si="14"/>
      </c>
      <c r="D90" s="43"/>
      <c r="E90" s="42"/>
      <c r="F90" s="8"/>
      <c r="G90" s="42" t="s">
        <v>4</v>
      </c>
      <c r="H90" s="44"/>
      <c r="I90" s="44"/>
      <c r="J90" s="42"/>
      <c r="K90" s="43">
        <f t="shared" si="13"/>
      </c>
      <c r="L90" s="43"/>
      <c r="M90" s="6">
        <f t="shared" si="15"/>
      </c>
      <c r="N90" s="42"/>
      <c r="O90" s="8"/>
      <c r="P90" s="44"/>
      <c r="Q90" s="44"/>
      <c r="R90" s="45">
        <f t="shared" si="16"/>
      </c>
      <c r="S90" s="45"/>
      <c r="T90" s="46">
        <f t="shared" si="17"/>
      </c>
      <c r="U90" s="46"/>
    </row>
    <row r="91" spans="2:21" ht="13.5">
      <c r="B91" s="42">
        <v>83</v>
      </c>
      <c r="C91" s="43">
        <f t="shared" si="14"/>
      </c>
      <c r="D91" s="43"/>
      <c r="E91" s="42"/>
      <c r="F91" s="8"/>
      <c r="G91" s="42" t="s">
        <v>4</v>
      </c>
      <c r="H91" s="44"/>
      <c r="I91" s="44"/>
      <c r="J91" s="42"/>
      <c r="K91" s="43">
        <f t="shared" si="13"/>
      </c>
      <c r="L91" s="43"/>
      <c r="M91" s="6">
        <f t="shared" si="15"/>
      </c>
      <c r="N91" s="42"/>
      <c r="O91" s="8"/>
      <c r="P91" s="44"/>
      <c r="Q91" s="44"/>
      <c r="R91" s="45">
        <f t="shared" si="16"/>
      </c>
      <c r="S91" s="45"/>
      <c r="T91" s="46">
        <f t="shared" si="17"/>
      </c>
      <c r="U91" s="46"/>
    </row>
    <row r="92" spans="2:21" ht="13.5">
      <c r="B92" s="42">
        <v>84</v>
      </c>
      <c r="C92" s="43">
        <f t="shared" si="14"/>
      </c>
      <c r="D92" s="43"/>
      <c r="E92" s="42"/>
      <c r="F92" s="8"/>
      <c r="G92" s="42" t="s">
        <v>3</v>
      </c>
      <c r="H92" s="44"/>
      <c r="I92" s="44"/>
      <c r="J92" s="42"/>
      <c r="K92" s="43">
        <f t="shared" si="13"/>
      </c>
      <c r="L92" s="43"/>
      <c r="M92" s="6">
        <f t="shared" si="15"/>
      </c>
      <c r="N92" s="42"/>
      <c r="O92" s="8"/>
      <c r="P92" s="44"/>
      <c r="Q92" s="44"/>
      <c r="R92" s="45">
        <f t="shared" si="16"/>
      </c>
      <c r="S92" s="45"/>
      <c r="T92" s="46">
        <f t="shared" si="17"/>
      </c>
      <c r="U92" s="46"/>
    </row>
    <row r="93" spans="2:21" ht="13.5">
      <c r="B93" s="42">
        <v>85</v>
      </c>
      <c r="C93" s="43">
        <f t="shared" si="14"/>
      </c>
      <c r="D93" s="43"/>
      <c r="E93" s="42"/>
      <c r="F93" s="8"/>
      <c r="G93" s="42" t="s">
        <v>4</v>
      </c>
      <c r="H93" s="44"/>
      <c r="I93" s="44"/>
      <c r="J93" s="42"/>
      <c r="K93" s="43">
        <f t="shared" si="13"/>
      </c>
      <c r="L93" s="43"/>
      <c r="M93" s="6">
        <f t="shared" si="15"/>
      </c>
      <c r="N93" s="42"/>
      <c r="O93" s="8"/>
      <c r="P93" s="44"/>
      <c r="Q93" s="44"/>
      <c r="R93" s="45">
        <f t="shared" si="16"/>
      </c>
      <c r="S93" s="45"/>
      <c r="T93" s="46">
        <f t="shared" si="17"/>
      </c>
      <c r="U93" s="46"/>
    </row>
    <row r="94" spans="2:21" ht="13.5">
      <c r="B94" s="42">
        <v>86</v>
      </c>
      <c r="C94" s="43">
        <f t="shared" si="14"/>
      </c>
      <c r="D94" s="43"/>
      <c r="E94" s="42"/>
      <c r="F94" s="8"/>
      <c r="G94" s="42" t="s">
        <v>3</v>
      </c>
      <c r="H94" s="44"/>
      <c r="I94" s="44"/>
      <c r="J94" s="42"/>
      <c r="K94" s="43">
        <f t="shared" si="13"/>
      </c>
      <c r="L94" s="43"/>
      <c r="M94" s="6">
        <f t="shared" si="15"/>
      </c>
      <c r="N94" s="42"/>
      <c r="O94" s="8"/>
      <c r="P94" s="44"/>
      <c r="Q94" s="44"/>
      <c r="R94" s="45">
        <f t="shared" si="16"/>
      </c>
      <c r="S94" s="45"/>
      <c r="T94" s="46">
        <f t="shared" si="17"/>
      </c>
      <c r="U94" s="46"/>
    </row>
    <row r="95" spans="2:21" ht="13.5">
      <c r="B95" s="42">
        <v>87</v>
      </c>
      <c r="C95" s="43">
        <f t="shared" si="14"/>
      </c>
      <c r="D95" s="43"/>
      <c r="E95" s="42"/>
      <c r="F95" s="8"/>
      <c r="G95" s="42" t="s">
        <v>4</v>
      </c>
      <c r="H95" s="44"/>
      <c r="I95" s="44"/>
      <c r="J95" s="42"/>
      <c r="K95" s="43">
        <f t="shared" si="13"/>
      </c>
      <c r="L95" s="43"/>
      <c r="M95" s="6">
        <f t="shared" si="15"/>
      </c>
      <c r="N95" s="42"/>
      <c r="O95" s="8"/>
      <c r="P95" s="44"/>
      <c r="Q95" s="44"/>
      <c r="R95" s="45">
        <f t="shared" si="16"/>
      </c>
      <c r="S95" s="45"/>
      <c r="T95" s="46">
        <f t="shared" si="17"/>
      </c>
      <c r="U95" s="46"/>
    </row>
    <row r="96" spans="2:21" ht="13.5">
      <c r="B96" s="42">
        <v>88</v>
      </c>
      <c r="C96" s="43">
        <f t="shared" si="14"/>
      </c>
      <c r="D96" s="43"/>
      <c r="E96" s="42"/>
      <c r="F96" s="8"/>
      <c r="G96" s="42" t="s">
        <v>3</v>
      </c>
      <c r="H96" s="44"/>
      <c r="I96" s="44"/>
      <c r="J96" s="42"/>
      <c r="K96" s="43">
        <f t="shared" si="13"/>
      </c>
      <c r="L96" s="43"/>
      <c r="M96" s="6">
        <f t="shared" si="15"/>
      </c>
      <c r="N96" s="42"/>
      <c r="O96" s="8"/>
      <c r="P96" s="44"/>
      <c r="Q96" s="44"/>
      <c r="R96" s="45">
        <f t="shared" si="16"/>
      </c>
      <c r="S96" s="45"/>
      <c r="T96" s="46">
        <f t="shared" si="17"/>
      </c>
      <c r="U96" s="46"/>
    </row>
    <row r="97" spans="2:21" ht="13.5">
      <c r="B97" s="42">
        <v>89</v>
      </c>
      <c r="C97" s="43">
        <f t="shared" si="14"/>
      </c>
      <c r="D97" s="43"/>
      <c r="E97" s="42"/>
      <c r="F97" s="8"/>
      <c r="G97" s="42" t="s">
        <v>4</v>
      </c>
      <c r="H97" s="44"/>
      <c r="I97" s="44"/>
      <c r="J97" s="42"/>
      <c r="K97" s="43">
        <f t="shared" si="13"/>
      </c>
      <c r="L97" s="43"/>
      <c r="M97" s="6">
        <f t="shared" si="15"/>
      </c>
      <c r="N97" s="42"/>
      <c r="O97" s="8"/>
      <c r="P97" s="44"/>
      <c r="Q97" s="44"/>
      <c r="R97" s="45">
        <f t="shared" si="16"/>
      </c>
      <c r="S97" s="45"/>
      <c r="T97" s="46">
        <f t="shared" si="17"/>
      </c>
      <c r="U97" s="46"/>
    </row>
    <row r="98" spans="2:21" ht="13.5">
      <c r="B98" s="42">
        <v>90</v>
      </c>
      <c r="C98" s="43">
        <f t="shared" si="14"/>
      </c>
      <c r="D98" s="43"/>
      <c r="E98" s="42"/>
      <c r="F98" s="8"/>
      <c r="G98" s="42" t="s">
        <v>3</v>
      </c>
      <c r="H98" s="44"/>
      <c r="I98" s="44"/>
      <c r="J98" s="42"/>
      <c r="K98" s="43">
        <f t="shared" si="13"/>
      </c>
      <c r="L98" s="43"/>
      <c r="M98" s="6">
        <f t="shared" si="15"/>
      </c>
      <c r="N98" s="42"/>
      <c r="O98" s="8"/>
      <c r="P98" s="44"/>
      <c r="Q98" s="44"/>
      <c r="R98" s="45">
        <f t="shared" si="16"/>
      </c>
      <c r="S98" s="45"/>
      <c r="T98" s="46">
        <f t="shared" si="17"/>
      </c>
      <c r="U98" s="46"/>
    </row>
    <row r="99" spans="2:21" ht="13.5">
      <c r="B99" s="42">
        <v>91</v>
      </c>
      <c r="C99" s="43">
        <f t="shared" si="14"/>
      </c>
      <c r="D99" s="43"/>
      <c r="E99" s="42"/>
      <c r="F99" s="8"/>
      <c r="G99" s="42" t="s">
        <v>4</v>
      </c>
      <c r="H99" s="44"/>
      <c r="I99" s="44"/>
      <c r="J99" s="42"/>
      <c r="K99" s="43">
        <f t="shared" si="13"/>
      </c>
      <c r="L99" s="43"/>
      <c r="M99" s="6">
        <f t="shared" si="15"/>
      </c>
      <c r="N99" s="42"/>
      <c r="O99" s="8"/>
      <c r="P99" s="44"/>
      <c r="Q99" s="44"/>
      <c r="R99" s="45">
        <f t="shared" si="16"/>
      </c>
      <c r="S99" s="45"/>
      <c r="T99" s="46">
        <f t="shared" si="17"/>
      </c>
      <c r="U99" s="46"/>
    </row>
    <row r="100" spans="2:21" ht="13.5">
      <c r="B100" s="42">
        <v>92</v>
      </c>
      <c r="C100" s="43">
        <f t="shared" si="14"/>
      </c>
      <c r="D100" s="43"/>
      <c r="E100" s="42"/>
      <c r="F100" s="8"/>
      <c r="G100" s="42" t="s">
        <v>4</v>
      </c>
      <c r="H100" s="44"/>
      <c r="I100" s="44"/>
      <c r="J100" s="42"/>
      <c r="K100" s="43">
        <f t="shared" si="13"/>
      </c>
      <c r="L100" s="43"/>
      <c r="M100" s="6">
        <f t="shared" si="15"/>
      </c>
      <c r="N100" s="42"/>
      <c r="O100" s="8"/>
      <c r="P100" s="44"/>
      <c r="Q100" s="44"/>
      <c r="R100" s="45">
        <f t="shared" si="16"/>
      </c>
      <c r="S100" s="45"/>
      <c r="T100" s="46">
        <f t="shared" si="17"/>
      </c>
      <c r="U100" s="46"/>
    </row>
    <row r="101" spans="2:21" ht="13.5">
      <c r="B101" s="42">
        <v>93</v>
      </c>
      <c r="C101" s="43">
        <f t="shared" si="14"/>
      </c>
      <c r="D101" s="43"/>
      <c r="E101" s="42"/>
      <c r="F101" s="8"/>
      <c r="G101" s="42" t="s">
        <v>3</v>
      </c>
      <c r="H101" s="44"/>
      <c r="I101" s="44"/>
      <c r="J101" s="42"/>
      <c r="K101" s="43">
        <f t="shared" si="13"/>
      </c>
      <c r="L101" s="43"/>
      <c r="M101" s="6">
        <f t="shared" si="15"/>
      </c>
      <c r="N101" s="42"/>
      <c r="O101" s="8"/>
      <c r="P101" s="44"/>
      <c r="Q101" s="44"/>
      <c r="R101" s="45">
        <f t="shared" si="16"/>
      </c>
      <c r="S101" s="45"/>
      <c r="T101" s="46">
        <f t="shared" si="17"/>
      </c>
      <c r="U101" s="46"/>
    </row>
    <row r="102" spans="2:21" ht="13.5">
      <c r="B102" s="42">
        <v>94</v>
      </c>
      <c r="C102" s="43">
        <f t="shared" si="14"/>
      </c>
      <c r="D102" s="43"/>
      <c r="E102" s="42"/>
      <c r="F102" s="8"/>
      <c r="G102" s="42" t="s">
        <v>3</v>
      </c>
      <c r="H102" s="44"/>
      <c r="I102" s="44"/>
      <c r="J102" s="42"/>
      <c r="K102" s="43">
        <f t="shared" si="13"/>
      </c>
      <c r="L102" s="43"/>
      <c r="M102" s="6">
        <f t="shared" si="15"/>
      </c>
      <c r="N102" s="42"/>
      <c r="O102" s="8"/>
      <c r="P102" s="44"/>
      <c r="Q102" s="44"/>
      <c r="R102" s="45">
        <f t="shared" si="16"/>
      </c>
      <c r="S102" s="45"/>
      <c r="T102" s="46">
        <f t="shared" si="17"/>
      </c>
      <c r="U102" s="46"/>
    </row>
    <row r="103" spans="2:21" ht="13.5">
      <c r="B103" s="42">
        <v>95</v>
      </c>
      <c r="C103" s="43">
        <f t="shared" si="14"/>
      </c>
      <c r="D103" s="43"/>
      <c r="E103" s="42"/>
      <c r="F103" s="8"/>
      <c r="G103" s="42" t="s">
        <v>3</v>
      </c>
      <c r="H103" s="44"/>
      <c r="I103" s="44"/>
      <c r="J103" s="42"/>
      <c r="K103" s="43">
        <f t="shared" si="13"/>
      </c>
      <c r="L103" s="43"/>
      <c r="M103" s="6">
        <f t="shared" si="15"/>
      </c>
      <c r="N103" s="42"/>
      <c r="O103" s="8"/>
      <c r="P103" s="44"/>
      <c r="Q103" s="44"/>
      <c r="R103" s="45">
        <f t="shared" si="16"/>
      </c>
      <c r="S103" s="45"/>
      <c r="T103" s="46">
        <f t="shared" si="17"/>
      </c>
      <c r="U103" s="46"/>
    </row>
    <row r="104" spans="2:21" ht="13.5">
      <c r="B104" s="42">
        <v>96</v>
      </c>
      <c r="C104" s="43">
        <f t="shared" si="14"/>
      </c>
      <c r="D104" s="43"/>
      <c r="E104" s="42"/>
      <c r="F104" s="8"/>
      <c r="G104" s="42" t="s">
        <v>4</v>
      </c>
      <c r="H104" s="44"/>
      <c r="I104" s="44"/>
      <c r="J104" s="42"/>
      <c r="K104" s="43">
        <f t="shared" si="13"/>
      </c>
      <c r="L104" s="43"/>
      <c r="M104" s="6">
        <f t="shared" si="15"/>
      </c>
      <c r="N104" s="42"/>
      <c r="O104" s="8"/>
      <c r="P104" s="44"/>
      <c r="Q104" s="44"/>
      <c r="R104" s="45">
        <f t="shared" si="16"/>
      </c>
      <c r="S104" s="45"/>
      <c r="T104" s="46">
        <f t="shared" si="17"/>
      </c>
      <c r="U104" s="46"/>
    </row>
    <row r="105" spans="2:21" ht="13.5">
      <c r="B105" s="42">
        <v>97</v>
      </c>
      <c r="C105" s="43">
        <f t="shared" si="14"/>
      </c>
      <c r="D105" s="43"/>
      <c r="E105" s="42"/>
      <c r="F105" s="8"/>
      <c r="G105" s="42" t="s">
        <v>3</v>
      </c>
      <c r="H105" s="44"/>
      <c r="I105" s="44"/>
      <c r="J105" s="42"/>
      <c r="K105" s="43">
        <f t="shared" si="13"/>
      </c>
      <c r="L105" s="43"/>
      <c r="M105" s="6">
        <f t="shared" si="15"/>
      </c>
      <c r="N105" s="42"/>
      <c r="O105" s="8"/>
      <c r="P105" s="44"/>
      <c r="Q105" s="44"/>
      <c r="R105" s="45">
        <f t="shared" si="16"/>
      </c>
      <c r="S105" s="45"/>
      <c r="T105" s="46">
        <f t="shared" si="17"/>
      </c>
      <c r="U105" s="46"/>
    </row>
    <row r="106" spans="2:21" ht="13.5">
      <c r="B106" s="42">
        <v>98</v>
      </c>
      <c r="C106" s="43">
        <f t="shared" si="14"/>
      </c>
      <c r="D106" s="43"/>
      <c r="E106" s="42"/>
      <c r="F106" s="8"/>
      <c r="G106" s="42" t="s">
        <v>4</v>
      </c>
      <c r="H106" s="44"/>
      <c r="I106" s="44"/>
      <c r="J106" s="42"/>
      <c r="K106" s="43">
        <f t="shared" si="13"/>
      </c>
      <c r="L106" s="43"/>
      <c r="M106" s="6">
        <f t="shared" si="15"/>
      </c>
      <c r="N106" s="42"/>
      <c r="O106" s="8"/>
      <c r="P106" s="44"/>
      <c r="Q106" s="44"/>
      <c r="R106" s="45">
        <f t="shared" si="16"/>
      </c>
      <c r="S106" s="45"/>
      <c r="T106" s="46">
        <f t="shared" si="17"/>
      </c>
      <c r="U106" s="46"/>
    </row>
    <row r="107" spans="2:21" ht="13.5">
      <c r="B107" s="42">
        <v>99</v>
      </c>
      <c r="C107" s="43">
        <f t="shared" si="14"/>
      </c>
      <c r="D107" s="43"/>
      <c r="E107" s="42"/>
      <c r="F107" s="8"/>
      <c r="G107" s="42" t="s">
        <v>4</v>
      </c>
      <c r="H107" s="44"/>
      <c r="I107" s="44"/>
      <c r="J107" s="42"/>
      <c r="K107" s="43">
        <f t="shared" si="13"/>
      </c>
      <c r="L107" s="43"/>
      <c r="M107" s="6">
        <f t="shared" si="15"/>
      </c>
      <c r="N107" s="42"/>
      <c r="O107" s="8"/>
      <c r="P107" s="44"/>
      <c r="Q107" s="44"/>
      <c r="R107" s="45">
        <f t="shared" si="16"/>
      </c>
      <c r="S107" s="45"/>
      <c r="T107" s="46">
        <f t="shared" si="17"/>
      </c>
      <c r="U107" s="46"/>
    </row>
    <row r="108" spans="2:21" ht="13.5">
      <c r="B108" s="42">
        <v>100</v>
      </c>
      <c r="C108" s="43">
        <f t="shared" si="14"/>
      </c>
      <c r="D108" s="43"/>
      <c r="E108" s="42"/>
      <c r="F108" s="8"/>
      <c r="G108" s="42" t="s">
        <v>3</v>
      </c>
      <c r="H108" s="44"/>
      <c r="I108" s="44"/>
      <c r="J108" s="42"/>
      <c r="K108" s="43">
        <f t="shared" si="13"/>
      </c>
      <c r="L108" s="43"/>
      <c r="M108" s="6">
        <f t="shared" si="15"/>
      </c>
      <c r="N108" s="42"/>
      <c r="O108" s="8"/>
      <c r="P108" s="44"/>
      <c r="Q108" s="44"/>
      <c r="R108" s="45">
        <f t="shared" si="16"/>
      </c>
      <c r="S108" s="45"/>
      <c r="T108" s="46">
        <f t="shared" si="17"/>
      </c>
      <c r="U108" s="4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9 G14:G108">
    <cfRule type="cellIs" priority="11" dxfId="42" operator="equal" stopIfTrue="1">
      <formula>"買"</formula>
    </cfRule>
    <cfRule type="cellIs" priority="12" dxfId="43" operator="equal" stopIfTrue="1">
      <formula>"売"</formula>
    </cfRule>
  </conditionalFormatting>
  <conditionalFormatting sqref="G10">
    <cfRule type="cellIs" priority="7" dxfId="42" operator="equal" stopIfTrue="1">
      <formula>"買"</formula>
    </cfRule>
    <cfRule type="cellIs" priority="8" dxfId="43" operator="equal" stopIfTrue="1">
      <formula>"売"</formula>
    </cfRule>
  </conditionalFormatting>
  <conditionalFormatting sqref="G11:G12">
    <cfRule type="cellIs" priority="5" dxfId="42" operator="equal" stopIfTrue="1">
      <formula>"買"</formula>
    </cfRule>
    <cfRule type="cellIs" priority="6" dxfId="43" operator="equal" stopIfTrue="1">
      <formula>"売"</formula>
    </cfRule>
  </conditionalFormatting>
  <conditionalFormatting sqref="G13">
    <cfRule type="cellIs" priority="1" dxfId="42" operator="equal" stopIfTrue="1">
      <formula>"買"</formula>
    </cfRule>
    <cfRule type="cellIs" priority="2" dxfId="4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zoomScale="89" zoomScaleNormal="89" zoomScalePageLayoutView="0" workbookViewId="0" topLeftCell="A1">
      <pane ySplit="8" topLeftCell="A9" activePane="bottomLeft" state="frozen"/>
      <selection pane="topLeft" activeCell="A1" sqref="A1"/>
      <selection pane="bottomLeft" activeCell="P4" sqref="P4:Q4"/>
    </sheetView>
  </sheetViews>
  <sheetFormatPr defaultColWidth="9.00390625" defaultRowHeight="13.5"/>
  <cols>
    <col min="1" max="1" width="2.875" style="0" customWidth="1"/>
    <col min="2" max="18" width="6.625" style="0" customWidth="1"/>
    <col min="22" max="22" width="10.875" style="23" bestFit="1" customWidth="1"/>
  </cols>
  <sheetData>
    <row r="2" spans="2:20" ht="13.5">
      <c r="B2" s="71" t="s">
        <v>5</v>
      </c>
      <c r="C2" s="71"/>
      <c r="D2" s="74" t="s">
        <v>65</v>
      </c>
      <c r="E2" s="74"/>
      <c r="F2" s="71" t="s">
        <v>6</v>
      </c>
      <c r="G2" s="71"/>
      <c r="H2" s="74" t="s">
        <v>36</v>
      </c>
      <c r="I2" s="74"/>
      <c r="J2" s="71" t="s">
        <v>7</v>
      </c>
      <c r="K2" s="71"/>
      <c r="L2" s="68">
        <f>C9</f>
        <v>1000000</v>
      </c>
      <c r="M2" s="74"/>
      <c r="N2" s="71" t="s">
        <v>8</v>
      </c>
      <c r="O2" s="71"/>
      <c r="P2" s="68">
        <f>C55</f>
        <v>6866360.188546074</v>
      </c>
      <c r="Q2" s="74"/>
      <c r="R2" s="1"/>
      <c r="S2" s="1"/>
      <c r="T2" s="1"/>
    </row>
    <row r="3" spans="2:19" ht="57" customHeight="1">
      <c r="B3" s="71" t="s">
        <v>9</v>
      </c>
      <c r="C3" s="71"/>
      <c r="D3" s="76" t="s">
        <v>38</v>
      </c>
      <c r="E3" s="76"/>
      <c r="F3" s="76"/>
      <c r="G3" s="76"/>
      <c r="H3" s="76"/>
      <c r="I3" s="76"/>
      <c r="J3" s="71" t="s">
        <v>10</v>
      </c>
      <c r="K3" s="71"/>
      <c r="L3" s="76" t="s">
        <v>48</v>
      </c>
      <c r="M3" s="77"/>
      <c r="N3" s="77"/>
      <c r="O3" s="77"/>
      <c r="P3" s="77"/>
      <c r="Q3" s="77"/>
      <c r="R3" s="1"/>
      <c r="S3" s="1"/>
    </row>
    <row r="4" spans="2:20" ht="13.5">
      <c r="B4" s="71" t="s">
        <v>11</v>
      </c>
      <c r="C4" s="71"/>
      <c r="D4" s="69">
        <f>SUM($R$9:$S$993)</f>
        <v>5866360.188546074</v>
      </c>
      <c r="E4" s="69"/>
      <c r="F4" s="71" t="s">
        <v>12</v>
      </c>
      <c r="G4" s="71"/>
      <c r="H4" s="75">
        <f>SUM($T$9:$U$108)</f>
        <v>13886.099999999995</v>
      </c>
      <c r="I4" s="74"/>
      <c r="J4" s="67" t="s">
        <v>13</v>
      </c>
      <c r="K4" s="67"/>
      <c r="L4" s="68">
        <f>MAX($C$9:$D$990)-C9</f>
        <v>5866360.188546074</v>
      </c>
      <c r="M4" s="68"/>
      <c r="N4" s="67" t="s">
        <v>14</v>
      </c>
      <c r="O4" s="67"/>
      <c r="P4" s="69">
        <f>MIN($C$9:$D$990)-C9</f>
        <v>0</v>
      </c>
      <c r="Q4" s="69"/>
      <c r="R4" s="1"/>
      <c r="S4" s="1"/>
      <c r="T4" s="1"/>
    </row>
    <row r="5" spans="2:20" ht="13.5">
      <c r="B5" s="41" t="s">
        <v>15</v>
      </c>
      <c r="C5" s="2">
        <f>COUNTIF($R$9:$R$990,"&gt;0")</f>
        <v>34</v>
      </c>
      <c r="D5" s="40" t="s">
        <v>16</v>
      </c>
      <c r="E5" s="16">
        <f>COUNTIF($R$9:$R$990,"&lt;0")</f>
        <v>12</v>
      </c>
      <c r="F5" s="40" t="s">
        <v>17</v>
      </c>
      <c r="G5" s="2">
        <f>COUNTIF($R$9:$R$990,"=0")</f>
        <v>0</v>
      </c>
      <c r="H5" s="40" t="s">
        <v>18</v>
      </c>
      <c r="I5" s="3">
        <f>C5/SUM(C5,E5,G5)</f>
        <v>0.7391304347826086</v>
      </c>
      <c r="J5" s="70" t="s">
        <v>19</v>
      </c>
      <c r="K5" s="71"/>
      <c r="L5" s="72">
        <v>7</v>
      </c>
      <c r="M5" s="73"/>
      <c r="N5" s="18" t="s">
        <v>20</v>
      </c>
      <c r="O5" s="9"/>
      <c r="P5" s="72">
        <v>2</v>
      </c>
      <c r="Q5" s="7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21</v>
      </c>
      <c r="C7" s="56" t="s">
        <v>22</v>
      </c>
      <c r="D7" s="57"/>
      <c r="E7" s="60" t="s">
        <v>23</v>
      </c>
      <c r="F7" s="61"/>
      <c r="G7" s="61"/>
      <c r="H7" s="61"/>
      <c r="I7" s="49"/>
      <c r="J7" s="62" t="s">
        <v>47</v>
      </c>
      <c r="K7" s="63"/>
      <c r="L7" s="51"/>
      <c r="M7" s="64" t="s">
        <v>25</v>
      </c>
      <c r="N7" s="65" t="s">
        <v>26</v>
      </c>
      <c r="O7" s="66"/>
      <c r="P7" s="66"/>
      <c r="Q7" s="53"/>
      <c r="R7" s="47" t="s">
        <v>27</v>
      </c>
      <c r="S7" s="47"/>
      <c r="T7" s="47"/>
      <c r="U7" s="47"/>
    </row>
    <row r="8" spans="2:21" ht="13.5">
      <c r="B8" s="55"/>
      <c r="C8" s="58"/>
      <c r="D8" s="59"/>
      <c r="E8" s="19" t="s">
        <v>28</v>
      </c>
      <c r="F8" s="19" t="s">
        <v>29</v>
      </c>
      <c r="G8" s="19" t="s">
        <v>30</v>
      </c>
      <c r="H8" s="48" t="s">
        <v>31</v>
      </c>
      <c r="I8" s="49"/>
      <c r="J8" s="4" t="s">
        <v>32</v>
      </c>
      <c r="K8" s="50" t="s">
        <v>33</v>
      </c>
      <c r="L8" s="51"/>
      <c r="M8" s="64"/>
      <c r="N8" s="5" t="s">
        <v>28</v>
      </c>
      <c r="O8" s="5" t="s">
        <v>29</v>
      </c>
      <c r="P8" s="52" t="s">
        <v>31</v>
      </c>
      <c r="Q8" s="53"/>
      <c r="R8" s="47" t="s">
        <v>34</v>
      </c>
      <c r="S8" s="47"/>
      <c r="T8" s="47" t="s">
        <v>32</v>
      </c>
      <c r="U8" s="47"/>
    </row>
    <row r="9" spans="2:21" ht="13.5">
      <c r="B9" s="42">
        <v>1</v>
      </c>
      <c r="C9" s="43">
        <v>1000000</v>
      </c>
      <c r="D9" s="43"/>
      <c r="E9" s="42">
        <v>2008</v>
      </c>
      <c r="F9" s="8">
        <v>42377</v>
      </c>
      <c r="G9" s="42" t="s">
        <v>3</v>
      </c>
      <c r="H9" s="44">
        <v>214.398</v>
      </c>
      <c r="I9" s="44"/>
      <c r="J9" s="42">
        <v>294.8</v>
      </c>
      <c r="K9" s="43">
        <f>IF(F9="","",C9*0.02)</f>
        <v>20000</v>
      </c>
      <c r="L9" s="43"/>
      <c r="M9" s="6">
        <f>IF(J9="","",(K9/J9)/1000)</f>
        <v>0.06784260515603799</v>
      </c>
      <c r="N9" s="42">
        <v>2008</v>
      </c>
      <c r="O9" s="8">
        <v>42393</v>
      </c>
      <c r="P9" s="44">
        <v>211.509</v>
      </c>
      <c r="Q9" s="44"/>
      <c r="R9" s="45">
        <f>IF(O9="","",(IF(G9="売",H9-P9,P9-H9))*M9*100000)</f>
        <v>19599.728629579444</v>
      </c>
      <c r="S9" s="45"/>
      <c r="T9" s="46">
        <f>IF(O9="","",IF(R9&lt;0,J9*(-1),IF(G9="買",(P9-H9)*100,(H9-P9)*100)))</f>
        <v>288.900000000001</v>
      </c>
      <c r="U9" s="46"/>
    </row>
    <row r="10" spans="2:21" ht="13.5">
      <c r="B10" s="42">
        <v>2</v>
      </c>
      <c r="C10" s="43">
        <f aca="true" t="shared" si="0" ref="C10:C15">IF(R9="","",C9+R9)</f>
        <v>1019599.7286295794</v>
      </c>
      <c r="D10" s="43"/>
      <c r="E10" s="42">
        <v>2008</v>
      </c>
      <c r="F10" s="8">
        <v>42539</v>
      </c>
      <c r="G10" s="42" t="s">
        <v>4</v>
      </c>
      <c r="H10" s="44">
        <v>211.508</v>
      </c>
      <c r="I10" s="44"/>
      <c r="J10" s="42">
        <v>110.9</v>
      </c>
      <c r="K10" s="43">
        <f aca="true" t="shared" si="1" ref="K10:K46">IF(F10="","",C10*0.02)</f>
        <v>20391.99457259159</v>
      </c>
      <c r="L10" s="43"/>
      <c r="M10" s="6">
        <f aca="true" t="shared" si="2" ref="M10:M73">IF(J10="","",(K10/J10)/1000)</f>
        <v>0.1838773180576338</v>
      </c>
      <c r="N10" s="42">
        <v>2008</v>
      </c>
      <c r="O10" s="8">
        <v>42547</v>
      </c>
      <c r="P10" s="44">
        <v>213.385</v>
      </c>
      <c r="Q10" s="44"/>
      <c r="R10" s="45">
        <f aca="true" t="shared" si="3" ref="R10:R17">IF(O10="","",(IF(G10="売",H10-P10,P10-H10))*M10*100000)</f>
        <v>34513.77259941752</v>
      </c>
      <c r="S10" s="45"/>
      <c r="T10" s="46">
        <f>IF(O10="","",IF(R10&lt;0,J10*(-1),IF(G11="買",(P10-H10)*100,(H10-P10)*100)))</f>
        <v>187.6999999999981</v>
      </c>
      <c r="U10" s="46"/>
    </row>
    <row r="11" spans="2:21" ht="13.5">
      <c r="B11" s="42">
        <v>3</v>
      </c>
      <c r="C11" s="43">
        <f t="shared" si="0"/>
        <v>1054113.501228997</v>
      </c>
      <c r="D11" s="43"/>
      <c r="E11" s="42">
        <v>2008</v>
      </c>
      <c r="F11" s="8">
        <v>42572</v>
      </c>
      <c r="G11" s="42" t="s">
        <v>4</v>
      </c>
      <c r="H11" s="44">
        <v>213.828</v>
      </c>
      <c r="I11" s="44"/>
      <c r="J11" s="42">
        <v>170.1</v>
      </c>
      <c r="K11" s="43">
        <f t="shared" si="1"/>
        <v>21082.270024579942</v>
      </c>
      <c r="L11" s="43"/>
      <c r="M11" s="6">
        <f t="shared" si="2"/>
        <v>0.12394044694050525</v>
      </c>
      <c r="N11" s="42">
        <v>2008</v>
      </c>
      <c r="O11" s="8">
        <v>42576</v>
      </c>
      <c r="P11" s="44">
        <v>212.384</v>
      </c>
      <c r="Q11" s="44"/>
      <c r="R11" s="45">
        <f t="shared" si="3"/>
        <v>-17897.00053820917</v>
      </c>
      <c r="S11" s="45"/>
      <c r="T11" s="46">
        <f>IF(O11="","",IF(R11&lt;0,J11*(-1),IF(#REF!="買",(P11-H11)*100,(H11-P11)*100)))</f>
        <v>-170.1</v>
      </c>
      <c r="U11" s="46"/>
    </row>
    <row r="12" spans="2:21" ht="13.5">
      <c r="B12" s="42">
        <v>4</v>
      </c>
      <c r="C12" s="43">
        <f t="shared" si="0"/>
        <v>1036216.5006907878</v>
      </c>
      <c r="D12" s="43"/>
      <c r="E12" s="42">
        <v>2009</v>
      </c>
      <c r="F12" s="8">
        <v>42441</v>
      </c>
      <c r="G12" s="42" t="s">
        <v>4</v>
      </c>
      <c r="H12" s="44">
        <v>136.561</v>
      </c>
      <c r="I12" s="44"/>
      <c r="J12" s="42">
        <v>512.2</v>
      </c>
      <c r="K12" s="43">
        <f t="shared" si="1"/>
        <v>20724.330013815757</v>
      </c>
      <c r="L12" s="43"/>
      <c r="M12" s="6">
        <f t="shared" si="2"/>
        <v>0.04046140182314673</v>
      </c>
      <c r="N12" s="42">
        <v>2009</v>
      </c>
      <c r="O12" s="8">
        <v>42452</v>
      </c>
      <c r="P12" s="44">
        <v>141.654</v>
      </c>
      <c r="Q12" s="44"/>
      <c r="R12" s="45">
        <f t="shared" si="3"/>
        <v>20606.99194852859</v>
      </c>
      <c r="S12" s="45"/>
      <c r="T12" s="46">
        <f aca="true" t="shared" si="4" ref="T12:T73">IF(O12="","",IF(R12&lt;0,J12*(-1),IF(G12="買",(P12-H12)*100,(H12-P12)*100)))</f>
        <v>509.29999999999893</v>
      </c>
      <c r="U12" s="46"/>
    </row>
    <row r="13" spans="2:21" ht="13.5">
      <c r="B13" s="42">
        <v>5</v>
      </c>
      <c r="C13" s="43">
        <f t="shared" si="0"/>
        <v>1056823.4926393165</v>
      </c>
      <c r="D13" s="43"/>
      <c r="E13" s="42">
        <v>2009</v>
      </c>
      <c r="F13" s="8">
        <v>42573</v>
      </c>
      <c r="G13" s="42" t="s">
        <v>4</v>
      </c>
      <c r="H13" s="44">
        <v>154.622</v>
      </c>
      <c r="I13" s="44"/>
      <c r="J13" s="42">
        <v>231.8</v>
      </c>
      <c r="K13" s="43">
        <f t="shared" si="1"/>
        <v>21136.46985278633</v>
      </c>
      <c r="L13" s="43"/>
      <c r="M13" s="6">
        <f t="shared" si="2"/>
        <v>0.09118408046931117</v>
      </c>
      <c r="N13" s="42">
        <v>2009</v>
      </c>
      <c r="O13" s="8">
        <v>42589</v>
      </c>
      <c r="P13" s="44">
        <v>162.542</v>
      </c>
      <c r="Q13" s="44"/>
      <c r="R13" s="45">
        <f t="shared" si="3"/>
        <v>72217.79173169433</v>
      </c>
      <c r="S13" s="45"/>
      <c r="T13" s="46">
        <f t="shared" si="4"/>
        <v>791.9999999999987</v>
      </c>
      <c r="U13" s="46"/>
    </row>
    <row r="14" spans="2:21" ht="13.5">
      <c r="B14" s="42">
        <v>6</v>
      </c>
      <c r="C14" s="43">
        <f t="shared" si="0"/>
        <v>1129041.2843710107</v>
      </c>
      <c r="D14" s="43"/>
      <c r="E14" s="42">
        <v>2009</v>
      </c>
      <c r="F14" s="8">
        <v>42630</v>
      </c>
      <c r="G14" s="42" t="s">
        <v>3</v>
      </c>
      <c r="H14" s="44">
        <v>149.565</v>
      </c>
      <c r="I14" s="44"/>
      <c r="J14" s="42">
        <v>164.9</v>
      </c>
      <c r="K14" s="43">
        <f t="shared" si="1"/>
        <v>22580.825687420216</v>
      </c>
      <c r="L14" s="43"/>
      <c r="M14" s="6">
        <f t="shared" si="2"/>
        <v>0.1369364808212263</v>
      </c>
      <c r="N14" s="42">
        <v>2009</v>
      </c>
      <c r="O14" s="8">
        <v>42638</v>
      </c>
      <c r="P14" s="44">
        <v>142.842</v>
      </c>
      <c r="Q14" s="44"/>
      <c r="R14" s="45">
        <f t="shared" si="3"/>
        <v>92062.39605611024</v>
      </c>
      <c r="S14" s="45"/>
      <c r="T14" s="46">
        <f t="shared" si="4"/>
        <v>672.2999999999985</v>
      </c>
      <c r="U14" s="46"/>
    </row>
    <row r="15" spans="2:21" ht="13.5">
      <c r="B15" s="42">
        <v>7</v>
      </c>
      <c r="C15" s="43">
        <f t="shared" si="0"/>
        <v>1221103.680427121</v>
      </c>
      <c r="D15" s="43"/>
      <c r="E15" s="42">
        <v>2009</v>
      </c>
      <c r="F15" s="8">
        <v>42648</v>
      </c>
      <c r="G15" s="42" t="s">
        <v>3</v>
      </c>
      <c r="H15" s="44">
        <v>141.65</v>
      </c>
      <c r="I15" s="44"/>
      <c r="J15" s="42">
        <v>147</v>
      </c>
      <c r="K15" s="43">
        <f t="shared" si="1"/>
        <v>24422.07360854242</v>
      </c>
      <c r="L15" s="43"/>
      <c r="M15" s="6">
        <f t="shared" si="2"/>
        <v>0.16613655516015255</v>
      </c>
      <c r="N15" s="42">
        <v>2009</v>
      </c>
      <c r="O15" s="8">
        <v>42655</v>
      </c>
      <c r="P15" s="44">
        <v>143.12</v>
      </c>
      <c r="Q15" s="44"/>
      <c r="R15" s="45">
        <f t="shared" si="3"/>
        <v>-24422.073608542407</v>
      </c>
      <c r="S15" s="45"/>
      <c r="T15" s="46">
        <f t="shared" si="4"/>
        <v>-147</v>
      </c>
      <c r="U15" s="46"/>
    </row>
    <row r="16" spans="2:21" ht="13.5">
      <c r="B16" s="42">
        <v>8</v>
      </c>
      <c r="C16" s="43">
        <f aca="true" t="shared" si="5" ref="C16:C29">IF(R15="","",C15+R15)</f>
        <v>1196681.6068185787</v>
      </c>
      <c r="D16" s="43"/>
      <c r="E16" s="42">
        <v>2010</v>
      </c>
      <c r="F16" s="8">
        <v>42397</v>
      </c>
      <c r="G16" s="42" t="s">
        <v>3</v>
      </c>
      <c r="H16" s="44">
        <v>144.612</v>
      </c>
      <c r="I16" s="44"/>
      <c r="J16" s="42">
        <v>311.9</v>
      </c>
      <c r="K16" s="43">
        <f t="shared" si="1"/>
        <v>23933.632136371572</v>
      </c>
      <c r="L16" s="43"/>
      <c r="M16" s="6">
        <f t="shared" si="2"/>
        <v>0.07673495394796913</v>
      </c>
      <c r="N16" s="42">
        <v>2010</v>
      </c>
      <c r="O16" s="8">
        <v>42405</v>
      </c>
      <c r="P16" s="44">
        <v>139.215</v>
      </c>
      <c r="Q16" s="44"/>
      <c r="R16" s="45">
        <f t="shared" si="3"/>
        <v>41413.85464571887</v>
      </c>
      <c r="S16" s="45"/>
      <c r="T16" s="46">
        <f t="shared" si="4"/>
        <v>539.6999999999991</v>
      </c>
      <c r="U16" s="46"/>
    </row>
    <row r="17" spans="2:21" ht="13.5">
      <c r="B17" s="42">
        <v>9</v>
      </c>
      <c r="C17" s="43">
        <f t="shared" si="5"/>
        <v>1238095.4614642975</v>
      </c>
      <c r="D17" s="43"/>
      <c r="E17" s="42">
        <v>2010</v>
      </c>
      <c r="F17" s="8">
        <v>42502</v>
      </c>
      <c r="G17" s="42" t="s">
        <v>3</v>
      </c>
      <c r="H17" s="44">
        <v>137.397</v>
      </c>
      <c r="I17" s="44"/>
      <c r="J17" s="42">
        <v>244.4</v>
      </c>
      <c r="K17" s="43">
        <f t="shared" si="1"/>
        <v>24761.90922928595</v>
      </c>
      <c r="L17" s="43"/>
      <c r="M17" s="6">
        <f t="shared" si="2"/>
        <v>0.1013171408726921</v>
      </c>
      <c r="N17" s="42">
        <v>2010</v>
      </c>
      <c r="O17" s="8">
        <v>42509</v>
      </c>
      <c r="P17" s="44">
        <v>129.772</v>
      </c>
      <c r="Q17" s="44"/>
      <c r="R17" s="45">
        <f t="shared" si="3"/>
        <v>77254.31991542772</v>
      </c>
      <c r="S17" s="45"/>
      <c r="T17" s="46">
        <f t="shared" si="4"/>
        <v>762.5</v>
      </c>
      <c r="U17" s="46"/>
    </row>
    <row r="18" spans="2:21" ht="13.5">
      <c r="B18" s="42">
        <v>10</v>
      </c>
      <c r="C18" s="43">
        <f t="shared" si="5"/>
        <v>1315349.7813797253</v>
      </c>
      <c r="D18" s="43"/>
      <c r="E18" s="42">
        <v>2010</v>
      </c>
      <c r="F18" s="8">
        <v>42570</v>
      </c>
      <c r="G18" s="42" t="s">
        <v>3</v>
      </c>
      <c r="H18" s="44">
        <v>131.775</v>
      </c>
      <c r="I18" s="44"/>
      <c r="J18" s="42">
        <v>167.3</v>
      </c>
      <c r="K18" s="43">
        <f t="shared" si="1"/>
        <v>26306.995627594508</v>
      </c>
      <c r="L18" s="43"/>
      <c r="M18" s="6">
        <f t="shared" si="2"/>
        <v>0.15724444487504186</v>
      </c>
      <c r="N18" s="42">
        <v>2010</v>
      </c>
      <c r="O18" s="8">
        <v>42571</v>
      </c>
      <c r="P18" s="44">
        <v>133.448</v>
      </c>
      <c r="Q18" s="44"/>
      <c r="R18" s="45">
        <f>IF(O18="","",(IF(G18="売",H18-P18,P18-H18))*M18*100000)</f>
        <v>-26306.995627594533</v>
      </c>
      <c r="S18" s="45"/>
      <c r="T18" s="46">
        <f t="shared" si="4"/>
        <v>-167.3</v>
      </c>
      <c r="U18" s="46"/>
    </row>
    <row r="19" spans="2:21" ht="13.5">
      <c r="B19" s="42">
        <v>11</v>
      </c>
      <c r="C19" s="43">
        <f t="shared" si="5"/>
        <v>1289042.7857521307</v>
      </c>
      <c r="D19" s="43"/>
      <c r="E19" s="42">
        <v>2010</v>
      </c>
      <c r="F19" s="8">
        <v>42601</v>
      </c>
      <c r="G19" s="42" t="s">
        <v>3</v>
      </c>
      <c r="H19" s="44">
        <v>132.78</v>
      </c>
      <c r="I19" s="44"/>
      <c r="J19" s="42">
        <v>127.8</v>
      </c>
      <c r="K19" s="43">
        <f t="shared" si="1"/>
        <v>25780.855715042613</v>
      </c>
      <c r="L19" s="43"/>
      <c r="M19" s="6">
        <f t="shared" si="2"/>
        <v>0.20172813548546645</v>
      </c>
      <c r="N19" s="42">
        <v>2010</v>
      </c>
      <c r="O19" s="8">
        <v>42612</v>
      </c>
      <c r="P19" s="44">
        <v>132.774</v>
      </c>
      <c r="Q19" s="44"/>
      <c r="R19" s="45">
        <f>IF(O19="","",(IF(G19="売",H19-P19,P19-H19))*M19*100000)</f>
        <v>121.03688129128446</v>
      </c>
      <c r="S19" s="45"/>
      <c r="T19" s="46">
        <f t="shared" si="4"/>
        <v>0.6000000000000227</v>
      </c>
      <c r="U19" s="46"/>
    </row>
    <row r="20" spans="2:21" ht="13.5">
      <c r="B20" s="42">
        <v>12</v>
      </c>
      <c r="C20" s="43">
        <f t="shared" si="5"/>
        <v>1289163.822633422</v>
      </c>
      <c r="D20" s="43"/>
      <c r="E20" s="42">
        <v>2010</v>
      </c>
      <c r="F20" s="8">
        <v>42616</v>
      </c>
      <c r="G20" s="42" t="s">
        <v>3</v>
      </c>
      <c r="H20" s="44">
        <v>129.637</v>
      </c>
      <c r="I20" s="44"/>
      <c r="J20" s="42">
        <v>204.2</v>
      </c>
      <c r="K20" s="43">
        <f t="shared" si="1"/>
        <v>25783.27645266844</v>
      </c>
      <c r="L20" s="43"/>
      <c r="M20" s="6">
        <f t="shared" si="2"/>
        <v>0.12626482102188266</v>
      </c>
      <c r="N20" s="42">
        <v>2010</v>
      </c>
      <c r="O20" s="8">
        <v>42627</v>
      </c>
      <c r="P20" s="44">
        <v>127.708</v>
      </c>
      <c r="Q20" s="44"/>
      <c r="R20" s="45">
        <f>IF(O20="","",(IF(G20="売",H20-P20,P20-H20))*M20*100000)</f>
        <v>24356.48397512119</v>
      </c>
      <c r="S20" s="45"/>
      <c r="T20" s="46">
        <f t="shared" si="4"/>
        <v>192.9000000000002</v>
      </c>
      <c r="U20" s="46"/>
    </row>
    <row r="21" spans="2:21" ht="13.5">
      <c r="B21" s="42">
        <v>13</v>
      </c>
      <c r="C21" s="43">
        <f t="shared" si="5"/>
        <v>1313520.3066085433</v>
      </c>
      <c r="D21" s="43"/>
      <c r="E21" s="42">
        <v>2010</v>
      </c>
      <c r="F21" s="8">
        <v>42648</v>
      </c>
      <c r="G21" s="42" t="s">
        <v>3</v>
      </c>
      <c r="H21" s="44">
        <v>131.861</v>
      </c>
      <c r="I21" s="44"/>
      <c r="J21" s="42">
        <v>116.5</v>
      </c>
      <c r="K21" s="43">
        <f t="shared" si="1"/>
        <v>26270.406132170865</v>
      </c>
      <c r="L21" s="43"/>
      <c r="M21" s="6">
        <f t="shared" si="2"/>
        <v>0.2254970483448143</v>
      </c>
      <c r="N21" s="42">
        <v>2010</v>
      </c>
      <c r="O21" s="8">
        <v>42662</v>
      </c>
      <c r="P21" s="44">
        <v>127.833</v>
      </c>
      <c r="Q21" s="44"/>
      <c r="R21" s="45">
        <f aca="true" t="shared" si="6" ref="R21:R28">IF(O21="","",(IF(G21="売",H21-P21,P21-H21))*M21*100000)</f>
        <v>90830.21107329101</v>
      </c>
      <c r="S21" s="45"/>
      <c r="T21" s="46">
        <f t="shared" si="4"/>
        <v>402.79999999999916</v>
      </c>
      <c r="U21" s="46"/>
    </row>
    <row r="22" spans="2:21" ht="13.5">
      <c r="B22" s="42">
        <v>14</v>
      </c>
      <c r="C22" s="43">
        <f t="shared" si="5"/>
        <v>1404350.5176818343</v>
      </c>
      <c r="D22" s="43"/>
      <c r="E22" s="42">
        <v>2010</v>
      </c>
      <c r="F22" s="8">
        <v>42686</v>
      </c>
      <c r="G22" s="42" t="s">
        <v>4</v>
      </c>
      <c r="H22" s="44">
        <v>133.569</v>
      </c>
      <c r="I22" s="44"/>
      <c r="J22" s="42">
        <v>260.2</v>
      </c>
      <c r="K22" s="43">
        <f t="shared" si="1"/>
        <v>28087.010353636688</v>
      </c>
      <c r="L22" s="43"/>
      <c r="M22" s="6">
        <f t="shared" si="2"/>
        <v>0.1079439291069819</v>
      </c>
      <c r="N22" s="42">
        <v>2010</v>
      </c>
      <c r="O22" s="8">
        <v>42697</v>
      </c>
      <c r="P22" s="44">
        <v>132.211</v>
      </c>
      <c r="Q22" s="44"/>
      <c r="R22" s="45">
        <f t="shared" si="6"/>
        <v>-14658.78557272788</v>
      </c>
      <c r="S22" s="45"/>
      <c r="T22" s="46">
        <f t="shared" si="4"/>
        <v>-260.2</v>
      </c>
      <c r="U22" s="46"/>
    </row>
    <row r="23" spans="2:21" ht="13.5">
      <c r="B23" s="42">
        <v>15</v>
      </c>
      <c r="C23" s="43">
        <f t="shared" si="5"/>
        <v>1389691.7321091064</v>
      </c>
      <c r="D23" s="43"/>
      <c r="E23" s="42">
        <v>2011</v>
      </c>
      <c r="F23" s="8">
        <v>42446</v>
      </c>
      <c r="G23" s="42" t="s">
        <v>4</v>
      </c>
      <c r="H23" s="44">
        <v>128.034</v>
      </c>
      <c r="I23" s="44"/>
      <c r="J23" s="42">
        <v>406.9</v>
      </c>
      <c r="K23" s="43">
        <f t="shared" si="1"/>
        <v>27793.83464218213</v>
      </c>
      <c r="L23" s="43"/>
      <c r="M23" s="6">
        <f t="shared" si="2"/>
        <v>0.06830630288076217</v>
      </c>
      <c r="N23" s="42">
        <v>2011</v>
      </c>
      <c r="O23" s="8">
        <v>42464</v>
      </c>
      <c r="P23" s="44">
        <v>135.463</v>
      </c>
      <c r="Q23" s="44"/>
      <c r="R23" s="45">
        <f t="shared" si="6"/>
        <v>50744.752410118235</v>
      </c>
      <c r="S23" s="45"/>
      <c r="T23" s="46">
        <f t="shared" si="4"/>
        <v>742.9000000000002</v>
      </c>
      <c r="U23" s="46"/>
    </row>
    <row r="24" spans="2:21" ht="13.5">
      <c r="B24" s="42">
        <v>16</v>
      </c>
      <c r="C24" s="43">
        <f t="shared" si="5"/>
        <v>1440436.4845192246</v>
      </c>
      <c r="D24" s="43"/>
      <c r="E24" s="42">
        <v>2011</v>
      </c>
      <c r="F24" s="8">
        <v>42501</v>
      </c>
      <c r="G24" s="42" t="s">
        <v>3</v>
      </c>
      <c r="H24" s="44">
        <v>131.79</v>
      </c>
      <c r="I24" s="44"/>
      <c r="J24" s="42">
        <v>225.4</v>
      </c>
      <c r="K24" s="43">
        <f t="shared" si="1"/>
        <v>28808.729690384494</v>
      </c>
      <c r="L24" s="43"/>
      <c r="M24" s="6">
        <f t="shared" si="2"/>
        <v>0.12781157804074753</v>
      </c>
      <c r="N24" s="42">
        <v>2011</v>
      </c>
      <c r="O24" s="8">
        <v>42507</v>
      </c>
      <c r="P24" s="44">
        <v>132.648</v>
      </c>
      <c r="Q24" s="44"/>
      <c r="R24" s="45">
        <f t="shared" si="6"/>
        <v>-10966.23339589619</v>
      </c>
      <c r="S24" s="45"/>
      <c r="T24" s="46">
        <f t="shared" si="4"/>
        <v>-225.4</v>
      </c>
      <c r="U24" s="46"/>
    </row>
    <row r="25" spans="2:21" ht="13.5">
      <c r="B25" s="42">
        <v>17</v>
      </c>
      <c r="C25" s="43">
        <f t="shared" si="5"/>
        <v>1429470.2511233285</v>
      </c>
      <c r="D25" s="43"/>
      <c r="E25" s="42">
        <v>2011</v>
      </c>
      <c r="F25" s="8">
        <v>42619</v>
      </c>
      <c r="G25" s="42" t="s">
        <v>3</v>
      </c>
      <c r="H25" s="44">
        <v>123.047</v>
      </c>
      <c r="I25" s="44"/>
      <c r="J25" s="42">
        <v>203.3</v>
      </c>
      <c r="K25" s="43">
        <f t="shared" si="1"/>
        <v>28589.40502246657</v>
      </c>
      <c r="L25" s="43"/>
      <c r="M25" s="6">
        <f t="shared" si="2"/>
        <v>0.14062668481291968</v>
      </c>
      <c r="N25" s="42">
        <v>2011</v>
      </c>
      <c r="O25" s="8">
        <v>42642</v>
      </c>
      <c r="P25" s="44">
        <v>120.07</v>
      </c>
      <c r="Q25" s="44"/>
      <c r="R25" s="45">
        <f t="shared" si="6"/>
        <v>41864.56406880624</v>
      </c>
      <c r="S25" s="45"/>
      <c r="T25" s="46">
        <f t="shared" si="4"/>
        <v>297.7000000000004</v>
      </c>
      <c r="U25" s="46"/>
    </row>
    <row r="26" spans="2:21" ht="13.5">
      <c r="B26" s="42">
        <v>18</v>
      </c>
      <c r="C26" s="43">
        <f t="shared" si="5"/>
        <v>1471334.8151921346</v>
      </c>
      <c r="D26" s="43"/>
      <c r="E26" s="42">
        <v>2012</v>
      </c>
      <c r="F26" s="8">
        <v>42406</v>
      </c>
      <c r="G26" s="42" t="s">
        <v>4</v>
      </c>
      <c r="H26" s="44">
        <v>121.249</v>
      </c>
      <c r="I26" s="44"/>
      <c r="J26" s="42">
        <v>77.8</v>
      </c>
      <c r="K26" s="43">
        <f t="shared" si="1"/>
        <v>29426.69630384269</v>
      </c>
      <c r="L26" s="43"/>
      <c r="M26" s="6">
        <f t="shared" si="2"/>
        <v>0.37823517100054876</v>
      </c>
      <c r="N26" s="42">
        <v>2012</v>
      </c>
      <c r="O26" s="8">
        <v>42435</v>
      </c>
      <c r="P26" s="44">
        <v>127.642</v>
      </c>
      <c r="Q26" s="44"/>
      <c r="R26" s="45">
        <f t="shared" si="6"/>
        <v>241805.74482065084</v>
      </c>
      <c r="S26" s="45"/>
      <c r="T26" s="46">
        <f t="shared" si="4"/>
        <v>639.3000000000001</v>
      </c>
      <c r="U26" s="46"/>
    </row>
    <row r="27" spans="2:21" ht="13.5">
      <c r="B27" s="42">
        <v>19</v>
      </c>
      <c r="C27" s="43">
        <f t="shared" si="5"/>
        <v>1713140.5600127855</v>
      </c>
      <c r="D27" s="43"/>
      <c r="E27" s="42">
        <v>2012</v>
      </c>
      <c r="F27" s="8">
        <v>42458</v>
      </c>
      <c r="G27" s="42" t="s">
        <v>4</v>
      </c>
      <c r="H27" s="44">
        <v>131.845</v>
      </c>
      <c r="I27" s="44"/>
      <c r="J27" s="42">
        <v>171.6</v>
      </c>
      <c r="K27" s="43">
        <f t="shared" si="1"/>
        <v>34262.81120025571</v>
      </c>
      <c r="L27" s="43"/>
      <c r="M27" s="6">
        <f t="shared" si="2"/>
        <v>0.1996667319362221</v>
      </c>
      <c r="N27" s="42">
        <v>2012</v>
      </c>
      <c r="O27" s="8">
        <v>42459</v>
      </c>
      <c r="P27" s="44">
        <v>131.408</v>
      </c>
      <c r="Q27" s="44"/>
      <c r="R27" s="45">
        <f t="shared" si="6"/>
        <v>-8725.436185613142</v>
      </c>
      <c r="S27" s="45"/>
      <c r="T27" s="46">
        <f t="shared" si="4"/>
        <v>-171.6</v>
      </c>
      <c r="U27" s="46"/>
    </row>
    <row r="28" spans="2:21" ht="13.5">
      <c r="B28" s="42">
        <v>20</v>
      </c>
      <c r="C28" s="43">
        <f t="shared" si="5"/>
        <v>1704415.1238271724</v>
      </c>
      <c r="D28" s="43"/>
      <c r="E28" s="42">
        <v>2012</v>
      </c>
      <c r="F28" s="8">
        <v>42536</v>
      </c>
      <c r="G28" s="42" t="s">
        <v>4</v>
      </c>
      <c r="H28" s="44">
        <v>123.787</v>
      </c>
      <c r="I28" s="44"/>
      <c r="J28" s="42">
        <v>167.2</v>
      </c>
      <c r="K28" s="43">
        <f t="shared" si="1"/>
        <v>34088.30247654345</v>
      </c>
      <c r="L28" s="43"/>
      <c r="M28" s="6">
        <f t="shared" si="2"/>
        <v>0.20387740715636038</v>
      </c>
      <c r="N28" s="42">
        <v>2012</v>
      </c>
      <c r="O28" s="8">
        <v>42541</v>
      </c>
      <c r="P28" s="44">
        <v>124.986</v>
      </c>
      <c r="Q28" s="44"/>
      <c r="R28" s="45">
        <f t="shared" si="6"/>
        <v>24444.90111804757</v>
      </c>
      <c r="S28" s="45"/>
      <c r="T28" s="46">
        <f t="shared" si="4"/>
        <v>119.8999999999998</v>
      </c>
      <c r="U28" s="46"/>
    </row>
    <row r="29" spans="2:21" ht="13.5">
      <c r="B29" s="42">
        <v>21</v>
      </c>
      <c r="C29" s="43">
        <f t="shared" si="5"/>
        <v>1728860.02494522</v>
      </c>
      <c r="D29" s="43"/>
      <c r="E29" s="42">
        <v>2012</v>
      </c>
      <c r="F29" s="8">
        <v>42592</v>
      </c>
      <c r="G29" s="42" t="s">
        <v>4</v>
      </c>
      <c r="H29" s="44">
        <v>122.949</v>
      </c>
      <c r="I29" s="44"/>
      <c r="J29" s="42">
        <v>117.1</v>
      </c>
      <c r="K29" s="43">
        <f t="shared" si="1"/>
        <v>34577.2004989044</v>
      </c>
      <c r="L29" s="43"/>
      <c r="M29" s="6">
        <f t="shared" si="2"/>
        <v>0.29527925276604955</v>
      </c>
      <c r="N29" s="42">
        <v>2012</v>
      </c>
      <c r="O29" s="8">
        <v>42603</v>
      </c>
      <c r="P29" s="44">
        <v>125.58</v>
      </c>
      <c r="Q29" s="44"/>
      <c r="R29" s="45">
        <f aca="true" t="shared" si="7" ref="R29:R73">IF(O29="","",(IF(G29="売",H29-P29,P29-H29))*M29*100000)</f>
        <v>77687.97140274764</v>
      </c>
      <c r="S29" s="45"/>
      <c r="T29" s="46">
        <f t="shared" si="4"/>
        <v>263.1</v>
      </c>
      <c r="U29" s="46"/>
    </row>
    <row r="30" spans="2:21" ht="13.5">
      <c r="B30" s="42">
        <v>22</v>
      </c>
      <c r="C30" s="43">
        <f aca="true" t="shared" si="8" ref="C30:C38">IF(R29="","",C29+R29)</f>
        <v>1806547.9963479675</v>
      </c>
      <c r="D30" s="43"/>
      <c r="E30" s="42">
        <v>2012</v>
      </c>
      <c r="F30" s="8">
        <v>42626</v>
      </c>
      <c r="G30" s="42" t="s">
        <v>4</v>
      </c>
      <c r="H30" s="44">
        <v>125.436</v>
      </c>
      <c r="I30" s="44"/>
      <c r="J30" s="42">
        <v>104.3</v>
      </c>
      <c r="K30" s="43">
        <f t="shared" si="1"/>
        <v>36130.95992695935</v>
      </c>
      <c r="L30" s="43"/>
      <c r="M30" s="6">
        <f t="shared" si="2"/>
        <v>0.34641380562760643</v>
      </c>
      <c r="N30" s="42">
        <v>2012</v>
      </c>
      <c r="O30" s="8">
        <v>42637</v>
      </c>
      <c r="P30" s="44">
        <v>125.977</v>
      </c>
      <c r="Q30" s="44"/>
      <c r="R30" s="45">
        <f t="shared" si="7"/>
        <v>18740.9868844534</v>
      </c>
      <c r="S30" s="45"/>
      <c r="T30" s="46">
        <f t="shared" si="4"/>
        <v>54.09999999999968</v>
      </c>
      <c r="U30" s="46"/>
    </row>
    <row r="31" spans="2:21" ht="13.5">
      <c r="B31" s="42">
        <v>23</v>
      </c>
      <c r="C31" s="43">
        <f t="shared" si="8"/>
        <v>1825288.9832324209</v>
      </c>
      <c r="D31" s="43"/>
      <c r="E31" s="42">
        <v>2012</v>
      </c>
      <c r="F31" s="8">
        <v>42702</v>
      </c>
      <c r="G31" s="42" t="s">
        <v>4</v>
      </c>
      <c r="H31" s="44">
        <v>131.69</v>
      </c>
      <c r="I31" s="44"/>
      <c r="J31" s="42">
        <v>124.5</v>
      </c>
      <c r="K31" s="43">
        <f t="shared" si="1"/>
        <v>36505.77966464842</v>
      </c>
      <c r="L31" s="43"/>
      <c r="M31" s="6">
        <f t="shared" si="2"/>
        <v>0.29321911377227644</v>
      </c>
      <c r="N31" s="42">
        <v>2013</v>
      </c>
      <c r="O31" s="8">
        <v>42385</v>
      </c>
      <c r="P31" s="44">
        <v>141.357</v>
      </c>
      <c r="Q31" s="44"/>
      <c r="R31" s="45">
        <f t="shared" si="7"/>
        <v>283454.9172836597</v>
      </c>
      <c r="S31" s="45"/>
      <c r="T31" s="46">
        <f t="shared" si="4"/>
        <v>966.7000000000002</v>
      </c>
      <c r="U31" s="46"/>
    </row>
    <row r="32" spans="2:21" ht="13.5">
      <c r="B32" s="42">
        <v>24</v>
      </c>
      <c r="C32" s="43">
        <f t="shared" si="8"/>
        <v>2108743.9005160807</v>
      </c>
      <c r="D32" s="43"/>
      <c r="E32" s="42">
        <v>2013</v>
      </c>
      <c r="F32" s="8">
        <v>42418</v>
      </c>
      <c r="G32" s="42" t="s">
        <v>3</v>
      </c>
      <c r="H32" s="44">
        <v>144.996</v>
      </c>
      <c r="I32" s="44"/>
      <c r="J32" s="42">
        <v>90.2</v>
      </c>
      <c r="K32" s="43">
        <f t="shared" si="1"/>
        <v>42174.87801032161</v>
      </c>
      <c r="L32" s="43"/>
      <c r="M32" s="6">
        <f t="shared" si="2"/>
        <v>0.4675707096487984</v>
      </c>
      <c r="N32" s="42">
        <v>2013</v>
      </c>
      <c r="O32" s="8">
        <v>42425</v>
      </c>
      <c r="P32" s="44">
        <v>139.256</v>
      </c>
      <c r="Q32" s="44"/>
      <c r="R32" s="45">
        <f t="shared" si="7"/>
        <v>268385.5873384107</v>
      </c>
      <c r="S32" s="45"/>
      <c r="T32" s="46">
        <f t="shared" si="4"/>
        <v>574.0000000000009</v>
      </c>
      <c r="U32" s="46"/>
    </row>
    <row r="33" spans="2:21" ht="13.5">
      <c r="B33" s="42">
        <v>25</v>
      </c>
      <c r="C33" s="43">
        <f t="shared" si="8"/>
        <v>2377129.4878544915</v>
      </c>
      <c r="D33" s="43"/>
      <c r="E33" s="42">
        <v>2013</v>
      </c>
      <c r="F33" s="8">
        <v>42483</v>
      </c>
      <c r="G33" s="42" t="s">
        <v>4</v>
      </c>
      <c r="H33" s="44">
        <v>152.026</v>
      </c>
      <c r="I33" s="44"/>
      <c r="J33" s="42">
        <v>207.6</v>
      </c>
      <c r="K33" s="43">
        <f t="shared" si="1"/>
        <v>47542.58975708983</v>
      </c>
      <c r="L33" s="43"/>
      <c r="M33" s="6">
        <f t="shared" si="2"/>
        <v>0.22901054796286047</v>
      </c>
      <c r="N33" s="42">
        <v>2013</v>
      </c>
      <c r="O33" s="8">
        <v>42513</v>
      </c>
      <c r="P33" s="44">
        <v>154.161</v>
      </c>
      <c r="Q33" s="44"/>
      <c r="R33" s="45">
        <f t="shared" si="7"/>
        <v>48893.7519900705</v>
      </c>
      <c r="S33" s="45"/>
      <c r="T33" s="46">
        <f t="shared" si="4"/>
        <v>213.4999999999991</v>
      </c>
      <c r="U33" s="46"/>
    </row>
    <row r="34" spans="2:21" ht="13.5">
      <c r="B34" s="42">
        <v>26</v>
      </c>
      <c r="C34" s="43">
        <f t="shared" si="8"/>
        <v>2426023.239844562</v>
      </c>
      <c r="D34" s="43"/>
      <c r="E34" s="42">
        <v>2013</v>
      </c>
      <c r="F34" s="8">
        <v>42528</v>
      </c>
      <c r="G34" s="42" t="s">
        <v>4</v>
      </c>
      <c r="H34" s="44">
        <v>152.042</v>
      </c>
      <c r="I34" s="44"/>
      <c r="J34" s="42">
        <v>291.5</v>
      </c>
      <c r="K34" s="43">
        <f t="shared" si="1"/>
        <v>48520.46479689124</v>
      </c>
      <c r="L34" s="43"/>
      <c r="M34" s="6">
        <f t="shared" si="2"/>
        <v>0.16645099415743136</v>
      </c>
      <c r="N34" s="42">
        <v>2013</v>
      </c>
      <c r="O34" s="8">
        <v>42531</v>
      </c>
      <c r="P34" s="44">
        <v>154.082</v>
      </c>
      <c r="Q34" s="44"/>
      <c r="R34" s="45">
        <f t="shared" si="7"/>
        <v>33956.00280811587</v>
      </c>
      <c r="S34" s="45"/>
      <c r="T34" s="46">
        <f t="shared" si="4"/>
        <v>203.9999999999992</v>
      </c>
      <c r="U34" s="46"/>
    </row>
    <row r="35" spans="2:21" ht="13.5">
      <c r="B35" s="42">
        <v>27</v>
      </c>
      <c r="C35" s="43">
        <f t="shared" si="8"/>
        <v>2459979.242652678</v>
      </c>
      <c r="D35" s="43"/>
      <c r="E35" s="42">
        <v>2014</v>
      </c>
      <c r="F35" s="8">
        <v>42372</v>
      </c>
      <c r="G35" s="42" t="s">
        <v>4</v>
      </c>
      <c r="H35" s="44">
        <v>172.493</v>
      </c>
      <c r="I35" s="44"/>
      <c r="J35" s="42">
        <v>120.3</v>
      </c>
      <c r="K35" s="43">
        <f t="shared" si="1"/>
        <v>49199.58485305356</v>
      </c>
      <c r="L35" s="43"/>
      <c r="M35" s="6">
        <f t="shared" si="2"/>
        <v>0.40897410517916505</v>
      </c>
      <c r="N35" s="42">
        <v>2014</v>
      </c>
      <c r="O35" s="8">
        <v>42382</v>
      </c>
      <c r="P35" s="44">
        <v>171.048</v>
      </c>
      <c r="Q35" s="44"/>
      <c r="R35" s="45">
        <f t="shared" si="7"/>
        <v>-59096.75819838906</v>
      </c>
      <c r="S35" s="45"/>
      <c r="T35" s="46">
        <f t="shared" si="4"/>
        <v>-120.3</v>
      </c>
      <c r="U35" s="46"/>
    </row>
    <row r="36" spans="2:21" ht="13.5">
      <c r="B36" s="42">
        <v>28</v>
      </c>
      <c r="C36" s="43">
        <f t="shared" si="8"/>
        <v>2400882.484454289</v>
      </c>
      <c r="D36" s="43"/>
      <c r="E36" s="42">
        <v>2014</v>
      </c>
      <c r="F36" s="8">
        <v>42420</v>
      </c>
      <c r="G36" s="42" t="s">
        <v>4</v>
      </c>
      <c r="H36" s="44">
        <v>170.767</v>
      </c>
      <c r="I36" s="44"/>
      <c r="J36" s="42">
        <v>156</v>
      </c>
      <c r="K36" s="43">
        <f t="shared" si="1"/>
        <v>48017.64968908578</v>
      </c>
      <c r="L36" s="43"/>
      <c r="M36" s="6">
        <f t="shared" si="2"/>
        <v>0.30780544672490884</v>
      </c>
      <c r="N36" s="42">
        <v>2014</v>
      </c>
      <c r="O36" s="8">
        <v>42427</v>
      </c>
      <c r="P36" s="44">
        <v>169.207</v>
      </c>
      <c r="Q36" s="44"/>
      <c r="R36" s="45">
        <f t="shared" si="7"/>
        <v>-48017.64968908585</v>
      </c>
      <c r="S36" s="45"/>
      <c r="T36" s="46">
        <f t="shared" si="4"/>
        <v>-156</v>
      </c>
      <c r="U36" s="46"/>
    </row>
    <row r="37" spans="2:21" ht="13.5">
      <c r="B37" s="42">
        <v>29</v>
      </c>
      <c r="C37" s="43">
        <f t="shared" si="8"/>
        <v>2352864.8347652033</v>
      </c>
      <c r="D37" s="43"/>
      <c r="E37" s="42">
        <v>2014</v>
      </c>
      <c r="F37" s="8">
        <v>42629</v>
      </c>
      <c r="G37" s="42" t="s">
        <v>4</v>
      </c>
      <c r="H37" s="44">
        <v>174.481</v>
      </c>
      <c r="I37" s="44"/>
      <c r="J37" s="42">
        <v>151.1</v>
      </c>
      <c r="K37" s="43">
        <f t="shared" si="1"/>
        <v>47057.29669530407</v>
      </c>
      <c r="L37" s="43"/>
      <c r="M37" s="6">
        <f t="shared" si="2"/>
        <v>0.31143148044542734</v>
      </c>
      <c r="N37" s="42">
        <v>2014</v>
      </c>
      <c r="O37" s="8">
        <v>42644</v>
      </c>
      <c r="P37" s="44">
        <v>176.558</v>
      </c>
      <c r="Q37" s="44"/>
      <c r="R37" s="45">
        <f t="shared" si="7"/>
        <v>64684.3184885152</v>
      </c>
      <c r="S37" s="45"/>
      <c r="T37" s="46">
        <f t="shared" si="4"/>
        <v>207.69999999999982</v>
      </c>
      <c r="U37" s="46"/>
    </row>
    <row r="38" spans="2:21" ht="13.5">
      <c r="B38" s="42">
        <v>30</v>
      </c>
      <c r="C38" s="43">
        <f t="shared" si="8"/>
        <v>2417549.1532537183</v>
      </c>
      <c r="D38" s="43"/>
      <c r="E38" s="42">
        <v>2014</v>
      </c>
      <c r="F38" s="8">
        <v>42646</v>
      </c>
      <c r="G38" s="42" t="s">
        <v>3</v>
      </c>
      <c r="H38" s="44">
        <v>174.924</v>
      </c>
      <c r="I38" s="44"/>
      <c r="J38" s="42">
        <v>98.1</v>
      </c>
      <c r="K38" s="43">
        <f t="shared" si="1"/>
        <v>48350.98306507437</v>
      </c>
      <c r="L38" s="43"/>
      <c r="M38" s="6">
        <f t="shared" si="2"/>
        <v>0.49287444510779177</v>
      </c>
      <c r="N38" s="42">
        <v>2014</v>
      </c>
      <c r="O38" s="8">
        <v>42658</v>
      </c>
      <c r="P38" s="44">
        <v>169.343</v>
      </c>
      <c r="Q38" s="44"/>
      <c r="R38" s="45">
        <f t="shared" si="7"/>
        <v>275073.2278146594</v>
      </c>
      <c r="S38" s="45"/>
      <c r="T38" s="46">
        <f t="shared" si="4"/>
        <v>558.1000000000017</v>
      </c>
      <c r="U38" s="46"/>
    </row>
    <row r="39" spans="2:21" ht="13.5">
      <c r="B39" s="42">
        <v>31</v>
      </c>
      <c r="C39" s="43">
        <f aca="true" t="shared" si="9" ref="C39:C73">IF(R38="","",C38+R38)</f>
        <v>2692622.3810683778</v>
      </c>
      <c r="D39" s="43"/>
      <c r="E39" s="42">
        <v>2014</v>
      </c>
      <c r="F39" s="8">
        <v>42672</v>
      </c>
      <c r="G39" s="42" t="s">
        <v>4</v>
      </c>
      <c r="H39" s="44">
        <v>174.692</v>
      </c>
      <c r="I39" s="44"/>
      <c r="J39" s="42">
        <v>79.8</v>
      </c>
      <c r="K39" s="43">
        <f t="shared" si="1"/>
        <v>53852.44762136756</v>
      </c>
      <c r="L39" s="43"/>
      <c r="M39" s="6">
        <f t="shared" si="2"/>
        <v>0.6748427020221499</v>
      </c>
      <c r="N39" s="42">
        <v>2014</v>
      </c>
      <c r="O39" s="8">
        <v>42677</v>
      </c>
      <c r="P39" s="44">
        <v>180.601</v>
      </c>
      <c r="Q39" s="44"/>
      <c r="R39" s="45">
        <f t="shared" si="7"/>
        <v>398764.55262488785</v>
      </c>
      <c r="S39" s="45"/>
      <c r="T39" s="46">
        <f t="shared" si="4"/>
        <v>590.8999999999992</v>
      </c>
      <c r="U39" s="46"/>
    </row>
    <row r="40" spans="2:21" ht="13.5">
      <c r="B40" s="42">
        <v>32</v>
      </c>
      <c r="C40" s="43">
        <f t="shared" si="9"/>
        <v>3091386.9336932655</v>
      </c>
      <c r="D40" s="43"/>
      <c r="E40" s="42">
        <v>2014</v>
      </c>
      <c r="F40" s="8">
        <v>42691</v>
      </c>
      <c r="G40" s="42" t="s">
        <v>4</v>
      </c>
      <c r="H40" s="44">
        <v>183.376</v>
      </c>
      <c r="I40" s="44"/>
      <c r="J40" s="42">
        <v>229.5</v>
      </c>
      <c r="K40" s="43">
        <f t="shared" si="1"/>
        <v>61827.738673865315</v>
      </c>
      <c r="L40" s="43"/>
      <c r="M40" s="6">
        <f t="shared" si="2"/>
        <v>0.2694019114329643</v>
      </c>
      <c r="N40" s="42">
        <v>2014</v>
      </c>
      <c r="O40" s="8">
        <v>42713</v>
      </c>
      <c r="P40" s="44">
        <v>187.261</v>
      </c>
      <c r="Q40" s="44"/>
      <c r="R40" s="45">
        <f t="shared" si="7"/>
        <v>104662.64259170639</v>
      </c>
      <c r="S40" s="45"/>
      <c r="T40" s="46">
        <f t="shared" si="4"/>
        <v>388.4999999999991</v>
      </c>
      <c r="U40" s="46"/>
    </row>
    <row r="41" spans="2:21" ht="13.5">
      <c r="B41" s="42">
        <v>33</v>
      </c>
      <c r="C41" s="43">
        <f t="shared" si="9"/>
        <v>3196049.576284972</v>
      </c>
      <c r="D41" s="43"/>
      <c r="E41" s="42">
        <v>2015</v>
      </c>
      <c r="F41" s="8">
        <v>42420</v>
      </c>
      <c r="G41" s="42" t="s">
        <v>4</v>
      </c>
      <c r="H41" s="44">
        <v>183.673</v>
      </c>
      <c r="I41" s="44"/>
      <c r="J41" s="42">
        <v>202.2</v>
      </c>
      <c r="K41" s="43">
        <f t="shared" si="1"/>
        <v>63920.99152569944</v>
      </c>
      <c r="L41" s="43"/>
      <c r="M41" s="6">
        <f t="shared" si="2"/>
        <v>0.31612755452868174</v>
      </c>
      <c r="N41" s="42">
        <v>2015</v>
      </c>
      <c r="O41" s="8">
        <v>42433</v>
      </c>
      <c r="P41" s="44">
        <v>182.979</v>
      </c>
      <c r="Q41" s="44"/>
      <c r="R41" s="45">
        <f t="shared" si="7"/>
        <v>-21939.252284290145</v>
      </c>
      <c r="S41" s="45"/>
      <c r="T41" s="46">
        <f t="shared" si="4"/>
        <v>-202.2</v>
      </c>
      <c r="U41" s="46"/>
    </row>
    <row r="42" spans="2:21" ht="13.5">
      <c r="B42" s="42">
        <v>34</v>
      </c>
      <c r="C42" s="43">
        <f t="shared" si="9"/>
        <v>3174110.3240006818</v>
      </c>
      <c r="D42" s="43"/>
      <c r="E42" s="42">
        <v>2015</v>
      </c>
      <c r="F42" s="8">
        <v>42474</v>
      </c>
      <c r="G42" s="42" t="s">
        <v>4</v>
      </c>
      <c r="H42" s="44">
        <v>176.613</v>
      </c>
      <c r="I42" s="44"/>
      <c r="J42" s="42">
        <v>175.9</v>
      </c>
      <c r="K42" s="43">
        <f t="shared" si="1"/>
        <v>63482.206480013636</v>
      </c>
      <c r="L42" s="43"/>
      <c r="M42" s="6">
        <f t="shared" si="2"/>
        <v>0.3608994114838751</v>
      </c>
      <c r="N42" s="42">
        <v>2015</v>
      </c>
      <c r="O42" s="8">
        <v>42531</v>
      </c>
      <c r="P42" s="44">
        <v>189.441</v>
      </c>
      <c r="Q42" s="44"/>
      <c r="R42" s="45">
        <f t="shared" si="7"/>
        <v>462961.7650515151</v>
      </c>
      <c r="S42" s="45"/>
      <c r="T42" s="46">
        <f t="shared" si="4"/>
        <v>1282.8000000000002</v>
      </c>
      <c r="U42" s="46"/>
    </row>
    <row r="43" spans="2:21" ht="13.5">
      <c r="B43" s="42">
        <v>35</v>
      </c>
      <c r="C43" s="43">
        <f t="shared" si="9"/>
        <v>3637072.0890521966</v>
      </c>
      <c r="D43" s="43"/>
      <c r="E43" s="42">
        <v>2015</v>
      </c>
      <c r="F43" s="8">
        <v>42546</v>
      </c>
      <c r="G43" s="42" t="s">
        <v>4</v>
      </c>
      <c r="H43" s="44">
        <v>194.758</v>
      </c>
      <c r="I43" s="44"/>
      <c r="J43" s="42">
        <v>129.5</v>
      </c>
      <c r="K43" s="43">
        <f t="shared" si="1"/>
        <v>72741.44178104393</v>
      </c>
      <c r="L43" s="43"/>
      <c r="M43" s="6">
        <f t="shared" si="2"/>
        <v>0.5617099751431964</v>
      </c>
      <c r="N43" s="42">
        <v>2015</v>
      </c>
      <c r="O43" s="8">
        <v>42550</v>
      </c>
      <c r="P43" s="44">
        <v>193.463</v>
      </c>
      <c r="Q43" s="44"/>
      <c r="R43" s="45">
        <f t="shared" si="7"/>
        <v>-72741.44178104484</v>
      </c>
      <c r="S43" s="45"/>
      <c r="T43" s="46">
        <f t="shared" si="4"/>
        <v>-129.5</v>
      </c>
      <c r="U43" s="46"/>
    </row>
    <row r="44" spans="2:21" ht="13.5">
      <c r="B44" s="42">
        <v>36</v>
      </c>
      <c r="C44" s="43">
        <f t="shared" si="9"/>
        <v>3564330.6472711517</v>
      </c>
      <c r="D44" s="43"/>
      <c r="E44" s="42">
        <v>2015</v>
      </c>
      <c r="F44" s="8">
        <v>42553</v>
      </c>
      <c r="G44" s="42" t="s">
        <v>3</v>
      </c>
      <c r="H44" s="44">
        <v>191.907</v>
      </c>
      <c r="I44" s="44"/>
      <c r="J44" s="42">
        <v>102.7</v>
      </c>
      <c r="K44" s="43">
        <f t="shared" si="1"/>
        <v>71286.61294542304</v>
      </c>
      <c r="L44" s="43"/>
      <c r="M44" s="6">
        <f t="shared" si="2"/>
        <v>0.6941247609096692</v>
      </c>
      <c r="N44" s="42">
        <v>2015</v>
      </c>
      <c r="O44" s="8">
        <v>42559</v>
      </c>
      <c r="P44" s="44">
        <v>185.12</v>
      </c>
      <c r="Q44" s="44"/>
      <c r="R44" s="45">
        <f t="shared" si="7"/>
        <v>471102.47522939293</v>
      </c>
      <c r="S44" s="45"/>
      <c r="T44" s="46">
        <f t="shared" si="4"/>
        <v>678.7000000000006</v>
      </c>
      <c r="U44" s="46"/>
    </row>
    <row r="45" spans="2:21" ht="13.5">
      <c r="B45" s="42">
        <v>37</v>
      </c>
      <c r="C45" s="43">
        <f t="shared" si="9"/>
        <v>4035433.1225005444</v>
      </c>
      <c r="D45" s="43"/>
      <c r="E45" s="42">
        <v>2015</v>
      </c>
      <c r="F45" s="8">
        <v>42607</v>
      </c>
      <c r="G45" s="42" t="s">
        <v>3</v>
      </c>
      <c r="H45" s="44">
        <v>186.046</v>
      </c>
      <c r="I45" s="44"/>
      <c r="J45" s="42">
        <v>303.8</v>
      </c>
      <c r="K45" s="43">
        <f t="shared" si="1"/>
        <v>80708.66245001089</v>
      </c>
      <c r="L45" s="43"/>
      <c r="M45" s="6">
        <f t="shared" si="2"/>
        <v>0.2656638000329522</v>
      </c>
      <c r="N45" s="42">
        <v>2015</v>
      </c>
      <c r="O45" s="8">
        <v>42617</v>
      </c>
      <c r="P45" s="44">
        <v>180.918</v>
      </c>
      <c r="Q45" s="44"/>
      <c r="R45" s="45">
        <f t="shared" si="7"/>
        <v>136232.39665689753</v>
      </c>
      <c r="S45" s="45"/>
      <c r="T45" s="46">
        <f t="shared" si="4"/>
        <v>512.7999999999986</v>
      </c>
      <c r="U45" s="46"/>
    </row>
    <row r="46" spans="2:21" ht="13.5">
      <c r="B46" s="42">
        <v>38</v>
      </c>
      <c r="C46" s="43">
        <f t="shared" si="9"/>
        <v>4171665.519157442</v>
      </c>
      <c r="D46" s="43"/>
      <c r="E46" s="42">
        <v>2015</v>
      </c>
      <c r="F46" s="8">
        <v>42638</v>
      </c>
      <c r="G46" s="42" t="s">
        <v>3</v>
      </c>
      <c r="H46" s="44">
        <v>182.51</v>
      </c>
      <c r="I46" s="44"/>
      <c r="J46" s="42">
        <v>191.9</v>
      </c>
      <c r="K46" s="43">
        <f t="shared" si="1"/>
        <v>83433.31038314884</v>
      </c>
      <c r="L46" s="43"/>
      <c r="M46" s="6">
        <f t="shared" si="2"/>
        <v>0.43477493685851404</v>
      </c>
      <c r="N46" s="42">
        <v>2015</v>
      </c>
      <c r="O46" s="8">
        <v>42643</v>
      </c>
      <c r="P46" s="44">
        <v>180.918</v>
      </c>
      <c r="Q46" s="44"/>
      <c r="R46" s="45">
        <f t="shared" si="7"/>
        <v>69216.16994787476</v>
      </c>
      <c r="S46" s="45"/>
      <c r="T46" s="46">
        <f t="shared" si="4"/>
        <v>159.19999999999845</v>
      </c>
      <c r="U46" s="46"/>
    </row>
    <row r="47" spans="2:21" ht="13.5">
      <c r="B47" s="42">
        <v>39</v>
      </c>
      <c r="C47" s="43">
        <f t="shared" si="9"/>
        <v>4240881.689105317</v>
      </c>
      <c r="D47" s="43"/>
      <c r="E47" s="42">
        <v>2015</v>
      </c>
      <c r="F47" s="8">
        <v>42658</v>
      </c>
      <c r="G47" s="42" t="s">
        <v>4</v>
      </c>
      <c r="H47" s="44">
        <v>184.365</v>
      </c>
      <c r="I47" s="44"/>
      <c r="J47" s="42">
        <v>172.6</v>
      </c>
      <c r="K47" s="43">
        <f aca="true" t="shared" si="10" ref="K47:K108">IF(F47="","",C47*0.03)</f>
        <v>127226.4506731595</v>
      </c>
      <c r="L47" s="43"/>
      <c r="M47" s="6">
        <f t="shared" si="2"/>
        <v>0.7371173271909589</v>
      </c>
      <c r="N47" s="42">
        <v>2015</v>
      </c>
      <c r="O47" s="8">
        <v>42671</v>
      </c>
      <c r="P47" s="44">
        <v>183.97</v>
      </c>
      <c r="Q47" s="44"/>
      <c r="R47" s="45">
        <f t="shared" si="7"/>
        <v>-29116.134424043634</v>
      </c>
      <c r="S47" s="45"/>
      <c r="T47" s="46">
        <f t="shared" si="4"/>
        <v>-172.6</v>
      </c>
      <c r="U47" s="46"/>
    </row>
    <row r="48" spans="2:21" ht="13.5">
      <c r="B48" s="42">
        <v>40</v>
      </c>
      <c r="C48" s="43">
        <f t="shared" si="9"/>
        <v>4211765.554681273</v>
      </c>
      <c r="D48" s="43"/>
      <c r="E48" s="42">
        <v>2015</v>
      </c>
      <c r="F48" s="8">
        <v>42705</v>
      </c>
      <c r="G48" s="42" t="s">
        <v>37</v>
      </c>
      <c r="H48" s="44">
        <v>184.93</v>
      </c>
      <c r="I48" s="44"/>
      <c r="J48" s="42">
        <v>109.6</v>
      </c>
      <c r="K48" s="43">
        <f t="shared" si="10"/>
        <v>126352.96664043819</v>
      </c>
      <c r="L48" s="43"/>
      <c r="M48" s="6">
        <f t="shared" si="2"/>
        <v>1.1528555350404945</v>
      </c>
      <c r="N48" s="42">
        <v>2015</v>
      </c>
      <c r="O48" s="8">
        <v>42708</v>
      </c>
      <c r="P48" s="44">
        <v>186.026</v>
      </c>
      <c r="Q48" s="44"/>
      <c r="R48" s="45">
        <f t="shared" si="7"/>
        <v>-126352.96664043862</v>
      </c>
      <c r="S48" s="45"/>
      <c r="T48" s="46">
        <f t="shared" si="4"/>
        <v>-109.6</v>
      </c>
      <c r="U48" s="46"/>
    </row>
    <row r="49" spans="2:21" ht="13.5">
      <c r="B49" s="42">
        <v>41</v>
      </c>
      <c r="C49" s="43">
        <f t="shared" si="9"/>
        <v>4085412.5880408348</v>
      </c>
      <c r="D49" s="43"/>
      <c r="E49" s="42">
        <v>2015</v>
      </c>
      <c r="F49" s="8">
        <v>42719</v>
      </c>
      <c r="G49" s="42" t="s">
        <v>37</v>
      </c>
      <c r="H49" s="44">
        <v>182.561</v>
      </c>
      <c r="I49" s="44"/>
      <c r="J49" s="42">
        <v>166.3</v>
      </c>
      <c r="K49" s="43">
        <f t="shared" si="10"/>
        <v>122562.37764122504</v>
      </c>
      <c r="L49" s="43"/>
      <c r="M49" s="6">
        <f t="shared" si="2"/>
        <v>0.7369956562911908</v>
      </c>
      <c r="N49" s="42">
        <v>2016</v>
      </c>
      <c r="O49" s="8">
        <v>42397</v>
      </c>
      <c r="P49" s="44">
        <v>170.176</v>
      </c>
      <c r="Q49" s="44"/>
      <c r="R49" s="45">
        <f t="shared" si="7"/>
        <v>912769.1203166412</v>
      </c>
      <c r="S49" s="45"/>
      <c r="T49" s="46">
        <f t="shared" si="4"/>
        <v>1238.5000000000018</v>
      </c>
      <c r="U49" s="46"/>
    </row>
    <row r="50" spans="2:21" ht="13.5">
      <c r="B50" s="42">
        <v>42</v>
      </c>
      <c r="C50" s="43">
        <f t="shared" si="9"/>
        <v>4998181.708357476</v>
      </c>
      <c r="D50" s="43"/>
      <c r="E50" s="42">
        <v>2016</v>
      </c>
      <c r="F50" s="8">
        <v>42480</v>
      </c>
      <c r="G50" s="42" t="s">
        <v>4</v>
      </c>
      <c r="H50" s="44">
        <v>157.879</v>
      </c>
      <c r="I50" s="44"/>
      <c r="J50" s="42">
        <v>169.6</v>
      </c>
      <c r="K50" s="43">
        <f t="shared" si="10"/>
        <v>149945.45125072426</v>
      </c>
      <c r="L50" s="43"/>
      <c r="M50" s="6">
        <f t="shared" si="2"/>
        <v>0.8841123304877611</v>
      </c>
      <c r="N50" s="42">
        <v>2016</v>
      </c>
      <c r="O50" s="8">
        <v>42486</v>
      </c>
      <c r="P50" s="44">
        <v>162.565</v>
      </c>
      <c r="Q50" s="44"/>
      <c r="R50" s="45">
        <f t="shared" si="7"/>
        <v>414295.03806656547</v>
      </c>
      <c r="S50" s="45"/>
      <c r="T50" s="46">
        <f t="shared" si="4"/>
        <v>468.6000000000007</v>
      </c>
      <c r="U50" s="46"/>
    </row>
    <row r="51" spans="2:21" ht="13.5">
      <c r="B51" s="42">
        <v>43</v>
      </c>
      <c r="C51" s="43">
        <f t="shared" si="9"/>
        <v>5412476.746424041</v>
      </c>
      <c r="D51" s="43"/>
      <c r="E51" s="42">
        <v>2016</v>
      </c>
      <c r="F51" s="8">
        <v>42517</v>
      </c>
      <c r="G51" s="42" t="s">
        <v>4</v>
      </c>
      <c r="H51" s="44">
        <v>161.425</v>
      </c>
      <c r="I51" s="44"/>
      <c r="J51" s="42">
        <v>128.7</v>
      </c>
      <c r="K51" s="43">
        <f t="shared" si="10"/>
        <v>162374.3023927212</v>
      </c>
      <c r="L51" s="43"/>
      <c r="M51" s="6">
        <f t="shared" si="2"/>
        <v>1.261649591241035</v>
      </c>
      <c r="N51" s="42">
        <v>2016</v>
      </c>
      <c r="O51" s="8">
        <v>42520</v>
      </c>
      <c r="P51" s="44">
        <v>162.684</v>
      </c>
      <c r="Q51" s="44"/>
      <c r="R51" s="45">
        <f t="shared" si="7"/>
        <v>158841.68353724456</v>
      </c>
      <c r="S51" s="45"/>
      <c r="T51" s="46">
        <f t="shared" si="4"/>
        <v>125.89999999999861</v>
      </c>
      <c r="U51" s="46"/>
    </row>
    <row r="52" spans="2:21" ht="13.5">
      <c r="B52" s="42">
        <v>44</v>
      </c>
      <c r="C52" s="43">
        <f t="shared" si="9"/>
        <v>5571318.429961286</v>
      </c>
      <c r="D52" s="43"/>
      <c r="E52" s="42">
        <v>2016</v>
      </c>
      <c r="F52" s="8">
        <v>42598</v>
      </c>
      <c r="G52" s="42" t="s">
        <v>4</v>
      </c>
      <c r="H52" s="44">
        <v>130.885</v>
      </c>
      <c r="I52" s="44"/>
      <c r="J52" s="42">
        <v>182.6</v>
      </c>
      <c r="K52" s="43">
        <f t="shared" si="10"/>
        <v>167139.55289883856</v>
      </c>
      <c r="L52" s="43"/>
      <c r="M52" s="6">
        <f t="shared" si="2"/>
        <v>0.9153316149991159</v>
      </c>
      <c r="N52" s="42">
        <v>2016</v>
      </c>
      <c r="O52" s="8">
        <v>42613</v>
      </c>
      <c r="P52" s="44">
        <v>135.372</v>
      </c>
      <c r="Q52" s="44"/>
      <c r="R52" s="45">
        <f t="shared" si="7"/>
        <v>410709.2956501054</v>
      </c>
      <c r="S52" s="45"/>
      <c r="T52" s="46">
        <f t="shared" si="4"/>
        <v>448.7000000000023</v>
      </c>
      <c r="U52" s="46"/>
    </row>
    <row r="53" spans="2:21" ht="13.5">
      <c r="B53" s="42">
        <v>45</v>
      </c>
      <c r="C53" s="43">
        <f t="shared" si="9"/>
        <v>5982027.725611391</v>
      </c>
      <c r="D53" s="43"/>
      <c r="E53" s="42">
        <v>2016</v>
      </c>
      <c r="F53" s="8">
        <v>42627</v>
      </c>
      <c r="G53" s="42" t="s">
        <v>3</v>
      </c>
      <c r="H53" s="44">
        <v>134.898</v>
      </c>
      <c r="I53" s="44"/>
      <c r="J53" s="42">
        <v>172.7</v>
      </c>
      <c r="K53" s="43">
        <f t="shared" si="10"/>
        <v>179460.8317683417</v>
      </c>
      <c r="L53" s="43"/>
      <c r="M53" s="6">
        <f t="shared" si="2"/>
        <v>1.039147838843901</v>
      </c>
      <c r="N53" s="42">
        <v>2016</v>
      </c>
      <c r="O53" s="8">
        <v>42650</v>
      </c>
      <c r="P53" s="44">
        <v>129.108</v>
      </c>
      <c r="Q53" s="44"/>
      <c r="R53" s="45">
        <f t="shared" si="7"/>
        <v>601666.5986906178</v>
      </c>
      <c r="S53" s="45"/>
      <c r="T53" s="46">
        <f t="shared" si="4"/>
        <v>578.9999999999992</v>
      </c>
      <c r="U53" s="46"/>
    </row>
    <row r="54" spans="2:21" ht="13.5">
      <c r="B54" s="42">
        <v>46</v>
      </c>
      <c r="C54" s="43">
        <f t="shared" si="9"/>
        <v>6583694.324302008</v>
      </c>
      <c r="D54" s="43"/>
      <c r="E54" s="42">
        <v>2016</v>
      </c>
      <c r="F54" s="8">
        <v>42642</v>
      </c>
      <c r="G54" s="42" t="s">
        <v>3</v>
      </c>
      <c r="H54" s="44">
        <v>130.663</v>
      </c>
      <c r="I54" s="44"/>
      <c r="J54" s="42">
        <v>177.9</v>
      </c>
      <c r="K54" s="43">
        <f t="shared" si="10"/>
        <v>197510.82972906023</v>
      </c>
      <c r="L54" s="43"/>
      <c r="M54" s="6">
        <f t="shared" si="2"/>
        <v>1.1102351305736944</v>
      </c>
      <c r="N54" s="42">
        <v>2016</v>
      </c>
      <c r="O54" s="8">
        <v>42670</v>
      </c>
      <c r="P54" s="44">
        <v>128.117</v>
      </c>
      <c r="Q54" s="44"/>
      <c r="R54" s="45">
        <f t="shared" si="7"/>
        <v>282665.8642440649</v>
      </c>
      <c r="S54" s="45"/>
      <c r="T54" s="46">
        <f t="shared" si="4"/>
        <v>254.60000000000207</v>
      </c>
      <c r="U54" s="46"/>
    </row>
    <row r="55" spans="2:21" ht="13.5">
      <c r="B55" s="42">
        <v>47</v>
      </c>
      <c r="C55" s="43">
        <f t="shared" si="9"/>
        <v>6866360.188546074</v>
      </c>
      <c r="D55" s="43"/>
      <c r="E55" s="42"/>
      <c r="F55" s="8"/>
      <c r="G55" s="42" t="s">
        <v>3</v>
      </c>
      <c r="H55" s="44"/>
      <c r="I55" s="44"/>
      <c r="J55" s="42"/>
      <c r="K55" s="43">
        <f t="shared" si="10"/>
      </c>
      <c r="L55" s="43"/>
      <c r="M55" s="6">
        <f t="shared" si="2"/>
      </c>
      <c r="N55" s="42"/>
      <c r="O55" s="8"/>
      <c r="P55" s="44"/>
      <c r="Q55" s="44"/>
      <c r="R55" s="45">
        <f t="shared" si="7"/>
      </c>
      <c r="S55" s="45"/>
      <c r="T55" s="46">
        <f t="shared" si="4"/>
      </c>
      <c r="U55" s="46"/>
    </row>
    <row r="56" spans="2:21" ht="13.5">
      <c r="B56" s="42">
        <v>48</v>
      </c>
      <c r="C56" s="43">
        <f t="shared" si="9"/>
      </c>
      <c r="D56" s="43"/>
      <c r="E56" s="42"/>
      <c r="F56" s="8"/>
      <c r="G56" s="42" t="s">
        <v>3</v>
      </c>
      <c r="H56" s="44"/>
      <c r="I56" s="44"/>
      <c r="J56" s="42"/>
      <c r="K56" s="43">
        <f t="shared" si="10"/>
      </c>
      <c r="L56" s="43"/>
      <c r="M56" s="6">
        <f t="shared" si="2"/>
      </c>
      <c r="N56" s="42"/>
      <c r="O56" s="8"/>
      <c r="P56" s="44"/>
      <c r="Q56" s="44"/>
      <c r="R56" s="45">
        <f t="shared" si="7"/>
      </c>
      <c r="S56" s="45"/>
      <c r="T56" s="46">
        <f t="shared" si="4"/>
      </c>
      <c r="U56" s="46"/>
    </row>
    <row r="57" spans="2:21" ht="13.5">
      <c r="B57" s="42">
        <v>49</v>
      </c>
      <c r="C57" s="43">
        <f t="shared" si="9"/>
      </c>
      <c r="D57" s="43"/>
      <c r="E57" s="42"/>
      <c r="F57" s="8"/>
      <c r="G57" s="42" t="s">
        <v>3</v>
      </c>
      <c r="H57" s="44"/>
      <c r="I57" s="44"/>
      <c r="J57" s="42"/>
      <c r="K57" s="43">
        <f t="shared" si="10"/>
      </c>
      <c r="L57" s="43"/>
      <c r="M57" s="6">
        <f t="shared" si="2"/>
      </c>
      <c r="N57" s="42"/>
      <c r="O57" s="8"/>
      <c r="P57" s="44"/>
      <c r="Q57" s="44"/>
      <c r="R57" s="45">
        <f t="shared" si="7"/>
      </c>
      <c r="S57" s="45"/>
      <c r="T57" s="46">
        <f t="shared" si="4"/>
      </c>
      <c r="U57" s="46"/>
    </row>
    <row r="58" spans="2:21" ht="13.5">
      <c r="B58" s="42">
        <v>50</v>
      </c>
      <c r="C58" s="43">
        <f t="shared" si="9"/>
      </c>
      <c r="D58" s="43"/>
      <c r="E58" s="42"/>
      <c r="F58" s="8"/>
      <c r="G58" s="42" t="s">
        <v>3</v>
      </c>
      <c r="H58" s="44"/>
      <c r="I58" s="44"/>
      <c r="J58" s="42"/>
      <c r="K58" s="43">
        <f t="shared" si="10"/>
      </c>
      <c r="L58" s="43"/>
      <c r="M58" s="6">
        <f t="shared" si="2"/>
      </c>
      <c r="N58" s="42"/>
      <c r="O58" s="8"/>
      <c r="P58" s="44"/>
      <c r="Q58" s="44"/>
      <c r="R58" s="45">
        <f t="shared" si="7"/>
      </c>
      <c r="S58" s="45"/>
      <c r="T58" s="46">
        <f t="shared" si="4"/>
      </c>
      <c r="U58" s="46"/>
    </row>
    <row r="59" spans="2:21" ht="13.5">
      <c r="B59" s="42">
        <v>51</v>
      </c>
      <c r="C59" s="43">
        <f t="shared" si="9"/>
      </c>
      <c r="D59" s="43"/>
      <c r="E59" s="42"/>
      <c r="F59" s="8"/>
      <c r="G59" s="42" t="s">
        <v>3</v>
      </c>
      <c r="H59" s="44"/>
      <c r="I59" s="44"/>
      <c r="J59" s="42"/>
      <c r="K59" s="43">
        <f t="shared" si="10"/>
      </c>
      <c r="L59" s="43"/>
      <c r="M59" s="6">
        <f t="shared" si="2"/>
      </c>
      <c r="N59" s="42"/>
      <c r="O59" s="8"/>
      <c r="P59" s="44"/>
      <c r="Q59" s="44"/>
      <c r="R59" s="45">
        <f t="shared" si="7"/>
      </c>
      <c r="S59" s="45"/>
      <c r="T59" s="46">
        <f t="shared" si="4"/>
      </c>
      <c r="U59" s="46"/>
    </row>
    <row r="60" spans="2:21" ht="13.5">
      <c r="B60" s="42">
        <v>52</v>
      </c>
      <c r="C60" s="43">
        <f t="shared" si="9"/>
      </c>
      <c r="D60" s="43"/>
      <c r="E60" s="42"/>
      <c r="F60" s="8"/>
      <c r="G60" s="42" t="s">
        <v>3</v>
      </c>
      <c r="H60" s="44"/>
      <c r="I60" s="44"/>
      <c r="J60" s="42"/>
      <c r="K60" s="43">
        <f t="shared" si="10"/>
      </c>
      <c r="L60" s="43"/>
      <c r="M60" s="6">
        <f t="shared" si="2"/>
      </c>
      <c r="N60" s="42"/>
      <c r="O60" s="8"/>
      <c r="P60" s="44"/>
      <c r="Q60" s="44"/>
      <c r="R60" s="45">
        <f t="shared" si="7"/>
      </c>
      <c r="S60" s="45"/>
      <c r="T60" s="46">
        <f t="shared" si="4"/>
      </c>
      <c r="U60" s="46"/>
    </row>
    <row r="61" spans="2:21" ht="13.5">
      <c r="B61" s="42">
        <v>53</v>
      </c>
      <c r="C61" s="43">
        <f t="shared" si="9"/>
      </c>
      <c r="D61" s="43"/>
      <c r="E61" s="42"/>
      <c r="F61" s="8"/>
      <c r="G61" s="42" t="s">
        <v>3</v>
      </c>
      <c r="H61" s="44"/>
      <c r="I61" s="44"/>
      <c r="J61" s="42"/>
      <c r="K61" s="43">
        <f t="shared" si="10"/>
      </c>
      <c r="L61" s="43"/>
      <c r="M61" s="6">
        <f t="shared" si="2"/>
      </c>
      <c r="N61" s="42"/>
      <c r="O61" s="8"/>
      <c r="P61" s="44"/>
      <c r="Q61" s="44"/>
      <c r="R61" s="45">
        <f t="shared" si="7"/>
      </c>
      <c r="S61" s="45"/>
      <c r="T61" s="46">
        <f t="shared" si="4"/>
      </c>
      <c r="U61" s="46"/>
    </row>
    <row r="62" spans="2:21" ht="13.5">
      <c r="B62" s="42">
        <v>54</v>
      </c>
      <c r="C62" s="43">
        <f t="shared" si="9"/>
      </c>
      <c r="D62" s="43"/>
      <c r="E62" s="42"/>
      <c r="F62" s="8"/>
      <c r="G62" s="42" t="s">
        <v>3</v>
      </c>
      <c r="H62" s="44"/>
      <c r="I62" s="44"/>
      <c r="J62" s="42"/>
      <c r="K62" s="43">
        <f t="shared" si="10"/>
      </c>
      <c r="L62" s="43"/>
      <c r="M62" s="6">
        <f t="shared" si="2"/>
      </c>
      <c r="N62" s="42"/>
      <c r="O62" s="8"/>
      <c r="P62" s="44"/>
      <c r="Q62" s="44"/>
      <c r="R62" s="45">
        <f t="shared" si="7"/>
      </c>
      <c r="S62" s="45"/>
      <c r="T62" s="46">
        <f t="shared" si="4"/>
      </c>
      <c r="U62" s="46"/>
    </row>
    <row r="63" spans="2:21" ht="13.5">
      <c r="B63" s="42">
        <v>55</v>
      </c>
      <c r="C63" s="43">
        <f t="shared" si="9"/>
      </c>
      <c r="D63" s="43"/>
      <c r="E63" s="42"/>
      <c r="F63" s="8"/>
      <c r="G63" s="42" t="s">
        <v>4</v>
      </c>
      <c r="H63" s="44"/>
      <c r="I63" s="44"/>
      <c r="J63" s="42"/>
      <c r="K63" s="43">
        <f t="shared" si="10"/>
      </c>
      <c r="L63" s="43"/>
      <c r="M63" s="6">
        <f t="shared" si="2"/>
      </c>
      <c r="N63" s="42"/>
      <c r="O63" s="8"/>
      <c r="P63" s="44"/>
      <c r="Q63" s="44"/>
      <c r="R63" s="45">
        <f t="shared" si="7"/>
      </c>
      <c r="S63" s="45"/>
      <c r="T63" s="46">
        <f t="shared" si="4"/>
      </c>
      <c r="U63" s="46"/>
    </row>
    <row r="64" spans="2:21" ht="13.5">
      <c r="B64" s="42">
        <v>56</v>
      </c>
      <c r="C64" s="43">
        <f t="shared" si="9"/>
      </c>
      <c r="D64" s="43"/>
      <c r="E64" s="42"/>
      <c r="F64" s="8"/>
      <c r="G64" s="42" t="s">
        <v>3</v>
      </c>
      <c r="H64" s="44"/>
      <c r="I64" s="44"/>
      <c r="J64" s="42"/>
      <c r="K64" s="43">
        <f t="shared" si="10"/>
      </c>
      <c r="L64" s="43"/>
      <c r="M64" s="6">
        <f t="shared" si="2"/>
      </c>
      <c r="N64" s="42"/>
      <c r="O64" s="8"/>
      <c r="P64" s="44"/>
      <c r="Q64" s="44"/>
      <c r="R64" s="45">
        <f t="shared" si="7"/>
      </c>
      <c r="S64" s="45"/>
      <c r="T64" s="46">
        <f t="shared" si="4"/>
      </c>
      <c r="U64" s="46"/>
    </row>
    <row r="65" spans="2:21" ht="13.5">
      <c r="B65" s="42">
        <v>57</v>
      </c>
      <c r="C65" s="43">
        <f t="shared" si="9"/>
      </c>
      <c r="D65" s="43"/>
      <c r="E65" s="42"/>
      <c r="F65" s="8"/>
      <c r="G65" s="42" t="s">
        <v>3</v>
      </c>
      <c r="H65" s="44"/>
      <c r="I65" s="44"/>
      <c r="J65" s="42"/>
      <c r="K65" s="43">
        <f t="shared" si="10"/>
      </c>
      <c r="L65" s="43"/>
      <c r="M65" s="6">
        <f t="shared" si="2"/>
      </c>
      <c r="N65" s="42"/>
      <c r="O65" s="8"/>
      <c r="P65" s="44"/>
      <c r="Q65" s="44"/>
      <c r="R65" s="45">
        <f t="shared" si="7"/>
      </c>
      <c r="S65" s="45"/>
      <c r="T65" s="46">
        <f t="shared" si="4"/>
      </c>
      <c r="U65" s="46"/>
    </row>
    <row r="66" spans="2:21" ht="13.5">
      <c r="B66" s="42">
        <v>58</v>
      </c>
      <c r="C66" s="43">
        <f t="shared" si="9"/>
      </c>
      <c r="D66" s="43"/>
      <c r="E66" s="42"/>
      <c r="F66" s="8"/>
      <c r="G66" s="42" t="s">
        <v>3</v>
      </c>
      <c r="H66" s="44"/>
      <c r="I66" s="44"/>
      <c r="J66" s="42"/>
      <c r="K66" s="43">
        <f t="shared" si="10"/>
      </c>
      <c r="L66" s="43"/>
      <c r="M66" s="6">
        <f t="shared" si="2"/>
      </c>
      <c r="N66" s="42"/>
      <c r="O66" s="8"/>
      <c r="P66" s="44"/>
      <c r="Q66" s="44"/>
      <c r="R66" s="45">
        <f t="shared" si="7"/>
      </c>
      <c r="S66" s="45"/>
      <c r="T66" s="46">
        <f t="shared" si="4"/>
      </c>
      <c r="U66" s="46"/>
    </row>
    <row r="67" spans="2:21" ht="13.5">
      <c r="B67" s="42">
        <v>59</v>
      </c>
      <c r="C67" s="43">
        <f t="shared" si="9"/>
      </c>
      <c r="D67" s="43"/>
      <c r="E67" s="42"/>
      <c r="F67" s="8"/>
      <c r="G67" s="42" t="s">
        <v>3</v>
      </c>
      <c r="H67" s="44"/>
      <c r="I67" s="44"/>
      <c r="J67" s="42"/>
      <c r="K67" s="43">
        <f t="shared" si="10"/>
      </c>
      <c r="L67" s="43"/>
      <c r="M67" s="6">
        <f t="shared" si="2"/>
      </c>
      <c r="N67" s="42"/>
      <c r="O67" s="8"/>
      <c r="P67" s="44"/>
      <c r="Q67" s="44"/>
      <c r="R67" s="45">
        <f t="shared" si="7"/>
      </c>
      <c r="S67" s="45"/>
      <c r="T67" s="46">
        <f t="shared" si="4"/>
      </c>
      <c r="U67" s="46"/>
    </row>
    <row r="68" spans="2:21" ht="13.5">
      <c r="B68" s="42">
        <v>60</v>
      </c>
      <c r="C68" s="43">
        <f t="shared" si="9"/>
      </c>
      <c r="D68" s="43"/>
      <c r="E68" s="42"/>
      <c r="F68" s="8"/>
      <c r="G68" s="42" t="s">
        <v>4</v>
      </c>
      <c r="H68" s="44"/>
      <c r="I68" s="44"/>
      <c r="J68" s="42"/>
      <c r="K68" s="43">
        <f t="shared" si="10"/>
      </c>
      <c r="L68" s="43"/>
      <c r="M68" s="6">
        <f t="shared" si="2"/>
      </c>
      <c r="N68" s="42"/>
      <c r="O68" s="8"/>
      <c r="P68" s="44"/>
      <c r="Q68" s="44"/>
      <c r="R68" s="45">
        <f t="shared" si="7"/>
      </c>
      <c r="S68" s="45"/>
      <c r="T68" s="46">
        <f t="shared" si="4"/>
      </c>
      <c r="U68" s="46"/>
    </row>
    <row r="69" spans="2:21" ht="13.5">
      <c r="B69" s="42">
        <v>61</v>
      </c>
      <c r="C69" s="43">
        <f t="shared" si="9"/>
      </c>
      <c r="D69" s="43"/>
      <c r="E69" s="42"/>
      <c r="F69" s="8"/>
      <c r="G69" s="42" t="s">
        <v>4</v>
      </c>
      <c r="H69" s="44"/>
      <c r="I69" s="44"/>
      <c r="J69" s="42"/>
      <c r="K69" s="43">
        <f t="shared" si="10"/>
      </c>
      <c r="L69" s="43"/>
      <c r="M69" s="6">
        <f t="shared" si="2"/>
      </c>
      <c r="N69" s="42"/>
      <c r="O69" s="8"/>
      <c r="P69" s="44"/>
      <c r="Q69" s="44"/>
      <c r="R69" s="45">
        <f t="shared" si="7"/>
      </c>
      <c r="S69" s="45"/>
      <c r="T69" s="46">
        <f t="shared" si="4"/>
      </c>
      <c r="U69" s="46"/>
    </row>
    <row r="70" spans="2:21" ht="13.5">
      <c r="B70" s="42">
        <v>62</v>
      </c>
      <c r="C70" s="43">
        <f t="shared" si="9"/>
      </c>
      <c r="D70" s="43"/>
      <c r="E70" s="42"/>
      <c r="F70" s="8"/>
      <c r="G70" s="42" t="s">
        <v>3</v>
      </c>
      <c r="H70" s="44"/>
      <c r="I70" s="44"/>
      <c r="J70" s="42"/>
      <c r="K70" s="43">
        <f t="shared" si="10"/>
      </c>
      <c r="L70" s="43"/>
      <c r="M70" s="6">
        <f t="shared" si="2"/>
      </c>
      <c r="N70" s="42"/>
      <c r="O70" s="8"/>
      <c r="P70" s="44"/>
      <c r="Q70" s="44"/>
      <c r="R70" s="45">
        <f t="shared" si="7"/>
      </c>
      <c r="S70" s="45"/>
      <c r="T70" s="46">
        <f t="shared" si="4"/>
      </c>
      <c r="U70" s="46"/>
    </row>
    <row r="71" spans="2:21" ht="13.5">
      <c r="B71" s="42">
        <v>63</v>
      </c>
      <c r="C71" s="43">
        <f t="shared" si="9"/>
      </c>
      <c r="D71" s="43"/>
      <c r="E71" s="42"/>
      <c r="F71" s="8"/>
      <c r="G71" s="42" t="s">
        <v>4</v>
      </c>
      <c r="H71" s="44"/>
      <c r="I71" s="44"/>
      <c r="J71" s="42"/>
      <c r="K71" s="43">
        <f t="shared" si="10"/>
      </c>
      <c r="L71" s="43"/>
      <c r="M71" s="6">
        <f t="shared" si="2"/>
      </c>
      <c r="N71" s="42"/>
      <c r="O71" s="8"/>
      <c r="P71" s="44"/>
      <c r="Q71" s="44"/>
      <c r="R71" s="45">
        <f t="shared" si="7"/>
      </c>
      <c r="S71" s="45"/>
      <c r="T71" s="46">
        <f t="shared" si="4"/>
      </c>
      <c r="U71" s="46"/>
    </row>
    <row r="72" spans="2:21" ht="13.5">
      <c r="B72" s="42">
        <v>64</v>
      </c>
      <c r="C72" s="43">
        <f t="shared" si="9"/>
      </c>
      <c r="D72" s="43"/>
      <c r="E72" s="42"/>
      <c r="F72" s="8"/>
      <c r="G72" s="42" t="s">
        <v>3</v>
      </c>
      <c r="H72" s="44"/>
      <c r="I72" s="44"/>
      <c r="J72" s="42"/>
      <c r="K72" s="43">
        <f t="shared" si="10"/>
      </c>
      <c r="L72" s="43"/>
      <c r="M72" s="6">
        <f t="shared" si="2"/>
      </c>
      <c r="N72" s="42"/>
      <c r="O72" s="8"/>
      <c r="P72" s="44"/>
      <c r="Q72" s="44"/>
      <c r="R72" s="45">
        <f t="shared" si="7"/>
      </c>
      <c r="S72" s="45"/>
      <c r="T72" s="46">
        <f t="shared" si="4"/>
      </c>
      <c r="U72" s="46"/>
    </row>
    <row r="73" spans="2:21" ht="13.5">
      <c r="B73" s="42">
        <v>65</v>
      </c>
      <c r="C73" s="43">
        <f t="shared" si="9"/>
      </c>
      <c r="D73" s="43"/>
      <c r="E73" s="42"/>
      <c r="F73" s="8"/>
      <c r="G73" s="42" t="s">
        <v>4</v>
      </c>
      <c r="H73" s="44"/>
      <c r="I73" s="44"/>
      <c r="J73" s="42"/>
      <c r="K73" s="43">
        <f t="shared" si="10"/>
      </c>
      <c r="L73" s="43"/>
      <c r="M73" s="6">
        <f t="shared" si="2"/>
      </c>
      <c r="N73" s="42"/>
      <c r="O73" s="8"/>
      <c r="P73" s="44"/>
      <c r="Q73" s="44"/>
      <c r="R73" s="45">
        <f t="shared" si="7"/>
      </c>
      <c r="S73" s="45"/>
      <c r="T73" s="46">
        <f t="shared" si="4"/>
      </c>
      <c r="U73" s="46"/>
    </row>
    <row r="74" spans="2:21" ht="13.5">
      <c r="B74" s="42">
        <v>66</v>
      </c>
      <c r="C74" s="43">
        <f aca="true" t="shared" si="11" ref="C74:C108">IF(R73="","",C73+R73)</f>
      </c>
      <c r="D74" s="43"/>
      <c r="E74" s="42"/>
      <c r="F74" s="8"/>
      <c r="G74" s="42" t="s">
        <v>4</v>
      </c>
      <c r="H74" s="44"/>
      <c r="I74" s="44"/>
      <c r="J74" s="42"/>
      <c r="K74" s="43">
        <f t="shared" si="10"/>
      </c>
      <c r="L74" s="43"/>
      <c r="M74" s="6">
        <f aca="true" t="shared" si="12" ref="M74:M108">IF(J74="","",(K74/J74)/1000)</f>
      </c>
      <c r="N74" s="42"/>
      <c r="O74" s="8"/>
      <c r="P74" s="44"/>
      <c r="Q74" s="44"/>
      <c r="R74" s="45">
        <f aca="true" t="shared" si="13" ref="R74:R108">IF(O74="","",(IF(G74="売",H74-P74,P74-H74))*M74*100000)</f>
      </c>
      <c r="S74" s="45"/>
      <c r="T74" s="46">
        <f aca="true" t="shared" si="14" ref="T74:T108">IF(O74="","",IF(R74&lt;0,J74*(-1),IF(G74="買",(P74-H74)*100,(H74-P74)*100)))</f>
      </c>
      <c r="U74" s="46"/>
    </row>
    <row r="75" spans="2:21" ht="13.5">
      <c r="B75" s="42">
        <v>67</v>
      </c>
      <c r="C75" s="43">
        <f t="shared" si="11"/>
      </c>
      <c r="D75" s="43"/>
      <c r="E75" s="42"/>
      <c r="F75" s="8"/>
      <c r="G75" s="42" t="s">
        <v>3</v>
      </c>
      <c r="H75" s="44"/>
      <c r="I75" s="44"/>
      <c r="J75" s="42"/>
      <c r="K75" s="43">
        <f t="shared" si="10"/>
      </c>
      <c r="L75" s="43"/>
      <c r="M75" s="6">
        <f t="shared" si="12"/>
      </c>
      <c r="N75" s="42"/>
      <c r="O75" s="8"/>
      <c r="P75" s="44"/>
      <c r="Q75" s="44"/>
      <c r="R75" s="45">
        <f t="shared" si="13"/>
      </c>
      <c r="S75" s="45"/>
      <c r="T75" s="46">
        <f t="shared" si="14"/>
      </c>
      <c r="U75" s="46"/>
    </row>
    <row r="76" spans="2:21" ht="13.5">
      <c r="B76" s="42">
        <v>68</v>
      </c>
      <c r="C76" s="43">
        <f t="shared" si="11"/>
      </c>
      <c r="D76" s="43"/>
      <c r="E76" s="42"/>
      <c r="F76" s="8"/>
      <c r="G76" s="42" t="s">
        <v>3</v>
      </c>
      <c r="H76" s="44"/>
      <c r="I76" s="44"/>
      <c r="J76" s="42"/>
      <c r="K76" s="43">
        <f t="shared" si="10"/>
      </c>
      <c r="L76" s="43"/>
      <c r="M76" s="6">
        <f t="shared" si="12"/>
      </c>
      <c r="N76" s="42"/>
      <c r="O76" s="8"/>
      <c r="P76" s="44"/>
      <c r="Q76" s="44"/>
      <c r="R76" s="45">
        <f t="shared" si="13"/>
      </c>
      <c r="S76" s="45"/>
      <c r="T76" s="46">
        <f t="shared" si="14"/>
      </c>
      <c r="U76" s="46"/>
    </row>
    <row r="77" spans="2:21" ht="13.5">
      <c r="B77" s="42">
        <v>69</v>
      </c>
      <c r="C77" s="43">
        <f t="shared" si="11"/>
      </c>
      <c r="D77" s="43"/>
      <c r="E77" s="42"/>
      <c r="F77" s="8"/>
      <c r="G77" s="42" t="s">
        <v>3</v>
      </c>
      <c r="H77" s="44"/>
      <c r="I77" s="44"/>
      <c r="J77" s="42"/>
      <c r="K77" s="43">
        <f t="shared" si="10"/>
      </c>
      <c r="L77" s="43"/>
      <c r="M77" s="6">
        <f t="shared" si="12"/>
      </c>
      <c r="N77" s="42"/>
      <c r="O77" s="8"/>
      <c r="P77" s="44"/>
      <c r="Q77" s="44"/>
      <c r="R77" s="45">
        <f t="shared" si="13"/>
      </c>
      <c r="S77" s="45"/>
      <c r="T77" s="46">
        <f t="shared" si="14"/>
      </c>
      <c r="U77" s="46"/>
    </row>
    <row r="78" spans="2:21" ht="13.5">
      <c r="B78" s="42">
        <v>70</v>
      </c>
      <c r="C78" s="43">
        <f t="shared" si="11"/>
      </c>
      <c r="D78" s="43"/>
      <c r="E78" s="42"/>
      <c r="F78" s="8"/>
      <c r="G78" s="42" t="s">
        <v>4</v>
      </c>
      <c r="H78" s="44"/>
      <c r="I78" s="44"/>
      <c r="J78" s="42"/>
      <c r="K78" s="43">
        <f t="shared" si="10"/>
      </c>
      <c r="L78" s="43"/>
      <c r="M78" s="6">
        <f t="shared" si="12"/>
      </c>
      <c r="N78" s="42"/>
      <c r="O78" s="8"/>
      <c r="P78" s="44"/>
      <c r="Q78" s="44"/>
      <c r="R78" s="45">
        <f t="shared" si="13"/>
      </c>
      <c r="S78" s="45"/>
      <c r="T78" s="46">
        <f t="shared" si="14"/>
      </c>
      <c r="U78" s="46"/>
    </row>
    <row r="79" spans="2:21" ht="13.5">
      <c r="B79" s="42">
        <v>71</v>
      </c>
      <c r="C79" s="43">
        <f t="shared" si="11"/>
      </c>
      <c r="D79" s="43"/>
      <c r="E79" s="42"/>
      <c r="F79" s="8"/>
      <c r="G79" s="42" t="s">
        <v>3</v>
      </c>
      <c r="H79" s="44"/>
      <c r="I79" s="44"/>
      <c r="J79" s="42"/>
      <c r="K79" s="43">
        <f t="shared" si="10"/>
      </c>
      <c r="L79" s="43"/>
      <c r="M79" s="6">
        <f t="shared" si="12"/>
      </c>
      <c r="N79" s="42"/>
      <c r="O79" s="8"/>
      <c r="P79" s="44"/>
      <c r="Q79" s="44"/>
      <c r="R79" s="45">
        <f t="shared" si="13"/>
      </c>
      <c r="S79" s="45"/>
      <c r="T79" s="46">
        <f t="shared" si="14"/>
      </c>
      <c r="U79" s="46"/>
    </row>
    <row r="80" spans="2:21" ht="13.5">
      <c r="B80" s="42">
        <v>72</v>
      </c>
      <c r="C80" s="43">
        <f t="shared" si="11"/>
      </c>
      <c r="D80" s="43"/>
      <c r="E80" s="42"/>
      <c r="F80" s="8"/>
      <c r="G80" s="42" t="s">
        <v>4</v>
      </c>
      <c r="H80" s="44"/>
      <c r="I80" s="44"/>
      <c r="J80" s="42"/>
      <c r="K80" s="43">
        <f t="shared" si="10"/>
      </c>
      <c r="L80" s="43"/>
      <c r="M80" s="6">
        <f t="shared" si="12"/>
      </c>
      <c r="N80" s="42"/>
      <c r="O80" s="8"/>
      <c r="P80" s="44"/>
      <c r="Q80" s="44"/>
      <c r="R80" s="45">
        <f t="shared" si="13"/>
      </c>
      <c r="S80" s="45"/>
      <c r="T80" s="46">
        <f t="shared" si="14"/>
      </c>
      <c r="U80" s="46"/>
    </row>
    <row r="81" spans="2:21" ht="13.5">
      <c r="B81" s="42">
        <v>73</v>
      </c>
      <c r="C81" s="43">
        <f t="shared" si="11"/>
      </c>
      <c r="D81" s="43"/>
      <c r="E81" s="42"/>
      <c r="F81" s="8"/>
      <c r="G81" s="42" t="s">
        <v>3</v>
      </c>
      <c r="H81" s="44"/>
      <c r="I81" s="44"/>
      <c r="J81" s="42"/>
      <c r="K81" s="43">
        <f t="shared" si="10"/>
      </c>
      <c r="L81" s="43"/>
      <c r="M81" s="6">
        <f t="shared" si="12"/>
      </c>
      <c r="N81" s="42"/>
      <c r="O81" s="8"/>
      <c r="P81" s="44"/>
      <c r="Q81" s="44"/>
      <c r="R81" s="45">
        <f t="shared" si="13"/>
      </c>
      <c r="S81" s="45"/>
      <c r="T81" s="46">
        <f t="shared" si="14"/>
      </c>
      <c r="U81" s="46"/>
    </row>
    <row r="82" spans="2:21" ht="13.5">
      <c r="B82" s="42">
        <v>74</v>
      </c>
      <c r="C82" s="43">
        <f t="shared" si="11"/>
      </c>
      <c r="D82" s="43"/>
      <c r="E82" s="42"/>
      <c r="F82" s="8"/>
      <c r="G82" s="42" t="s">
        <v>3</v>
      </c>
      <c r="H82" s="44"/>
      <c r="I82" s="44"/>
      <c r="J82" s="42"/>
      <c r="K82" s="43">
        <f t="shared" si="10"/>
      </c>
      <c r="L82" s="43"/>
      <c r="M82" s="6">
        <f t="shared" si="12"/>
      </c>
      <c r="N82" s="42"/>
      <c r="O82" s="8"/>
      <c r="P82" s="44"/>
      <c r="Q82" s="44"/>
      <c r="R82" s="45">
        <f t="shared" si="13"/>
      </c>
      <c r="S82" s="45"/>
      <c r="T82" s="46">
        <f t="shared" si="14"/>
      </c>
      <c r="U82" s="46"/>
    </row>
    <row r="83" spans="2:21" ht="13.5">
      <c r="B83" s="42">
        <v>75</v>
      </c>
      <c r="C83" s="43">
        <f t="shared" si="11"/>
      </c>
      <c r="D83" s="43"/>
      <c r="E83" s="42"/>
      <c r="F83" s="8"/>
      <c r="G83" s="42" t="s">
        <v>3</v>
      </c>
      <c r="H83" s="44"/>
      <c r="I83" s="44"/>
      <c r="J83" s="42"/>
      <c r="K83" s="43">
        <f t="shared" si="10"/>
      </c>
      <c r="L83" s="43"/>
      <c r="M83" s="6">
        <f t="shared" si="12"/>
      </c>
      <c r="N83" s="42"/>
      <c r="O83" s="8"/>
      <c r="P83" s="44"/>
      <c r="Q83" s="44"/>
      <c r="R83" s="45">
        <f t="shared" si="13"/>
      </c>
      <c r="S83" s="45"/>
      <c r="T83" s="46">
        <f t="shared" si="14"/>
      </c>
      <c r="U83" s="46"/>
    </row>
    <row r="84" spans="2:21" ht="13.5">
      <c r="B84" s="42">
        <v>76</v>
      </c>
      <c r="C84" s="43">
        <f t="shared" si="11"/>
      </c>
      <c r="D84" s="43"/>
      <c r="E84" s="42"/>
      <c r="F84" s="8"/>
      <c r="G84" s="42" t="s">
        <v>3</v>
      </c>
      <c r="H84" s="44"/>
      <c r="I84" s="44"/>
      <c r="J84" s="42"/>
      <c r="K84" s="43">
        <f t="shared" si="10"/>
      </c>
      <c r="L84" s="43"/>
      <c r="M84" s="6">
        <f t="shared" si="12"/>
      </c>
      <c r="N84" s="42"/>
      <c r="O84" s="8"/>
      <c r="P84" s="44"/>
      <c r="Q84" s="44"/>
      <c r="R84" s="45">
        <f t="shared" si="13"/>
      </c>
      <c r="S84" s="45"/>
      <c r="T84" s="46">
        <f t="shared" si="14"/>
      </c>
      <c r="U84" s="46"/>
    </row>
    <row r="85" spans="2:21" ht="13.5">
      <c r="B85" s="42">
        <v>77</v>
      </c>
      <c r="C85" s="43">
        <f t="shared" si="11"/>
      </c>
      <c r="D85" s="43"/>
      <c r="E85" s="42"/>
      <c r="F85" s="8"/>
      <c r="G85" s="42" t="s">
        <v>4</v>
      </c>
      <c r="H85" s="44"/>
      <c r="I85" s="44"/>
      <c r="J85" s="42"/>
      <c r="K85" s="43">
        <f t="shared" si="10"/>
      </c>
      <c r="L85" s="43"/>
      <c r="M85" s="6">
        <f t="shared" si="12"/>
      </c>
      <c r="N85" s="42"/>
      <c r="O85" s="8"/>
      <c r="P85" s="44"/>
      <c r="Q85" s="44"/>
      <c r="R85" s="45">
        <f t="shared" si="13"/>
      </c>
      <c r="S85" s="45"/>
      <c r="T85" s="46">
        <f t="shared" si="14"/>
      </c>
      <c r="U85" s="46"/>
    </row>
    <row r="86" spans="2:21" ht="13.5">
      <c r="B86" s="42">
        <v>78</v>
      </c>
      <c r="C86" s="43">
        <f t="shared" si="11"/>
      </c>
      <c r="D86" s="43"/>
      <c r="E86" s="42"/>
      <c r="F86" s="8"/>
      <c r="G86" s="42" t="s">
        <v>3</v>
      </c>
      <c r="H86" s="44"/>
      <c r="I86" s="44"/>
      <c r="J86" s="42"/>
      <c r="K86" s="43">
        <f t="shared" si="10"/>
      </c>
      <c r="L86" s="43"/>
      <c r="M86" s="6">
        <f t="shared" si="12"/>
      </c>
      <c r="N86" s="42"/>
      <c r="O86" s="8"/>
      <c r="P86" s="44"/>
      <c r="Q86" s="44"/>
      <c r="R86" s="45">
        <f t="shared" si="13"/>
      </c>
      <c r="S86" s="45"/>
      <c r="T86" s="46">
        <f t="shared" si="14"/>
      </c>
      <c r="U86" s="46"/>
    </row>
    <row r="87" spans="2:21" ht="13.5">
      <c r="B87" s="42">
        <v>79</v>
      </c>
      <c r="C87" s="43">
        <f t="shared" si="11"/>
      </c>
      <c r="D87" s="43"/>
      <c r="E87" s="42"/>
      <c r="F87" s="8"/>
      <c r="G87" s="42" t="s">
        <v>4</v>
      </c>
      <c r="H87" s="44"/>
      <c r="I87" s="44"/>
      <c r="J87" s="42"/>
      <c r="K87" s="43">
        <f t="shared" si="10"/>
      </c>
      <c r="L87" s="43"/>
      <c r="M87" s="6">
        <f t="shared" si="12"/>
      </c>
      <c r="N87" s="42"/>
      <c r="O87" s="8"/>
      <c r="P87" s="44"/>
      <c r="Q87" s="44"/>
      <c r="R87" s="45">
        <f t="shared" si="13"/>
      </c>
      <c r="S87" s="45"/>
      <c r="T87" s="46">
        <f t="shared" si="14"/>
      </c>
      <c r="U87" s="46"/>
    </row>
    <row r="88" spans="2:21" ht="13.5">
      <c r="B88" s="42">
        <v>80</v>
      </c>
      <c r="C88" s="43">
        <f t="shared" si="11"/>
      </c>
      <c r="D88" s="43"/>
      <c r="E88" s="42"/>
      <c r="F88" s="8"/>
      <c r="G88" s="42" t="s">
        <v>4</v>
      </c>
      <c r="H88" s="44"/>
      <c r="I88" s="44"/>
      <c r="J88" s="42"/>
      <c r="K88" s="43">
        <f t="shared" si="10"/>
      </c>
      <c r="L88" s="43"/>
      <c r="M88" s="6">
        <f t="shared" si="12"/>
      </c>
      <c r="N88" s="42"/>
      <c r="O88" s="8"/>
      <c r="P88" s="44"/>
      <c r="Q88" s="44"/>
      <c r="R88" s="45">
        <f t="shared" si="13"/>
      </c>
      <c r="S88" s="45"/>
      <c r="T88" s="46">
        <f t="shared" si="14"/>
      </c>
      <c r="U88" s="46"/>
    </row>
    <row r="89" spans="2:21" ht="13.5">
      <c r="B89" s="42">
        <v>81</v>
      </c>
      <c r="C89" s="43">
        <f t="shared" si="11"/>
      </c>
      <c r="D89" s="43"/>
      <c r="E89" s="42"/>
      <c r="F89" s="8"/>
      <c r="G89" s="42" t="s">
        <v>4</v>
      </c>
      <c r="H89" s="44"/>
      <c r="I89" s="44"/>
      <c r="J89" s="42"/>
      <c r="K89" s="43">
        <f t="shared" si="10"/>
      </c>
      <c r="L89" s="43"/>
      <c r="M89" s="6">
        <f t="shared" si="12"/>
      </c>
      <c r="N89" s="42"/>
      <c r="O89" s="8"/>
      <c r="P89" s="44"/>
      <c r="Q89" s="44"/>
      <c r="R89" s="45">
        <f t="shared" si="13"/>
      </c>
      <c r="S89" s="45"/>
      <c r="T89" s="46">
        <f t="shared" si="14"/>
      </c>
      <c r="U89" s="46"/>
    </row>
    <row r="90" spans="2:21" ht="13.5">
      <c r="B90" s="42">
        <v>82</v>
      </c>
      <c r="C90" s="43">
        <f t="shared" si="11"/>
      </c>
      <c r="D90" s="43"/>
      <c r="E90" s="42"/>
      <c r="F90" s="8"/>
      <c r="G90" s="42" t="s">
        <v>4</v>
      </c>
      <c r="H90" s="44"/>
      <c r="I90" s="44"/>
      <c r="J90" s="42"/>
      <c r="K90" s="43">
        <f t="shared" si="10"/>
      </c>
      <c r="L90" s="43"/>
      <c r="M90" s="6">
        <f t="shared" si="12"/>
      </c>
      <c r="N90" s="42"/>
      <c r="O90" s="8"/>
      <c r="P90" s="44"/>
      <c r="Q90" s="44"/>
      <c r="R90" s="45">
        <f t="shared" si="13"/>
      </c>
      <c r="S90" s="45"/>
      <c r="T90" s="46">
        <f t="shared" si="14"/>
      </c>
      <c r="U90" s="46"/>
    </row>
    <row r="91" spans="2:21" ht="13.5">
      <c r="B91" s="42">
        <v>83</v>
      </c>
      <c r="C91" s="43">
        <f t="shared" si="11"/>
      </c>
      <c r="D91" s="43"/>
      <c r="E91" s="42"/>
      <c r="F91" s="8"/>
      <c r="G91" s="42" t="s">
        <v>4</v>
      </c>
      <c r="H91" s="44"/>
      <c r="I91" s="44"/>
      <c r="J91" s="42"/>
      <c r="K91" s="43">
        <f t="shared" si="10"/>
      </c>
      <c r="L91" s="43"/>
      <c r="M91" s="6">
        <f t="shared" si="12"/>
      </c>
      <c r="N91" s="42"/>
      <c r="O91" s="8"/>
      <c r="P91" s="44"/>
      <c r="Q91" s="44"/>
      <c r="R91" s="45">
        <f t="shared" si="13"/>
      </c>
      <c r="S91" s="45"/>
      <c r="T91" s="46">
        <f t="shared" si="14"/>
      </c>
      <c r="U91" s="46"/>
    </row>
    <row r="92" spans="2:21" ht="13.5">
      <c r="B92" s="42">
        <v>84</v>
      </c>
      <c r="C92" s="43">
        <f t="shared" si="11"/>
      </c>
      <c r="D92" s="43"/>
      <c r="E92" s="42"/>
      <c r="F92" s="8"/>
      <c r="G92" s="42" t="s">
        <v>3</v>
      </c>
      <c r="H92" s="44"/>
      <c r="I92" s="44"/>
      <c r="J92" s="42"/>
      <c r="K92" s="43">
        <f t="shared" si="10"/>
      </c>
      <c r="L92" s="43"/>
      <c r="M92" s="6">
        <f t="shared" si="12"/>
      </c>
      <c r="N92" s="42"/>
      <c r="O92" s="8"/>
      <c r="P92" s="44"/>
      <c r="Q92" s="44"/>
      <c r="R92" s="45">
        <f t="shared" si="13"/>
      </c>
      <c r="S92" s="45"/>
      <c r="T92" s="46">
        <f t="shared" si="14"/>
      </c>
      <c r="U92" s="46"/>
    </row>
    <row r="93" spans="2:21" ht="13.5">
      <c r="B93" s="42">
        <v>85</v>
      </c>
      <c r="C93" s="43">
        <f t="shared" si="11"/>
      </c>
      <c r="D93" s="43"/>
      <c r="E93" s="42"/>
      <c r="F93" s="8"/>
      <c r="G93" s="42" t="s">
        <v>4</v>
      </c>
      <c r="H93" s="44"/>
      <c r="I93" s="44"/>
      <c r="J93" s="42"/>
      <c r="K93" s="43">
        <f t="shared" si="10"/>
      </c>
      <c r="L93" s="43"/>
      <c r="M93" s="6">
        <f t="shared" si="12"/>
      </c>
      <c r="N93" s="42"/>
      <c r="O93" s="8"/>
      <c r="P93" s="44"/>
      <c r="Q93" s="44"/>
      <c r="R93" s="45">
        <f t="shared" si="13"/>
      </c>
      <c r="S93" s="45"/>
      <c r="T93" s="46">
        <f t="shared" si="14"/>
      </c>
      <c r="U93" s="46"/>
    </row>
    <row r="94" spans="2:21" ht="13.5">
      <c r="B94" s="42">
        <v>86</v>
      </c>
      <c r="C94" s="43">
        <f t="shared" si="11"/>
      </c>
      <c r="D94" s="43"/>
      <c r="E94" s="42"/>
      <c r="F94" s="8"/>
      <c r="G94" s="42" t="s">
        <v>3</v>
      </c>
      <c r="H94" s="44"/>
      <c r="I94" s="44"/>
      <c r="J94" s="42"/>
      <c r="K94" s="43">
        <f t="shared" si="10"/>
      </c>
      <c r="L94" s="43"/>
      <c r="M94" s="6">
        <f t="shared" si="12"/>
      </c>
      <c r="N94" s="42"/>
      <c r="O94" s="8"/>
      <c r="P94" s="44"/>
      <c r="Q94" s="44"/>
      <c r="R94" s="45">
        <f t="shared" si="13"/>
      </c>
      <c r="S94" s="45"/>
      <c r="T94" s="46">
        <f t="shared" si="14"/>
      </c>
      <c r="U94" s="46"/>
    </row>
    <row r="95" spans="2:21" ht="13.5">
      <c r="B95" s="42">
        <v>87</v>
      </c>
      <c r="C95" s="43">
        <f t="shared" si="11"/>
      </c>
      <c r="D95" s="43"/>
      <c r="E95" s="42"/>
      <c r="F95" s="8"/>
      <c r="G95" s="42" t="s">
        <v>4</v>
      </c>
      <c r="H95" s="44"/>
      <c r="I95" s="44"/>
      <c r="J95" s="42"/>
      <c r="K95" s="43">
        <f t="shared" si="10"/>
      </c>
      <c r="L95" s="43"/>
      <c r="M95" s="6">
        <f t="shared" si="12"/>
      </c>
      <c r="N95" s="42"/>
      <c r="O95" s="8"/>
      <c r="P95" s="44"/>
      <c r="Q95" s="44"/>
      <c r="R95" s="45">
        <f t="shared" si="13"/>
      </c>
      <c r="S95" s="45"/>
      <c r="T95" s="46">
        <f t="shared" si="14"/>
      </c>
      <c r="U95" s="46"/>
    </row>
    <row r="96" spans="2:21" ht="13.5">
      <c r="B96" s="42">
        <v>88</v>
      </c>
      <c r="C96" s="43">
        <f t="shared" si="11"/>
      </c>
      <c r="D96" s="43"/>
      <c r="E96" s="42"/>
      <c r="F96" s="8"/>
      <c r="G96" s="42" t="s">
        <v>3</v>
      </c>
      <c r="H96" s="44"/>
      <c r="I96" s="44"/>
      <c r="J96" s="42"/>
      <c r="K96" s="43">
        <f t="shared" si="10"/>
      </c>
      <c r="L96" s="43"/>
      <c r="M96" s="6">
        <f t="shared" si="12"/>
      </c>
      <c r="N96" s="42"/>
      <c r="O96" s="8"/>
      <c r="P96" s="44"/>
      <c r="Q96" s="44"/>
      <c r="R96" s="45">
        <f t="shared" si="13"/>
      </c>
      <c r="S96" s="45"/>
      <c r="T96" s="46">
        <f t="shared" si="14"/>
      </c>
      <c r="U96" s="46"/>
    </row>
    <row r="97" spans="2:21" ht="13.5">
      <c r="B97" s="42">
        <v>89</v>
      </c>
      <c r="C97" s="43">
        <f t="shared" si="11"/>
      </c>
      <c r="D97" s="43"/>
      <c r="E97" s="42"/>
      <c r="F97" s="8"/>
      <c r="G97" s="42" t="s">
        <v>4</v>
      </c>
      <c r="H97" s="44"/>
      <c r="I97" s="44"/>
      <c r="J97" s="42"/>
      <c r="K97" s="43">
        <f t="shared" si="10"/>
      </c>
      <c r="L97" s="43"/>
      <c r="M97" s="6">
        <f t="shared" si="12"/>
      </c>
      <c r="N97" s="42"/>
      <c r="O97" s="8"/>
      <c r="P97" s="44"/>
      <c r="Q97" s="44"/>
      <c r="R97" s="45">
        <f t="shared" si="13"/>
      </c>
      <c r="S97" s="45"/>
      <c r="T97" s="46">
        <f t="shared" si="14"/>
      </c>
      <c r="U97" s="46"/>
    </row>
    <row r="98" spans="2:21" ht="13.5">
      <c r="B98" s="42">
        <v>90</v>
      </c>
      <c r="C98" s="43">
        <f t="shared" si="11"/>
      </c>
      <c r="D98" s="43"/>
      <c r="E98" s="42"/>
      <c r="F98" s="8"/>
      <c r="G98" s="42" t="s">
        <v>3</v>
      </c>
      <c r="H98" s="44"/>
      <c r="I98" s="44"/>
      <c r="J98" s="42"/>
      <c r="K98" s="43">
        <f t="shared" si="10"/>
      </c>
      <c r="L98" s="43"/>
      <c r="M98" s="6">
        <f t="shared" si="12"/>
      </c>
      <c r="N98" s="42"/>
      <c r="O98" s="8"/>
      <c r="P98" s="44"/>
      <c r="Q98" s="44"/>
      <c r="R98" s="45">
        <f t="shared" si="13"/>
      </c>
      <c r="S98" s="45"/>
      <c r="T98" s="46">
        <f t="shared" si="14"/>
      </c>
      <c r="U98" s="46"/>
    </row>
    <row r="99" spans="2:21" ht="13.5">
      <c r="B99" s="42">
        <v>91</v>
      </c>
      <c r="C99" s="43">
        <f t="shared" si="11"/>
      </c>
      <c r="D99" s="43"/>
      <c r="E99" s="42"/>
      <c r="F99" s="8"/>
      <c r="G99" s="42" t="s">
        <v>4</v>
      </c>
      <c r="H99" s="44"/>
      <c r="I99" s="44"/>
      <c r="J99" s="42"/>
      <c r="K99" s="43">
        <f t="shared" si="10"/>
      </c>
      <c r="L99" s="43"/>
      <c r="M99" s="6">
        <f t="shared" si="12"/>
      </c>
      <c r="N99" s="42"/>
      <c r="O99" s="8"/>
      <c r="P99" s="44"/>
      <c r="Q99" s="44"/>
      <c r="R99" s="45">
        <f t="shared" si="13"/>
      </c>
      <c r="S99" s="45"/>
      <c r="T99" s="46">
        <f t="shared" si="14"/>
      </c>
      <c r="U99" s="46"/>
    </row>
    <row r="100" spans="2:21" ht="13.5">
      <c r="B100" s="42">
        <v>92</v>
      </c>
      <c r="C100" s="43">
        <f t="shared" si="11"/>
      </c>
      <c r="D100" s="43"/>
      <c r="E100" s="42"/>
      <c r="F100" s="8"/>
      <c r="G100" s="42" t="s">
        <v>4</v>
      </c>
      <c r="H100" s="44"/>
      <c r="I100" s="44"/>
      <c r="J100" s="42"/>
      <c r="K100" s="43">
        <f t="shared" si="10"/>
      </c>
      <c r="L100" s="43"/>
      <c r="M100" s="6">
        <f t="shared" si="12"/>
      </c>
      <c r="N100" s="42"/>
      <c r="O100" s="8"/>
      <c r="P100" s="44"/>
      <c r="Q100" s="44"/>
      <c r="R100" s="45">
        <f t="shared" si="13"/>
      </c>
      <c r="S100" s="45"/>
      <c r="T100" s="46">
        <f t="shared" si="14"/>
      </c>
      <c r="U100" s="46"/>
    </row>
    <row r="101" spans="2:21" ht="13.5">
      <c r="B101" s="42">
        <v>93</v>
      </c>
      <c r="C101" s="43">
        <f t="shared" si="11"/>
      </c>
      <c r="D101" s="43"/>
      <c r="E101" s="42"/>
      <c r="F101" s="8"/>
      <c r="G101" s="42" t="s">
        <v>3</v>
      </c>
      <c r="H101" s="44"/>
      <c r="I101" s="44"/>
      <c r="J101" s="42"/>
      <c r="K101" s="43">
        <f t="shared" si="10"/>
      </c>
      <c r="L101" s="43"/>
      <c r="M101" s="6">
        <f t="shared" si="12"/>
      </c>
      <c r="N101" s="42"/>
      <c r="O101" s="8"/>
      <c r="P101" s="44"/>
      <c r="Q101" s="44"/>
      <c r="R101" s="45">
        <f t="shared" si="13"/>
      </c>
      <c r="S101" s="45"/>
      <c r="T101" s="46">
        <f t="shared" si="14"/>
      </c>
      <c r="U101" s="46"/>
    </row>
    <row r="102" spans="2:21" ht="13.5">
      <c r="B102" s="42">
        <v>94</v>
      </c>
      <c r="C102" s="43">
        <f t="shared" si="11"/>
      </c>
      <c r="D102" s="43"/>
      <c r="E102" s="42"/>
      <c r="F102" s="8"/>
      <c r="G102" s="42" t="s">
        <v>3</v>
      </c>
      <c r="H102" s="44"/>
      <c r="I102" s="44"/>
      <c r="J102" s="42"/>
      <c r="K102" s="43">
        <f t="shared" si="10"/>
      </c>
      <c r="L102" s="43"/>
      <c r="M102" s="6">
        <f t="shared" si="12"/>
      </c>
      <c r="N102" s="42"/>
      <c r="O102" s="8"/>
      <c r="P102" s="44"/>
      <c r="Q102" s="44"/>
      <c r="R102" s="45">
        <f t="shared" si="13"/>
      </c>
      <c r="S102" s="45"/>
      <c r="T102" s="46">
        <f t="shared" si="14"/>
      </c>
      <c r="U102" s="46"/>
    </row>
    <row r="103" spans="2:21" ht="13.5">
      <c r="B103" s="42">
        <v>95</v>
      </c>
      <c r="C103" s="43">
        <f t="shared" si="11"/>
      </c>
      <c r="D103" s="43"/>
      <c r="E103" s="42"/>
      <c r="F103" s="8"/>
      <c r="G103" s="42" t="s">
        <v>3</v>
      </c>
      <c r="H103" s="44"/>
      <c r="I103" s="44"/>
      <c r="J103" s="42"/>
      <c r="K103" s="43">
        <f t="shared" si="10"/>
      </c>
      <c r="L103" s="43"/>
      <c r="M103" s="6">
        <f t="shared" si="12"/>
      </c>
      <c r="N103" s="42"/>
      <c r="O103" s="8"/>
      <c r="P103" s="44"/>
      <c r="Q103" s="44"/>
      <c r="R103" s="45">
        <f t="shared" si="13"/>
      </c>
      <c r="S103" s="45"/>
      <c r="T103" s="46">
        <f t="shared" si="14"/>
      </c>
      <c r="U103" s="46"/>
    </row>
    <row r="104" spans="2:21" ht="13.5">
      <c r="B104" s="42">
        <v>96</v>
      </c>
      <c r="C104" s="43">
        <f t="shared" si="11"/>
      </c>
      <c r="D104" s="43"/>
      <c r="E104" s="42"/>
      <c r="F104" s="8"/>
      <c r="G104" s="42" t="s">
        <v>4</v>
      </c>
      <c r="H104" s="44"/>
      <c r="I104" s="44"/>
      <c r="J104" s="42"/>
      <c r="K104" s="43">
        <f t="shared" si="10"/>
      </c>
      <c r="L104" s="43"/>
      <c r="M104" s="6">
        <f t="shared" si="12"/>
      </c>
      <c r="N104" s="42"/>
      <c r="O104" s="8"/>
      <c r="P104" s="44"/>
      <c r="Q104" s="44"/>
      <c r="R104" s="45">
        <f t="shared" si="13"/>
      </c>
      <c r="S104" s="45"/>
      <c r="T104" s="46">
        <f t="shared" si="14"/>
      </c>
      <c r="U104" s="46"/>
    </row>
    <row r="105" spans="2:21" ht="13.5">
      <c r="B105" s="42">
        <v>97</v>
      </c>
      <c r="C105" s="43">
        <f t="shared" si="11"/>
      </c>
      <c r="D105" s="43"/>
      <c r="E105" s="42"/>
      <c r="F105" s="8"/>
      <c r="G105" s="42" t="s">
        <v>3</v>
      </c>
      <c r="H105" s="44"/>
      <c r="I105" s="44"/>
      <c r="J105" s="42"/>
      <c r="K105" s="43">
        <f t="shared" si="10"/>
      </c>
      <c r="L105" s="43"/>
      <c r="M105" s="6">
        <f t="shared" si="12"/>
      </c>
      <c r="N105" s="42"/>
      <c r="O105" s="8"/>
      <c r="P105" s="44"/>
      <c r="Q105" s="44"/>
      <c r="R105" s="45">
        <f t="shared" si="13"/>
      </c>
      <c r="S105" s="45"/>
      <c r="T105" s="46">
        <f t="shared" si="14"/>
      </c>
      <c r="U105" s="46"/>
    </row>
    <row r="106" spans="2:21" ht="13.5">
      <c r="B106" s="42">
        <v>98</v>
      </c>
      <c r="C106" s="43">
        <f t="shared" si="11"/>
      </c>
      <c r="D106" s="43"/>
      <c r="E106" s="42"/>
      <c r="F106" s="8"/>
      <c r="G106" s="42" t="s">
        <v>4</v>
      </c>
      <c r="H106" s="44"/>
      <c r="I106" s="44"/>
      <c r="J106" s="42"/>
      <c r="K106" s="43">
        <f t="shared" si="10"/>
      </c>
      <c r="L106" s="43"/>
      <c r="M106" s="6">
        <f t="shared" si="12"/>
      </c>
      <c r="N106" s="42"/>
      <c r="O106" s="8"/>
      <c r="P106" s="44"/>
      <c r="Q106" s="44"/>
      <c r="R106" s="45">
        <f t="shared" si="13"/>
      </c>
      <c r="S106" s="45"/>
      <c r="T106" s="46">
        <f t="shared" si="14"/>
      </c>
      <c r="U106" s="46"/>
    </row>
    <row r="107" spans="2:21" ht="13.5">
      <c r="B107" s="42">
        <v>99</v>
      </c>
      <c r="C107" s="43">
        <f t="shared" si="11"/>
      </c>
      <c r="D107" s="43"/>
      <c r="E107" s="42"/>
      <c r="F107" s="8"/>
      <c r="G107" s="42" t="s">
        <v>4</v>
      </c>
      <c r="H107" s="44"/>
      <c r="I107" s="44"/>
      <c r="J107" s="42"/>
      <c r="K107" s="43">
        <f t="shared" si="10"/>
      </c>
      <c r="L107" s="43"/>
      <c r="M107" s="6">
        <f t="shared" si="12"/>
      </c>
      <c r="N107" s="42"/>
      <c r="O107" s="8"/>
      <c r="P107" s="44"/>
      <c r="Q107" s="44"/>
      <c r="R107" s="45">
        <f t="shared" si="13"/>
      </c>
      <c r="S107" s="45"/>
      <c r="T107" s="46">
        <f t="shared" si="14"/>
      </c>
      <c r="U107" s="46"/>
    </row>
    <row r="108" spans="2:21" ht="13.5">
      <c r="B108" s="42">
        <v>100</v>
      </c>
      <c r="C108" s="43">
        <f t="shared" si="11"/>
      </c>
      <c r="D108" s="43"/>
      <c r="E108" s="42"/>
      <c r="F108" s="8"/>
      <c r="G108" s="42" t="s">
        <v>3</v>
      </c>
      <c r="H108" s="44"/>
      <c r="I108" s="44"/>
      <c r="J108" s="42"/>
      <c r="K108" s="43">
        <f t="shared" si="10"/>
      </c>
      <c r="L108" s="43"/>
      <c r="M108" s="6">
        <f t="shared" si="12"/>
      </c>
      <c r="N108" s="42"/>
      <c r="O108" s="8"/>
      <c r="P108" s="44"/>
      <c r="Q108" s="44"/>
      <c r="R108" s="45">
        <f t="shared" si="13"/>
      </c>
      <c r="S108" s="45"/>
      <c r="T108" s="46">
        <f t="shared" si="14"/>
      </c>
      <c r="U108" s="4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21:G45 G47:G108">
    <cfRule type="cellIs" priority="23" dxfId="42" operator="equal" stopIfTrue="1">
      <formula>"買"</formula>
    </cfRule>
    <cfRule type="cellIs" priority="24" dxfId="43" operator="equal" stopIfTrue="1">
      <formula>"売"</formula>
    </cfRule>
  </conditionalFormatting>
  <conditionalFormatting sqref="G9">
    <cfRule type="cellIs" priority="19" dxfId="42" operator="equal" stopIfTrue="1">
      <formula>"買"</formula>
    </cfRule>
    <cfRule type="cellIs" priority="20" dxfId="43" operator="equal" stopIfTrue="1">
      <formula>"売"</formula>
    </cfRule>
  </conditionalFormatting>
  <conditionalFormatting sqref="G11:G13">
    <cfRule type="cellIs" priority="17" dxfId="42" operator="equal" stopIfTrue="1">
      <formula>"買"</formula>
    </cfRule>
    <cfRule type="cellIs" priority="18" dxfId="43" operator="equal" stopIfTrue="1">
      <formula>"売"</formula>
    </cfRule>
  </conditionalFormatting>
  <conditionalFormatting sqref="G17:G19">
    <cfRule type="cellIs" priority="15" dxfId="42" operator="equal" stopIfTrue="1">
      <formula>"買"</formula>
    </cfRule>
    <cfRule type="cellIs" priority="16" dxfId="43" operator="equal" stopIfTrue="1">
      <formula>"売"</formula>
    </cfRule>
  </conditionalFormatting>
  <conditionalFormatting sqref="G10">
    <cfRule type="cellIs" priority="11" dxfId="42" operator="equal" stopIfTrue="1">
      <formula>"買"</formula>
    </cfRule>
    <cfRule type="cellIs" priority="12" dxfId="43" operator="equal" stopIfTrue="1">
      <formula>"売"</formula>
    </cfRule>
  </conditionalFormatting>
  <conditionalFormatting sqref="G14:G16">
    <cfRule type="cellIs" priority="5" dxfId="42" operator="equal" stopIfTrue="1">
      <formula>"買"</formula>
    </cfRule>
    <cfRule type="cellIs" priority="6" dxfId="43" operator="equal" stopIfTrue="1">
      <formula>"売"</formula>
    </cfRule>
  </conditionalFormatting>
  <conditionalFormatting sqref="G20">
    <cfRule type="cellIs" priority="3" dxfId="42" operator="equal" stopIfTrue="1">
      <formula>"買"</formula>
    </cfRule>
    <cfRule type="cellIs" priority="4" dxfId="43" operator="equal" stopIfTrue="1">
      <formula>"売"</formula>
    </cfRule>
  </conditionalFormatting>
  <conditionalFormatting sqref="G46">
    <cfRule type="cellIs" priority="1" dxfId="42" operator="equal" stopIfTrue="1">
      <formula>"買"</formula>
    </cfRule>
    <cfRule type="cellIs" priority="2" dxfId="4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67"/>
  <sheetViews>
    <sheetView zoomScalePageLayoutView="0" workbookViewId="0" topLeftCell="A1">
      <selection activeCell="N265" sqref="N265"/>
    </sheetView>
  </sheetViews>
  <sheetFormatPr defaultColWidth="9.00390625" defaultRowHeight="13.5"/>
  <cols>
    <col min="1" max="1" width="7.50390625" style="35" customWidth="1"/>
    <col min="2" max="2" width="8.125" style="0" customWidth="1"/>
  </cols>
  <sheetData>
    <row r="1" ht="14.25">
      <c r="A1" s="35" t="s">
        <v>50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c r="A26" s="35" t="s">
        <v>51</v>
      </c>
    </row>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c r="A51" s="35" t="s">
        <v>52</v>
      </c>
    </row>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c r="A78" s="35" t="s">
        <v>53</v>
      </c>
    </row>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c r="A105" s="35" t="s">
        <v>54</v>
      </c>
    </row>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c r="A132" s="35" t="s">
        <v>55</v>
      </c>
    </row>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c r="A159" s="35" t="s">
        <v>58</v>
      </c>
    </row>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c r="A187" s="35" t="s">
        <v>59</v>
      </c>
    </row>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2" ht="14.25">
      <c r="A212" s="35" t="s">
        <v>60</v>
      </c>
    </row>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9" ht="14.25">
      <c r="A239" s="35" t="s">
        <v>61</v>
      </c>
    </row>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7" ht="14.25">
      <c r="A267" s="35" t="s">
        <v>62</v>
      </c>
    </row>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9"/>
  <sheetViews>
    <sheetView zoomScale="130" zoomScaleNormal="130" zoomScaleSheetLayoutView="100" zoomScalePageLayoutView="0" workbookViewId="0" topLeftCell="A1">
      <selection activeCell="L24" sqref="L24"/>
    </sheetView>
  </sheetViews>
  <sheetFormatPr defaultColWidth="9.00390625" defaultRowHeight="13.5"/>
  <sheetData>
    <row r="1" ht="13.5">
      <c r="A1" t="s">
        <v>0</v>
      </c>
    </row>
    <row r="2" spans="1:10" ht="13.5">
      <c r="A2" s="78" t="s">
        <v>68</v>
      </c>
      <c r="B2" s="79"/>
      <c r="C2" s="79"/>
      <c r="D2" s="79"/>
      <c r="E2" s="79"/>
      <c r="F2" s="79"/>
      <c r="G2" s="79"/>
      <c r="H2" s="79"/>
      <c r="I2" s="79"/>
      <c r="J2" s="79"/>
    </row>
    <row r="3" spans="1:10" ht="13.5">
      <c r="A3" s="79"/>
      <c r="B3" s="79"/>
      <c r="C3" s="79"/>
      <c r="D3" s="79"/>
      <c r="E3" s="79"/>
      <c r="F3" s="79"/>
      <c r="G3" s="79"/>
      <c r="H3" s="79"/>
      <c r="I3" s="79"/>
      <c r="J3" s="79"/>
    </row>
    <row r="4" spans="1:10" ht="13.5">
      <c r="A4" s="79"/>
      <c r="B4" s="79"/>
      <c r="C4" s="79"/>
      <c r="D4" s="79"/>
      <c r="E4" s="79"/>
      <c r="F4" s="79"/>
      <c r="G4" s="79"/>
      <c r="H4" s="79"/>
      <c r="I4" s="79"/>
      <c r="J4" s="79"/>
    </row>
    <row r="5" spans="1:10" ht="13.5">
      <c r="A5" s="79"/>
      <c r="B5" s="79"/>
      <c r="C5" s="79"/>
      <c r="D5" s="79"/>
      <c r="E5" s="79"/>
      <c r="F5" s="79"/>
      <c r="G5" s="79"/>
      <c r="H5" s="79"/>
      <c r="I5" s="79"/>
      <c r="J5" s="79"/>
    </row>
    <row r="6" spans="1:10" ht="13.5">
      <c r="A6" s="79"/>
      <c r="B6" s="79"/>
      <c r="C6" s="79"/>
      <c r="D6" s="79"/>
      <c r="E6" s="79"/>
      <c r="F6" s="79"/>
      <c r="G6" s="79"/>
      <c r="H6" s="79"/>
      <c r="I6" s="79"/>
      <c r="J6" s="79"/>
    </row>
    <row r="7" spans="1:10" ht="13.5">
      <c r="A7" s="79"/>
      <c r="B7" s="79"/>
      <c r="C7" s="79"/>
      <c r="D7" s="79"/>
      <c r="E7" s="79"/>
      <c r="F7" s="79"/>
      <c r="G7" s="79"/>
      <c r="H7" s="79"/>
      <c r="I7" s="79"/>
      <c r="J7" s="79"/>
    </row>
    <row r="8" spans="1:10" ht="13.5">
      <c r="A8" s="79"/>
      <c r="B8" s="79"/>
      <c r="C8" s="79"/>
      <c r="D8" s="79"/>
      <c r="E8" s="79"/>
      <c r="F8" s="79"/>
      <c r="G8" s="79"/>
      <c r="H8" s="79"/>
      <c r="I8" s="79"/>
      <c r="J8" s="79"/>
    </row>
    <row r="9" spans="1:10" ht="13.5">
      <c r="A9" s="79"/>
      <c r="B9" s="79"/>
      <c r="C9" s="79"/>
      <c r="D9" s="79"/>
      <c r="E9" s="79"/>
      <c r="F9" s="79"/>
      <c r="G9" s="79"/>
      <c r="H9" s="79"/>
      <c r="I9" s="79"/>
      <c r="J9" s="79"/>
    </row>
    <row r="11" ht="13.5">
      <c r="A11" t="s">
        <v>1</v>
      </c>
    </row>
    <row r="12" spans="1:10" ht="13.5">
      <c r="A12" s="80" t="s">
        <v>67</v>
      </c>
      <c r="B12" s="81"/>
      <c r="C12" s="81"/>
      <c r="D12" s="81"/>
      <c r="E12" s="81"/>
      <c r="F12" s="81"/>
      <c r="G12" s="81"/>
      <c r="H12" s="81"/>
      <c r="I12" s="81"/>
      <c r="J12" s="81"/>
    </row>
    <row r="13" spans="1:10" ht="13.5">
      <c r="A13" s="81"/>
      <c r="B13" s="81"/>
      <c r="C13" s="81"/>
      <c r="D13" s="81"/>
      <c r="E13" s="81"/>
      <c r="F13" s="81"/>
      <c r="G13" s="81"/>
      <c r="H13" s="81"/>
      <c r="I13" s="81"/>
      <c r="J13" s="81"/>
    </row>
    <row r="14" spans="1:10" ht="13.5">
      <c r="A14" s="81"/>
      <c r="B14" s="81"/>
      <c r="C14" s="81"/>
      <c r="D14" s="81"/>
      <c r="E14" s="81"/>
      <c r="F14" s="81"/>
      <c r="G14" s="81"/>
      <c r="H14" s="81"/>
      <c r="I14" s="81"/>
      <c r="J14" s="81"/>
    </row>
    <row r="15" spans="1:10" ht="13.5">
      <c r="A15" s="81"/>
      <c r="B15" s="81"/>
      <c r="C15" s="81"/>
      <c r="D15" s="81"/>
      <c r="E15" s="81"/>
      <c r="F15" s="81"/>
      <c r="G15" s="81"/>
      <c r="H15" s="81"/>
      <c r="I15" s="81"/>
      <c r="J15" s="81"/>
    </row>
    <row r="16" spans="1:10" ht="13.5">
      <c r="A16" s="81"/>
      <c r="B16" s="81"/>
      <c r="C16" s="81"/>
      <c r="D16" s="81"/>
      <c r="E16" s="81"/>
      <c r="F16" s="81"/>
      <c r="G16" s="81"/>
      <c r="H16" s="81"/>
      <c r="I16" s="81"/>
      <c r="J16" s="81"/>
    </row>
    <row r="17" spans="1:10" ht="13.5">
      <c r="A17" s="81"/>
      <c r="B17" s="81"/>
      <c r="C17" s="81"/>
      <c r="D17" s="81"/>
      <c r="E17" s="81"/>
      <c r="F17" s="81"/>
      <c r="G17" s="81"/>
      <c r="H17" s="81"/>
      <c r="I17" s="81"/>
      <c r="J17" s="81"/>
    </row>
    <row r="18" spans="1:10" ht="13.5">
      <c r="A18" s="81"/>
      <c r="B18" s="81"/>
      <c r="C18" s="81"/>
      <c r="D18" s="81"/>
      <c r="E18" s="81"/>
      <c r="F18" s="81"/>
      <c r="G18" s="81"/>
      <c r="H18" s="81"/>
      <c r="I18" s="81"/>
      <c r="J18" s="81"/>
    </row>
    <row r="19" spans="1:10" ht="13.5">
      <c r="A19" s="81"/>
      <c r="B19" s="81"/>
      <c r="C19" s="81"/>
      <c r="D19" s="81"/>
      <c r="E19" s="81"/>
      <c r="F19" s="81"/>
      <c r="G19" s="81"/>
      <c r="H19" s="81"/>
      <c r="I19" s="81"/>
      <c r="J19" s="81"/>
    </row>
    <row r="21" ht="13.5">
      <c r="A21" t="s">
        <v>2</v>
      </c>
    </row>
    <row r="22" spans="1:10" ht="13.5">
      <c r="A22" s="82" t="s">
        <v>69</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D9" sqref="D9"/>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56</v>
      </c>
      <c r="D5" s="29">
        <v>34</v>
      </c>
      <c r="E5" s="33">
        <v>42395</v>
      </c>
      <c r="F5" s="29">
        <v>0</v>
      </c>
      <c r="G5" s="33">
        <v>0</v>
      </c>
      <c r="H5" s="29">
        <v>0</v>
      </c>
      <c r="I5" s="33">
        <v>0</v>
      </c>
    </row>
    <row r="6" spans="2:9" ht="17.25">
      <c r="B6" s="28" t="s">
        <v>43</v>
      </c>
      <c r="C6" s="29" t="s">
        <v>63</v>
      </c>
      <c r="D6" s="29">
        <v>42</v>
      </c>
      <c r="E6" s="33">
        <v>42195</v>
      </c>
      <c r="F6" s="29"/>
      <c r="G6" s="34"/>
      <c r="H6" s="29"/>
      <c r="I6" s="34"/>
    </row>
    <row r="7" spans="2:9" ht="17.25">
      <c r="B7" s="28" t="s">
        <v>43</v>
      </c>
      <c r="C7" s="29" t="s">
        <v>64</v>
      </c>
      <c r="D7" s="29">
        <v>46</v>
      </c>
      <c r="E7" s="33">
        <v>42670</v>
      </c>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K12" sqref="K12:L12"/>
    </sheetView>
  </sheetViews>
  <sheetFormatPr defaultColWidth="9.00390625" defaultRowHeight="13.5"/>
  <cols>
    <col min="1" max="1" width="2.875" style="0" customWidth="1"/>
    <col min="2" max="18" width="6.625" style="0" customWidth="1"/>
    <col min="22" max="22" width="10.875" style="23" bestFit="1" customWidth="1"/>
  </cols>
  <sheetData>
    <row r="2" spans="2:20" ht="13.5">
      <c r="B2" s="71" t="s">
        <v>5</v>
      </c>
      <c r="C2" s="71"/>
      <c r="D2" s="74"/>
      <c r="E2" s="74"/>
      <c r="F2" s="71" t="s">
        <v>6</v>
      </c>
      <c r="G2" s="71"/>
      <c r="H2" s="74" t="s">
        <v>36</v>
      </c>
      <c r="I2" s="74"/>
      <c r="J2" s="71" t="s">
        <v>7</v>
      </c>
      <c r="K2" s="71"/>
      <c r="L2" s="68">
        <f>C9</f>
        <v>1000000</v>
      </c>
      <c r="M2" s="74"/>
      <c r="N2" s="71" t="s">
        <v>8</v>
      </c>
      <c r="O2" s="71"/>
      <c r="P2" s="68" t="e">
        <f>C108+R108</f>
        <v>#VALUE!</v>
      </c>
      <c r="Q2" s="74"/>
      <c r="R2" s="1"/>
      <c r="S2" s="1"/>
      <c r="T2" s="1"/>
    </row>
    <row r="3" spans="2:19" ht="57" customHeight="1">
      <c r="B3" s="71" t="s">
        <v>9</v>
      </c>
      <c r="C3" s="71"/>
      <c r="D3" s="76" t="s">
        <v>38</v>
      </c>
      <c r="E3" s="76"/>
      <c r="F3" s="76"/>
      <c r="G3" s="76"/>
      <c r="H3" s="76"/>
      <c r="I3" s="76"/>
      <c r="J3" s="71" t="s">
        <v>10</v>
      </c>
      <c r="K3" s="71"/>
      <c r="L3" s="76" t="s">
        <v>35</v>
      </c>
      <c r="M3" s="77"/>
      <c r="N3" s="77"/>
      <c r="O3" s="77"/>
      <c r="P3" s="77"/>
      <c r="Q3" s="77"/>
      <c r="R3" s="1"/>
      <c r="S3" s="1"/>
    </row>
    <row r="4" spans="2:20" ht="13.5">
      <c r="B4" s="71" t="s">
        <v>11</v>
      </c>
      <c r="C4" s="71"/>
      <c r="D4" s="69">
        <f>SUM($R$9:$S$993)</f>
        <v>153684.21052631587</v>
      </c>
      <c r="E4" s="69"/>
      <c r="F4" s="71" t="s">
        <v>12</v>
      </c>
      <c r="G4" s="71"/>
      <c r="H4" s="75">
        <f>SUM($T$9:$U$108)</f>
        <v>292.00000000000017</v>
      </c>
      <c r="I4" s="74"/>
      <c r="J4" s="67" t="s">
        <v>13</v>
      </c>
      <c r="K4" s="67"/>
      <c r="L4" s="68">
        <f>MAX($C$9:$D$990)-C9</f>
        <v>153684.21052631596</v>
      </c>
      <c r="M4" s="68"/>
      <c r="N4" s="67" t="s">
        <v>14</v>
      </c>
      <c r="O4" s="67"/>
      <c r="P4" s="69">
        <f>MIN($C$9:$D$990)-C9</f>
        <v>0</v>
      </c>
      <c r="Q4" s="69"/>
      <c r="R4" s="1"/>
      <c r="S4" s="1"/>
      <c r="T4" s="1"/>
    </row>
    <row r="5" spans="2:20" ht="13.5">
      <c r="B5" s="22" t="s">
        <v>15</v>
      </c>
      <c r="C5" s="2">
        <f>COUNTIF($R$9:$R$990,"&gt;0")</f>
        <v>1</v>
      </c>
      <c r="D5" s="21" t="s">
        <v>16</v>
      </c>
      <c r="E5" s="16">
        <f>COUNTIF($R$9:$R$990,"&lt;0")</f>
        <v>0</v>
      </c>
      <c r="F5" s="21" t="s">
        <v>17</v>
      </c>
      <c r="G5" s="2">
        <f>COUNTIF($R$9:$R$990,"=0")</f>
        <v>0</v>
      </c>
      <c r="H5" s="21" t="s">
        <v>18</v>
      </c>
      <c r="I5" s="3">
        <f>C5/SUM(C5,E5,G5)</f>
        <v>1</v>
      </c>
      <c r="J5" s="70" t="s">
        <v>19</v>
      </c>
      <c r="K5" s="71"/>
      <c r="L5" s="72"/>
      <c r="M5" s="73"/>
      <c r="N5" s="18" t="s">
        <v>20</v>
      </c>
      <c r="O5" s="9"/>
      <c r="P5" s="72"/>
      <c r="Q5" s="73"/>
      <c r="R5" s="1"/>
      <c r="S5" s="1"/>
      <c r="T5" s="1"/>
    </row>
    <row r="6" spans="2:20" ht="13.5">
      <c r="B6" s="11"/>
      <c r="C6" s="14"/>
      <c r="D6" s="15"/>
      <c r="E6" s="12"/>
      <c r="F6" s="11"/>
      <c r="G6" s="12"/>
      <c r="H6" s="11"/>
      <c r="I6" s="17"/>
      <c r="J6" s="11"/>
      <c r="K6" s="11"/>
      <c r="L6" s="12"/>
      <c r="M6" s="12"/>
      <c r="N6" s="13"/>
      <c r="O6" s="13"/>
      <c r="P6" s="10"/>
      <c r="Q6" s="7"/>
      <c r="R6" s="1"/>
      <c r="S6" s="1"/>
      <c r="T6" s="1"/>
    </row>
    <row r="7" spans="2:21" ht="13.5">
      <c r="B7" s="54" t="s">
        <v>21</v>
      </c>
      <c r="C7" s="56" t="s">
        <v>22</v>
      </c>
      <c r="D7" s="57"/>
      <c r="E7" s="60" t="s">
        <v>23</v>
      </c>
      <c r="F7" s="61"/>
      <c r="G7" s="61"/>
      <c r="H7" s="61"/>
      <c r="I7" s="49"/>
      <c r="J7" s="62" t="s">
        <v>24</v>
      </c>
      <c r="K7" s="63"/>
      <c r="L7" s="51"/>
      <c r="M7" s="64" t="s">
        <v>25</v>
      </c>
      <c r="N7" s="65" t="s">
        <v>26</v>
      </c>
      <c r="O7" s="66"/>
      <c r="P7" s="66"/>
      <c r="Q7" s="53"/>
      <c r="R7" s="47" t="s">
        <v>27</v>
      </c>
      <c r="S7" s="47"/>
      <c r="T7" s="47"/>
      <c r="U7" s="47"/>
    </row>
    <row r="8" spans="2:21" ht="13.5">
      <c r="B8" s="55"/>
      <c r="C8" s="58"/>
      <c r="D8" s="59"/>
      <c r="E8" s="19" t="s">
        <v>28</v>
      </c>
      <c r="F8" s="19" t="s">
        <v>29</v>
      </c>
      <c r="G8" s="19" t="s">
        <v>30</v>
      </c>
      <c r="H8" s="48" t="s">
        <v>31</v>
      </c>
      <c r="I8" s="49"/>
      <c r="J8" s="4" t="s">
        <v>32</v>
      </c>
      <c r="K8" s="50" t="s">
        <v>33</v>
      </c>
      <c r="L8" s="51"/>
      <c r="M8" s="64"/>
      <c r="N8" s="5" t="s">
        <v>28</v>
      </c>
      <c r="O8" s="5" t="s">
        <v>29</v>
      </c>
      <c r="P8" s="52" t="s">
        <v>31</v>
      </c>
      <c r="Q8" s="53"/>
      <c r="R8" s="47" t="s">
        <v>34</v>
      </c>
      <c r="S8" s="47"/>
      <c r="T8" s="47" t="s">
        <v>32</v>
      </c>
      <c r="U8" s="47"/>
    </row>
    <row r="9" spans="2:21" ht="13.5">
      <c r="B9" s="20">
        <v>1</v>
      </c>
      <c r="C9" s="43">
        <v>1000000</v>
      </c>
      <c r="D9" s="43"/>
      <c r="E9" s="20">
        <v>2001</v>
      </c>
      <c r="F9" s="8">
        <v>42111</v>
      </c>
      <c r="G9" s="20" t="s">
        <v>4</v>
      </c>
      <c r="H9" s="44">
        <v>105.33</v>
      </c>
      <c r="I9" s="44"/>
      <c r="J9" s="20">
        <v>57</v>
      </c>
      <c r="K9" s="43">
        <f aca="true" t="shared" si="0" ref="K9:K72">IF(F9="","",C9*0.03)</f>
        <v>30000</v>
      </c>
      <c r="L9" s="43"/>
      <c r="M9" s="6">
        <f>IF(J9="","",(K9/J9)/1000)</f>
        <v>0.5263157894736842</v>
      </c>
      <c r="N9" s="20">
        <v>2001</v>
      </c>
      <c r="O9" s="8">
        <v>42111</v>
      </c>
      <c r="P9" s="44">
        <v>108.25</v>
      </c>
      <c r="Q9" s="44"/>
      <c r="R9" s="45">
        <f>IF(O9="","",(IF(G9="売",H9-P9,P9-H9))*M9*100000)</f>
        <v>153684.21052631587</v>
      </c>
      <c r="S9" s="45"/>
      <c r="T9" s="46">
        <f>IF(O9="","",IF(R9&lt;0,J9*(-1),IF(G9="買",(P9-H9)*100,(H9-P9)*100)))</f>
        <v>292.00000000000017</v>
      </c>
      <c r="U9" s="46"/>
    </row>
    <row r="10" spans="2:21" ht="13.5">
      <c r="B10" s="20">
        <v>2</v>
      </c>
      <c r="C10" s="43">
        <f aca="true" t="shared" si="1" ref="C10:C73">IF(R9="","",C9+R9)</f>
        <v>1153684.210526316</v>
      </c>
      <c r="D10" s="43"/>
      <c r="E10" s="20"/>
      <c r="F10" s="8"/>
      <c r="G10" s="20" t="s">
        <v>4</v>
      </c>
      <c r="H10" s="44"/>
      <c r="I10" s="44"/>
      <c r="J10" s="20"/>
      <c r="K10" s="43">
        <f t="shared" si="0"/>
      </c>
      <c r="L10" s="43"/>
      <c r="M10" s="6">
        <f aca="true" t="shared" si="2" ref="M10:M73">IF(J10="","",(K10/J10)/1000)</f>
      </c>
      <c r="N10" s="20"/>
      <c r="O10" s="8"/>
      <c r="P10" s="44"/>
      <c r="Q10" s="44"/>
      <c r="R10" s="45">
        <f aca="true" t="shared" si="3" ref="R10:R73">IF(O10="","",(IF(G10="売",H10-P10,P10-H10))*M10*100000)</f>
      </c>
      <c r="S10" s="45"/>
      <c r="T10" s="46">
        <f aca="true" t="shared" si="4" ref="T10:T73">IF(O10="","",IF(R10&lt;0,J10*(-1),IF(G10="買",(P10-H10)*100,(H10-P10)*100)))</f>
      </c>
      <c r="U10" s="46"/>
    </row>
    <row r="11" spans="2:21" ht="13.5">
      <c r="B11" s="20">
        <v>3</v>
      </c>
      <c r="C11" s="43">
        <f t="shared" si="1"/>
      </c>
      <c r="D11" s="43"/>
      <c r="E11" s="20"/>
      <c r="F11" s="8"/>
      <c r="G11" s="20" t="s">
        <v>4</v>
      </c>
      <c r="H11" s="44"/>
      <c r="I11" s="44"/>
      <c r="J11" s="20"/>
      <c r="K11" s="43">
        <f t="shared" si="0"/>
      </c>
      <c r="L11" s="43"/>
      <c r="M11" s="6">
        <f t="shared" si="2"/>
      </c>
      <c r="N11" s="20"/>
      <c r="O11" s="8"/>
      <c r="P11" s="44"/>
      <c r="Q11" s="44"/>
      <c r="R11" s="45">
        <f t="shared" si="3"/>
      </c>
      <c r="S11" s="45"/>
      <c r="T11" s="46">
        <f t="shared" si="4"/>
      </c>
      <c r="U11" s="46"/>
    </row>
    <row r="12" spans="2:21" ht="13.5">
      <c r="B12" s="20">
        <v>4</v>
      </c>
      <c r="C12" s="43">
        <f t="shared" si="1"/>
      </c>
      <c r="D12" s="43"/>
      <c r="E12" s="20"/>
      <c r="F12" s="8"/>
      <c r="G12" s="20" t="s">
        <v>3</v>
      </c>
      <c r="H12" s="44"/>
      <c r="I12" s="44"/>
      <c r="J12" s="20"/>
      <c r="K12" s="43">
        <f t="shared" si="0"/>
      </c>
      <c r="L12" s="43"/>
      <c r="M12" s="6">
        <f t="shared" si="2"/>
      </c>
      <c r="N12" s="20"/>
      <c r="O12" s="8"/>
      <c r="P12" s="44"/>
      <c r="Q12" s="44"/>
      <c r="R12" s="45">
        <f t="shared" si="3"/>
      </c>
      <c r="S12" s="45"/>
      <c r="T12" s="46">
        <f t="shared" si="4"/>
      </c>
      <c r="U12" s="46"/>
    </row>
    <row r="13" spans="2:21" ht="13.5">
      <c r="B13" s="20">
        <v>5</v>
      </c>
      <c r="C13" s="43">
        <f t="shared" si="1"/>
      </c>
      <c r="D13" s="43"/>
      <c r="E13" s="20"/>
      <c r="F13" s="8"/>
      <c r="G13" s="20" t="s">
        <v>3</v>
      </c>
      <c r="H13" s="44"/>
      <c r="I13" s="44"/>
      <c r="J13" s="20"/>
      <c r="K13" s="43">
        <f t="shared" si="0"/>
      </c>
      <c r="L13" s="43"/>
      <c r="M13" s="6">
        <f t="shared" si="2"/>
      </c>
      <c r="N13" s="20"/>
      <c r="O13" s="8"/>
      <c r="P13" s="44"/>
      <c r="Q13" s="44"/>
      <c r="R13" s="45">
        <f t="shared" si="3"/>
      </c>
      <c r="S13" s="45"/>
      <c r="T13" s="46">
        <f t="shared" si="4"/>
      </c>
      <c r="U13" s="46"/>
    </row>
    <row r="14" spans="2:21" ht="13.5">
      <c r="B14" s="20">
        <v>6</v>
      </c>
      <c r="C14" s="43">
        <f t="shared" si="1"/>
      </c>
      <c r="D14" s="43"/>
      <c r="E14" s="20"/>
      <c r="F14" s="8"/>
      <c r="G14" s="20" t="s">
        <v>4</v>
      </c>
      <c r="H14" s="44"/>
      <c r="I14" s="44"/>
      <c r="J14" s="20"/>
      <c r="K14" s="43">
        <f t="shared" si="0"/>
      </c>
      <c r="L14" s="43"/>
      <c r="M14" s="6">
        <f t="shared" si="2"/>
      </c>
      <c r="N14" s="20"/>
      <c r="O14" s="8"/>
      <c r="P14" s="44"/>
      <c r="Q14" s="44"/>
      <c r="R14" s="45">
        <f t="shared" si="3"/>
      </c>
      <c r="S14" s="45"/>
      <c r="T14" s="46">
        <f t="shared" si="4"/>
      </c>
      <c r="U14" s="46"/>
    </row>
    <row r="15" spans="2:21" ht="13.5">
      <c r="B15" s="20">
        <v>7</v>
      </c>
      <c r="C15" s="43">
        <f t="shared" si="1"/>
      </c>
      <c r="D15" s="43"/>
      <c r="E15" s="20"/>
      <c r="F15" s="8"/>
      <c r="G15" s="20" t="s">
        <v>4</v>
      </c>
      <c r="H15" s="44"/>
      <c r="I15" s="44"/>
      <c r="J15" s="20"/>
      <c r="K15" s="43">
        <f t="shared" si="0"/>
      </c>
      <c r="L15" s="43"/>
      <c r="M15" s="6">
        <f t="shared" si="2"/>
      </c>
      <c r="N15" s="20"/>
      <c r="O15" s="8"/>
      <c r="P15" s="44"/>
      <c r="Q15" s="44"/>
      <c r="R15" s="45">
        <f t="shared" si="3"/>
      </c>
      <c r="S15" s="45"/>
      <c r="T15" s="46">
        <f t="shared" si="4"/>
      </c>
      <c r="U15" s="46"/>
    </row>
    <row r="16" spans="2:21" ht="13.5">
      <c r="B16" s="20">
        <v>8</v>
      </c>
      <c r="C16" s="43">
        <f t="shared" si="1"/>
      </c>
      <c r="D16" s="43"/>
      <c r="E16" s="20"/>
      <c r="F16" s="8"/>
      <c r="G16" s="20" t="s">
        <v>4</v>
      </c>
      <c r="H16" s="44"/>
      <c r="I16" s="44"/>
      <c r="J16" s="20"/>
      <c r="K16" s="43">
        <f t="shared" si="0"/>
      </c>
      <c r="L16" s="43"/>
      <c r="M16" s="6">
        <f t="shared" si="2"/>
      </c>
      <c r="N16" s="20"/>
      <c r="O16" s="8"/>
      <c r="P16" s="44"/>
      <c r="Q16" s="44"/>
      <c r="R16" s="45">
        <f t="shared" si="3"/>
      </c>
      <c r="S16" s="45"/>
      <c r="T16" s="46">
        <f t="shared" si="4"/>
      </c>
      <c r="U16" s="46"/>
    </row>
    <row r="17" spans="2:21" ht="13.5">
      <c r="B17" s="20">
        <v>9</v>
      </c>
      <c r="C17" s="43">
        <f t="shared" si="1"/>
      </c>
      <c r="D17" s="43"/>
      <c r="E17" s="20"/>
      <c r="F17" s="8"/>
      <c r="G17" s="20" t="s">
        <v>4</v>
      </c>
      <c r="H17" s="44"/>
      <c r="I17" s="44"/>
      <c r="J17" s="20"/>
      <c r="K17" s="43">
        <f t="shared" si="0"/>
      </c>
      <c r="L17" s="43"/>
      <c r="M17" s="6">
        <f t="shared" si="2"/>
      </c>
      <c r="N17" s="20"/>
      <c r="O17" s="8"/>
      <c r="P17" s="44"/>
      <c r="Q17" s="44"/>
      <c r="R17" s="45">
        <f t="shared" si="3"/>
      </c>
      <c r="S17" s="45"/>
      <c r="T17" s="46">
        <f t="shared" si="4"/>
      </c>
      <c r="U17" s="46"/>
    </row>
    <row r="18" spans="2:21" ht="13.5">
      <c r="B18" s="20">
        <v>10</v>
      </c>
      <c r="C18" s="43">
        <f t="shared" si="1"/>
      </c>
      <c r="D18" s="43"/>
      <c r="E18" s="20"/>
      <c r="F18" s="8"/>
      <c r="G18" s="20" t="s">
        <v>4</v>
      </c>
      <c r="H18" s="44"/>
      <c r="I18" s="44"/>
      <c r="J18" s="20"/>
      <c r="K18" s="43">
        <f t="shared" si="0"/>
      </c>
      <c r="L18" s="43"/>
      <c r="M18" s="6">
        <f t="shared" si="2"/>
      </c>
      <c r="N18" s="20"/>
      <c r="O18" s="8"/>
      <c r="P18" s="44"/>
      <c r="Q18" s="44"/>
      <c r="R18" s="45">
        <f t="shared" si="3"/>
      </c>
      <c r="S18" s="45"/>
      <c r="T18" s="46">
        <f t="shared" si="4"/>
      </c>
      <c r="U18" s="46"/>
    </row>
    <row r="19" spans="2:21" ht="13.5">
      <c r="B19" s="20">
        <v>11</v>
      </c>
      <c r="C19" s="43">
        <f t="shared" si="1"/>
      </c>
      <c r="D19" s="43"/>
      <c r="E19" s="20"/>
      <c r="F19" s="8"/>
      <c r="G19" s="20" t="s">
        <v>4</v>
      </c>
      <c r="H19" s="44"/>
      <c r="I19" s="44"/>
      <c r="J19" s="20"/>
      <c r="K19" s="43">
        <f t="shared" si="0"/>
      </c>
      <c r="L19" s="43"/>
      <c r="M19" s="6">
        <f t="shared" si="2"/>
      </c>
      <c r="N19" s="20"/>
      <c r="O19" s="8"/>
      <c r="P19" s="44"/>
      <c r="Q19" s="44"/>
      <c r="R19" s="45">
        <f t="shared" si="3"/>
      </c>
      <c r="S19" s="45"/>
      <c r="T19" s="46">
        <f t="shared" si="4"/>
      </c>
      <c r="U19" s="46"/>
    </row>
    <row r="20" spans="2:21" ht="13.5">
      <c r="B20" s="20">
        <v>12</v>
      </c>
      <c r="C20" s="43">
        <f t="shared" si="1"/>
      </c>
      <c r="D20" s="43"/>
      <c r="E20" s="20"/>
      <c r="F20" s="8"/>
      <c r="G20" s="20" t="s">
        <v>4</v>
      </c>
      <c r="H20" s="44"/>
      <c r="I20" s="44"/>
      <c r="J20" s="20"/>
      <c r="K20" s="43">
        <f t="shared" si="0"/>
      </c>
      <c r="L20" s="43"/>
      <c r="M20" s="6">
        <f t="shared" si="2"/>
      </c>
      <c r="N20" s="20"/>
      <c r="O20" s="8"/>
      <c r="P20" s="44"/>
      <c r="Q20" s="44"/>
      <c r="R20" s="45">
        <f t="shared" si="3"/>
      </c>
      <c r="S20" s="45"/>
      <c r="T20" s="46">
        <f t="shared" si="4"/>
      </c>
      <c r="U20" s="46"/>
    </row>
    <row r="21" spans="2:21" ht="13.5">
      <c r="B21" s="20">
        <v>13</v>
      </c>
      <c r="C21" s="43">
        <f t="shared" si="1"/>
      </c>
      <c r="D21" s="43"/>
      <c r="E21" s="20"/>
      <c r="F21" s="8"/>
      <c r="G21" s="20" t="s">
        <v>4</v>
      </c>
      <c r="H21" s="44"/>
      <c r="I21" s="44"/>
      <c r="J21" s="20"/>
      <c r="K21" s="43">
        <f t="shared" si="0"/>
      </c>
      <c r="L21" s="43"/>
      <c r="M21" s="6">
        <f t="shared" si="2"/>
      </c>
      <c r="N21" s="20"/>
      <c r="O21" s="8"/>
      <c r="P21" s="44"/>
      <c r="Q21" s="44"/>
      <c r="R21" s="45">
        <f t="shared" si="3"/>
      </c>
      <c r="S21" s="45"/>
      <c r="T21" s="46">
        <f t="shared" si="4"/>
      </c>
      <c r="U21" s="46"/>
    </row>
    <row r="22" spans="2:21" ht="13.5">
      <c r="B22" s="20">
        <v>14</v>
      </c>
      <c r="C22" s="43">
        <f t="shared" si="1"/>
      </c>
      <c r="D22" s="43"/>
      <c r="E22" s="20"/>
      <c r="F22" s="8"/>
      <c r="G22" s="20" t="s">
        <v>3</v>
      </c>
      <c r="H22" s="44"/>
      <c r="I22" s="44"/>
      <c r="J22" s="20"/>
      <c r="K22" s="43">
        <f t="shared" si="0"/>
      </c>
      <c r="L22" s="43"/>
      <c r="M22" s="6">
        <f t="shared" si="2"/>
      </c>
      <c r="N22" s="20"/>
      <c r="O22" s="8"/>
      <c r="P22" s="44"/>
      <c r="Q22" s="44"/>
      <c r="R22" s="45">
        <f t="shared" si="3"/>
      </c>
      <c r="S22" s="45"/>
      <c r="T22" s="46">
        <f t="shared" si="4"/>
      </c>
      <c r="U22" s="46"/>
    </row>
    <row r="23" spans="2:21" ht="13.5">
      <c r="B23" s="20">
        <v>15</v>
      </c>
      <c r="C23" s="43">
        <f t="shared" si="1"/>
      </c>
      <c r="D23" s="43"/>
      <c r="E23" s="20"/>
      <c r="F23" s="8"/>
      <c r="G23" s="20" t="s">
        <v>4</v>
      </c>
      <c r="H23" s="44"/>
      <c r="I23" s="44"/>
      <c r="J23" s="20"/>
      <c r="K23" s="43">
        <f t="shared" si="0"/>
      </c>
      <c r="L23" s="43"/>
      <c r="M23" s="6">
        <f t="shared" si="2"/>
      </c>
      <c r="N23" s="20"/>
      <c r="O23" s="8"/>
      <c r="P23" s="44"/>
      <c r="Q23" s="44"/>
      <c r="R23" s="45">
        <f t="shared" si="3"/>
      </c>
      <c r="S23" s="45"/>
      <c r="T23" s="46">
        <f t="shared" si="4"/>
      </c>
      <c r="U23" s="46"/>
    </row>
    <row r="24" spans="2:21" ht="13.5">
      <c r="B24" s="20">
        <v>16</v>
      </c>
      <c r="C24" s="43">
        <f t="shared" si="1"/>
      </c>
      <c r="D24" s="43"/>
      <c r="E24" s="20"/>
      <c r="F24" s="8"/>
      <c r="G24" s="20" t="s">
        <v>4</v>
      </c>
      <c r="H24" s="44"/>
      <c r="I24" s="44"/>
      <c r="J24" s="20"/>
      <c r="K24" s="43">
        <f t="shared" si="0"/>
      </c>
      <c r="L24" s="43"/>
      <c r="M24" s="6">
        <f t="shared" si="2"/>
      </c>
      <c r="N24" s="20"/>
      <c r="O24" s="8"/>
      <c r="P24" s="44"/>
      <c r="Q24" s="44"/>
      <c r="R24" s="45">
        <f t="shared" si="3"/>
      </c>
      <c r="S24" s="45"/>
      <c r="T24" s="46">
        <f t="shared" si="4"/>
      </c>
      <c r="U24" s="46"/>
    </row>
    <row r="25" spans="2:21" ht="13.5">
      <c r="B25" s="20">
        <v>17</v>
      </c>
      <c r="C25" s="43">
        <f t="shared" si="1"/>
      </c>
      <c r="D25" s="43"/>
      <c r="E25" s="20"/>
      <c r="F25" s="8"/>
      <c r="G25" s="20" t="s">
        <v>4</v>
      </c>
      <c r="H25" s="44"/>
      <c r="I25" s="44"/>
      <c r="J25" s="20"/>
      <c r="K25" s="43">
        <f t="shared" si="0"/>
      </c>
      <c r="L25" s="43"/>
      <c r="M25" s="6">
        <f t="shared" si="2"/>
      </c>
      <c r="N25" s="20"/>
      <c r="O25" s="8"/>
      <c r="P25" s="44"/>
      <c r="Q25" s="44"/>
      <c r="R25" s="45">
        <f t="shared" si="3"/>
      </c>
      <c r="S25" s="45"/>
      <c r="T25" s="46">
        <f t="shared" si="4"/>
      </c>
      <c r="U25" s="46"/>
    </row>
    <row r="26" spans="2:21" ht="13.5">
      <c r="B26" s="20">
        <v>18</v>
      </c>
      <c r="C26" s="43">
        <f t="shared" si="1"/>
      </c>
      <c r="D26" s="43"/>
      <c r="E26" s="20"/>
      <c r="F26" s="8"/>
      <c r="G26" s="20" t="s">
        <v>4</v>
      </c>
      <c r="H26" s="44"/>
      <c r="I26" s="44"/>
      <c r="J26" s="20"/>
      <c r="K26" s="43">
        <f t="shared" si="0"/>
      </c>
      <c r="L26" s="43"/>
      <c r="M26" s="6">
        <f t="shared" si="2"/>
      </c>
      <c r="N26" s="20"/>
      <c r="O26" s="8"/>
      <c r="P26" s="44"/>
      <c r="Q26" s="44"/>
      <c r="R26" s="45">
        <f t="shared" si="3"/>
      </c>
      <c r="S26" s="45"/>
      <c r="T26" s="46">
        <f t="shared" si="4"/>
      </c>
      <c r="U26" s="46"/>
    </row>
    <row r="27" spans="2:21" ht="13.5">
      <c r="B27" s="20">
        <v>19</v>
      </c>
      <c r="C27" s="43">
        <f t="shared" si="1"/>
      </c>
      <c r="D27" s="43"/>
      <c r="E27" s="20"/>
      <c r="F27" s="8"/>
      <c r="G27" s="20" t="s">
        <v>3</v>
      </c>
      <c r="H27" s="44"/>
      <c r="I27" s="44"/>
      <c r="J27" s="20"/>
      <c r="K27" s="43">
        <f t="shared" si="0"/>
      </c>
      <c r="L27" s="43"/>
      <c r="M27" s="6">
        <f t="shared" si="2"/>
      </c>
      <c r="N27" s="20"/>
      <c r="O27" s="8"/>
      <c r="P27" s="44"/>
      <c r="Q27" s="44"/>
      <c r="R27" s="45">
        <f t="shared" si="3"/>
      </c>
      <c r="S27" s="45"/>
      <c r="T27" s="46">
        <f t="shared" si="4"/>
      </c>
      <c r="U27" s="46"/>
    </row>
    <row r="28" spans="2:21" ht="13.5">
      <c r="B28" s="20">
        <v>20</v>
      </c>
      <c r="C28" s="43">
        <f t="shared" si="1"/>
      </c>
      <c r="D28" s="43"/>
      <c r="E28" s="20"/>
      <c r="F28" s="8"/>
      <c r="G28" s="20" t="s">
        <v>4</v>
      </c>
      <c r="H28" s="44"/>
      <c r="I28" s="44"/>
      <c r="J28" s="20"/>
      <c r="K28" s="43">
        <f t="shared" si="0"/>
      </c>
      <c r="L28" s="43"/>
      <c r="M28" s="6">
        <f t="shared" si="2"/>
      </c>
      <c r="N28" s="20"/>
      <c r="O28" s="8"/>
      <c r="P28" s="44"/>
      <c r="Q28" s="44"/>
      <c r="R28" s="45">
        <f t="shared" si="3"/>
      </c>
      <c r="S28" s="45"/>
      <c r="T28" s="46">
        <f t="shared" si="4"/>
      </c>
      <c r="U28" s="46"/>
    </row>
    <row r="29" spans="2:21" ht="13.5">
      <c r="B29" s="20">
        <v>21</v>
      </c>
      <c r="C29" s="43">
        <f t="shared" si="1"/>
      </c>
      <c r="D29" s="43"/>
      <c r="E29" s="20"/>
      <c r="F29" s="8"/>
      <c r="G29" s="20" t="s">
        <v>3</v>
      </c>
      <c r="H29" s="44"/>
      <c r="I29" s="44"/>
      <c r="J29" s="20"/>
      <c r="K29" s="43">
        <f t="shared" si="0"/>
      </c>
      <c r="L29" s="43"/>
      <c r="M29" s="6">
        <f t="shared" si="2"/>
      </c>
      <c r="N29" s="20"/>
      <c r="O29" s="8"/>
      <c r="P29" s="44"/>
      <c r="Q29" s="44"/>
      <c r="R29" s="45">
        <f t="shared" si="3"/>
      </c>
      <c r="S29" s="45"/>
      <c r="T29" s="46">
        <f t="shared" si="4"/>
      </c>
      <c r="U29" s="46"/>
    </row>
    <row r="30" spans="2:21" ht="13.5">
      <c r="B30" s="20">
        <v>22</v>
      </c>
      <c r="C30" s="43">
        <f t="shared" si="1"/>
      </c>
      <c r="D30" s="43"/>
      <c r="E30" s="20"/>
      <c r="F30" s="8"/>
      <c r="G30" s="20" t="s">
        <v>3</v>
      </c>
      <c r="H30" s="44"/>
      <c r="I30" s="44"/>
      <c r="J30" s="20"/>
      <c r="K30" s="43">
        <f t="shared" si="0"/>
      </c>
      <c r="L30" s="43"/>
      <c r="M30" s="6">
        <f t="shared" si="2"/>
      </c>
      <c r="N30" s="20"/>
      <c r="O30" s="8"/>
      <c r="P30" s="44"/>
      <c r="Q30" s="44"/>
      <c r="R30" s="45">
        <f t="shared" si="3"/>
      </c>
      <c r="S30" s="45"/>
      <c r="T30" s="46">
        <f t="shared" si="4"/>
      </c>
      <c r="U30" s="46"/>
    </row>
    <row r="31" spans="2:21" ht="13.5">
      <c r="B31" s="20">
        <v>23</v>
      </c>
      <c r="C31" s="43">
        <f t="shared" si="1"/>
      </c>
      <c r="D31" s="43"/>
      <c r="E31" s="20"/>
      <c r="F31" s="8"/>
      <c r="G31" s="20" t="s">
        <v>3</v>
      </c>
      <c r="H31" s="44"/>
      <c r="I31" s="44"/>
      <c r="J31" s="20"/>
      <c r="K31" s="43">
        <f t="shared" si="0"/>
      </c>
      <c r="L31" s="43"/>
      <c r="M31" s="6">
        <f t="shared" si="2"/>
      </c>
      <c r="N31" s="20"/>
      <c r="O31" s="8"/>
      <c r="P31" s="44"/>
      <c r="Q31" s="44"/>
      <c r="R31" s="45">
        <f t="shared" si="3"/>
      </c>
      <c r="S31" s="45"/>
      <c r="T31" s="46">
        <f t="shared" si="4"/>
      </c>
      <c r="U31" s="46"/>
    </row>
    <row r="32" spans="2:21" ht="13.5">
      <c r="B32" s="20">
        <v>24</v>
      </c>
      <c r="C32" s="43">
        <f t="shared" si="1"/>
      </c>
      <c r="D32" s="43"/>
      <c r="E32" s="20"/>
      <c r="F32" s="8"/>
      <c r="G32" s="20" t="s">
        <v>3</v>
      </c>
      <c r="H32" s="44"/>
      <c r="I32" s="44"/>
      <c r="J32" s="20"/>
      <c r="K32" s="43">
        <f t="shared" si="0"/>
      </c>
      <c r="L32" s="43"/>
      <c r="M32" s="6">
        <f t="shared" si="2"/>
      </c>
      <c r="N32" s="20"/>
      <c r="O32" s="8"/>
      <c r="P32" s="44"/>
      <c r="Q32" s="44"/>
      <c r="R32" s="45">
        <f t="shared" si="3"/>
      </c>
      <c r="S32" s="45"/>
      <c r="T32" s="46">
        <f t="shared" si="4"/>
      </c>
      <c r="U32" s="46"/>
    </row>
    <row r="33" spans="2:21" ht="13.5">
      <c r="B33" s="20">
        <v>25</v>
      </c>
      <c r="C33" s="43">
        <f t="shared" si="1"/>
      </c>
      <c r="D33" s="43"/>
      <c r="E33" s="20"/>
      <c r="F33" s="8"/>
      <c r="G33" s="20" t="s">
        <v>4</v>
      </c>
      <c r="H33" s="44"/>
      <c r="I33" s="44"/>
      <c r="J33" s="20"/>
      <c r="K33" s="43">
        <f t="shared" si="0"/>
      </c>
      <c r="L33" s="43"/>
      <c r="M33" s="6">
        <f t="shared" si="2"/>
      </c>
      <c r="N33" s="20"/>
      <c r="O33" s="8"/>
      <c r="P33" s="44"/>
      <c r="Q33" s="44"/>
      <c r="R33" s="45">
        <f t="shared" si="3"/>
      </c>
      <c r="S33" s="45"/>
      <c r="T33" s="46">
        <f t="shared" si="4"/>
      </c>
      <c r="U33" s="46"/>
    </row>
    <row r="34" spans="2:21" ht="13.5">
      <c r="B34" s="20">
        <v>26</v>
      </c>
      <c r="C34" s="43">
        <f t="shared" si="1"/>
      </c>
      <c r="D34" s="43"/>
      <c r="E34" s="20"/>
      <c r="F34" s="8"/>
      <c r="G34" s="20" t="s">
        <v>3</v>
      </c>
      <c r="H34" s="44"/>
      <c r="I34" s="44"/>
      <c r="J34" s="20"/>
      <c r="K34" s="43">
        <f t="shared" si="0"/>
      </c>
      <c r="L34" s="43"/>
      <c r="M34" s="6">
        <f t="shared" si="2"/>
      </c>
      <c r="N34" s="20"/>
      <c r="O34" s="8"/>
      <c r="P34" s="44"/>
      <c r="Q34" s="44"/>
      <c r="R34" s="45">
        <f t="shared" si="3"/>
      </c>
      <c r="S34" s="45"/>
      <c r="T34" s="46">
        <f t="shared" si="4"/>
      </c>
      <c r="U34" s="46"/>
    </row>
    <row r="35" spans="2:21" ht="13.5">
      <c r="B35" s="20">
        <v>27</v>
      </c>
      <c r="C35" s="43">
        <f t="shared" si="1"/>
      </c>
      <c r="D35" s="43"/>
      <c r="E35" s="20"/>
      <c r="F35" s="8"/>
      <c r="G35" s="20" t="s">
        <v>3</v>
      </c>
      <c r="H35" s="44"/>
      <c r="I35" s="44"/>
      <c r="J35" s="20"/>
      <c r="K35" s="43">
        <f t="shared" si="0"/>
      </c>
      <c r="L35" s="43"/>
      <c r="M35" s="6">
        <f t="shared" si="2"/>
      </c>
      <c r="N35" s="20"/>
      <c r="O35" s="8"/>
      <c r="P35" s="44"/>
      <c r="Q35" s="44"/>
      <c r="R35" s="45">
        <f t="shared" si="3"/>
      </c>
      <c r="S35" s="45"/>
      <c r="T35" s="46">
        <f t="shared" si="4"/>
      </c>
      <c r="U35" s="46"/>
    </row>
    <row r="36" spans="2:21" ht="13.5">
      <c r="B36" s="20">
        <v>28</v>
      </c>
      <c r="C36" s="43">
        <f t="shared" si="1"/>
      </c>
      <c r="D36" s="43"/>
      <c r="E36" s="20"/>
      <c r="F36" s="8"/>
      <c r="G36" s="20" t="s">
        <v>3</v>
      </c>
      <c r="H36" s="44"/>
      <c r="I36" s="44"/>
      <c r="J36" s="20"/>
      <c r="K36" s="43">
        <f t="shared" si="0"/>
      </c>
      <c r="L36" s="43"/>
      <c r="M36" s="6">
        <f t="shared" si="2"/>
      </c>
      <c r="N36" s="20"/>
      <c r="O36" s="8"/>
      <c r="P36" s="44"/>
      <c r="Q36" s="44"/>
      <c r="R36" s="45">
        <f t="shared" si="3"/>
      </c>
      <c r="S36" s="45"/>
      <c r="T36" s="46">
        <f t="shared" si="4"/>
      </c>
      <c r="U36" s="46"/>
    </row>
    <row r="37" spans="2:21" ht="13.5">
      <c r="B37" s="20">
        <v>29</v>
      </c>
      <c r="C37" s="43">
        <f t="shared" si="1"/>
      </c>
      <c r="D37" s="43"/>
      <c r="E37" s="20"/>
      <c r="F37" s="8"/>
      <c r="G37" s="20" t="s">
        <v>3</v>
      </c>
      <c r="H37" s="44"/>
      <c r="I37" s="44"/>
      <c r="J37" s="20"/>
      <c r="K37" s="43">
        <f t="shared" si="0"/>
      </c>
      <c r="L37" s="43"/>
      <c r="M37" s="6">
        <f t="shared" si="2"/>
      </c>
      <c r="N37" s="20"/>
      <c r="O37" s="8"/>
      <c r="P37" s="44"/>
      <c r="Q37" s="44"/>
      <c r="R37" s="45">
        <f t="shared" si="3"/>
      </c>
      <c r="S37" s="45"/>
      <c r="T37" s="46">
        <f t="shared" si="4"/>
      </c>
      <c r="U37" s="46"/>
    </row>
    <row r="38" spans="2:21" ht="13.5">
      <c r="B38" s="20">
        <v>30</v>
      </c>
      <c r="C38" s="43">
        <f t="shared" si="1"/>
      </c>
      <c r="D38" s="43"/>
      <c r="E38" s="20"/>
      <c r="F38" s="8"/>
      <c r="G38" s="20" t="s">
        <v>4</v>
      </c>
      <c r="H38" s="44"/>
      <c r="I38" s="44"/>
      <c r="J38" s="20"/>
      <c r="K38" s="43">
        <f t="shared" si="0"/>
      </c>
      <c r="L38" s="43"/>
      <c r="M38" s="6">
        <f t="shared" si="2"/>
      </c>
      <c r="N38" s="20"/>
      <c r="O38" s="8"/>
      <c r="P38" s="44"/>
      <c r="Q38" s="44"/>
      <c r="R38" s="45">
        <f t="shared" si="3"/>
      </c>
      <c r="S38" s="45"/>
      <c r="T38" s="46">
        <f t="shared" si="4"/>
      </c>
      <c r="U38" s="46"/>
    </row>
    <row r="39" spans="2:21" ht="13.5">
      <c r="B39" s="20">
        <v>31</v>
      </c>
      <c r="C39" s="43">
        <f t="shared" si="1"/>
      </c>
      <c r="D39" s="43"/>
      <c r="E39" s="20"/>
      <c r="F39" s="8"/>
      <c r="G39" s="20" t="s">
        <v>4</v>
      </c>
      <c r="H39" s="44"/>
      <c r="I39" s="44"/>
      <c r="J39" s="20"/>
      <c r="K39" s="43">
        <f t="shared" si="0"/>
      </c>
      <c r="L39" s="43"/>
      <c r="M39" s="6">
        <f t="shared" si="2"/>
      </c>
      <c r="N39" s="20"/>
      <c r="O39" s="8"/>
      <c r="P39" s="44"/>
      <c r="Q39" s="44"/>
      <c r="R39" s="45">
        <f t="shared" si="3"/>
      </c>
      <c r="S39" s="45"/>
      <c r="T39" s="46">
        <f t="shared" si="4"/>
      </c>
      <c r="U39" s="46"/>
    </row>
    <row r="40" spans="2:21" ht="13.5">
      <c r="B40" s="20">
        <v>32</v>
      </c>
      <c r="C40" s="43">
        <f t="shared" si="1"/>
      </c>
      <c r="D40" s="43"/>
      <c r="E40" s="20"/>
      <c r="F40" s="8"/>
      <c r="G40" s="20" t="s">
        <v>4</v>
      </c>
      <c r="H40" s="44"/>
      <c r="I40" s="44"/>
      <c r="J40" s="20"/>
      <c r="K40" s="43">
        <f t="shared" si="0"/>
      </c>
      <c r="L40" s="43"/>
      <c r="M40" s="6">
        <f t="shared" si="2"/>
      </c>
      <c r="N40" s="20"/>
      <c r="O40" s="8"/>
      <c r="P40" s="44"/>
      <c r="Q40" s="44"/>
      <c r="R40" s="45">
        <f t="shared" si="3"/>
      </c>
      <c r="S40" s="45"/>
      <c r="T40" s="46">
        <f t="shared" si="4"/>
      </c>
      <c r="U40" s="46"/>
    </row>
    <row r="41" spans="2:21" ht="13.5">
      <c r="B41" s="20">
        <v>33</v>
      </c>
      <c r="C41" s="43">
        <f t="shared" si="1"/>
      </c>
      <c r="D41" s="43"/>
      <c r="E41" s="20"/>
      <c r="F41" s="8"/>
      <c r="G41" s="20" t="s">
        <v>3</v>
      </c>
      <c r="H41" s="44"/>
      <c r="I41" s="44"/>
      <c r="J41" s="20"/>
      <c r="K41" s="43">
        <f t="shared" si="0"/>
      </c>
      <c r="L41" s="43"/>
      <c r="M41" s="6">
        <f t="shared" si="2"/>
      </c>
      <c r="N41" s="20"/>
      <c r="O41" s="8"/>
      <c r="P41" s="44"/>
      <c r="Q41" s="44"/>
      <c r="R41" s="45">
        <f t="shared" si="3"/>
      </c>
      <c r="S41" s="45"/>
      <c r="T41" s="46">
        <f t="shared" si="4"/>
      </c>
      <c r="U41" s="46"/>
    </row>
    <row r="42" spans="2:21" ht="13.5">
      <c r="B42" s="20">
        <v>34</v>
      </c>
      <c r="C42" s="43">
        <f t="shared" si="1"/>
      </c>
      <c r="D42" s="43"/>
      <c r="E42" s="20"/>
      <c r="F42" s="8"/>
      <c r="G42" s="20" t="s">
        <v>4</v>
      </c>
      <c r="H42" s="44"/>
      <c r="I42" s="44"/>
      <c r="J42" s="20"/>
      <c r="K42" s="43">
        <f t="shared" si="0"/>
      </c>
      <c r="L42" s="43"/>
      <c r="M42" s="6">
        <f t="shared" si="2"/>
      </c>
      <c r="N42" s="20"/>
      <c r="O42" s="8"/>
      <c r="P42" s="44"/>
      <c r="Q42" s="44"/>
      <c r="R42" s="45">
        <f t="shared" si="3"/>
      </c>
      <c r="S42" s="45"/>
      <c r="T42" s="46">
        <f t="shared" si="4"/>
      </c>
      <c r="U42" s="46"/>
    </row>
    <row r="43" spans="2:21" ht="13.5">
      <c r="B43" s="20">
        <v>35</v>
      </c>
      <c r="C43" s="43">
        <f t="shared" si="1"/>
      </c>
      <c r="D43" s="43"/>
      <c r="E43" s="20"/>
      <c r="F43" s="8"/>
      <c r="G43" s="20" t="s">
        <v>3</v>
      </c>
      <c r="H43" s="44"/>
      <c r="I43" s="44"/>
      <c r="J43" s="20"/>
      <c r="K43" s="43">
        <f t="shared" si="0"/>
      </c>
      <c r="L43" s="43"/>
      <c r="M43" s="6">
        <f t="shared" si="2"/>
      </c>
      <c r="N43" s="20"/>
      <c r="O43" s="8"/>
      <c r="P43" s="44"/>
      <c r="Q43" s="44"/>
      <c r="R43" s="45">
        <f t="shared" si="3"/>
      </c>
      <c r="S43" s="45"/>
      <c r="T43" s="46">
        <f t="shared" si="4"/>
      </c>
      <c r="U43" s="46"/>
    </row>
    <row r="44" spans="2:21" ht="13.5">
      <c r="B44" s="20">
        <v>36</v>
      </c>
      <c r="C44" s="43">
        <f t="shared" si="1"/>
      </c>
      <c r="D44" s="43"/>
      <c r="E44" s="20"/>
      <c r="F44" s="8"/>
      <c r="G44" s="20" t="s">
        <v>4</v>
      </c>
      <c r="H44" s="44"/>
      <c r="I44" s="44"/>
      <c r="J44" s="20"/>
      <c r="K44" s="43">
        <f t="shared" si="0"/>
      </c>
      <c r="L44" s="43"/>
      <c r="M44" s="6">
        <f t="shared" si="2"/>
      </c>
      <c r="N44" s="20"/>
      <c r="O44" s="8"/>
      <c r="P44" s="44"/>
      <c r="Q44" s="44"/>
      <c r="R44" s="45">
        <f t="shared" si="3"/>
      </c>
      <c r="S44" s="45"/>
      <c r="T44" s="46">
        <f t="shared" si="4"/>
      </c>
      <c r="U44" s="46"/>
    </row>
    <row r="45" spans="2:21" ht="13.5">
      <c r="B45" s="20">
        <v>37</v>
      </c>
      <c r="C45" s="43">
        <f t="shared" si="1"/>
      </c>
      <c r="D45" s="43"/>
      <c r="E45" s="20"/>
      <c r="F45" s="8"/>
      <c r="G45" s="20" t="s">
        <v>3</v>
      </c>
      <c r="H45" s="44"/>
      <c r="I45" s="44"/>
      <c r="J45" s="20"/>
      <c r="K45" s="43">
        <f t="shared" si="0"/>
      </c>
      <c r="L45" s="43"/>
      <c r="M45" s="6">
        <f t="shared" si="2"/>
      </c>
      <c r="N45" s="20"/>
      <c r="O45" s="8"/>
      <c r="P45" s="44"/>
      <c r="Q45" s="44"/>
      <c r="R45" s="45">
        <f t="shared" si="3"/>
      </c>
      <c r="S45" s="45"/>
      <c r="T45" s="46">
        <f t="shared" si="4"/>
      </c>
      <c r="U45" s="46"/>
    </row>
    <row r="46" spans="2:21" ht="13.5">
      <c r="B46" s="20">
        <v>38</v>
      </c>
      <c r="C46" s="43">
        <f t="shared" si="1"/>
      </c>
      <c r="D46" s="43"/>
      <c r="E46" s="20"/>
      <c r="F46" s="8"/>
      <c r="G46" s="20" t="s">
        <v>4</v>
      </c>
      <c r="H46" s="44"/>
      <c r="I46" s="44"/>
      <c r="J46" s="20"/>
      <c r="K46" s="43">
        <f t="shared" si="0"/>
      </c>
      <c r="L46" s="43"/>
      <c r="M46" s="6">
        <f t="shared" si="2"/>
      </c>
      <c r="N46" s="20"/>
      <c r="O46" s="8"/>
      <c r="P46" s="44"/>
      <c r="Q46" s="44"/>
      <c r="R46" s="45">
        <f t="shared" si="3"/>
      </c>
      <c r="S46" s="45"/>
      <c r="T46" s="46">
        <f t="shared" si="4"/>
      </c>
      <c r="U46" s="46"/>
    </row>
    <row r="47" spans="2:21" ht="13.5">
      <c r="B47" s="20">
        <v>39</v>
      </c>
      <c r="C47" s="43">
        <f t="shared" si="1"/>
      </c>
      <c r="D47" s="43"/>
      <c r="E47" s="20"/>
      <c r="F47" s="8"/>
      <c r="G47" s="20" t="s">
        <v>4</v>
      </c>
      <c r="H47" s="44"/>
      <c r="I47" s="44"/>
      <c r="J47" s="20"/>
      <c r="K47" s="43">
        <f t="shared" si="0"/>
      </c>
      <c r="L47" s="43"/>
      <c r="M47" s="6">
        <f t="shared" si="2"/>
      </c>
      <c r="N47" s="20"/>
      <c r="O47" s="8"/>
      <c r="P47" s="44"/>
      <c r="Q47" s="44"/>
      <c r="R47" s="45">
        <f t="shared" si="3"/>
      </c>
      <c r="S47" s="45"/>
      <c r="T47" s="46">
        <f t="shared" si="4"/>
      </c>
      <c r="U47" s="46"/>
    </row>
    <row r="48" spans="2:21" ht="13.5">
      <c r="B48" s="20">
        <v>40</v>
      </c>
      <c r="C48" s="43">
        <f t="shared" si="1"/>
      </c>
      <c r="D48" s="43"/>
      <c r="E48" s="20"/>
      <c r="F48" s="8"/>
      <c r="G48" s="20" t="s">
        <v>37</v>
      </c>
      <c r="H48" s="44"/>
      <c r="I48" s="44"/>
      <c r="J48" s="20"/>
      <c r="K48" s="43">
        <f t="shared" si="0"/>
      </c>
      <c r="L48" s="43"/>
      <c r="M48" s="6">
        <f t="shared" si="2"/>
      </c>
      <c r="N48" s="20"/>
      <c r="O48" s="8"/>
      <c r="P48" s="44"/>
      <c r="Q48" s="44"/>
      <c r="R48" s="45">
        <f t="shared" si="3"/>
      </c>
      <c r="S48" s="45"/>
      <c r="T48" s="46">
        <f t="shared" si="4"/>
      </c>
      <c r="U48" s="46"/>
    </row>
    <row r="49" spans="2:21" ht="13.5">
      <c r="B49" s="20">
        <v>41</v>
      </c>
      <c r="C49" s="43">
        <f t="shared" si="1"/>
      </c>
      <c r="D49" s="43"/>
      <c r="E49" s="20"/>
      <c r="F49" s="8"/>
      <c r="G49" s="20" t="s">
        <v>4</v>
      </c>
      <c r="H49" s="44"/>
      <c r="I49" s="44"/>
      <c r="J49" s="20"/>
      <c r="K49" s="43">
        <f t="shared" si="0"/>
      </c>
      <c r="L49" s="43"/>
      <c r="M49" s="6">
        <f t="shared" si="2"/>
      </c>
      <c r="N49" s="20"/>
      <c r="O49" s="8"/>
      <c r="P49" s="44"/>
      <c r="Q49" s="44"/>
      <c r="R49" s="45">
        <f t="shared" si="3"/>
      </c>
      <c r="S49" s="45"/>
      <c r="T49" s="46">
        <f t="shared" si="4"/>
      </c>
      <c r="U49" s="46"/>
    </row>
    <row r="50" spans="2:21" ht="13.5">
      <c r="B50" s="20">
        <v>42</v>
      </c>
      <c r="C50" s="43">
        <f t="shared" si="1"/>
      </c>
      <c r="D50" s="43"/>
      <c r="E50" s="20"/>
      <c r="F50" s="8"/>
      <c r="G50" s="20" t="s">
        <v>4</v>
      </c>
      <c r="H50" s="44"/>
      <c r="I50" s="44"/>
      <c r="J50" s="20"/>
      <c r="K50" s="43">
        <f t="shared" si="0"/>
      </c>
      <c r="L50" s="43"/>
      <c r="M50" s="6">
        <f t="shared" si="2"/>
      </c>
      <c r="N50" s="20"/>
      <c r="O50" s="8"/>
      <c r="P50" s="44"/>
      <c r="Q50" s="44"/>
      <c r="R50" s="45">
        <f t="shared" si="3"/>
      </c>
      <c r="S50" s="45"/>
      <c r="T50" s="46">
        <f t="shared" si="4"/>
      </c>
      <c r="U50" s="46"/>
    </row>
    <row r="51" spans="2:21" ht="13.5">
      <c r="B51" s="20">
        <v>43</v>
      </c>
      <c r="C51" s="43">
        <f t="shared" si="1"/>
      </c>
      <c r="D51" s="43"/>
      <c r="E51" s="20"/>
      <c r="F51" s="8"/>
      <c r="G51" s="20" t="s">
        <v>3</v>
      </c>
      <c r="H51" s="44"/>
      <c r="I51" s="44"/>
      <c r="J51" s="20"/>
      <c r="K51" s="43">
        <f t="shared" si="0"/>
      </c>
      <c r="L51" s="43"/>
      <c r="M51" s="6">
        <f t="shared" si="2"/>
      </c>
      <c r="N51" s="20"/>
      <c r="O51" s="8"/>
      <c r="P51" s="44"/>
      <c r="Q51" s="44"/>
      <c r="R51" s="45">
        <f t="shared" si="3"/>
      </c>
      <c r="S51" s="45"/>
      <c r="T51" s="46">
        <f t="shared" si="4"/>
      </c>
      <c r="U51" s="46"/>
    </row>
    <row r="52" spans="2:21" ht="13.5">
      <c r="B52" s="20">
        <v>44</v>
      </c>
      <c r="C52" s="43">
        <f t="shared" si="1"/>
      </c>
      <c r="D52" s="43"/>
      <c r="E52" s="20"/>
      <c r="F52" s="8"/>
      <c r="G52" s="20" t="s">
        <v>3</v>
      </c>
      <c r="H52" s="44"/>
      <c r="I52" s="44"/>
      <c r="J52" s="20"/>
      <c r="K52" s="43">
        <f t="shared" si="0"/>
      </c>
      <c r="L52" s="43"/>
      <c r="M52" s="6">
        <f t="shared" si="2"/>
      </c>
      <c r="N52" s="20"/>
      <c r="O52" s="8"/>
      <c r="P52" s="44"/>
      <c r="Q52" s="44"/>
      <c r="R52" s="45">
        <f t="shared" si="3"/>
      </c>
      <c r="S52" s="45"/>
      <c r="T52" s="46">
        <f t="shared" si="4"/>
      </c>
      <c r="U52" s="46"/>
    </row>
    <row r="53" spans="2:21" ht="13.5">
      <c r="B53" s="20">
        <v>45</v>
      </c>
      <c r="C53" s="43">
        <f t="shared" si="1"/>
      </c>
      <c r="D53" s="43"/>
      <c r="E53" s="20"/>
      <c r="F53" s="8"/>
      <c r="G53" s="20" t="s">
        <v>4</v>
      </c>
      <c r="H53" s="44"/>
      <c r="I53" s="44"/>
      <c r="J53" s="20"/>
      <c r="K53" s="43">
        <f t="shared" si="0"/>
      </c>
      <c r="L53" s="43"/>
      <c r="M53" s="6">
        <f t="shared" si="2"/>
      </c>
      <c r="N53" s="20"/>
      <c r="O53" s="8"/>
      <c r="P53" s="44"/>
      <c r="Q53" s="44"/>
      <c r="R53" s="45">
        <f t="shared" si="3"/>
      </c>
      <c r="S53" s="45"/>
      <c r="T53" s="46">
        <f t="shared" si="4"/>
      </c>
      <c r="U53" s="46"/>
    </row>
    <row r="54" spans="2:21" ht="13.5">
      <c r="B54" s="20">
        <v>46</v>
      </c>
      <c r="C54" s="43">
        <f t="shared" si="1"/>
      </c>
      <c r="D54" s="43"/>
      <c r="E54" s="20"/>
      <c r="F54" s="8"/>
      <c r="G54" s="20" t="s">
        <v>4</v>
      </c>
      <c r="H54" s="44"/>
      <c r="I54" s="44"/>
      <c r="J54" s="20"/>
      <c r="K54" s="43">
        <f t="shared" si="0"/>
      </c>
      <c r="L54" s="43"/>
      <c r="M54" s="6">
        <f t="shared" si="2"/>
      </c>
      <c r="N54" s="20"/>
      <c r="O54" s="8"/>
      <c r="P54" s="44"/>
      <c r="Q54" s="44"/>
      <c r="R54" s="45">
        <f t="shared" si="3"/>
      </c>
      <c r="S54" s="45"/>
      <c r="T54" s="46">
        <f t="shared" si="4"/>
      </c>
      <c r="U54" s="46"/>
    </row>
    <row r="55" spans="2:21" ht="13.5">
      <c r="B55" s="20">
        <v>47</v>
      </c>
      <c r="C55" s="43">
        <f t="shared" si="1"/>
      </c>
      <c r="D55" s="43"/>
      <c r="E55" s="20"/>
      <c r="F55" s="8"/>
      <c r="G55" s="20" t="s">
        <v>3</v>
      </c>
      <c r="H55" s="44"/>
      <c r="I55" s="44"/>
      <c r="J55" s="20"/>
      <c r="K55" s="43">
        <f t="shared" si="0"/>
      </c>
      <c r="L55" s="43"/>
      <c r="M55" s="6">
        <f t="shared" si="2"/>
      </c>
      <c r="N55" s="20"/>
      <c r="O55" s="8"/>
      <c r="P55" s="44"/>
      <c r="Q55" s="44"/>
      <c r="R55" s="45">
        <f t="shared" si="3"/>
      </c>
      <c r="S55" s="45"/>
      <c r="T55" s="46">
        <f t="shared" si="4"/>
      </c>
      <c r="U55" s="46"/>
    </row>
    <row r="56" spans="2:21" ht="13.5">
      <c r="B56" s="20">
        <v>48</v>
      </c>
      <c r="C56" s="43">
        <f t="shared" si="1"/>
      </c>
      <c r="D56" s="43"/>
      <c r="E56" s="20"/>
      <c r="F56" s="8"/>
      <c r="G56" s="20" t="s">
        <v>3</v>
      </c>
      <c r="H56" s="44"/>
      <c r="I56" s="44"/>
      <c r="J56" s="20"/>
      <c r="K56" s="43">
        <f t="shared" si="0"/>
      </c>
      <c r="L56" s="43"/>
      <c r="M56" s="6">
        <f t="shared" si="2"/>
      </c>
      <c r="N56" s="20"/>
      <c r="O56" s="8"/>
      <c r="P56" s="44"/>
      <c r="Q56" s="44"/>
      <c r="R56" s="45">
        <f t="shared" si="3"/>
      </c>
      <c r="S56" s="45"/>
      <c r="T56" s="46">
        <f t="shared" si="4"/>
      </c>
      <c r="U56" s="46"/>
    </row>
    <row r="57" spans="2:21" ht="13.5">
      <c r="B57" s="20">
        <v>49</v>
      </c>
      <c r="C57" s="43">
        <f t="shared" si="1"/>
      </c>
      <c r="D57" s="43"/>
      <c r="E57" s="20"/>
      <c r="F57" s="8"/>
      <c r="G57" s="20" t="s">
        <v>3</v>
      </c>
      <c r="H57" s="44"/>
      <c r="I57" s="44"/>
      <c r="J57" s="20"/>
      <c r="K57" s="43">
        <f t="shared" si="0"/>
      </c>
      <c r="L57" s="43"/>
      <c r="M57" s="6">
        <f t="shared" si="2"/>
      </c>
      <c r="N57" s="20"/>
      <c r="O57" s="8"/>
      <c r="P57" s="44"/>
      <c r="Q57" s="44"/>
      <c r="R57" s="45">
        <f t="shared" si="3"/>
      </c>
      <c r="S57" s="45"/>
      <c r="T57" s="46">
        <f t="shared" si="4"/>
      </c>
      <c r="U57" s="46"/>
    </row>
    <row r="58" spans="2:21" ht="13.5">
      <c r="B58" s="20">
        <v>50</v>
      </c>
      <c r="C58" s="43">
        <f t="shared" si="1"/>
      </c>
      <c r="D58" s="43"/>
      <c r="E58" s="20"/>
      <c r="F58" s="8"/>
      <c r="G58" s="20" t="s">
        <v>3</v>
      </c>
      <c r="H58" s="44"/>
      <c r="I58" s="44"/>
      <c r="J58" s="20"/>
      <c r="K58" s="43">
        <f t="shared" si="0"/>
      </c>
      <c r="L58" s="43"/>
      <c r="M58" s="6">
        <f t="shared" si="2"/>
      </c>
      <c r="N58" s="20"/>
      <c r="O58" s="8"/>
      <c r="P58" s="44"/>
      <c r="Q58" s="44"/>
      <c r="R58" s="45">
        <f t="shared" si="3"/>
      </c>
      <c r="S58" s="45"/>
      <c r="T58" s="46">
        <f t="shared" si="4"/>
      </c>
      <c r="U58" s="46"/>
    </row>
    <row r="59" spans="2:21" ht="13.5">
      <c r="B59" s="20">
        <v>51</v>
      </c>
      <c r="C59" s="43">
        <f t="shared" si="1"/>
      </c>
      <c r="D59" s="43"/>
      <c r="E59" s="20"/>
      <c r="F59" s="8"/>
      <c r="G59" s="20" t="s">
        <v>3</v>
      </c>
      <c r="H59" s="44"/>
      <c r="I59" s="44"/>
      <c r="J59" s="20"/>
      <c r="K59" s="43">
        <f t="shared" si="0"/>
      </c>
      <c r="L59" s="43"/>
      <c r="M59" s="6">
        <f t="shared" si="2"/>
      </c>
      <c r="N59" s="20"/>
      <c r="O59" s="8"/>
      <c r="P59" s="44"/>
      <c r="Q59" s="44"/>
      <c r="R59" s="45">
        <f t="shared" si="3"/>
      </c>
      <c r="S59" s="45"/>
      <c r="T59" s="46">
        <f t="shared" si="4"/>
      </c>
      <c r="U59" s="46"/>
    </row>
    <row r="60" spans="2:21" ht="13.5">
      <c r="B60" s="20">
        <v>52</v>
      </c>
      <c r="C60" s="43">
        <f t="shared" si="1"/>
      </c>
      <c r="D60" s="43"/>
      <c r="E60" s="20"/>
      <c r="F60" s="8"/>
      <c r="G60" s="20" t="s">
        <v>3</v>
      </c>
      <c r="H60" s="44"/>
      <c r="I60" s="44"/>
      <c r="J60" s="20"/>
      <c r="K60" s="43">
        <f t="shared" si="0"/>
      </c>
      <c r="L60" s="43"/>
      <c r="M60" s="6">
        <f t="shared" si="2"/>
      </c>
      <c r="N60" s="20"/>
      <c r="O60" s="8"/>
      <c r="P60" s="44"/>
      <c r="Q60" s="44"/>
      <c r="R60" s="45">
        <f t="shared" si="3"/>
      </c>
      <c r="S60" s="45"/>
      <c r="T60" s="46">
        <f t="shared" si="4"/>
      </c>
      <c r="U60" s="46"/>
    </row>
    <row r="61" spans="2:21" ht="13.5">
      <c r="B61" s="20">
        <v>53</v>
      </c>
      <c r="C61" s="43">
        <f t="shared" si="1"/>
      </c>
      <c r="D61" s="43"/>
      <c r="E61" s="20"/>
      <c r="F61" s="8"/>
      <c r="G61" s="20" t="s">
        <v>3</v>
      </c>
      <c r="H61" s="44"/>
      <c r="I61" s="44"/>
      <c r="J61" s="20"/>
      <c r="K61" s="43">
        <f t="shared" si="0"/>
      </c>
      <c r="L61" s="43"/>
      <c r="M61" s="6">
        <f t="shared" si="2"/>
      </c>
      <c r="N61" s="20"/>
      <c r="O61" s="8"/>
      <c r="P61" s="44"/>
      <c r="Q61" s="44"/>
      <c r="R61" s="45">
        <f t="shared" si="3"/>
      </c>
      <c r="S61" s="45"/>
      <c r="T61" s="46">
        <f t="shared" si="4"/>
      </c>
      <c r="U61" s="46"/>
    </row>
    <row r="62" spans="2:21" ht="13.5">
      <c r="B62" s="20">
        <v>54</v>
      </c>
      <c r="C62" s="43">
        <f t="shared" si="1"/>
      </c>
      <c r="D62" s="43"/>
      <c r="E62" s="20"/>
      <c r="F62" s="8"/>
      <c r="G62" s="20" t="s">
        <v>3</v>
      </c>
      <c r="H62" s="44"/>
      <c r="I62" s="44"/>
      <c r="J62" s="20"/>
      <c r="K62" s="43">
        <f t="shared" si="0"/>
      </c>
      <c r="L62" s="43"/>
      <c r="M62" s="6">
        <f t="shared" si="2"/>
      </c>
      <c r="N62" s="20"/>
      <c r="O62" s="8"/>
      <c r="P62" s="44"/>
      <c r="Q62" s="44"/>
      <c r="R62" s="45">
        <f t="shared" si="3"/>
      </c>
      <c r="S62" s="45"/>
      <c r="T62" s="46">
        <f t="shared" si="4"/>
      </c>
      <c r="U62" s="46"/>
    </row>
    <row r="63" spans="2:21" ht="13.5">
      <c r="B63" s="20">
        <v>55</v>
      </c>
      <c r="C63" s="43">
        <f t="shared" si="1"/>
      </c>
      <c r="D63" s="43"/>
      <c r="E63" s="20"/>
      <c r="F63" s="8"/>
      <c r="G63" s="20" t="s">
        <v>4</v>
      </c>
      <c r="H63" s="44"/>
      <c r="I63" s="44"/>
      <c r="J63" s="20"/>
      <c r="K63" s="43">
        <f t="shared" si="0"/>
      </c>
      <c r="L63" s="43"/>
      <c r="M63" s="6">
        <f t="shared" si="2"/>
      </c>
      <c r="N63" s="20"/>
      <c r="O63" s="8"/>
      <c r="P63" s="44"/>
      <c r="Q63" s="44"/>
      <c r="R63" s="45">
        <f t="shared" si="3"/>
      </c>
      <c r="S63" s="45"/>
      <c r="T63" s="46">
        <f t="shared" si="4"/>
      </c>
      <c r="U63" s="46"/>
    </row>
    <row r="64" spans="2:21" ht="13.5">
      <c r="B64" s="20">
        <v>56</v>
      </c>
      <c r="C64" s="43">
        <f t="shared" si="1"/>
      </c>
      <c r="D64" s="43"/>
      <c r="E64" s="20"/>
      <c r="F64" s="8"/>
      <c r="G64" s="20" t="s">
        <v>3</v>
      </c>
      <c r="H64" s="44"/>
      <c r="I64" s="44"/>
      <c r="J64" s="20"/>
      <c r="K64" s="43">
        <f t="shared" si="0"/>
      </c>
      <c r="L64" s="43"/>
      <c r="M64" s="6">
        <f t="shared" si="2"/>
      </c>
      <c r="N64" s="20"/>
      <c r="O64" s="8"/>
      <c r="P64" s="44"/>
      <c r="Q64" s="44"/>
      <c r="R64" s="45">
        <f t="shared" si="3"/>
      </c>
      <c r="S64" s="45"/>
      <c r="T64" s="46">
        <f t="shared" si="4"/>
      </c>
      <c r="U64" s="46"/>
    </row>
    <row r="65" spans="2:21" ht="13.5">
      <c r="B65" s="20">
        <v>57</v>
      </c>
      <c r="C65" s="43">
        <f t="shared" si="1"/>
      </c>
      <c r="D65" s="43"/>
      <c r="E65" s="20"/>
      <c r="F65" s="8"/>
      <c r="G65" s="20" t="s">
        <v>3</v>
      </c>
      <c r="H65" s="44"/>
      <c r="I65" s="44"/>
      <c r="J65" s="20"/>
      <c r="K65" s="43">
        <f t="shared" si="0"/>
      </c>
      <c r="L65" s="43"/>
      <c r="M65" s="6">
        <f t="shared" si="2"/>
      </c>
      <c r="N65" s="20"/>
      <c r="O65" s="8"/>
      <c r="P65" s="44"/>
      <c r="Q65" s="44"/>
      <c r="R65" s="45">
        <f t="shared" si="3"/>
      </c>
      <c r="S65" s="45"/>
      <c r="T65" s="46">
        <f t="shared" si="4"/>
      </c>
      <c r="U65" s="46"/>
    </row>
    <row r="66" spans="2:21" ht="13.5">
      <c r="B66" s="20">
        <v>58</v>
      </c>
      <c r="C66" s="43">
        <f t="shared" si="1"/>
      </c>
      <c r="D66" s="43"/>
      <c r="E66" s="20"/>
      <c r="F66" s="8"/>
      <c r="G66" s="20" t="s">
        <v>3</v>
      </c>
      <c r="H66" s="44"/>
      <c r="I66" s="44"/>
      <c r="J66" s="20"/>
      <c r="K66" s="43">
        <f t="shared" si="0"/>
      </c>
      <c r="L66" s="43"/>
      <c r="M66" s="6">
        <f t="shared" si="2"/>
      </c>
      <c r="N66" s="20"/>
      <c r="O66" s="8"/>
      <c r="P66" s="44"/>
      <c r="Q66" s="44"/>
      <c r="R66" s="45">
        <f t="shared" si="3"/>
      </c>
      <c r="S66" s="45"/>
      <c r="T66" s="46">
        <f t="shared" si="4"/>
      </c>
      <c r="U66" s="46"/>
    </row>
    <row r="67" spans="2:21" ht="13.5">
      <c r="B67" s="20">
        <v>59</v>
      </c>
      <c r="C67" s="43">
        <f t="shared" si="1"/>
      </c>
      <c r="D67" s="43"/>
      <c r="E67" s="20"/>
      <c r="F67" s="8"/>
      <c r="G67" s="20" t="s">
        <v>3</v>
      </c>
      <c r="H67" s="44"/>
      <c r="I67" s="44"/>
      <c r="J67" s="20"/>
      <c r="K67" s="43">
        <f t="shared" si="0"/>
      </c>
      <c r="L67" s="43"/>
      <c r="M67" s="6">
        <f t="shared" si="2"/>
      </c>
      <c r="N67" s="20"/>
      <c r="O67" s="8"/>
      <c r="P67" s="44"/>
      <c r="Q67" s="44"/>
      <c r="R67" s="45">
        <f t="shared" si="3"/>
      </c>
      <c r="S67" s="45"/>
      <c r="T67" s="46">
        <f t="shared" si="4"/>
      </c>
      <c r="U67" s="46"/>
    </row>
    <row r="68" spans="2:21" ht="13.5">
      <c r="B68" s="20">
        <v>60</v>
      </c>
      <c r="C68" s="43">
        <f t="shared" si="1"/>
      </c>
      <c r="D68" s="43"/>
      <c r="E68" s="20"/>
      <c r="F68" s="8"/>
      <c r="G68" s="20" t="s">
        <v>4</v>
      </c>
      <c r="H68" s="44"/>
      <c r="I68" s="44"/>
      <c r="J68" s="20"/>
      <c r="K68" s="43">
        <f t="shared" si="0"/>
      </c>
      <c r="L68" s="43"/>
      <c r="M68" s="6">
        <f t="shared" si="2"/>
      </c>
      <c r="N68" s="20"/>
      <c r="O68" s="8"/>
      <c r="P68" s="44"/>
      <c r="Q68" s="44"/>
      <c r="R68" s="45">
        <f t="shared" si="3"/>
      </c>
      <c r="S68" s="45"/>
      <c r="T68" s="46">
        <f t="shared" si="4"/>
      </c>
      <c r="U68" s="46"/>
    </row>
    <row r="69" spans="2:21" ht="13.5">
      <c r="B69" s="20">
        <v>61</v>
      </c>
      <c r="C69" s="43">
        <f t="shared" si="1"/>
      </c>
      <c r="D69" s="43"/>
      <c r="E69" s="20"/>
      <c r="F69" s="8"/>
      <c r="G69" s="20" t="s">
        <v>4</v>
      </c>
      <c r="H69" s="44"/>
      <c r="I69" s="44"/>
      <c r="J69" s="20"/>
      <c r="K69" s="43">
        <f t="shared" si="0"/>
      </c>
      <c r="L69" s="43"/>
      <c r="M69" s="6">
        <f t="shared" si="2"/>
      </c>
      <c r="N69" s="20"/>
      <c r="O69" s="8"/>
      <c r="P69" s="44"/>
      <c r="Q69" s="44"/>
      <c r="R69" s="45">
        <f t="shared" si="3"/>
      </c>
      <c r="S69" s="45"/>
      <c r="T69" s="46">
        <f t="shared" si="4"/>
      </c>
      <c r="U69" s="46"/>
    </row>
    <row r="70" spans="2:21" ht="13.5">
      <c r="B70" s="20">
        <v>62</v>
      </c>
      <c r="C70" s="43">
        <f t="shared" si="1"/>
      </c>
      <c r="D70" s="43"/>
      <c r="E70" s="20"/>
      <c r="F70" s="8"/>
      <c r="G70" s="20" t="s">
        <v>3</v>
      </c>
      <c r="H70" s="44"/>
      <c r="I70" s="44"/>
      <c r="J70" s="20"/>
      <c r="K70" s="43">
        <f t="shared" si="0"/>
      </c>
      <c r="L70" s="43"/>
      <c r="M70" s="6">
        <f t="shared" si="2"/>
      </c>
      <c r="N70" s="20"/>
      <c r="O70" s="8"/>
      <c r="P70" s="44"/>
      <c r="Q70" s="44"/>
      <c r="R70" s="45">
        <f t="shared" si="3"/>
      </c>
      <c r="S70" s="45"/>
      <c r="T70" s="46">
        <f t="shared" si="4"/>
      </c>
      <c r="U70" s="46"/>
    </row>
    <row r="71" spans="2:21" ht="13.5">
      <c r="B71" s="20">
        <v>63</v>
      </c>
      <c r="C71" s="43">
        <f t="shared" si="1"/>
      </c>
      <c r="D71" s="43"/>
      <c r="E71" s="20"/>
      <c r="F71" s="8"/>
      <c r="G71" s="20" t="s">
        <v>4</v>
      </c>
      <c r="H71" s="44"/>
      <c r="I71" s="44"/>
      <c r="J71" s="20"/>
      <c r="K71" s="43">
        <f t="shared" si="0"/>
      </c>
      <c r="L71" s="43"/>
      <c r="M71" s="6">
        <f t="shared" si="2"/>
      </c>
      <c r="N71" s="20"/>
      <c r="O71" s="8"/>
      <c r="P71" s="44"/>
      <c r="Q71" s="44"/>
      <c r="R71" s="45">
        <f t="shared" si="3"/>
      </c>
      <c r="S71" s="45"/>
      <c r="T71" s="46">
        <f t="shared" si="4"/>
      </c>
      <c r="U71" s="46"/>
    </row>
    <row r="72" spans="2:21" ht="13.5">
      <c r="B72" s="20">
        <v>64</v>
      </c>
      <c r="C72" s="43">
        <f t="shared" si="1"/>
      </c>
      <c r="D72" s="43"/>
      <c r="E72" s="20"/>
      <c r="F72" s="8"/>
      <c r="G72" s="20" t="s">
        <v>3</v>
      </c>
      <c r="H72" s="44"/>
      <c r="I72" s="44"/>
      <c r="J72" s="20"/>
      <c r="K72" s="43">
        <f t="shared" si="0"/>
      </c>
      <c r="L72" s="43"/>
      <c r="M72" s="6">
        <f t="shared" si="2"/>
      </c>
      <c r="N72" s="20"/>
      <c r="O72" s="8"/>
      <c r="P72" s="44"/>
      <c r="Q72" s="44"/>
      <c r="R72" s="45">
        <f t="shared" si="3"/>
      </c>
      <c r="S72" s="45"/>
      <c r="T72" s="46">
        <f t="shared" si="4"/>
      </c>
      <c r="U72" s="46"/>
    </row>
    <row r="73" spans="2:21" ht="13.5">
      <c r="B73" s="20">
        <v>65</v>
      </c>
      <c r="C73" s="43">
        <f t="shared" si="1"/>
      </c>
      <c r="D73" s="43"/>
      <c r="E73" s="20"/>
      <c r="F73" s="8"/>
      <c r="G73" s="20" t="s">
        <v>4</v>
      </c>
      <c r="H73" s="44"/>
      <c r="I73" s="44"/>
      <c r="J73" s="20"/>
      <c r="K73" s="43">
        <f aca="true" t="shared" si="5" ref="K73:K108">IF(F73="","",C73*0.03)</f>
      </c>
      <c r="L73" s="43"/>
      <c r="M73" s="6">
        <f t="shared" si="2"/>
      </c>
      <c r="N73" s="20"/>
      <c r="O73" s="8"/>
      <c r="P73" s="44"/>
      <c r="Q73" s="44"/>
      <c r="R73" s="45">
        <f t="shared" si="3"/>
      </c>
      <c r="S73" s="45"/>
      <c r="T73" s="46">
        <f t="shared" si="4"/>
      </c>
      <c r="U73" s="46"/>
    </row>
    <row r="74" spans="2:21" ht="13.5">
      <c r="B74" s="20">
        <v>66</v>
      </c>
      <c r="C74" s="43">
        <f aca="true" t="shared" si="6" ref="C74:C108">IF(R73="","",C73+R73)</f>
      </c>
      <c r="D74" s="43"/>
      <c r="E74" s="20"/>
      <c r="F74" s="8"/>
      <c r="G74" s="20" t="s">
        <v>4</v>
      </c>
      <c r="H74" s="44"/>
      <c r="I74" s="44"/>
      <c r="J74" s="20"/>
      <c r="K74" s="43">
        <f t="shared" si="5"/>
      </c>
      <c r="L74" s="43"/>
      <c r="M74" s="6">
        <f aca="true" t="shared" si="7" ref="M74:M108">IF(J74="","",(K74/J74)/1000)</f>
      </c>
      <c r="N74" s="20"/>
      <c r="O74" s="8"/>
      <c r="P74" s="44"/>
      <c r="Q74" s="44"/>
      <c r="R74" s="45">
        <f aca="true" t="shared" si="8" ref="R74:R108">IF(O74="","",(IF(G74="売",H74-P74,P74-H74))*M74*100000)</f>
      </c>
      <c r="S74" s="45"/>
      <c r="T74" s="46">
        <f aca="true" t="shared" si="9" ref="T74:T108">IF(O74="","",IF(R74&lt;0,J74*(-1),IF(G74="買",(P74-H74)*100,(H74-P74)*100)))</f>
      </c>
      <c r="U74" s="46"/>
    </row>
    <row r="75" spans="2:21" ht="13.5">
      <c r="B75" s="20">
        <v>67</v>
      </c>
      <c r="C75" s="43">
        <f t="shared" si="6"/>
      </c>
      <c r="D75" s="43"/>
      <c r="E75" s="20"/>
      <c r="F75" s="8"/>
      <c r="G75" s="20" t="s">
        <v>3</v>
      </c>
      <c r="H75" s="44"/>
      <c r="I75" s="44"/>
      <c r="J75" s="20"/>
      <c r="K75" s="43">
        <f t="shared" si="5"/>
      </c>
      <c r="L75" s="43"/>
      <c r="M75" s="6">
        <f t="shared" si="7"/>
      </c>
      <c r="N75" s="20"/>
      <c r="O75" s="8"/>
      <c r="P75" s="44"/>
      <c r="Q75" s="44"/>
      <c r="R75" s="45">
        <f t="shared" si="8"/>
      </c>
      <c r="S75" s="45"/>
      <c r="T75" s="46">
        <f t="shared" si="9"/>
      </c>
      <c r="U75" s="46"/>
    </row>
    <row r="76" spans="2:21" ht="13.5">
      <c r="B76" s="20">
        <v>68</v>
      </c>
      <c r="C76" s="43">
        <f t="shared" si="6"/>
      </c>
      <c r="D76" s="43"/>
      <c r="E76" s="20"/>
      <c r="F76" s="8"/>
      <c r="G76" s="20" t="s">
        <v>3</v>
      </c>
      <c r="H76" s="44"/>
      <c r="I76" s="44"/>
      <c r="J76" s="20"/>
      <c r="K76" s="43">
        <f t="shared" si="5"/>
      </c>
      <c r="L76" s="43"/>
      <c r="M76" s="6">
        <f t="shared" si="7"/>
      </c>
      <c r="N76" s="20"/>
      <c r="O76" s="8"/>
      <c r="P76" s="44"/>
      <c r="Q76" s="44"/>
      <c r="R76" s="45">
        <f t="shared" si="8"/>
      </c>
      <c r="S76" s="45"/>
      <c r="T76" s="46">
        <f t="shared" si="9"/>
      </c>
      <c r="U76" s="46"/>
    </row>
    <row r="77" spans="2:21" ht="13.5">
      <c r="B77" s="20">
        <v>69</v>
      </c>
      <c r="C77" s="43">
        <f t="shared" si="6"/>
      </c>
      <c r="D77" s="43"/>
      <c r="E77" s="20"/>
      <c r="F77" s="8"/>
      <c r="G77" s="20" t="s">
        <v>3</v>
      </c>
      <c r="H77" s="44"/>
      <c r="I77" s="44"/>
      <c r="J77" s="20"/>
      <c r="K77" s="43">
        <f t="shared" si="5"/>
      </c>
      <c r="L77" s="43"/>
      <c r="M77" s="6">
        <f t="shared" si="7"/>
      </c>
      <c r="N77" s="20"/>
      <c r="O77" s="8"/>
      <c r="P77" s="44"/>
      <c r="Q77" s="44"/>
      <c r="R77" s="45">
        <f t="shared" si="8"/>
      </c>
      <c r="S77" s="45"/>
      <c r="T77" s="46">
        <f t="shared" si="9"/>
      </c>
      <c r="U77" s="46"/>
    </row>
    <row r="78" spans="2:21" ht="13.5">
      <c r="B78" s="20">
        <v>70</v>
      </c>
      <c r="C78" s="43">
        <f t="shared" si="6"/>
      </c>
      <c r="D78" s="43"/>
      <c r="E78" s="20"/>
      <c r="F78" s="8"/>
      <c r="G78" s="20" t="s">
        <v>4</v>
      </c>
      <c r="H78" s="44"/>
      <c r="I78" s="44"/>
      <c r="J78" s="20"/>
      <c r="K78" s="43">
        <f t="shared" si="5"/>
      </c>
      <c r="L78" s="43"/>
      <c r="M78" s="6">
        <f t="shared" si="7"/>
      </c>
      <c r="N78" s="20"/>
      <c r="O78" s="8"/>
      <c r="P78" s="44"/>
      <c r="Q78" s="44"/>
      <c r="R78" s="45">
        <f t="shared" si="8"/>
      </c>
      <c r="S78" s="45"/>
      <c r="T78" s="46">
        <f t="shared" si="9"/>
      </c>
      <c r="U78" s="46"/>
    </row>
    <row r="79" spans="2:21" ht="13.5">
      <c r="B79" s="20">
        <v>71</v>
      </c>
      <c r="C79" s="43">
        <f t="shared" si="6"/>
      </c>
      <c r="D79" s="43"/>
      <c r="E79" s="20"/>
      <c r="F79" s="8"/>
      <c r="G79" s="20" t="s">
        <v>3</v>
      </c>
      <c r="H79" s="44"/>
      <c r="I79" s="44"/>
      <c r="J79" s="20"/>
      <c r="K79" s="43">
        <f t="shared" si="5"/>
      </c>
      <c r="L79" s="43"/>
      <c r="M79" s="6">
        <f t="shared" si="7"/>
      </c>
      <c r="N79" s="20"/>
      <c r="O79" s="8"/>
      <c r="P79" s="44"/>
      <c r="Q79" s="44"/>
      <c r="R79" s="45">
        <f t="shared" si="8"/>
      </c>
      <c r="S79" s="45"/>
      <c r="T79" s="46">
        <f t="shared" si="9"/>
      </c>
      <c r="U79" s="46"/>
    </row>
    <row r="80" spans="2:21" ht="13.5">
      <c r="B80" s="20">
        <v>72</v>
      </c>
      <c r="C80" s="43">
        <f t="shared" si="6"/>
      </c>
      <c r="D80" s="43"/>
      <c r="E80" s="20"/>
      <c r="F80" s="8"/>
      <c r="G80" s="20" t="s">
        <v>4</v>
      </c>
      <c r="H80" s="44"/>
      <c r="I80" s="44"/>
      <c r="J80" s="20"/>
      <c r="K80" s="43">
        <f t="shared" si="5"/>
      </c>
      <c r="L80" s="43"/>
      <c r="M80" s="6">
        <f t="shared" si="7"/>
      </c>
      <c r="N80" s="20"/>
      <c r="O80" s="8"/>
      <c r="P80" s="44"/>
      <c r="Q80" s="44"/>
      <c r="R80" s="45">
        <f t="shared" si="8"/>
      </c>
      <c r="S80" s="45"/>
      <c r="T80" s="46">
        <f t="shared" si="9"/>
      </c>
      <c r="U80" s="46"/>
    </row>
    <row r="81" spans="2:21" ht="13.5">
      <c r="B81" s="20">
        <v>73</v>
      </c>
      <c r="C81" s="43">
        <f t="shared" si="6"/>
      </c>
      <c r="D81" s="43"/>
      <c r="E81" s="20"/>
      <c r="F81" s="8"/>
      <c r="G81" s="20" t="s">
        <v>3</v>
      </c>
      <c r="H81" s="44"/>
      <c r="I81" s="44"/>
      <c r="J81" s="20"/>
      <c r="K81" s="43">
        <f t="shared" si="5"/>
      </c>
      <c r="L81" s="43"/>
      <c r="M81" s="6">
        <f t="shared" si="7"/>
      </c>
      <c r="N81" s="20"/>
      <c r="O81" s="8"/>
      <c r="P81" s="44"/>
      <c r="Q81" s="44"/>
      <c r="R81" s="45">
        <f t="shared" si="8"/>
      </c>
      <c r="S81" s="45"/>
      <c r="T81" s="46">
        <f t="shared" si="9"/>
      </c>
      <c r="U81" s="46"/>
    </row>
    <row r="82" spans="2:21" ht="13.5">
      <c r="B82" s="20">
        <v>74</v>
      </c>
      <c r="C82" s="43">
        <f t="shared" si="6"/>
      </c>
      <c r="D82" s="43"/>
      <c r="E82" s="20"/>
      <c r="F82" s="8"/>
      <c r="G82" s="20" t="s">
        <v>3</v>
      </c>
      <c r="H82" s="44"/>
      <c r="I82" s="44"/>
      <c r="J82" s="20"/>
      <c r="K82" s="43">
        <f t="shared" si="5"/>
      </c>
      <c r="L82" s="43"/>
      <c r="M82" s="6">
        <f t="shared" si="7"/>
      </c>
      <c r="N82" s="20"/>
      <c r="O82" s="8"/>
      <c r="P82" s="44"/>
      <c r="Q82" s="44"/>
      <c r="R82" s="45">
        <f t="shared" si="8"/>
      </c>
      <c r="S82" s="45"/>
      <c r="T82" s="46">
        <f t="shared" si="9"/>
      </c>
      <c r="U82" s="46"/>
    </row>
    <row r="83" spans="2:21" ht="13.5">
      <c r="B83" s="20">
        <v>75</v>
      </c>
      <c r="C83" s="43">
        <f t="shared" si="6"/>
      </c>
      <c r="D83" s="43"/>
      <c r="E83" s="20"/>
      <c r="F83" s="8"/>
      <c r="G83" s="20" t="s">
        <v>3</v>
      </c>
      <c r="H83" s="44"/>
      <c r="I83" s="44"/>
      <c r="J83" s="20"/>
      <c r="K83" s="43">
        <f t="shared" si="5"/>
      </c>
      <c r="L83" s="43"/>
      <c r="M83" s="6">
        <f t="shared" si="7"/>
      </c>
      <c r="N83" s="20"/>
      <c r="O83" s="8"/>
      <c r="P83" s="44"/>
      <c r="Q83" s="44"/>
      <c r="R83" s="45">
        <f t="shared" si="8"/>
      </c>
      <c r="S83" s="45"/>
      <c r="T83" s="46">
        <f t="shared" si="9"/>
      </c>
      <c r="U83" s="46"/>
    </row>
    <row r="84" spans="2:21" ht="13.5">
      <c r="B84" s="20">
        <v>76</v>
      </c>
      <c r="C84" s="43">
        <f t="shared" si="6"/>
      </c>
      <c r="D84" s="43"/>
      <c r="E84" s="20"/>
      <c r="F84" s="8"/>
      <c r="G84" s="20" t="s">
        <v>3</v>
      </c>
      <c r="H84" s="44"/>
      <c r="I84" s="44"/>
      <c r="J84" s="20"/>
      <c r="K84" s="43">
        <f t="shared" si="5"/>
      </c>
      <c r="L84" s="43"/>
      <c r="M84" s="6">
        <f t="shared" si="7"/>
      </c>
      <c r="N84" s="20"/>
      <c r="O84" s="8"/>
      <c r="P84" s="44"/>
      <c r="Q84" s="44"/>
      <c r="R84" s="45">
        <f t="shared" si="8"/>
      </c>
      <c r="S84" s="45"/>
      <c r="T84" s="46">
        <f t="shared" si="9"/>
      </c>
      <c r="U84" s="46"/>
    </row>
    <row r="85" spans="2:21" ht="13.5">
      <c r="B85" s="20">
        <v>77</v>
      </c>
      <c r="C85" s="43">
        <f t="shared" si="6"/>
      </c>
      <c r="D85" s="43"/>
      <c r="E85" s="20"/>
      <c r="F85" s="8"/>
      <c r="G85" s="20" t="s">
        <v>4</v>
      </c>
      <c r="H85" s="44"/>
      <c r="I85" s="44"/>
      <c r="J85" s="20"/>
      <c r="K85" s="43">
        <f t="shared" si="5"/>
      </c>
      <c r="L85" s="43"/>
      <c r="M85" s="6">
        <f t="shared" si="7"/>
      </c>
      <c r="N85" s="20"/>
      <c r="O85" s="8"/>
      <c r="P85" s="44"/>
      <c r="Q85" s="44"/>
      <c r="R85" s="45">
        <f t="shared" si="8"/>
      </c>
      <c r="S85" s="45"/>
      <c r="T85" s="46">
        <f t="shared" si="9"/>
      </c>
      <c r="U85" s="46"/>
    </row>
    <row r="86" spans="2:21" ht="13.5">
      <c r="B86" s="20">
        <v>78</v>
      </c>
      <c r="C86" s="43">
        <f t="shared" si="6"/>
      </c>
      <c r="D86" s="43"/>
      <c r="E86" s="20"/>
      <c r="F86" s="8"/>
      <c r="G86" s="20" t="s">
        <v>3</v>
      </c>
      <c r="H86" s="44"/>
      <c r="I86" s="44"/>
      <c r="J86" s="20"/>
      <c r="K86" s="43">
        <f t="shared" si="5"/>
      </c>
      <c r="L86" s="43"/>
      <c r="M86" s="6">
        <f t="shared" si="7"/>
      </c>
      <c r="N86" s="20"/>
      <c r="O86" s="8"/>
      <c r="P86" s="44"/>
      <c r="Q86" s="44"/>
      <c r="R86" s="45">
        <f t="shared" si="8"/>
      </c>
      <c r="S86" s="45"/>
      <c r="T86" s="46">
        <f t="shared" si="9"/>
      </c>
      <c r="U86" s="46"/>
    </row>
    <row r="87" spans="2:21" ht="13.5">
      <c r="B87" s="20">
        <v>79</v>
      </c>
      <c r="C87" s="43">
        <f t="shared" si="6"/>
      </c>
      <c r="D87" s="43"/>
      <c r="E87" s="20"/>
      <c r="F87" s="8"/>
      <c r="G87" s="20" t="s">
        <v>4</v>
      </c>
      <c r="H87" s="44"/>
      <c r="I87" s="44"/>
      <c r="J87" s="20"/>
      <c r="K87" s="43">
        <f t="shared" si="5"/>
      </c>
      <c r="L87" s="43"/>
      <c r="M87" s="6">
        <f t="shared" si="7"/>
      </c>
      <c r="N87" s="20"/>
      <c r="O87" s="8"/>
      <c r="P87" s="44"/>
      <c r="Q87" s="44"/>
      <c r="R87" s="45">
        <f t="shared" si="8"/>
      </c>
      <c r="S87" s="45"/>
      <c r="T87" s="46">
        <f t="shared" si="9"/>
      </c>
      <c r="U87" s="46"/>
    </row>
    <row r="88" spans="2:21" ht="13.5">
      <c r="B88" s="20">
        <v>80</v>
      </c>
      <c r="C88" s="43">
        <f t="shared" si="6"/>
      </c>
      <c r="D88" s="43"/>
      <c r="E88" s="20"/>
      <c r="F88" s="8"/>
      <c r="G88" s="20" t="s">
        <v>4</v>
      </c>
      <c r="H88" s="44"/>
      <c r="I88" s="44"/>
      <c r="J88" s="20"/>
      <c r="K88" s="43">
        <f t="shared" si="5"/>
      </c>
      <c r="L88" s="43"/>
      <c r="M88" s="6">
        <f t="shared" si="7"/>
      </c>
      <c r="N88" s="20"/>
      <c r="O88" s="8"/>
      <c r="P88" s="44"/>
      <c r="Q88" s="44"/>
      <c r="R88" s="45">
        <f t="shared" si="8"/>
      </c>
      <c r="S88" s="45"/>
      <c r="T88" s="46">
        <f t="shared" si="9"/>
      </c>
      <c r="U88" s="46"/>
    </row>
    <row r="89" spans="2:21" ht="13.5">
      <c r="B89" s="20">
        <v>81</v>
      </c>
      <c r="C89" s="43">
        <f t="shared" si="6"/>
      </c>
      <c r="D89" s="43"/>
      <c r="E89" s="20"/>
      <c r="F89" s="8"/>
      <c r="G89" s="20" t="s">
        <v>4</v>
      </c>
      <c r="H89" s="44"/>
      <c r="I89" s="44"/>
      <c r="J89" s="20"/>
      <c r="K89" s="43">
        <f t="shared" si="5"/>
      </c>
      <c r="L89" s="43"/>
      <c r="M89" s="6">
        <f t="shared" si="7"/>
      </c>
      <c r="N89" s="20"/>
      <c r="O89" s="8"/>
      <c r="P89" s="44"/>
      <c r="Q89" s="44"/>
      <c r="R89" s="45">
        <f t="shared" si="8"/>
      </c>
      <c r="S89" s="45"/>
      <c r="T89" s="46">
        <f t="shared" si="9"/>
      </c>
      <c r="U89" s="46"/>
    </row>
    <row r="90" spans="2:21" ht="13.5">
      <c r="B90" s="20">
        <v>82</v>
      </c>
      <c r="C90" s="43">
        <f t="shared" si="6"/>
      </c>
      <c r="D90" s="43"/>
      <c r="E90" s="20"/>
      <c r="F90" s="8"/>
      <c r="G90" s="20" t="s">
        <v>4</v>
      </c>
      <c r="H90" s="44"/>
      <c r="I90" s="44"/>
      <c r="J90" s="20"/>
      <c r="K90" s="43">
        <f t="shared" si="5"/>
      </c>
      <c r="L90" s="43"/>
      <c r="M90" s="6">
        <f t="shared" si="7"/>
      </c>
      <c r="N90" s="20"/>
      <c r="O90" s="8"/>
      <c r="P90" s="44"/>
      <c r="Q90" s="44"/>
      <c r="R90" s="45">
        <f t="shared" si="8"/>
      </c>
      <c r="S90" s="45"/>
      <c r="T90" s="46">
        <f t="shared" si="9"/>
      </c>
      <c r="U90" s="46"/>
    </row>
    <row r="91" spans="2:21" ht="13.5">
      <c r="B91" s="20">
        <v>83</v>
      </c>
      <c r="C91" s="43">
        <f t="shared" si="6"/>
      </c>
      <c r="D91" s="43"/>
      <c r="E91" s="20"/>
      <c r="F91" s="8"/>
      <c r="G91" s="20" t="s">
        <v>4</v>
      </c>
      <c r="H91" s="44"/>
      <c r="I91" s="44"/>
      <c r="J91" s="20"/>
      <c r="K91" s="43">
        <f t="shared" si="5"/>
      </c>
      <c r="L91" s="43"/>
      <c r="M91" s="6">
        <f t="shared" si="7"/>
      </c>
      <c r="N91" s="20"/>
      <c r="O91" s="8"/>
      <c r="P91" s="44"/>
      <c r="Q91" s="44"/>
      <c r="R91" s="45">
        <f t="shared" si="8"/>
      </c>
      <c r="S91" s="45"/>
      <c r="T91" s="46">
        <f t="shared" si="9"/>
      </c>
      <c r="U91" s="46"/>
    </row>
    <row r="92" spans="2:21" ht="13.5">
      <c r="B92" s="20">
        <v>84</v>
      </c>
      <c r="C92" s="43">
        <f t="shared" si="6"/>
      </c>
      <c r="D92" s="43"/>
      <c r="E92" s="20"/>
      <c r="F92" s="8"/>
      <c r="G92" s="20" t="s">
        <v>3</v>
      </c>
      <c r="H92" s="44"/>
      <c r="I92" s="44"/>
      <c r="J92" s="20"/>
      <c r="K92" s="43">
        <f t="shared" si="5"/>
      </c>
      <c r="L92" s="43"/>
      <c r="M92" s="6">
        <f t="shared" si="7"/>
      </c>
      <c r="N92" s="20"/>
      <c r="O92" s="8"/>
      <c r="P92" s="44"/>
      <c r="Q92" s="44"/>
      <c r="R92" s="45">
        <f t="shared" si="8"/>
      </c>
      <c r="S92" s="45"/>
      <c r="T92" s="46">
        <f t="shared" si="9"/>
      </c>
      <c r="U92" s="46"/>
    </row>
    <row r="93" spans="2:21" ht="13.5">
      <c r="B93" s="20">
        <v>85</v>
      </c>
      <c r="C93" s="43">
        <f t="shared" si="6"/>
      </c>
      <c r="D93" s="43"/>
      <c r="E93" s="20"/>
      <c r="F93" s="8"/>
      <c r="G93" s="20" t="s">
        <v>4</v>
      </c>
      <c r="H93" s="44"/>
      <c r="I93" s="44"/>
      <c r="J93" s="20"/>
      <c r="K93" s="43">
        <f t="shared" si="5"/>
      </c>
      <c r="L93" s="43"/>
      <c r="M93" s="6">
        <f t="shared" si="7"/>
      </c>
      <c r="N93" s="20"/>
      <c r="O93" s="8"/>
      <c r="P93" s="44"/>
      <c r="Q93" s="44"/>
      <c r="R93" s="45">
        <f t="shared" si="8"/>
      </c>
      <c r="S93" s="45"/>
      <c r="T93" s="46">
        <f t="shared" si="9"/>
      </c>
      <c r="U93" s="46"/>
    </row>
    <row r="94" spans="2:21" ht="13.5">
      <c r="B94" s="20">
        <v>86</v>
      </c>
      <c r="C94" s="43">
        <f t="shared" si="6"/>
      </c>
      <c r="D94" s="43"/>
      <c r="E94" s="20"/>
      <c r="F94" s="8"/>
      <c r="G94" s="20" t="s">
        <v>3</v>
      </c>
      <c r="H94" s="44"/>
      <c r="I94" s="44"/>
      <c r="J94" s="20"/>
      <c r="K94" s="43">
        <f t="shared" si="5"/>
      </c>
      <c r="L94" s="43"/>
      <c r="M94" s="6">
        <f t="shared" si="7"/>
      </c>
      <c r="N94" s="20"/>
      <c r="O94" s="8"/>
      <c r="P94" s="44"/>
      <c r="Q94" s="44"/>
      <c r="R94" s="45">
        <f t="shared" si="8"/>
      </c>
      <c r="S94" s="45"/>
      <c r="T94" s="46">
        <f t="shared" si="9"/>
      </c>
      <c r="U94" s="46"/>
    </row>
    <row r="95" spans="2:21" ht="13.5">
      <c r="B95" s="20">
        <v>87</v>
      </c>
      <c r="C95" s="43">
        <f t="shared" si="6"/>
      </c>
      <c r="D95" s="43"/>
      <c r="E95" s="20"/>
      <c r="F95" s="8"/>
      <c r="G95" s="20" t="s">
        <v>4</v>
      </c>
      <c r="H95" s="44"/>
      <c r="I95" s="44"/>
      <c r="J95" s="20"/>
      <c r="K95" s="43">
        <f t="shared" si="5"/>
      </c>
      <c r="L95" s="43"/>
      <c r="M95" s="6">
        <f t="shared" si="7"/>
      </c>
      <c r="N95" s="20"/>
      <c r="O95" s="8"/>
      <c r="P95" s="44"/>
      <c r="Q95" s="44"/>
      <c r="R95" s="45">
        <f t="shared" si="8"/>
      </c>
      <c r="S95" s="45"/>
      <c r="T95" s="46">
        <f t="shared" si="9"/>
      </c>
      <c r="U95" s="46"/>
    </row>
    <row r="96" spans="2:21" ht="13.5">
      <c r="B96" s="20">
        <v>88</v>
      </c>
      <c r="C96" s="43">
        <f t="shared" si="6"/>
      </c>
      <c r="D96" s="43"/>
      <c r="E96" s="20"/>
      <c r="F96" s="8"/>
      <c r="G96" s="20" t="s">
        <v>3</v>
      </c>
      <c r="H96" s="44"/>
      <c r="I96" s="44"/>
      <c r="J96" s="20"/>
      <c r="K96" s="43">
        <f t="shared" si="5"/>
      </c>
      <c r="L96" s="43"/>
      <c r="M96" s="6">
        <f t="shared" si="7"/>
      </c>
      <c r="N96" s="20"/>
      <c r="O96" s="8"/>
      <c r="P96" s="44"/>
      <c r="Q96" s="44"/>
      <c r="R96" s="45">
        <f t="shared" si="8"/>
      </c>
      <c r="S96" s="45"/>
      <c r="T96" s="46">
        <f t="shared" si="9"/>
      </c>
      <c r="U96" s="46"/>
    </row>
    <row r="97" spans="2:21" ht="13.5">
      <c r="B97" s="20">
        <v>89</v>
      </c>
      <c r="C97" s="43">
        <f t="shared" si="6"/>
      </c>
      <c r="D97" s="43"/>
      <c r="E97" s="20"/>
      <c r="F97" s="8"/>
      <c r="G97" s="20" t="s">
        <v>4</v>
      </c>
      <c r="H97" s="44"/>
      <c r="I97" s="44"/>
      <c r="J97" s="20"/>
      <c r="K97" s="43">
        <f t="shared" si="5"/>
      </c>
      <c r="L97" s="43"/>
      <c r="M97" s="6">
        <f t="shared" si="7"/>
      </c>
      <c r="N97" s="20"/>
      <c r="O97" s="8"/>
      <c r="P97" s="44"/>
      <c r="Q97" s="44"/>
      <c r="R97" s="45">
        <f t="shared" si="8"/>
      </c>
      <c r="S97" s="45"/>
      <c r="T97" s="46">
        <f t="shared" si="9"/>
      </c>
      <c r="U97" s="46"/>
    </row>
    <row r="98" spans="2:21" ht="13.5">
      <c r="B98" s="20">
        <v>90</v>
      </c>
      <c r="C98" s="43">
        <f t="shared" si="6"/>
      </c>
      <c r="D98" s="43"/>
      <c r="E98" s="20"/>
      <c r="F98" s="8"/>
      <c r="G98" s="20" t="s">
        <v>3</v>
      </c>
      <c r="H98" s="44"/>
      <c r="I98" s="44"/>
      <c r="J98" s="20"/>
      <c r="K98" s="43">
        <f t="shared" si="5"/>
      </c>
      <c r="L98" s="43"/>
      <c r="M98" s="6">
        <f t="shared" si="7"/>
      </c>
      <c r="N98" s="20"/>
      <c r="O98" s="8"/>
      <c r="P98" s="44"/>
      <c r="Q98" s="44"/>
      <c r="R98" s="45">
        <f t="shared" si="8"/>
      </c>
      <c r="S98" s="45"/>
      <c r="T98" s="46">
        <f t="shared" si="9"/>
      </c>
      <c r="U98" s="46"/>
    </row>
    <row r="99" spans="2:21" ht="13.5">
      <c r="B99" s="20">
        <v>91</v>
      </c>
      <c r="C99" s="43">
        <f t="shared" si="6"/>
      </c>
      <c r="D99" s="43"/>
      <c r="E99" s="20"/>
      <c r="F99" s="8"/>
      <c r="G99" s="20" t="s">
        <v>4</v>
      </c>
      <c r="H99" s="44"/>
      <c r="I99" s="44"/>
      <c r="J99" s="20"/>
      <c r="K99" s="43">
        <f t="shared" si="5"/>
      </c>
      <c r="L99" s="43"/>
      <c r="M99" s="6">
        <f t="shared" si="7"/>
      </c>
      <c r="N99" s="20"/>
      <c r="O99" s="8"/>
      <c r="P99" s="44"/>
      <c r="Q99" s="44"/>
      <c r="R99" s="45">
        <f t="shared" si="8"/>
      </c>
      <c r="S99" s="45"/>
      <c r="T99" s="46">
        <f t="shared" si="9"/>
      </c>
      <c r="U99" s="46"/>
    </row>
    <row r="100" spans="2:21" ht="13.5">
      <c r="B100" s="20">
        <v>92</v>
      </c>
      <c r="C100" s="43">
        <f t="shared" si="6"/>
      </c>
      <c r="D100" s="43"/>
      <c r="E100" s="20"/>
      <c r="F100" s="8"/>
      <c r="G100" s="20" t="s">
        <v>4</v>
      </c>
      <c r="H100" s="44"/>
      <c r="I100" s="44"/>
      <c r="J100" s="20"/>
      <c r="K100" s="43">
        <f t="shared" si="5"/>
      </c>
      <c r="L100" s="43"/>
      <c r="M100" s="6">
        <f t="shared" si="7"/>
      </c>
      <c r="N100" s="20"/>
      <c r="O100" s="8"/>
      <c r="P100" s="44"/>
      <c r="Q100" s="44"/>
      <c r="R100" s="45">
        <f t="shared" si="8"/>
      </c>
      <c r="S100" s="45"/>
      <c r="T100" s="46">
        <f t="shared" si="9"/>
      </c>
      <c r="U100" s="46"/>
    </row>
    <row r="101" spans="2:21" ht="13.5">
      <c r="B101" s="20">
        <v>93</v>
      </c>
      <c r="C101" s="43">
        <f t="shared" si="6"/>
      </c>
      <c r="D101" s="43"/>
      <c r="E101" s="20"/>
      <c r="F101" s="8"/>
      <c r="G101" s="20" t="s">
        <v>3</v>
      </c>
      <c r="H101" s="44"/>
      <c r="I101" s="44"/>
      <c r="J101" s="20"/>
      <c r="K101" s="43">
        <f t="shared" si="5"/>
      </c>
      <c r="L101" s="43"/>
      <c r="M101" s="6">
        <f t="shared" si="7"/>
      </c>
      <c r="N101" s="20"/>
      <c r="O101" s="8"/>
      <c r="P101" s="44"/>
      <c r="Q101" s="44"/>
      <c r="R101" s="45">
        <f t="shared" si="8"/>
      </c>
      <c r="S101" s="45"/>
      <c r="T101" s="46">
        <f t="shared" si="9"/>
      </c>
      <c r="U101" s="46"/>
    </row>
    <row r="102" spans="2:21" ht="13.5">
      <c r="B102" s="20">
        <v>94</v>
      </c>
      <c r="C102" s="43">
        <f t="shared" si="6"/>
      </c>
      <c r="D102" s="43"/>
      <c r="E102" s="20"/>
      <c r="F102" s="8"/>
      <c r="G102" s="20" t="s">
        <v>3</v>
      </c>
      <c r="H102" s="44"/>
      <c r="I102" s="44"/>
      <c r="J102" s="20"/>
      <c r="K102" s="43">
        <f t="shared" si="5"/>
      </c>
      <c r="L102" s="43"/>
      <c r="M102" s="6">
        <f t="shared" si="7"/>
      </c>
      <c r="N102" s="20"/>
      <c r="O102" s="8"/>
      <c r="P102" s="44"/>
      <c r="Q102" s="44"/>
      <c r="R102" s="45">
        <f t="shared" si="8"/>
      </c>
      <c r="S102" s="45"/>
      <c r="T102" s="46">
        <f t="shared" si="9"/>
      </c>
      <c r="U102" s="46"/>
    </row>
    <row r="103" spans="2:21" ht="13.5">
      <c r="B103" s="20">
        <v>95</v>
      </c>
      <c r="C103" s="43">
        <f t="shared" si="6"/>
      </c>
      <c r="D103" s="43"/>
      <c r="E103" s="20"/>
      <c r="F103" s="8"/>
      <c r="G103" s="20" t="s">
        <v>3</v>
      </c>
      <c r="H103" s="44"/>
      <c r="I103" s="44"/>
      <c r="J103" s="20"/>
      <c r="K103" s="43">
        <f t="shared" si="5"/>
      </c>
      <c r="L103" s="43"/>
      <c r="M103" s="6">
        <f t="shared" si="7"/>
      </c>
      <c r="N103" s="20"/>
      <c r="O103" s="8"/>
      <c r="P103" s="44"/>
      <c r="Q103" s="44"/>
      <c r="R103" s="45">
        <f t="shared" si="8"/>
      </c>
      <c r="S103" s="45"/>
      <c r="T103" s="46">
        <f t="shared" si="9"/>
      </c>
      <c r="U103" s="46"/>
    </row>
    <row r="104" spans="2:21" ht="13.5">
      <c r="B104" s="20">
        <v>96</v>
      </c>
      <c r="C104" s="43">
        <f t="shared" si="6"/>
      </c>
      <c r="D104" s="43"/>
      <c r="E104" s="20"/>
      <c r="F104" s="8"/>
      <c r="G104" s="20" t="s">
        <v>4</v>
      </c>
      <c r="H104" s="44"/>
      <c r="I104" s="44"/>
      <c r="J104" s="20"/>
      <c r="K104" s="43">
        <f t="shared" si="5"/>
      </c>
      <c r="L104" s="43"/>
      <c r="M104" s="6">
        <f t="shared" si="7"/>
      </c>
      <c r="N104" s="20"/>
      <c r="O104" s="8"/>
      <c r="P104" s="44"/>
      <c r="Q104" s="44"/>
      <c r="R104" s="45">
        <f t="shared" si="8"/>
      </c>
      <c r="S104" s="45"/>
      <c r="T104" s="46">
        <f t="shared" si="9"/>
      </c>
      <c r="U104" s="46"/>
    </row>
    <row r="105" spans="2:21" ht="13.5">
      <c r="B105" s="20">
        <v>97</v>
      </c>
      <c r="C105" s="43">
        <f t="shared" si="6"/>
      </c>
      <c r="D105" s="43"/>
      <c r="E105" s="20"/>
      <c r="F105" s="8"/>
      <c r="G105" s="20" t="s">
        <v>3</v>
      </c>
      <c r="H105" s="44"/>
      <c r="I105" s="44"/>
      <c r="J105" s="20"/>
      <c r="K105" s="43">
        <f t="shared" si="5"/>
      </c>
      <c r="L105" s="43"/>
      <c r="M105" s="6">
        <f t="shared" si="7"/>
      </c>
      <c r="N105" s="20"/>
      <c r="O105" s="8"/>
      <c r="P105" s="44"/>
      <c r="Q105" s="44"/>
      <c r="R105" s="45">
        <f t="shared" si="8"/>
      </c>
      <c r="S105" s="45"/>
      <c r="T105" s="46">
        <f t="shared" si="9"/>
      </c>
      <c r="U105" s="46"/>
    </row>
    <row r="106" spans="2:21" ht="13.5">
      <c r="B106" s="20">
        <v>98</v>
      </c>
      <c r="C106" s="43">
        <f t="shared" si="6"/>
      </c>
      <c r="D106" s="43"/>
      <c r="E106" s="20"/>
      <c r="F106" s="8"/>
      <c r="G106" s="20" t="s">
        <v>4</v>
      </c>
      <c r="H106" s="44"/>
      <c r="I106" s="44"/>
      <c r="J106" s="20"/>
      <c r="K106" s="43">
        <f t="shared" si="5"/>
      </c>
      <c r="L106" s="43"/>
      <c r="M106" s="6">
        <f t="shared" si="7"/>
      </c>
      <c r="N106" s="20"/>
      <c r="O106" s="8"/>
      <c r="P106" s="44"/>
      <c r="Q106" s="44"/>
      <c r="R106" s="45">
        <f t="shared" si="8"/>
      </c>
      <c r="S106" s="45"/>
      <c r="T106" s="46">
        <f t="shared" si="9"/>
      </c>
      <c r="U106" s="46"/>
    </row>
    <row r="107" spans="2:21" ht="13.5">
      <c r="B107" s="20">
        <v>99</v>
      </c>
      <c r="C107" s="43">
        <f t="shared" si="6"/>
      </c>
      <c r="D107" s="43"/>
      <c r="E107" s="20"/>
      <c r="F107" s="8"/>
      <c r="G107" s="20" t="s">
        <v>4</v>
      </c>
      <c r="H107" s="44"/>
      <c r="I107" s="44"/>
      <c r="J107" s="20"/>
      <c r="K107" s="43">
        <f t="shared" si="5"/>
      </c>
      <c r="L107" s="43"/>
      <c r="M107" s="6">
        <f t="shared" si="7"/>
      </c>
      <c r="N107" s="20"/>
      <c r="O107" s="8"/>
      <c r="P107" s="44"/>
      <c r="Q107" s="44"/>
      <c r="R107" s="45">
        <f t="shared" si="8"/>
      </c>
      <c r="S107" s="45"/>
      <c r="T107" s="46">
        <f t="shared" si="9"/>
      </c>
      <c r="U107" s="46"/>
    </row>
    <row r="108" spans="2:21" ht="13.5">
      <c r="B108" s="20">
        <v>100</v>
      </c>
      <c r="C108" s="43">
        <f t="shared" si="6"/>
      </c>
      <c r="D108" s="43"/>
      <c r="E108" s="20"/>
      <c r="F108" s="8"/>
      <c r="G108" s="20" t="s">
        <v>3</v>
      </c>
      <c r="H108" s="44"/>
      <c r="I108" s="44"/>
      <c r="J108" s="20"/>
      <c r="K108" s="43">
        <f t="shared" si="5"/>
      </c>
      <c r="L108" s="43"/>
      <c r="M108" s="6">
        <f t="shared" si="7"/>
      </c>
      <c r="N108" s="20"/>
      <c r="O108" s="8"/>
      <c r="P108" s="44"/>
      <c r="Q108" s="44"/>
      <c r="R108" s="45">
        <f t="shared" si="8"/>
      </c>
      <c r="S108" s="45"/>
      <c r="T108" s="46">
        <f t="shared" si="9"/>
      </c>
      <c r="U108" s="46"/>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2" operator="equal" stopIfTrue="1">
      <formula>"買"</formula>
    </cfRule>
    <cfRule type="cellIs" priority="2" dxfId="43" operator="equal" stopIfTrue="1">
      <formula>"売"</formula>
    </cfRule>
  </conditionalFormatting>
  <conditionalFormatting sqref="G9:G11 G14:G45 G47:G108">
    <cfRule type="cellIs" priority="7" dxfId="42" operator="equal" stopIfTrue="1">
      <formula>"買"</formula>
    </cfRule>
    <cfRule type="cellIs" priority="8" dxfId="43" operator="equal" stopIfTrue="1">
      <formula>"売"</formula>
    </cfRule>
  </conditionalFormatting>
  <conditionalFormatting sqref="G12">
    <cfRule type="cellIs" priority="5" dxfId="42" operator="equal" stopIfTrue="1">
      <formula>"買"</formula>
    </cfRule>
    <cfRule type="cellIs" priority="6" dxfId="43" operator="equal" stopIfTrue="1">
      <formula>"売"</formula>
    </cfRule>
  </conditionalFormatting>
  <conditionalFormatting sqref="G13">
    <cfRule type="cellIs" priority="3" dxfId="42" operator="equal" stopIfTrue="1">
      <formula>"買"</formula>
    </cfRule>
    <cfRule type="cellIs" priority="4" dxfId="4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fuji_fx</cp:lastModifiedBy>
  <cp:lastPrinted>2015-07-15T10:17:15Z</cp:lastPrinted>
  <dcterms:created xsi:type="dcterms:W3CDTF">2013-10-09T23:04:08Z</dcterms:created>
  <dcterms:modified xsi:type="dcterms:W3CDTF">2016-11-11T14:02:28Z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