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日足" sheetId="1" r:id="rId1"/>
    <sheet name="4H" sheetId="2" r:id="rId2"/>
    <sheet name="1H" sheetId="3" r:id="rId3"/>
    <sheet name="画像" sheetId="4" r:id="rId4"/>
    <sheet name="気づき" sheetId="5" r:id="rId5"/>
    <sheet name="検証終了通貨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<sst xmlns="http://schemas.openxmlformats.org/spreadsheetml/2006/main" count="572" uniqueCount="55">
  <si>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</si>
  <si>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</si>
  <si>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</si>
  <si>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</si>
  <si>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</si>
  <si>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</si>
  <si>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</si>
  <si>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</si>
  <si>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</si>
  <si>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</si>
  <si>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</si>
  <si>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</si>
  <si>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</si>
  <si>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</si>
  <si>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</si>
  <si>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</si>
  <si>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</si>
  <si>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</si>
  <si>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</si>
  <si>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</si>
  <si>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</si>
  <si>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</si>
  <si>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</si>
  <si>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</si>
  <si>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</si>
  <si>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</si>
  <si>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</si>
  <si>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</si>
  <si>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</si>
  <si>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</si>
  <si>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</si>
  <si>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</si>
  <si>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</si>
  <si>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</si>
  <si>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</si>
  <si>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</si>
  <si>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</si>
  <si>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</si>
  <si>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</si>
  <si>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</si>
  <si>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</si>
  <si>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</si>
  <si>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</si>
  <si>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</si>
  <si>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</si>
  <si>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</si>
  <si>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</si>
  <si>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AUD/USD</t>
  </si>
  <si>
    <t>フィボナッチトレード　ダイバージェンス時に逆FIBを引く</t>
  </si>
  <si>
    <t>4H足</t>
  </si>
  <si>
    <t>1H足</t>
  </si>
  <si>
    <t>Fib</t>
  </si>
  <si>
    <t>　Fib+ダイバージェンスよりも勝率が良く、判断に迷うことが少ないように感じます。23.6サポートと戻りのフィルターがないので、ダブルトップ、トリプルトップ、ヘッド&amp;ショルダーが出たときに損切りになるのかなと思いました。戻りのない相場になってから、はっきりしたスイングで高値・安値を作らず、中指も作らず、ふらふらしているときは、見送ったほうが無難だと思いました。</t>
  </si>
  <si>
    <t>　Fib+ダイバージェンスをもうひと通貨ペアやって、フィルターもしくは注意点を増やしてからマイルールをまとめたいと思います。デモトレードでやっている、自分アレンジ仕掛け1,2もマイルールとして、次回あわせてまとめます。アドバイスいただいたように、数をこなして納得できるように検証していきます。</t>
  </si>
  <si>
    <t>　勝率は良いのですが、リスクが大きいので、前回のFib+ダイバージェンスのやり方でデモトレードしていこうと思います。「ダイバージェンス」を多く見てきたので、見つけるのが上手になった気がします。もう1通貨ペアみたら、「戻りのない相場」を見つけることも上手になるかもしれません。数をこなす、ってきっとこういうことなんだなと感じま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</si>
</sst>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  <numFmt numFmtId="191" formatCode="0_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 shrinkToFit="1"/>
    </xf>
    <xf numFmtId="0" fontId="35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 shrinkToFit="1"/>
    </xf>
    <xf numFmtId="0" fontId="35" fillId="34" borderId="10" xfId="0" applyFont="1" applyFill="1" applyBorder="1" applyAlignment="1">
      <alignment horizontal="center" vertical="center" shrinkToFit="1"/>
    </xf>
    <xf numFmtId="0" fontId="35" fillId="35" borderId="15" xfId="0" applyFont="1" applyFill="1" applyBorder="1" applyAlignment="1">
      <alignment horizontal="center" vertical="center" shrinkToFit="1"/>
    </xf>
    <xf numFmtId="0" fontId="35" fillId="35" borderId="18" xfId="0" applyFont="1" applyFill="1" applyBorder="1" applyAlignment="1">
      <alignment horizontal="center" vertical="center" shrinkToFit="1"/>
    </xf>
    <xf numFmtId="0" fontId="35" fillId="35" borderId="19" xfId="0" applyFont="1" applyFill="1" applyBorder="1" applyAlignment="1">
      <alignment horizontal="center" vertical="center" shrinkToFit="1"/>
    </xf>
    <xf numFmtId="0" fontId="35" fillId="35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6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vertical="center"/>
    </xf>
    <xf numFmtId="191" fontId="5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34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247650</xdr:colOff>
      <xdr:row>28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03947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19050</xdr:rowOff>
    </xdr:from>
    <xdr:to>
      <xdr:col>16</xdr:col>
      <xdr:colOff>104775</xdr:colOff>
      <xdr:row>57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62550"/>
          <a:ext cx="10896600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59</xdr:row>
      <xdr:rowOff>38100</xdr:rowOff>
    </xdr:from>
    <xdr:to>
      <xdr:col>16</xdr:col>
      <xdr:colOff>523875</xdr:colOff>
      <xdr:row>86</xdr:row>
      <xdr:rowOff>152400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0153650"/>
          <a:ext cx="11306175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16</xdr:col>
      <xdr:colOff>361950</xdr:colOff>
      <xdr:row>117</xdr:row>
      <xdr:rowOff>76200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259050"/>
          <a:ext cx="111537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161925</xdr:rowOff>
    </xdr:from>
    <xdr:to>
      <xdr:col>16</xdr:col>
      <xdr:colOff>266700</xdr:colOff>
      <xdr:row>146</xdr:row>
      <xdr:rowOff>161925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393025"/>
          <a:ext cx="110585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149</xdr:row>
      <xdr:rowOff>28575</xdr:rowOff>
    </xdr:from>
    <xdr:to>
      <xdr:col>16</xdr:col>
      <xdr:colOff>390525</xdr:colOff>
      <xdr:row>177</xdr:row>
      <xdr:rowOff>9525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25574625"/>
          <a:ext cx="111633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28575</xdr:rowOff>
    </xdr:from>
    <xdr:to>
      <xdr:col>16</xdr:col>
      <xdr:colOff>314325</xdr:colOff>
      <xdr:row>207</xdr:row>
      <xdr:rowOff>19050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0718125"/>
          <a:ext cx="1110615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209</xdr:row>
      <xdr:rowOff>0</xdr:rowOff>
    </xdr:from>
    <xdr:to>
      <xdr:col>16</xdr:col>
      <xdr:colOff>495300</xdr:colOff>
      <xdr:row>236</xdr:row>
      <xdr:rowOff>152400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5833050"/>
          <a:ext cx="1128712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239</xdr:row>
      <xdr:rowOff>0</xdr:rowOff>
    </xdr:from>
    <xdr:to>
      <xdr:col>16</xdr:col>
      <xdr:colOff>447675</xdr:colOff>
      <xdr:row>267</xdr:row>
      <xdr:rowOff>38100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0976550"/>
          <a:ext cx="11239500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2" sqref="S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6" t="s">
        <v>5</v>
      </c>
      <c r="C2" s="46"/>
      <c r="D2" s="48" t="s">
        <v>47</v>
      </c>
      <c r="E2" s="48"/>
      <c r="F2" s="46" t="s">
        <v>6</v>
      </c>
      <c r="G2" s="46"/>
      <c r="H2" s="48" t="s">
        <v>36</v>
      </c>
      <c r="I2" s="48"/>
      <c r="J2" s="46" t="s">
        <v>7</v>
      </c>
      <c r="K2" s="46"/>
      <c r="L2" s="47">
        <f>C9</f>
        <v>200000</v>
      </c>
      <c r="M2" s="48"/>
      <c r="N2" s="46" t="s">
        <v>8</v>
      </c>
      <c r="O2" s="46"/>
      <c r="P2" s="47" t="e">
        <f>C108+R108</f>
        <v>#VALUE!</v>
      </c>
      <c r="Q2" s="48"/>
      <c r="R2" s="1"/>
      <c r="S2" s="1"/>
      <c r="T2" s="1"/>
    </row>
    <row r="3" spans="2:19" ht="57" customHeight="1">
      <c r="B3" s="46" t="s">
        <v>9</v>
      </c>
      <c r="C3" s="46"/>
      <c r="D3" s="49" t="s">
        <v>48</v>
      </c>
      <c r="E3" s="49"/>
      <c r="F3" s="49"/>
      <c r="G3" s="49"/>
      <c r="H3" s="49"/>
      <c r="I3" s="49"/>
      <c r="J3" s="46" t="s">
        <v>10</v>
      </c>
      <c r="K3" s="46"/>
      <c r="L3" s="50">
        <v>-0.618</v>
      </c>
      <c r="M3" s="51"/>
      <c r="N3" s="51"/>
      <c r="O3" s="51"/>
      <c r="P3" s="51"/>
      <c r="Q3" s="51"/>
      <c r="R3" s="1"/>
      <c r="S3" s="1"/>
    </row>
    <row r="4" spans="2:20" ht="13.5">
      <c r="B4" s="46" t="s">
        <v>11</v>
      </c>
      <c r="C4" s="46"/>
      <c r="D4" s="52">
        <f>SUM($R$9:$S$993)</f>
        <v>13752.279119750245</v>
      </c>
      <c r="E4" s="52"/>
      <c r="F4" s="46" t="s">
        <v>12</v>
      </c>
      <c r="G4" s="46"/>
      <c r="H4" s="53">
        <f>SUM($T$9:$U$108)</f>
        <v>249.39999999999543</v>
      </c>
      <c r="I4" s="48"/>
      <c r="J4" s="54" t="s">
        <v>13</v>
      </c>
      <c r="K4" s="54"/>
      <c r="L4" s="47">
        <f>MAX($C$9:$D$990)-C9</f>
        <v>16461.083362049103</v>
      </c>
      <c r="M4" s="47"/>
      <c r="N4" s="54" t="s">
        <v>14</v>
      </c>
      <c r="O4" s="54"/>
      <c r="P4" s="52">
        <f>MIN($C$9:$D$990)-C9</f>
        <v>-6077.4193548386975</v>
      </c>
      <c r="Q4" s="52"/>
      <c r="R4" s="1"/>
      <c r="S4" s="1"/>
      <c r="T4" s="1"/>
    </row>
    <row r="5" spans="2:20" ht="13.5">
      <c r="B5" s="37" t="s">
        <v>15</v>
      </c>
      <c r="C5" s="2">
        <f>COUNTIF($R$9:$R$990,"&gt;0")</f>
        <v>12</v>
      </c>
      <c r="D5" s="38" t="s">
        <v>16</v>
      </c>
      <c r="E5" s="16">
        <f>COUNTIF($R$9:$R$990,"&lt;0")</f>
        <v>5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0.7058823529411765</v>
      </c>
      <c r="J5" s="55" t="s">
        <v>19</v>
      </c>
      <c r="K5" s="46"/>
      <c r="L5" s="56"/>
      <c r="M5" s="57"/>
      <c r="N5" s="18" t="s">
        <v>20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ht="13.5">
      <c r="B8" s="59"/>
      <c r="C8" s="62"/>
      <c r="D8" s="63"/>
      <c r="E8" s="19" t="s">
        <v>28</v>
      </c>
      <c r="F8" s="19" t="s">
        <v>29</v>
      </c>
      <c r="G8" s="19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ht="13.5">
      <c r="B9" s="36">
        <v>1</v>
      </c>
      <c r="C9" s="78">
        <v>200000</v>
      </c>
      <c r="D9" s="78"/>
      <c r="E9" s="36">
        <v>2000</v>
      </c>
      <c r="F9" s="8">
        <v>42676</v>
      </c>
      <c r="G9" s="36" t="s">
        <v>4</v>
      </c>
      <c r="H9" s="79">
        <v>0.53311</v>
      </c>
      <c r="I9" s="79"/>
      <c r="J9" s="36">
        <v>217</v>
      </c>
      <c r="K9" s="78">
        <f aca="true" t="shared" si="0" ref="K9:K72">IF(F9="","",C9*0.03)</f>
        <v>6000</v>
      </c>
      <c r="L9" s="78"/>
      <c r="M9" s="6">
        <f>IF(J9="","",(K9/J9)/1000)</f>
        <v>0.027649769585253454</v>
      </c>
      <c r="N9" s="36">
        <v>2000</v>
      </c>
      <c r="O9" s="8">
        <v>42695</v>
      </c>
      <c r="P9" s="79">
        <v>0.51113</v>
      </c>
      <c r="Q9" s="79"/>
      <c r="R9" s="80">
        <f>IF(O9="","",(IF(G9="売",H9-P9,P9-H9))*M9*10000000)</f>
        <v>-6077.419354838709</v>
      </c>
      <c r="S9" s="80"/>
      <c r="T9" s="81">
        <f>IF(O9="","",IF(R9&lt;0,J9*(-1),IF(G9="買",(P9-H9)*10000,(H9-P9)*10000)))</f>
        <v>-217</v>
      </c>
      <c r="U9" s="81"/>
    </row>
    <row r="10" spans="2:21" ht="13.5">
      <c r="B10" s="36">
        <v>2</v>
      </c>
      <c r="C10" s="78">
        <f aca="true" t="shared" si="1" ref="C10:C73">IF(R9="","",C9+R9)</f>
        <v>193922.5806451613</v>
      </c>
      <c r="D10" s="78"/>
      <c r="E10" s="36">
        <v>2000</v>
      </c>
      <c r="F10" s="8">
        <v>42705</v>
      </c>
      <c r="G10" s="36" t="s">
        <v>4</v>
      </c>
      <c r="H10" s="79">
        <v>0.5343</v>
      </c>
      <c r="I10" s="79"/>
      <c r="J10" s="36">
        <v>276</v>
      </c>
      <c r="K10" s="78">
        <f t="shared" si="0"/>
        <v>5817.677419354839</v>
      </c>
      <c r="L10" s="78"/>
      <c r="M10" s="6">
        <f aca="true" t="shared" si="2" ref="M10:M73">IF(J10="","",(K10/J10)/1000)</f>
        <v>0.02107854137447405</v>
      </c>
      <c r="N10" s="36">
        <v>2000</v>
      </c>
      <c r="O10" s="8">
        <v>42711</v>
      </c>
      <c r="P10" s="79">
        <v>0.55165</v>
      </c>
      <c r="Q10" s="79"/>
      <c r="R10" s="80">
        <f aca="true" t="shared" si="3" ref="R10:R73">IF(O10="","",(IF(G10="売",H10-P10,P10-H10))*M10*10000000)</f>
        <v>3657.126928471243</v>
      </c>
      <c r="S10" s="80"/>
      <c r="T10" s="81">
        <f aca="true" t="shared" si="4" ref="T10:T73">IF(O10="","",IF(R10&lt;0,J10*(-1),IF(G10="買",(P10-H10)*10000,(H10-P10)*10000)))</f>
        <v>173.49999999999977</v>
      </c>
      <c r="U10" s="81"/>
    </row>
    <row r="11" spans="2:21" ht="13.5">
      <c r="B11" s="36">
        <v>3</v>
      </c>
      <c r="C11" s="78">
        <f t="shared" si="1"/>
        <v>197579.70757363254</v>
      </c>
      <c r="D11" s="78"/>
      <c r="E11" s="36">
        <v>2001</v>
      </c>
      <c r="F11" s="8">
        <v>42472</v>
      </c>
      <c r="G11" s="36" t="s">
        <v>4</v>
      </c>
      <c r="H11" s="79">
        <v>0.50466</v>
      </c>
      <c r="I11" s="79"/>
      <c r="J11" s="36">
        <v>277</v>
      </c>
      <c r="K11" s="78">
        <f t="shared" si="0"/>
        <v>5927.391227208976</v>
      </c>
      <c r="L11" s="78"/>
      <c r="M11" s="6">
        <f t="shared" si="2"/>
        <v>0.021398524285952982</v>
      </c>
      <c r="N11" s="36">
        <v>2001</v>
      </c>
      <c r="O11" s="8">
        <v>42492</v>
      </c>
      <c r="P11" s="79">
        <v>0.5217</v>
      </c>
      <c r="Q11" s="79"/>
      <c r="R11" s="80">
        <f t="shared" si="3"/>
        <v>3646.3085383264</v>
      </c>
      <c r="S11" s="80"/>
      <c r="T11" s="81">
        <f t="shared" si="4"/>
        <v>170.40000000000055</v>
      </c>
      <c r="U11" s="81"/>
    </row>
    <row r="12" spans="2:21" ht="13.5">
      <c r="B12" s="36">
        <v>4</v>
      </c>
      <c r="C12" s="78">
        <f t="shared" si="1"/>
        <v>201226.01611195895</v>
      </c>
      <c r="D12" s="78"/>
      <c r="E12" s="36">
        <v>2002</v>
      </c>
      <c r="F12" s="8">
        <v>42555</v>
      </c>
      <c r="G12" s="36" t="s">
        <v>3</v>
      </c>
      <c r="H12" s="79">
        <v>0.55493</v>
      </c>
      <c r="I12" s="79"/>
      <c r="J12" s="36">
        <v>254</v>
      </c>
      <c r="K12" s="78">
        <f t="shared" si="0"/>
        <v>6036.780483358768</v>
      </c>
      <c r="L12" s="78"/>
      <c r="M12" s="6">
        <f t="shared" si="2"/>
        <v>0.023766852296688065</v>
      </c>
      <c r="N12" s="36">
        <v>2002</v>
      </c>
      <c r="O12" s="8">
        <v>42574</v>
      </c>
      <c r="P12" s="79">
        <v>0.53929</v>
      </c>
      <c r="Q12" s="79"/>
      <c r="R12" s="80">
        <f t="shared" si="3"/>
        <v>3717.13569920201</v>
      </c>
      <c r="S12" s="80"/>
      <c r="T12" s="81">
        <f t="shared" si="4"/>
        <v>156.39999999999986</v>
      </c>
      <c r="U12" s="81"/>
    </row>
    <row r="13" spans="2:21" ht="13.5">
      <c r="B13" s="36">
        <v>5</v>
      </c>
      <c r="C13" s="78">
        <f t="shared" si="1"/>
        <v>204943.15181116096</v>
      </c>
      <c r="D13" s="78"/>
      <c r="E13" s="36">
        <v>2003</v>
      </c>
      <c r="F13" s="8">
        <v>42559</v>
      </c>
      <c r="G13" s="36" t="s">
        <v>3</v>
      </c>
      <c r="H13" s="79">
        <v>0.66088</v>
      </c>
      <c r="I13" s="79"/>
      <c r="J13" s="36">
        <v>241</v>
      </c>
      <c r="K13" s="78">
        <f t="shared" si="0"/>
        <v>6148.294554334829</v>
      </c>
      <c r="L13" s="78"/>
      <c r="M13" s="6">
        <f t="shared" si="2"/>
        <v>0.02551159566114037</v>
      </c>
      <c r="N13" s="36">
        <v>2003</v>
      </c>
      <c r="O13" s="8">
        <v>42583</v>
      </c>
      <c r="P13" s="79">
        <v>0.64609</v>
      </c>
      <c r="Q13" s="79"/>
      <c r="R13" s="80">
        <f t="shared" si="3"/>
        <v>3773.164998282653</v>
      </c>
      <c r="S13" s="80"/>
      <c r="T13" s="81">
        <f t="shared" si="4"/>
        <v>147.8999999999997</v>
      </c>
      <c r="U13" s="81"/>
    </row>
    <row r="14" spans="2:21" ht="13.5">
      <c r="B14" s="36">
        <v>6</v>
      </c>
      <c r="C14" s="78">
        <f t="shared" si="1"/>
        <v>208716.3168094436</v>
      </c>
      <c r="D14" s="78"/>
      <c r="E14" s="36">
        <v>2007</v>
      </c>
      <c r="F14" s="8">
        <v>42374</v>
      </c>
      <c r="G14" s="36" t="s">
        <v>3</v>
      </c>
      <c r="H14" s="79">
        <v>0.78042</v>
      </c>
      <c r="I14" s="79"/>
      <c r="J14" s="36">
        <v>174</v>
      </c>
      <c r="K14" s="78">
        <f t="shared" si="0"/>
        <v>6261.489504283308</v>
      </c>
      <c r="L14" s="78"/>
      <c r="M14" s="6">
        <f t="shared" si="2"/>
        <v>0.03598557186369717</v>
      </c>
      <c r="N14" s="36">
        <v>2007</v>
      </c>
      <c r="O14" s="8">
        <v>42400</v>
      </c>
      <c r="P14" s="79">
        <v>0.76985</v>
      </c>
      <c r="Q14" s="79"/>
      <c r="R14" s="80">
        <f t="shared" si="3"/>
        <v>3803.674945992779</v>
      </c>
      <c r="S14" s="80"/>
      <c r="T14" s="81">
        <f t="shared" si="4"/>
        <v>105.69999999999968</v>
      </c>
      <c r="U14" s="81"/>
    </row>
    <row r="15" spans="2:21" ht="13.5">
      <c r="B15" s="36">
        <v>7</v>
      </c>
      <c r="C15" s="78">
        <f t="shared" si="1"/>
        <v>212519.99175543638</v>
      </c>
      <c r="D15" s="78"/>
      <c r="E15" s="36">
        <v>2007</v>
      </c>
      <c r="F15" s="8">
        <v>42683</v>
      </c>
      <c r="G15" s="36" t="s">
        <v>3</v>
      </c>
      <c r="H15" s="79">
        <v>0.91022</v>
      </c>
      <c r="I15" s="79"/>
      <c r="J15" s="36">
        <v>299</v>
      </c>
      <c r="K15" s="78">
        <f t="shared" si="0"/>
        <v>6375.599752663091</v>
      </c>
      <c r="L15" s="78"/>
      <c r="M15" s="6">
        <f t="shared" si="2"/>
        <v>0.02132307609586318</v>
      </c>
      <c r="N15" s="36">
        <v>2007</v>
      </c>
      <c r="O15" s="8">
        <v>42686</v>
      </c>
      <c r="P15" s="79">
        <v>0.89216</v>
      </c>
      <c r="Q15" s="79"/>
      <c r="R15" s="80">
        <f t="shared" si="3"/>
        <v>3850.947542912906</v>
      </c>
      <c r="S15" s="80"/>
      <c r="T15" s="81">
        <f t="shared" si="4"/>
        <v>180.60000000000076</v>
      </c>
      <c r="U15" s="81"/>
    </row>
    <row r="16" spans="2:21" ht="13.5">
      <c r="B16" s="36">
        <v>8</v>
      </c>
      <c r="C16" s="78">
        <f t="shared" si="1"/>
        <v>216370.9392983493</v>
      </c>
      <c r="D16" s="78"/>
      <c r="E16" s="36">
        <v>2008</v>
      </c>
      <c r="F16" s="8">
        <v>42632</v>
      </c>
      <c r="G16" s="36" t="s">
        <v>4</v>
      </c>
      <c r="H16" s="79">
        <v>0.82528</v>
      </c>
      <c r="I16" s="79"/>
      <c r="J16" s="36">
        <v>457</v>
      </c>
      <c r="K16" s="78">
        <f t="shared" si="0"/>
        <v>6491.128178950478</v>
      </c>
      <c r="L16" s="78"/>
      <c r="M16" s="6">
        <f t="shared" si="2"/>
        <v>0.014203781573195793</v>
      </c>
      <c r="N16" s="36">
        <v>2008</v>
      </c>
      <c r="O16" s="8">
        <v>42645</v>
      </c>
      <c r="P16" s="79">
        <v>0.77957</v>
      </c>
      <c r="Q16" s="79"/>
      <c r="R16" s="80">
        <f t="shared" si="3"/>
        <v>-6492.548557107802</v>
      </c>
      <c r="S16" s="80"/>
      <c r="T16" s="81">
        <f t="shared" si="4"/>
        <v>-457</v>
      </c>
      <c r="U16" s="81"/>
    </row>
    <row r="17" spans="2:21" ht="13.5">
      <c r="B17" s="36">
        <v>9</v>
      </c>
      <c r="C17" s="78">
        <f t="shared" si="1"/>
        <v>209878.39074124148</v>
      </c>
      <c r="D17" s="78"/>
      <c r="E17" s="36">
        <v>2009</v>
      </c>
      <c r="F17" s="8">
        <v>42693</v>
      </c>
      <c r="G17" s="36" t="s">
        <v>3</v>
      </c>
      <c r="H17" s="79">
        <v>0.92098</v>
      </c>
      <c r="I17" s="79"/>
      <c r="J17" s="36">
        <v>195</v>
      </c>
      <c r="K17" s="78">
        <f t="shared" si="0"/>
        <v>6296.351722237245</v>
      </c>
      <c r="L17" s="78"/>
      <c r="M17" s="6">
        <f t="shared" si="2"/>
        <v>0.032288983190960234</v>
      </c>
      <c r="N17" s="36">
        <v>2009</v>
      </c>
      <c r="O17" s="8">
        <v>42694</v>
      </c>
      <c r="P17" s="79">
        <v>0.9089</v>
      </c>
      <c r="Q17" s="79"/>
      <c r="R17" s="80">
        <f t="shared" si="3"/>
        <v>3900.5091694679895</v>
      </c>
      <c r="S17" s="80"/>
      <c r="T17" s="81">
        <f t="shared" si="4"/>
        <v>120.7999999999998</v>
      </c>
      <c r="U17" s="81"/>
    </row>
    <row r="18" spans="2:21" ht="13.5">
      <c r="B18" s="36">
        <v>10</v>
      </c>
      <c r="C18" s="78">
        <f t="shared" si="1"/>
        <v>213778.89991070947</v>
      </c>
      <c r="D18" s="78"/>
      <c r="E18" s="36">
        <v>2010</v>
      </c>
      <c r="F18" s="8">
        <v>42700</v>
      </c>
      <c r="G18" s="36" t="s">
        <v>3</v>
      </c>
      <c r="H18" s="79">
        <v>0.96507</v>
      </c>
      <c r="I18" s="79"/>
      <c r="J18" s="36">
        <v>523</v>
      </c>
      <c r="K18" s="78">
        <f t="shared" si="0"/>
        <v>6413.366997321284</v>
      </c>
      <c r="L18" s="78"/>
      <c r="M18" s="6">
        <f t="shared" si="2"/>
        <v>0.012262652002526355</v>
      </c>
      <c r="N18" s="36">
        <v>2010</v>
      </c>
      <c r="O18" s="8">
        <v>42733</v>
      </c>
      <c r="P18" s="79">
        <v>1.01745</v>
      </c>
      <c r="Q18" s="79"/>
      <c r="R18" s="80">
        <f t="shared" si="3"/>
        <v>-6423.177118923302</v>
      </c>
      <c r="S18" s="80"/>
      <c r="T18" s="81">
        <f t="shared" si="4"/>
        <v>-523</v>
      </c>
      <c r="U18" s="81"/>
    </row>
    <row r="19" spans="2:21" ht="13.5">
      <c r="B19" s="36">
        <v>11</v>
      </c>
      <c r="C19" s="78">
        <f t="shared" si="1"/>
        <v>207355.72279178616</v>
      </c>
      <c r="D19" s="78"/>
      <c r="E19" s="36">
        <v>2012</v>
      </c>
      <c r="F19" s="8">
        <v>42435</v>
      </c>
      <c r="G19" s="36" t="s">
        <v>3</v>
      </c>
      <c r="H19" s="79">
        <v>1.0594</v>
      </c>
      <c r="I19" s="79"/>
      <c r="J19" s="36">
        <v>258</v>
      </c>
      <c r="K19" s="78">
        <f t="shared" si="0"/>
        <v>6220.671683753584</v>
      </c>
      <c r="L19" s="78"/>
      <c r="M19" s="6">
        <f t="shared" si="2"/>
        <v>0.024111130557184435</v>
      </c>
      <c r="N19" s="36">
        <v>2012</v>
      </c>
      <c r="O19" s="8">
        <v>42443</v>
      </c>
      <c r="P19" s="79">
        <v>1.04333</v>
      </c>
      <c r="Q19" s="79"/>
      <c r="R19" s="80">
        <f t="shared" si="3"/>
        <v>3874.6586805394923</v>
      </c>
      <c r="S19" s="80"/>
      <c r="T19" s="81">
        <f t="shared" si="4"/>
        <v>160.69999999999806</v>
      </c>
      <c r="U19" s="81"/>
    </row>
    <row r="20" spans="2:21" ht="13.5">
      <c r="B20" s="36">
        <v>12</v>
      </c>
      <c r="C20" s="78">
        <f t="shared" si="1"/>
        <v>211230.38147232565</v>
      </c>
      <c r="D20" s="78"/>
      <c r="E20" s="36">
        <v>2012</v>
      </c>
      <c r="F20" s="8">
        <v>42527</v>
      </c>
      <c r="G20" s="36" t="s">
        <v>4</v>
      </c>
      <c r="H20" s="79">
        <v>0.98912</v>
      </c>
      <c r="I20" s="79"/>
      <c r="J20" s="36">
        <v>309</v>
      </c>
      <c r="K20" s="78">
        <f t="shared" si="0"/>
        <v>6336.911444169769</v>
      </c>
      <c r="L20" s="78"/>
      <c r="M20" s="6">
        <f t="shared" si="2"/>
        <v>0.020507804026439383</v>
      </c>
      <c r="N20" s="36">
        <v>2012</v>
      </c>
      <c r="O20" s="8">
        <v>42539</v>
      </c>
      <c r="P20" s="79">
        <v>1.0089</v>
      </c>
      <c r="Q20" s="79"/>
      <c r="R20" s="80">
        <f t="shared" si="3"/>
        <v>4056.443636429691</v>
      </c>
      <c r="S20" s="80"/>
      <c r="T20" s="81">
        <f t="shared" si="4"/>
        <v>197.7999999999991</v>
      </c>
      <c r="U20" s="81"/>
    </row>
    <row r="21" spans="2:21" ht="13.5">
      <c r="B21" s="36">
        <v>13</v>
      </c>
      <c r="C21" s="78">
        <f t="shared" si="1"/>
        <v>215286.82510875535</v>
      </c>
      <c r="D21" s="78"/>
      <c r="E21" s="36">
        <v>2013</v>
      </c>
      <c r="F21" s="8">
        <v>42575</v>
      </c>
      <c r="G21" s="36" t="s">
        <v>4</v>
      </c>
      <c r="H21" s="79">
        <v>0.93034</v>
      </c>
      <c r="I21" s="79"/>
      <c r="J21" s="36">
        <v>303</v>
      </c>
      <c r="K21" s="78">
        <f t="shared" si="0"/>
        <v>6458.60475326266</v>
      </c>
      <c r="L21" s="78"/>
      <c r="M21" s="6">
        <f t="shared" si="2"/>
        <v>0.021315527238490627</v>
      </c>
      <c r="N21" s="36">
        <v>2013</v>
      </c>
      <c r="O21" s="8">
        <v>42582</v>
      </c>
      <c r="P21" s="79">
        <v>0.89966</v>
      </c>
      <c r="Q21" s="79"/>
      <c r="R21" s="80">
        <f t="shared" si="3"/>
        <v>-6539.603756768909</v>
      </c>
      <c r="S21" s="80"/>
      <c r="T21" s="81">
        <f t="shared" si="4"/>
        <v>-303</v>
      </c>
      <c r="U21" s="81"/>
    </row>
    <row r="22" spans="2:21" ht="13.5">
      <c r="B22" s="36">
        <v>14</v>
      </c>
      <c r="C22" s="78">
        <f t="shared" si="1"/>
        <v>208747.22135198643</v>
      </c>
      <c r="D22" s="78"/>
      <c r="E22" s="36">
        <v>2013</v>
      </c>
      <c r="F22" s="8">
        <v>42623</v>
      </c>
      <c r="G22" s="36" t="s">
        <v>4</v>
      </c>
      <c r="H22" s="79">
        <v>0.93149</v>
      </c>
      <c r="I22" s="79"/>
      <c r="J22" s="36">
        <v>467</v>
      </c>
      <c r="K22" s="78">
        <f t="shared" si="0"/>
        <v>6262.416640559592</v>
      </c>
      <c r="L22" s="78"/>
      <c r="M22" s="6">
        <f t="shared" si="2"/>
        <v>0.013409885739956301</v>
      </c>
      <c r="N22" s="36">
        <v>2013</v>
      </c>
      <c r="O22" s="8">
        <v>42660</v>
      </c>
      <c r="P22" s="79">
        <v>0.96037</v>
      </c>
      <c r="Q22" s="79"/>
      <c r="R22" s="80">
        <f t="shared" si="3"/>
        <v>3872.7750016993673</v>
      </c>
      <c r="S22" s="80"/>
      <c r="T22" s="81">
        <f t="shared" si="4"/>
        <v>288.79999999999905</v>
      </c>
      <c r="U22" s="81"/>
    </row>
    <row r="23" spans="2:21" ht="13.5">
      <c r="B23" s="36">
        <v>15</v>
      </c>
      <c r="C23" s="78">
        <f t="shared" si="1"/>
        <v>212619.9963536858</v>
      </c>
      <c r="D23" s="78"/>
      <c r="E23" s="36">
        <v>2014</v>
      </c>
      <c r="F23" s="8">
        <v>42404</v>
      </c>
      <c r="G23" s="36" t="s">
        <v>4</v>
      </c>
      <c r="H23" s="79">
        <v>0.88876</v>
      </c>
      <c r="I23" s="79"/>
      <c r="J23" s="36">
        <v>229</v>
      </c>
      <c r="K23" s="78">
        <f t="shared" si="0"/>
        <v>6378.599890610573</v>
      </c>
      <c r="L23" s="78"/>
      <c r="M23" s="6">
        <f t="shared" si="2"/>
        <v>0.027854147993932633</v>
      </c>
      <c r="N23" s="36">
        <v>2014</v>
      </c>
      <c r="O23" s="8">
        <v>42411</v>
      </c>
      <c r="P23" s="79">
        <v>0.90255</v>
      </c>
      <c r="Q23" s="79"/>
      <c r="R23" s="80">
        <f t="shared" si="3"/>
        <v>3841.0870083633013</v>
      </c>
      <c r="S23" s="80"/>
      <c r="T23" s="81">
        <f t="shared" si="4"/>
        <v>137.8999999999997</v>
      </c>
      <c r="U23" s="81"/>
    </row>
    <row r="24" spans="2:21" ht="13.5">
      <c r="B24" s="36">
        <v>16</v>
      </c>
      <c r="C24" s="78">
        <f t="shared" si="1"/>
        <v>216461.0833620491</v>
      </c>
      <c r="D24" s="78"/>
      <c r="E24" s="36">
        <v>2015</v>
      </c>
      <c r="F24" s="8">
        <v>42452</v>
      </c>
      <c r="G24" s="36" t="s">
        <v>4</v>
      </c>
      <c r="H24" s="79">
        <v>0.78626</v>
      </c>
      <c r="I24" s="79"/>
      <c r="J24" s="36">
        <v>301</v>
      </c>
      <c r="K24" s="78">
        <f t="shared" si="0"/>
        <v>6493.832500861473</v>
      </c>
      <c r="L24" s="78"/>
      <c r="M24" s="6">
        <f t="shared" si="2"/>
        <v>0.021574194355021503</v>
      </c>
      <c r="N24" s="36">
        <v>2015</v>
      </c>
      <c r="O24" s="8">
        <v>42462</v>
      </c>
      <c r="P24" s="79">
        <v>0.75574</v>
      </c>
      <c r="Q24" s="79"/>
      <c r="R24" s="80">
        <f t="shared" si="3"/>
        <v>-6584.4441171525605</v>
      </c>
      <c r="S24" s="80"/>
      <c r="T24" s="81">
        <f t="shared" si="4"/>
        <v>-301</v>
      </c>
      <c r="U24" s="81"/>
    </row>
    <row r="25" spans="2:21" ht="13.5">
      <c r="B25" s="36">
        <v>17</v>
      </c>
      <c r="C25" s="78">
        <f t="shared" si="1"/>
        <v>209876.63924489653</v>
      </c>
      <c r="D25" s="78"/>
      <c r="E25" s="36">
        <v>2016</v>
      </c>
      <c r="F25" s="8">
        <v>42493</v>
      </c>
      <c r="G25" s="36" t="s">
        <v>3</v>
      </c>
      <c r="H25" s="79">
        <v>0.7491</v>
      </c>
      <c r="I25" s="79"/>
      <c r="J25" s="36">
        <v>341</v>
      </c>
      <c r="K25" s="78">
        <f t="shared" si="0"/>
        <v>6296.299177346896</v>
      </c>
      <c r="L25" s="78"/>
      <c r="M25" s="6">
        <f t="shared" si="2"/>
        <v>0.018464220461427847</v>
      </c>
      <c r="N25" s="36">
        <v>2016</v>
      </c>
      <c r="O25" s="8">
        <v>42503</v>
      </c>
      <c r="P25" s="79">
        <v>0.72811</v>
      </c>
      <c r="Q25" s="79"/>
      <c r="R25" s="80">
        <f t="shared" si="3"/>
        <v>3875.6398748536963</v>
      </c>
      <c r="S25" s="80"/>
      <c r="T25" s="81">
        <f t="shared" si="4"/>
        <v>209.89999999999952</v>
      </c>
      <c r="U25" s="81"/>
    </row>
    <row r="26" spans="2:21" ht="13.5">
      <c r="B26" s="36">
        <v>18</v>
      </c>
      <c r="C26" s="78">
        <f t="shared" si="1"/>
        <v>213752.27911975022</v>
      </c>
      <c r="D26" s="78"/>
      <c r="E26" s="36"/>
      <c r="F26" s="8"/>
      <c r="G26" s="36" t="s">
        <v>4</v>
      </c>
      <c r="H26" s="79"/>
      <c r="I26" s="79"/>
      <c r="J26" s="36"/>
      <c r="K26" s="78">
        <f t="shared" si="0"/>
      </c>
      <c r="L26" s="78"/>
      <c r="M26" s="6">
        <f t="shared" si="2"/>
      </c>
      <c r="N26" s="36"/>
      <c r="O26" s="8"/>
      <c r="P26" s="79"/>
      <c r="Q26" s="79"/>
      <c r="R26" s="80">
        <f t="shared" si="3"/>
      </c>
      <c r="S26" s="80"/>
      <c r="T26" s="81">
        <f t="shared" si="4"/>
      </c>
      <c r="U26" s="81"/>
    </row>
    <row r="27" spans="2:21" ht="13.5">
      <c r="B27" s="36">
        <v>19</v>
      </c>
      <c r="C27" s="78">
        <f t="shared" si="1"/>
      </c>
      <c r="D27" s="78"/>
      <c r="E27" s="36"/>
      <c r="F27" s="8"/>
      <c r="G27" s="36" t="s">
        <v>3</v>
      </c>
      <c r="H27" s="79"/>
      <c r="I27" s="79"/>
      <c r="J27" s="36"/>
      <c r="K27" s="78">
        <f t="shared" si="0"/>
      </c>
      <c r="L27" s="78"/>
      <c r="M27" s="6">
        <f t="shared" si="2"/>
      </c>
      <c r="N27" s="36"/>
      <c r="O27" s="8"/>
      <c r="P27" s="79"/>
      <c r="Q27" s="79"/>
      <c r="R27" s="80">
        <f t="shared" si="3"/>
      </c>
      <c r="S27" s="80"/>
      <c r="T27" s="81">
        <f t="shared" si="4"/>
      </c>
      <c r="U27" s="81"/>
    </row>
    <row r="28" spans="2:21" ht="13.5">
      <c r="B28" s="36">
        <v>20</v>
      </c>
      <c r="C28" s="78">
        <f t="shared" si="1"/>
      </c>
      <c r="D28" s="78"/>
      <c r="E28" s="36"/>
      <c r="F28" s="8"/>
      <c r="G28" s="36" t="s">
        <v>4</v>
      </c>
      <c r="H28" s="79"/>
      <c r="I28" s="79"/>
      <c r="J28" s="36"/>
      <c r="K28" s="78">
        <f t="shared" si="0"/>
      </c>
      <c r="L28" s="78"/>
      <c r="M28" s="6">
        <f t="shared" si="2"/>
      </c>
      <c r="N28" s="36"/>
      <c r="O28" s="8"/>
      <c r="P28" s="79"/>
      <c r="Q28" s="79"/>
      <c r="R28" s="80">
        <f t="shared" si="3"/>
      </c>
      <c r="S28" s="80"/>
      <c r="T28" s="81">
        <f t="shared" si="4"/>
      </c>
      <c r="U28" s="81"/>
    </row>
    <row r="29" spans="2:21" ht="13.5">
      <c r="B29" s="36">
        <v>21</v>
      </c>
      <c r="C29" s="78">
        <f t="shared" si="1"/>
      </c>
      <c r="D29" s="78"/>
      <c r="E29" s="36"/>
      <c r="F29" s="8"/>
      <c r="G29" s="36" t="s">
        <v>3</v>
      </c>
      <c r="H29" s="79"/>
      <c r="I29" s="79"/>
      <c r="J29" s="36"/>
      <c r="K29" s="78">
        <f t="shared" si="0"/>
      </c>
      <c r="L29" s="78"/>
      <c r="M29" s="6">
        <f t="shared" si="2"/>
      </c>
      <c r="N29" s="36"/>
      <c r="O29" s="8"/>
      <c r="P29" s="79"/>
      <c r="Q29" s="79"/>
      <c r="R29" s="80">
        <f t="shared" si="3"/>
      </c>
      <c r="S29" s="80"/>
      <c r="T29" s="81">
        <f t="shared" si="4"/>
      </c>
      <c r="U29" s="81"/>
    </row>
    <row r="30" spans="2:21" ht="13.5">
      <c r="B30" s="36">
        <v>22</v>
      </c>
      <c r="C30" s="78">
        <f t="shared" si="1"/>
      </c>
      <c r="D30" s="78"/>
      <c r="E30" s="36"/>
      <c r="F30" s="8"/>
      <c r="G30" s="36" t="s">
        <v>3</v>
      </c>
      <c r="H30" s="79"/>
      <c r="I30" s="79"/>
      <c r="J30" s="36"/>
      <c r="K30" s="78">
        <f t="shared" si="0"/>
      </c>
      <c r="L30" s="78"/>
      <c r="M30" s="6">
        <f t="shared" si="2"/>
      </c>
      <c r="N30" s="36"/>
      <c r="O30" s="8"/>
      <c r="P30" s="79"/>
      <c r="Q30" s="79"/>
      <c r="R30" s="80">
        <f t="shared" si="3"/>
      </c>
      <c r="S30" s="80"/>
      <c r="T30" s="81">
        <f t="shared" si="4"/>
      </c>
      <c r="U30" s="81"/>
    </row>
    <row r="31" spans="2:21" ht="13.5">
      <c r="B31" s="36">
        <v>23</v>
      </c>
      <c r="C31" s="78">
        <f t="shared" si="1"/>
      </c>
      <c r="D31" s="78"/>
      <c r="E31" s="36"/>
      <c r="F31" s="8"/>
      <c r="G31" s="36" t="s">
        <v>3</v>
      </c>
      <c r="H31" s="79"/>
      <c r="I31" s="79"/>
      <c r="J31" s="36"/>
      <c r="K31" s="78">
        <f t="shared" si="0"/>
      </c>
      <c r="L31" s="78"/>
      <c r="M31" s="6">
        <f t="shared" si="2"/>
      </c>
      <c r="N31" s="36"/>
      <c r="O31" s="8"/>
      <c r="P31" s="79"/>
      <c r="Q31" s="79"/>
      <c r="R31" s="80">
        <f t="shared" si="3"/>
      </c>
      <c r="S31" s="80"/>
      <c r="T31" s="81">
        <f t="shared" si="4"/>
      </c>
      <c r="U31" s="81"/>
    </row>
    <row r="32" spans="2:21" ht="13.5">
      <c r="B32" s="36">
        <v>24</v>
      </c>
      <c r="C32" s="78">
        <f t="shared" si="1"/>
      </c>
      <c r="D32" s="78"/>
      <c r="E32" s="36"/>
      <c r="F32" s="8"/>
      <c r="G32" s="36" t="s">
        <v>3</v>
      </c>
      <c r="H32" s="79"/>
      <c r="I32" s="79"/>
      <c r="J32" s="36"/>
      <c r="K32" s="78">
        <f t="shared" si="0"/>
      </c>
      <c r="L32" s="78"/>
      <c r="M32" s="6">
        <f t="shared" si="2"/>
      </c>
      <c r="N32" s="36"/>
      <c r="O32" s="8"/>
      <c r="P32" s="79"/>
      <c r="Q32" s="79"/>
      <c r="R32" s="80">
        <f t="shared" si="3"/>
      </c>
      <c r="S32" s="80"/>
      <c r="T32" s="81">
        <f t="shared" si="4"/>
      </c>
      <c r="U32" s="81"/>
    </row>
    <row r="33" spans="2:21" ht="13.5">
      <c r="B33" s="36">
        <v>25</v>
      </c>
      <c r="C33" s="78">
        <f t="shared" si="1"/>
      </c>
      <c r="D33" s="78"/>
      <c r="E33" s="36"/>
      <c r="F33" s="8"/>
      <c r="G33" s="36" t="s">
        <v>4</v>
      </c>
      <c r="H33" s="79"/>
      <c r="I33" s="79"/>
      <c r="J33" s="36"/>
      <c r="K33" s="78">
        <f t="shared" si="0"/>
      </c>
      <c r="L33" s="78"/>
      <c r="M33" s="6">
        <f t="shared" si="2"/>
      </c>
      <c r="N33" s="36"/>
      <c r="O33" s="8"/>
      <c r="P33" s="79"/>
      <c r="Q33" s="79"/>
      <c r="R33" s="80">
        <f t="shared" si="3"/>
      </c>
      <c r="S33" s="80"/>
      <c r="T33" s="81">
        <f t="shared" si="4"/>
      </c>
      <c r="U33" s="81"/>
    </row>
    <row r="34" spans="2:21" ht="13.5">
      <c r="B34" s="36">
        <v>26</v>
      </c>
      <c r="C34" s="78">
        <f t="shared" si="1"/>
      </c>
      <c r="D34" s="78"/>
      <c r="E34" s="36"/>
      <c r="F34" s="8"/>
      <c r="G34" s="36" t="s">
        <v>3</v>
      </c>
      <c r="H34" s="79"/>
      <c r="I34" s="79"/>
      <c r="J34" s="36"/>
      <c r="K34" s="78">
        <f t="shared" si="0"/>
      </c>
      <c r="L34" s="78"/>
      <c r="M34" s="6">
        <f t="shared" si="2"/>
      </c>
      <c r="N34" s="36"/>
      <c r="O34" s="8"/>
      <c r="P34" s="79"/>
      <c r="Q34" s="79"/>
      <c r="R34" s="80">
        <f t="shared" si="3"/>
      </c>
      <c r="S34" s="80"/>
      <c r="T34" s="81">
        <f t="shared" si="4"/>
      </c>
      <c r="U34" s="81"/>
    </row>
    <row r="35" spans="2:21" ht="13.5">
      <c r="B35" s="36">
        <v>27</v>
      </c>
      <c r="C35" s="78">
        <f t="shared" si="1"/>
      </c>
      <c r="D35" s="78"/>
      <c r="E35" s="36"/>
      <c r="F35" s="8"/>
      <c r="G35" s="36" t="s">
        <v>3</v>
      </c>
      <c r="H35" s="79"/>
      <c r="I35" s="79"/>
      <c r="J35" s="36"/>
      <c r="K35" s="78">
        <f t="shared" si="0"/>
      </c>
      <c r="L35" s="78"/>
      <c r="M35" s="6">
        <f t="shared" si="2"/>
      </c>
      <c r="N35" s="36"/>
      <c r="O35" s="8"/>
      <c r="P35" s="79"/>
      <c r="Q35" s="79"/>
      <c r="R35" s="80">
        <f t="shared" si="3"/>
      </c>
      <c r="S35" s="80"/>
      <c r="T35" s="81">
        <f t="shared" si="4"/>
      </c>
      <c r="U35" s="81"/>
    </row>
    <row r="36" spans="2:21" ht="13.5">
      <c r="B36" s="36">
        <v>28</v>
      </c>
      <c r="C36" s="78">
        <f t="shared" si="1"/>
      </c>
      <c r="D36" s="78"/>
      <c r="E36" s="36"/>
      <c r="F36" s="8"/>
      <c r="G36" s="36" t="s">
        <v>3</v>
      </c>
      <c r="H36" s="79"/>
      <c r="I36" s="79"/>
      <c r="J36" s="36"/>
      <c r="K36" s="78">
        <f t="shared" si="0"/>
      </c>
      <c r="L36" s="78"/>
      <c r="M36" s="6">
        <f t="shared" si="2"/>
      </c>
      <c r="N36" s="36"/>
      <c r="O36" s="8"/>
      <c r="P36" s="79"/>
      <c r="Q36" s="79"/>
      <c r="R36" s="80">
        <f t="shared" si="3"/>
      </c>
      <c r="S36" s="80"/>
      <c r="T36" s="81">
        <f t="shared" si="4"/>
      </c>
      <c r="U36" s="81"/>
    </row>
    <row r="37" spans="2:21" ht="13.5">
      <c r="B37" s="36">
        <v>29</v>
      </c>
      <c r="C37" s="78">
        <f t="shared" si="1"/>
      </c>
      <c r="D37" s="78"/>
      <c r="E37" s="36"/>
      <c r="F37" s="8"/>
      <c r="G37" s="36" t="s">
        <v>3</v>
      </c>
      <c r="H37" s="79"/>
      <c r="I37" s="79"/>
      <c r="J37" s="36"/>
      <c r="K37" s="78">
        <f t="shared" si="0"/>
      </c>
      <c r="L37" s="78"/>
      <c r="M37" s="6">
        <f t="shared" si="2"/>
      </c>
      <c r="N37" s="36"/>
      <c r="O37" s="8"/>
      <c r="P37" s="79"/>
      <c r="Q37" s="79"/>
      <c r="R37" s="80">
        <f t="shared" si="3"/>
      </c>
      <c r="S37" s="80"/>
      <c r="T37" s="81">
        <f t="shared" si="4"/>
      </c>
      <c r="U37" s="81"/>
    </row>
    <row r="38" spans="2:21" ht="13.5">
      <c r="B38" s="36">
        <v>30</v>
      </c>
      <c r="C38" s="78">
        <f t="shared" si="1"/>
      </c>
      <c r="D38" s="78"/>
      <c r="E38" s="36"/>
      <c r="F38" s="8"/>
      <c r="G38" s="36" t="s">
        <v>4</v>
      </c>
      <c r="H38" s="79"/>
      <c r="I38" s="79"/>
      <c r="J38" s="36"/>
      <c r="K38" s="78">
        <f t="shared" si="0"/>
      </c>
      <c r="L38" s="78"/>
      <c r="M38" s="6">
        <f t="shared" si="2"/>
      </c>
      <c r="N38" s="36"/>
      <c r="O38" s="8"/>
      <c r="P38" s="79"/>
      <c r="Q38" s="79"/>
      <c r="R38" s="80">
        <f t="shared" si="3"/>
      </c>
      <c r="S38" s="80"/>
      <c r="T38" s="81">
        <f t="shared" si="4"/>
      </c>
      <c r="U38" s="81"/>
    </row>
    <row r="39" spans="2:21" ht="13.5">
      <c r="B39" s="36">
        <v>31</v>
      </c>
      <c r="C39" s="78">
        <f t="shared" si="1"/>
      </c>
      <c r="D39" s="78"/>
      <c r="E39" s="36"/>
      <c r="F39" s="8"/>
      <c r="G39" s="36" t="s">
        <v>4</v>
      </c>
      <c r="H39" s="79"/>
      <c r="I39" s="79"/>
      <c r="J39" s="36"/>
      <c r="K39" s="78">
        <f t="shared" si="0"/>
      </c>
      <c r="L39" s="78"/>
      <c r="M39" s="6">
        <f t="shared" si="2"/>
      </c>
      <c r="N39" s="36"/>
      <c r="O39" s="8"/>
      <c r="P39" s="79"/>
      <c r="Q39" s="79"/>
      <c r="R39" s="80">
        <f t="shared" si="3"/>
      </c>
      <c r="S39" s="80"/>
      <c r="T39" s="81">
        <f t="shared" si="4"/>
      </c>
      <c r="U39" s="81"/>
    </row>
    <row r="40" spans="2:21" ht="13.5">
      <c r="B40" s="36">
        <v>32</v>
      </c>
      <c r="C40" s="78">
        <f t="shared" si="1"/>
      </c>
      <c r="D40" s="78"/>
      <c r="E40" s="36"/>
      <c r="F40" s="8"/>
      <c r="G40" s="36" t="s">
        <v>4</v>
      </c>
      <c r="H40" s="79"/>
      <c r="I40" s="79"/>
      <c r="J40" s="36"/>
      <c r="K40" s="78">
        <f t="shared" si="0"/>
      </c>
      <c r="L40" s="78"/>
      <c r="M40" s="6">
        <f t="shared" si="2"/>
      </c>
      <c r="N40" s="36"/>
      <c r="O40" s="8"/>
      <c r="P40" s="79"/>
      <c r="Q40" s="79"/>
      <c r="R40" s="80">
        <f t="shared" si="3"/>
      </c>
      <c r="S40" s="80"/>
      <c r="T40" s="81">
        <f t="shared" si="4"/>
      </c>
      <c r="U40" s="81"/>
    </row>
    <row r="41" spans="2:21" ht="13.5">
      <c r="B41" s="36">
        <v>33</v>
      </c>
      <c r="C41" s="78">
        <f t="shared" si="1"/>
      </c>
      <c r="D41" s="78"/>
      <c r="E41" s="36"/>
      <c r="F41" s="8"/>
      <c r="G41" s="36" t="s">
        <v>3</v>
      </c>
      <c r="H41" s="79"/>
      <c r="I41" s="79"/>
      <c r="J41" s="36"/>
      <c r="K41" s="78">
        <f t="shared" si="0"/>
      </c>
      <c r="L41" s="78"/>
      <c r="M41" s="6">
        <f t="shared" si="2"/>
      </c>
      <c r="N41" s="36"/>
      <c r="O41" s="8"/>
      <c r="P41" s="79"/>
      <c r="Q41" s="79"/>
      <c r="R41" s="80">
        <f t="shared" si="3"/>
      </c>
      <c r="S41" s="80"/>
      <c r="T41" s="81">
        <f t="shared" si="4"/>
      </c>
      <c r="U41" s="81"/>
    </row>
    <row r="42" spans="2:21" ht="13.5">
      <c r="B42" s="36">
        <v>34</v>
      </c>
      <c r="C42" s="78">
        <f t="shared" si="1"/>
      </c>
      <c r="D42" s="78"/>
      <c r="E42" s="36"/>
      <c r="F42" s="8"/>
      <c r="G42" s="36" t="s">
        <v>4</v>
      </c>
      <c r="H42" s="79"/>
      <c r="I42" s="79"/>
      <c r="J42" s="36"/>
      <c r="K42" s="78">
        <f t="shared" si="0"/>
      </c>
      <c r="L42" s="78"/>
      <c r="M42" s="6">
        <f t="shared" si="2"/>
      </c>
      <c r="N42" s="36"/>
      <c r="O42" s="8"/>
      <c r="P42" s="79"/>
      <c r="Q42" s="79"/>
      <c r="R42" s="80">
        <f t="shared" si="3"/>
      </c>
      <c r="S42" s="80"/>
      <c r="T42" s="81">
        <f t="shared" si="4"/>
      </c>
      <c r="U42" s="81"/>
    </row>
    <row r="43" spans="2:21" ht="13.5">
      <c r="B43" s="36">
        <v>35</v>
      </c>
      <c r="C43" s="78">
        <f t="shared" si="1"/>
      </c>
      <c r="D43" s="78"/>
      <c r="E43" s="36"/>
      <c r="F43" s="8"/>
      <c r="G43" s="36" t="s">
        <v>3</v>
      </c>
      <c r="H43" s="79"/>
      <c r="I43" s="79"/>
      <c r="J43" s="36"/>
      <c r="K43" s="78">
        <f t="shared" si="0"/>
      </c>
      <c r="L43" s="78"/>
      <c r="M43" s="6">
        <f t="shared" si="2"/>
      </c>
      <c r="N43" s="36"/>
      <c r="O43" s="8"/>
      <c r="P43" s="79"/>
      <c r="Q43" s="79"/>
      <c r="R43" s="80">
        <f t="shared" si="3"/>
      </c>
      <c r="S43" s="80"/>
      <c r="T43" s="81">
        <f t="shared" si="4"/>
      </c>
      <c r="U43" s="81"/>
    </row>
    <row r="44" spans="2:21" ht="13.5">
      <c r="B44" s="36">
        <v>36</v>
      </c>
      <c r="C44" s="78">
        <f t="shared" si="1"/>
      </c>
      <c r="D44" s="78"/>
      <c r="E44" s="36"/>
      <c r="F44" s="8"/>
      <c r="G44" s="36" t="s">
        <v>4</v>
      </c>
      <c r="H44" s="79"/>
      <c r="I44" s="79"/>
      <c r="J44" s="36"/>
      <c r="K44" s="78">
        <f t="shared" si="0"/>
      </c>
      <c r="L44" s="78"/>
      <c r="M44" s="6">
        <f t="shared" si="2"/>
      </c>
      <c r="N44" s="36"/>
      <c r="O44" s="8"/>
      <c r="P44" s="79"/>
      <c r="Q44" s="79"/>
      <c r="R44" s="80">
        <f t="shared" si="3"/>
      </c>
      <c r="S44" s="80"/>
      <c r="T44" s="81">
        <f t="shared" si="4"/>
      </c>
      <c r="U44" s="81"/>
    </row>
    <row r="45" spans="2:21" ht="13.5">
      <c r="B45" s="36">
        <v>37</v>
      </c>
      <c r="C45" s="78">
        <f t="shared" si="1"/>
      </c>
      <c r="D45" s="78"/>
      <c r="E45" s="36"/>
      <c r="F45" s="8"/>
      <c r="G45" s="36" t="s">
        <v>3</v>
      </c>
      <c r="H45" s="79"/>
      <c r="I45" s="79"/>
      <c r="J45" s="36"/>
      <c r="K45" s="78">
        <f t="shared" si="0"/>
      </c>
      <c r="L45" s="78"/>
      <c r="M45" s="6">
        <f t="shared" si="2"/>
      </c>
      <c r="N45" s="36"/>
      <c r="O45" s="8"/>
      <c r="P45" s="79"/>
      <c r="Q45" s="79"/>
      <c r="R45" s="80">
        <f t="shared" si="3"/>
      </c>
      <c r="S45" s="80"/>
      <c r="T45" s="81">
        <f t="shared" si="4"/>
      </c>
      <c r="U45" s="81"/>
    </row>
    <row r="46" spans="2:21" ht="13.5">
      <c r="B46" s="36">
        <v>38</v>
      </c>
      <c r="C46" s="78">
        <f t="shared" si="1"/>
      </c>
      <c r="D46" s="78"/>
      <c r="E46" s="36"/>
      <c r="F46" s="8"/>
      <c r="G46" s="36" t="s">
        <v>4</v>
      </c>
      <c r="H46" s="79"/>
      <c r="I46" s="79"/>
      <c r="J46" s="36"/>
      <c r="K46" s="78">
        <f t="shared" si="0"/>
      </c>
      <c r="L46" s="78"/>
      <c r="M46" s="6">
        <f t="shared" si="2"/>
      </c>
      <c r="N46" s="36"/>
      <c r="O46" s="8"/>
      <c r="P46" s="79"/>
      <c r="Q46" s="79"/>
      <c r="R46" s="80">
        <f t="shared" si="3"/>
      </c>
      <c r="S46" s="80"/>
      <c r="T46" s="81">
        <f t="shared" si="4"/>
      </c>
      <c r="U46" s="81"/>
    </row>
    <row r="47" spans="2:21" ht="13.5">
      <c r="B47" s="36">
        <v>39</v>
      </c>
      <c r="C47" s="78">
        <f t="shared" si="1"/>
      </c>
      <c r="D47" s="78"/>
      <c r="E47" s="36"/>
      <c r="F47" s="8"/>
      <c r="G47" s="36" t="s">
        <v>4</v>
      </c>
      <c r="H47" s="79"/>
      <c r="I47" s="79"/>
      <c r="J47" s="36"/>
      <c r="K47" s="78">
        <f t="shared" si="0"/>
      </c>
      <c r="L47" s="78"/>
      <c r="M47" s="6">
        <f t="shared" si="2"/>
      </c>
      <c r="N47" s="36"/>
      <c r="O47" s="8"/>
      <c r="P47" s="79"/>
      <c r="Q47" s="79"/>
      <c r="R47" s="80">
        <f t="shared" si="3"/>
      </c>
      <c r="S47" s="80"/>
      <c r="T47" s="81">
        <f t="shared" si="4"/>
      </c>
      <c r="U47" s="81"/>
    </row>
    <row r="48" spans="2:21" ht="13.5">
      <c r="B48" s="36">
        <v>40</v>
      </c>
      <c r="C48" s="78">
        <f t="shared" si="1"/>
      </c>
      <c r="D48" s="78"/>
      <c r="E48" s="36"/>
      <c r="F48" s="8"/>
      <c r="G48" s="36" t="s">
        <v>37</v>
      </c>
      <c r="H48" s="79"/>
      <c r="I48" s="79"/>
      <c r="J48" s="36"/>
      <c r="K48" s="78">
        <f t="shared" si="0"/>
      </c>
      <c r="L48" s="78"/>
      <c r="M48" s="6">
        <f t="shared" si="2"/>
      </c>
      <c r="N48" s="36"/>
      <c r="O48" s="8"/>
      <c r="P48" s="79"/>
      <c r="Q48" s="79"/>
      <c r="R48" s="80">
        <f t="shared" si="3"/>
      </c>
      <c r="S48" s="80"/>
      <c r="T48" s="81">
        <f t="shared" si="4"/>
      </c>
      <c r="U48" s="81"/>
    </row>
    <row r="49" spans="2:21" ht="13.5">
      <c r="B49" s="36">
        <v>41</v>
      </c>
      <c r="C49" s="78">
        <f t="shared" si="1"/>
      </c>
      <c r="D49" s="78"/>
      <c r="E49" s="36"/>
      <c r="F49" s="8"/>
      <c r="G49" s="36" t="s">
        <v>4</v>
      </c>
      <c r="H49" s="79"/>
      <c r="I49" s="79"/>
      <c r="J49" s="36"/>
      <c r="K49" s="78">
        <f t="shared" si="0"/>
      </c>
      <c r="L49" s="78"/>
      <c r="M49" s="6">
        <f t="shared" si="2"/>
      </c>
      <c r="N49" s="36"/>
      <c r="O49" s="8"/>
      <c r="P49" s="79"/>
      <c r="Q49" s="79"/>
      <c r="R49" s="80">
        <f t="shared" si="3"/>
      </c>
      <c r="S49" s="80"/>
      <c r="T49" s="81">
        <f t="shared" si="4"/>
      </c>
      <c r="U49" s="81"/>
    </row>
    <row r="50" spans="2:21" ht="13.5">
      <c r="B50" s="36">
        <v>42</v>
      </c>
      <c r="C50" s="78">
        <f t="shared" si="1"/>
      </c>
      <c r="D50" s="78"/>
      <c r="E50" s="36"/>
      <c r="F50" s="8"/>
      <c r="G50" s="36" t="s">
        <v>4</v>
      </c>
      <c r="H50" s="79"/>
      <c r="I50" s="79"/>
      <c r="J50" s="36"/>
      <c r="K50" s="78">
        <f t="shared" si="0"/>
      </c>
      <c r="L50" s="78"/>
      <c r="M50" s="6">
        <f t="shared" si="2"/>
      </c>
      <c r="N50" s="36"/>
      <c r="O50" s="8"/>
      <c r="P50" s="79"/>
      <c r="Q50" s="79"/>
      <c r="R50" s="80">
        <f t="shared" si="3"/>
      </c>
      <c r="S50" s="80"/>
      <c r="T50" s="81">
        <f t="shared" si="4"/>
      </c>
      <c r="U50" s="81"/>
    </row>
    <row r="51" spans="2:21" ht="13.5">
      <c r="B51" s="36">
        <v>43</v>
      </c>
      <c r="C51" s="78">
        <f t="shared" si="1"/>
      </c>
      <c r="D51" s="78"/>
      <c r="E51" s="36"/>
      <c r="F51" s="8"/>
      <c r="G51" s="36" t="s">
        <v>3</v>
      </c>
      <c r="H51" s="79"/>
      <c r="I51" s="79"/>
      <c r="J51" s="36"/>
      <c r="K51" s="78">
        <f t="shared" si="0"/>
      </c>
      <c r="L51" s="78"/>
      <c r="M51" s="6">
        <f t="shared" si="2"/>
      </c>
      <c r="N51" s="36"/>
      <c r="O51" s="8"/>
      <c r="P51" s="79"/>
      <c r="Q51" s="79"/>
      <c r="R51" s="80">
        <f t="shared" si="3"/>
      </c>
      <c r="S51" s="80"/>
      <c r="T51" s="81">
        <f t="shared" si="4"/>
      </c>
      <c r="U51" s="81"/>
    </row>
    <row r="52" spans="2:21" ht="13.5">
      <c r="B52" s="36">
        <v>44</v>
      </c>
      <c r="C52" s="78">
        <f t="shared" si="1"/>
      </c>
      <c r="D52" s="78"/>
      <c r="E52" s="36"/>
      <c r="F52" s="8"/>
      <c r="G52" s="36" t="s">
        <v>3</v>
      </c>
      <c r="H52" s="79"/>
      <c r="I52" s="79"/>
      <c r="J52" s="36"/>
      <c r="K52" s="78">
        <f t="shared" si="0"/>
      </c>
      <c r="L52" s="78"/>
      <c r="M52" s="6">
        <f t="shared" si="2"/>
      </c>
      <c r="N52" s="36"/>
      <c r="O52" s="8"/>
      <c r="P52" s="79"/>
      <c r="Q52" s="79"/>
      <c r="R52" s="80">
        <f t="shared" si="3"/>
      </c>
      <c r="S52" s="80"/>
      <c r="T52" s="81">
        <f t="shared" si="4"/>
      </c>
      <c r="U52" s="81"/>
    </row>
    <row r="53" spans="2:21" ht="13.5">
      <c r="B53" s="36">
        <v>45</v>
      </c>
      <c r="C53" s="78">
        <f t="shared" si="1"/>
      </c>
      <c r="D53" s="78"/>
      <c r="E53" s="36"/>
      <c r="F53" s="8"/>
      <c r="G53" s="36" t="s">
        <v>4</v>
      </c>
      <c r="H53" s="79"/>
      <c r="I53" s="79"/>
      <c r="J53" s="36"/>
      <c r="K53" s="78">
        <f t="shared" si="0"/>
      </c>
      <c r="L53" s="78"/>
      <c r="M53" s="6">
        <f t="shared" si="2"/>
      </c>
      <c r="N53" s="36"/>
      <c r="O53" s="8"/>
      <c r="P53" s="79"/>
      <c r="Q53" s="79"/>
      <c r="R53" s="80">
        <f t="shared" si="3"/>
      </c>
      <c r="S53" s="80"/>
      <c r="T53" s="81">
        <f t="shared" si="4"/>
      </c>
      <c r="U53" s="81"/>
    </row>
    <row r="54" spans="2:21" ht="13.5">
      <c r="B54" s="36">
        <v>46</v>
      </c>
      <c r="C54" s="78">
        <f t="shared" si="1"/>
      </c>
      <c r="D54" s="78"/>
      <c r="E54" s="36"/>
      <c r="F54" s="8"/>
      <c r="G54" s="36" t="s">
        <v>4</v>
      </c>
      <c r="H54" s="79"/>
      <c r="I54" s="79"/>
      <c r="J54" s="36"/>
      <c r="K54" s="78">
        <f t="shared" si="0"/>
      </c>
      <c r="L54" s="78"/>
      <c r="M54" s="6">
        <f t="shared" si="2"/>
      </c>
      <c r="N54" s="36"/>
      <c r="O54" s="8"/>
      <c r="P54" s="79"/>
      <c r="Q54" s="79"/>
      <c r="R54" s="80">
        <f t="shared" si="3"/>
      </c>
      <c r="S54" s="80"/>
      <c r="T54" s="81">
        <f t="shared" si="4"/>
      </c>
      <c r="U54" s="81"/>
    </row>
    <row r="55" spans="2:21" ht="13.5">
      <c r="B55" s="36">
        <v>47</v>
      </c>
      <c r="C55" s="78">
        <f t="shared" si="1"/>
      </c>
      <c r="D55" s="78"/>
      <c r="E55" s="36"/>
      <c r="F55" s="8"/>
      <c r="G55" s="36" t="s">
        <v>3</v>
      </c>
      <c r="H55" s="79"/>
      <c r="I55" s="79"/>
      <c r="J55" s="36"/>
      <c r="K55" s="78">
        <f t="shared" si="0"/>
      </c>
      <c r="L55" s="78"/>
      <c r="M55" s="6">
        <f t="shared" si="2"/>
      </c>
      <c r="N55" s="36"/>
      <c r="O55" s="8"/>
      <c r="P55" s="79"/>
      <c r="Q55" s="79"/>
      <c r="R55" s="80">
        <f t="shared" si="3"/>
      </c>
      <c r="S55" s="80"/>
      <c r="T55" s="81">
        <f t="shared" si="4"/>
      </c>
      <c r="U55" s="81"/>
    </row>
    <row r="56" spans="2:21" ht="13.5">
      <c r="B56" s="36">
        <v>48</v>
      </c>
      <c r="C56" s="78">
        <f t="shared" si="1"/>
      </c>
      <c r="D56" s="78"/>
      <c r="E56" s="36"/>
      <c r="F56" s="8"/>
      <c r="G56" s="36" t="s">
        <v>3</v>
      </c>
      <c r="H56" s="79"/>
      <c r="I56" s="79"/>
      <c r="J56" s="36"/>
      <c r="K56" s="78">
        <f t="shared" si="0"/>
      </c>
      <c r="L56" s="78"/>
      <c r="M56" s="6">
        <f t="shared" si="2"/>
      </c>
      <c r="N56" s="36"/>
      <c r="O56" s="8"/>
      <c r="P56" s="79"/>
      <c r="Q56" s="79"/>
      <c r="R56" s="80">
        <f t="shared" si="3"/>
      </c>
      <c r="S56" s="80"/>
      <c r="T56" s="81">
        <f t="shared" si="4"/>
      </c>
      <c r="U56" s="81"/>
    </row>
    <row r="57" spans="2:21" ht="13.5">
      <c r="B57" s="36">
        <v>49</v>
      </c>
      <c r="C57" s="78">
        <f t="shared" si="1"/>
      </c>
      <c r="D57" s="78"/>
      <c r="E57" s="36"/>
      <c r="F57" s="8"/>
      <c r="G57" s="36" t="s">
        <v>3</v>
      </c>
      <c r="H57" s="79"/>
      <c r="I57" s="79"/>
      <c r="J57" s="36"/>
      <c r="K57" s="78">
        <f t="shared" si="0"/>
      </c>
      <c r="L57" s="78"/>
      <c r="M57" s="6">
        <f t="shared" si="2"/>
      </c>
      <c r="N57" s="36"/>
      <c r="O57" s="8"/>
      <c r="P57" s="79"/>
      <c r="Q57" s="79"/>
      <c r="R57" s="80">
        <f t="shared" si="3"/>
      </c>
      <c r="S57" s="80"/>
      <c r="T57" s="81">
        <f t="shared" si="4"/>
      </c>
      <c r="U57" s="81"/>
    </row>
    <row r="58" spans="2:21" ht="13.5">
      <c r="B58" s="36">
        <v>50</v>
      </c>
      <c r="C58" s="78">
        <f t="shared" si="1"/>
      </c>
      <c r="D58" s="78"/>
      <c r="E58" s="36"/>
      <c r="F58" s="8"/>
      <c r="G58" s="36" t="s">
        <v>3</v>
      </c>
      <c r="H58" s="79"/>
      <c r="I58" s="79"/>
      <c r="J58" s="36"/>
      <c r="K58" s="78">
        <f t="shared" si="0"/>
      </c>
      <c r="L58" s="78"/>
      <c r="M58" s="6">
        <f t="shared" si="2"/>
      </c>
      <c r="N58" s="36"/>
      <c r="O58" s="8"/>
      <c r="P58" s="79"/>
      <c r="Q58" s="79"/>
      <c r="R58" s="80">
        <f t="shared" si="3"/>
      </c>
      <c r="S58" s="80"/>
      <c r="T58" s="81">
        <f t="shared" si="4"/>
      </c>
      <c r="U58" s="81"/>
    </row>
    <row r="59" spans="2:21" ht="13.5">
      <c r="B59" s="36">
        <v>51</v>
      </c>
      <c r="C59" s="78">
        <f t="shared" si="1"/>
      </c>
      <c r="D59" s="78"/>
      <c r="E59" s="36"/>
      <c r="F59" s="8"/>
      <c r="G59" s="36" t="s">
        <v>3</v>
      </c>
      <c r="H59" s="79"/>
      <c r="I59" s="79"/>
      <c r="J59" s="36"/>
      <c r="K59" s="78">
        <f t="shared" si="0"/>
      </c>
      <c r="L59" s="78"/>
      <c r="M59" s="6">
        <f t="shared" si="2"/>
      </c>
      <c r="N59" s="36"/>
      <c r="O59" s="8"/>
      <c r="P59" s="79"/>
      <c r="Q59" s="79"/>
      <c r="R59" s="80">
        <f t="shared" si="3"/>
      </c>
      <c r="S59" s="80"/>
      <c r="T59" s="81">
        <f t="shared" si="4"/>
      </c>
      <c r="U59" s="81"/>
    </row>
    <row r="60" spans="2:21" ht="13.5">
      <c r="B60" s="36">
        <v>52</v>
      </c>
      <c r="C60" s="78">
        <f t="shared" si="1"/>
      </c>
      <c r="D60" s="78"/>
      <c r="E60" s="36"/>
      <c r="F60" s="8"/>
      <c r="G60" s="36" t="s">
        <v>3</v>
      </c>
      <c r="H60" s="79"/>
      <c r="I60" s="79"/>
      <c r="J60" s="36"/>
      <c r="K60" s="78">
        <f t="shared" si="0"/>
      </c>
      <c r="L60" s="78"/>
      <c r="M60" s="6">
        <f t="shared" si="2"/>
      </c>
      <c r="N60" s="36"/>
      <c r="O60" s="8"/>
      <c r="P60" s="79"/>
      <c r="Q60" s="79"/>
      <c r="R60" s="80">
        <f t="shared" si="3"/>
      </c>
      <c r="S60" s="80"/>
      <c r="T60" s="81">
        <f t="shared" si="4"/>
      </c>
      <c r="U60" s="81"/>
    </row>
    <row r="61" spans="2:21" ht="13.5">
      <c r="B61" s="36">
        <v>53</v>
      </c>
      <c r="C61" s="78">
        <f t="shared" si="1"/>
      </c>
      <c r="D61" s="78"/>
      <c r="E61" s="36"/>
      <c r="F61" s="8"/>
      <c r="G61" s="36" t="s">
        <v>3</v>
      </c>
      <c r="H61" s="79"/>
      <c r="I61" s="79"/>
      <c r="J61" s="36"/>
      <c r="K61" s="78">
        <f t="shared" si="0"/>
      </c>
      <c r="L61" s="78"/>
      <c r="M61" s="6">
        <f t="shared" si="2"/>
      </c>
      <c r="N61" s="36"/>
      <c r="O61" s="8"/>
      <c r="P61" s="79"/>
      <c r="Q61" s="79"/>
      <c r="R61" s="80">
        <f t="shared" si="3"/>
      </c>
      <c r="S61" s="80"/>
      <c r="T61" s="81">
        <f t="shared" si="4"/>
      </c>
      <c r="U61" s="81"/>
    </row>
    <row r="62" spans="2:21" ht="13.5">
      <c r="B62" s="36">
        <v>54</v>
      </c>
      <c r="C62" s="78">
        <f t="shared" si="1"/>
      </c>
      <c r="D62" s="78"/>
      <c r="E62" s="36"/>
      <c r="F62" s="8"/>
      <c r="G62" s="36" t="s">
        <v>3</v>
      </c>
      <c r="H62" s="79"/>
      <c r="I62" s="79"/>
      <c r="J62" s="36"/>
      <c r="K62" s="78">
        <f t="shared" si="0"/>
      </c>
      <c r="L62" s="78"/>
      <c r="M62" s="6">
        <f t="shared" si="2"/>
      </c>
      <c r="N62" s="36"/>
      <c r="O62" s="8"/>
      <c r="P62" s="79"/>
      <c r="Q62" s="79"/>
      <c r="R62" s="80">
        <f t="shared" si="3"/>
      </c>
      <c r="S62" s="80"/>
      <c r="T62" s="81">
        <f t="shared" si="4"/>
      </c>
      <c r="U62" s="81"/>
    </row>
    <row r="63" spans="2:21" ht="13.5">
      <c r="B63" s="36">
        <v>55</v>
      </c>
      <c r="C63" s="78">
        <f t="shared" si="1"/>
      </c>
      <c r="D63" s="78"/>
      <c r="E63" s="36"/>
      <c r="F63" s="8"/>
      <c r="G63" s="36" t="s">
        <v>4</v>
      </c>
      <c r="H63" s="79"/>
      <c r="I63" s="79"/>
      <c r="J63" s="36"/>
      <c r="K63" s="78">
        <f t="shared" si="0"/>
      </c>
      <c r="L63" s="78"/>
      <c r="M63" s="6">
        <f t="shared" si="2"/>
      </c>
      <c r="N63" s="36"/>
      <c r="O63" s="8"/>
      <c r="P63" s="79"/>
      <c r="Q63" s="79"/>
      <c r="R63" s="80">
        <f t="shared" si="3"/>
      </c>
      <c r="S63" s="80"/>
      <c r="T63" s="81">
        <f t="shared" si="4"/>
      </c>
      <c r="U63" s="81"/>
    </row>
    <row r="64" spans="2:21" ht="13.5">
      <c r="B64" s="36">
        <v>56</v>
      </c>
      <c r="C64" s="78">
        <f t="shared" si="1"/>
      </c>
      <c r="D64" s="78"/>
      <c r="E64" s="36"/>
      <c r="F64" s="8"/>
      <c r="G64" s="36" t="s">
        <v>3</v>
      </c>
      <c r="H64" s="79"/>
      <c r="I64" s="79"/>
      <c r="J64" s="36"/>
      <c r="K64" s="78">
        <f t="shared" si="0"/>
      </c>
      <c r="L64" s="78"/>
      <c r="M64" s="6">
        <f t="shared" si="2"/>
      </c>
      <c r="N64" s="36"/>
      <c r="O64" s="8"/>
      <c r="P64" s="79"/>
      <c r="Q64" s="79"/>
      <c r="R64" s="80">
        <f t="shared" si="3"/>
      </c>
      <c r="S64" s="80"/>
      <c r="T64" s="81">
        <f t="shared" si="4"/>
      </c>
      <c r="U64" s="81"/>
    </row>
    <row r="65" spans="2:21" ht="13.5">
      <c r="B65" s="36">
        <v>57</v>
      </c>
      <c r="C65" s="78">
        <f t="shared" si="1"/>
      </c>
      <c r="D65" s="78"/>
      <c r="E65" s="36"/>
      <c r="F65" s="8"/>
      <c r="G65" s="36" t="s">
        <v>3</v>
      </c>
      <c r="H65" s="79"/>
      <c r="I65" s="79"/>
      <c r="J65" s="36"/>
      <c r="K65" s="78">
        <f t="shared" si="0"/>
      </c>
      <c r="L65" s="78"/>
      <c r="M65" s="6">
        <f t="shared" si="2"/>
      </c>
      <c r="N65" s="36"/>
      <c r="O65" s="8"/>
      <c r="P65" s="79"/>
      <c r="Q65" s="79"/>
      <c r="R65" s="80">
        <f t="shared" si="3"/>
      </c>
      <c r="S65" s="80"/>
      <c r="T65" s="81">
        <f t="shared" si="4"/>
      </c>
      <c r="U65" s="81"/>
    </row>
    <row r="66" spans="2:21" ht="13.5">
      <c r="B66" s="36">
        <v>58</v>
      </c>
      <c r="C66" s="78">
        <f t="shared" si="1"/>
      </c>
      <c r="D66" s="78"/>
      <c r="E66" s="36"/>
      <c r="F66" s="8"/>
      <c r="G66" s="36" t="s">
        <v>3</v>
      </c>
      <c r="H66" s="79"/>
      <c r="I66" s="79"/>
      <c r="J66" s="36"/>
      <c r="K66" s="78">
        <f t="shared" si="0"/>
      </c>
      <c r="L66" s="78"/>
      <c r="M66" s="6">
        <f t="shared" si="2"/>
      </c>
      <c r="N66" s="36"/>
      <c r="O66" s="8"/>
      <c r="P66" s="79"/>
      <c r="Q66" s="79"/>
      <c r="R66" s="80">
        <f t="shared" si="3"/>
      </c>
      <c r="S66" s="80"/>
      <c r="T66" s="81">
        <f t="shared" si="4"/>
      </c>
      <c r="U66" s="81"/>
    </row>
    <row r="67" spans="2:21" ht="13.5">
      <c r="B67" s="36">
        <v>59</v>
      </c>
      <c r="C67" s="78">
        <f t="shared" si="1"/>
      </c>
      <c r="D67" s="78"/>
      <c r="E67" s="36"/>
      <c r="F67" s="8"/>
      <c r="G67" s="36" t="s">
        <v>3</v>
      </c>
      <c r="H67" s="79"/>
      <c r="I67" s="79"/>
      <c r="J67" s="36"/>
      <c r="K67" s="78">
        <f t="shared" si="0"/>
      </c>
      <c r="L67" s="78"/>
      <c r="M67" s="6">
        <f t="shared" si="2"/>
      </c>
      <c r="N67" s="36"/>
      <c r="O67" s="8"/>
      <c r="P67" s="79"/>
      <c r="Q67" s="79"/>
      <c r="R67" s="80">
        <f t="shared" si="3"/>
      </c>
      <c r="S67" s="80"/>
      <c r="T67" s="81">
        <f t="shared" si="4"/>
      </c>
      <c r="U67" s="81"/>
    </row>
    <row r="68" spans="2:21" ht="13.5">
      <c r="B68" s="36">
        <v>60</v>
      </c>
      <c r="C68" s="78">
        <f t="shared" si="1"/>
      </c>
      <c r="D68" s="78"/>
      <c r="E68" s="36"/>
      <c r="F68" s="8"/>
      <c r="G68" s="36" t="s">
        <v>4</v>
      </c>
      <c r="H68" s="79"/>
      <c r="I68" s="79"/>
      <c r="J68" s="36"/>
      <c r="K68" s="78">
        <f t="shared" si="0"/>
      </c>
      <c r="L68" s="78"/>
      <c r="M68" s="6">
        <f t="shared" si="2"/>
      </c>
      <c r="N68" s="36"/>
      <c r="O68" s="8"/>
      <c r="P68" s="79"/>
      <c r="Q68" s="79"/>
      <c r="R68" s="80">
        <f t="shared" si="3"/>
      </c>
      <c r="S68" s="80"/>
      <c r="T68" s="81">
        <f t="shared" si="4"/>
      </c>
      <c r="U68" s="81"/>
    </row>
    <row r="69" spans="2:21" ht="13.5">
      <c r="B69" s="36">
        <v>61</v>
      </c>
      <c r="C69" s="78">
        <f t="shared" si="1"/>
      </c>
      <c r="D69" s="78"/>
      <c r="E69" s="36"/>
      <c r="F69" s="8"/>
      <c r="G69" s="36" t="s">
        <v>4</v>
      </c>
      <c r="H69" s="79"/>
      <c r="I69" s="79"/>
      <c r="J69" s="36"/>
      <c r="K69" s="78">
        <f t="shared" si="0"/>
      </c>
      <c r="L69" s="78"/>
      <c r="M69" s="6">
        <f t="shared" si="2"/>
      </c>
      <c r="N69" s="36"/>
      <c r="O69" s="8"/>
      <c r="P69" s="79"/>
      <c r="Q69" s="79"/>
      <c r="R69" s="80">
        <f t="shared" si="3"/>
      </c>
      <c r="S69" s="80"/>
      <c r="T69" s="81">
        <f t="shared" si="4"/>
      </c>
      <c r="U69" s="81"/>
    </row>
    <row r="70" spans="2:21" ht="13.5">
      <c r="B70" s="36">
        <v>62</v>
      </c>
      <c r="C70" s="78">
        <f t="shared" si="1"/>
      </c>
      <c r="D70" s="78"/>
      <c r="E70" s="36"/>
      <c r="F70" s="8"/>
      <c r="G70" s="36" t="s">
        <v>3</v>
      </c>
      <c r="H70" s="79"/>
      <c r="I70" s="79"/>
      <c r="J70" s="36"/>
      <c r="K70" s="78">
        <f t="shared" si="0"/>
      </c>
      <c r="L70" s="78"/>
      <c r="M70" s="6">
        <f t="shared" si="2"/>
      </c>
      <c r="N70" s="36"/>
      <c r="O70" s="8"/>
      <c r="P70" s="79"/>
      <c r="Q70" s="79"/>
      <c r="R70" s="80">
        <f t="shared" si="3"/>
      </c>
      <c r="S70" s="80"/>
      <c r="T70" s="81">
        <f t="shared" si="4"/>
      </c>
      <c r="U70" s="81"/>
    </row>
    <row r="71" spans="2:21" ht="13.5">
      <c r="B71" s="36">
        <v>63</v>
      </c>
      <c r="C71" s="78">
        <f t="shared" si="1"/>
      </c>
      <c r="D71" s="78"/>
      <c r="E71" s="36"/>
      <c r="F71" s="8"/>
      <c r="G71" s="36" t="s">
        <v>4</v>
      </c>
      <c r="H71" s="79"/>
      <c r="I71" s="79"/>
      <c r="J71" s="36"/>
      <c r="K71" s="78">
        <f t="shared" si="0"/>
      </c>
      <c r="L71" s="78"/>
      <c r="M71" s="6">
        <f t="shared" si="2"/>
      </c>
      <c r="N71" s="36"/>
      <c r="O71" s="8"/>
      <c r="P71" s="79"/>
      <c r="Q71" s="79"/>
      <c r="R71" s="80">
        <f t="shared" si="3"/>
      </c>
      <c r="S71" s="80"/>
      <c r="T71" s="81">
        <f t="shared" si="4"/>
      </c>
      <c r="U71" s="81"/>
    </row>
    <row r="72" spans="2:21" ht="13.5">
      <c r="B72" s="36">
        <v>64</v>
      </c>
      <c r="C72" s="78">
        <f t="shared" si="1"/>
      </c>
      <c r="D72" s="78"/>
      <c r="E72" s="36"/>
      <c r="F72" s="8"/>
      <c r="G72" s="36" t="s">
        <v>3</v>
      </c>
      <c r="H72" s="79"/>
      <c r="I72" s="79"/>
      <c r="J72" s="36"/>
      <c r="K72" s="78">
        <f t="shared" si="0"/>
      </c>
      <c r="L72" s="78"/>
      <c r="M72" s="6">
        <f t="shared" si="2"/>
      </c>
      <c r="N72" s="36"/>
      <c r="O72" s="8"/>
      <c r="P72" s="79"/>
      <c r="Q72" s="79"/>
      <c r="R72" s="80">
        <f t="shared" si="3"/>
      </c>
      <c r="S72" s="80"/>
      <c r="T72" s="81">
        <f t="shared" si="4"/>
      </c>
      <c r="U72" s="81"/>
    </row>
    <row r="73" spans="2:21" ht="13.5">
      <c r="B73" s="36">
        <v>65</v>
      </c>
      <c r="C73" s="78">
        <f t="shared" si="1"/>
      </c>
      <c r="D73" s="78"/>
      <c r="E73" s="36"/>
      <c r="F73" s="8"/>
      <c r="G73" s="36" t="s">
        <v>4</v>
      </c>
      <c r="H73" s="79"/>
      <c r="I73" s="79"/>
      <c r="J73" s="36"/>
      <c r="K73" s="78">
        <f aca="true" t="shared" si="5" ref="K73:K108">IF(F73="","",C73*0.03)</f>
      </c>
      <c r="L73" s="78"/>
      <c r="M73" s="6">
        <f t="shared" si="2"/>
      </c>
      <c r="N73" s="36"/>
      <c r="O73" s="8"/>
      <c r="P73" s="79"/>
      <c r="Q73" s="79"/>
      <c r="R73" s="80">
        <f t="shared" si="3"/>
      </c>
      <c r="S73" s="80"/>
      <c r="T73" s="81">
        <f t="shared" si="4"/>
      </c>
      <c r="U73" s="81"/>
    </row>
    <row r="74" spans="2:21" ht="13.5">
      <c r="B74" s="36">
        <v>66</v>
      </c>
      <c r="C74" s="78">
        <f aca="true" t="shared" si="6" ref="C74:C108">IF(R73="","",C73+R73)</f>
      </c>
      <c r="D74" s="78"/>
      <c r="E74" s="36"/>
      <c r="F74" s="8"/>
      <c r="G74" s="36" t="s">
        <v>4</v>
      </c>
      <c r="H74" s="79"/>
      <c r="I74" s="79"/>
      <c r="J74" s="36"/>
      <c r="K74" s="78">
        <f t="shared" si="5"/>
      </c>
      <c r="L74" s="78"/>
      <c r="M74" s="6">
        <f aca="true" t="shared" si="7" ref="M74:M108">IF(J74="","",(K74/J74)/1000)</f>
      </c>
      <c r="N74" s="36"/>
      <c r="O74" s="8"/>
      <c r="P74" s="79"/>
      <c r="Q74" s="79"/>
      <c r="R74" s="80">
        <f aca="true" t="shared" si="8" ref="R74:R108">IF(O74="","",(IF(G74="売",H74-P74,P74-H74))*M74*10000000)</f>
      </c>
      <c r="S74" s="80"/>
      <c r="T74" s="81">
        <f aca="true" t="shared" si="9" ref="T74:T108">IF(O74="","",IF(R74&lt;0,J74*(-1),IF(G74="買",(P74-H74)*10000,(H74-P74)*10000)))</f>
      </c>
      <c r="U74" s="81"/>
    </row>
    <row r="75" spans="2:21" ht="13.5">
      <c r="B75" s="36">
        <v>67</v>
      </c>
      <c r="C75" s="78">
        <f t="shared" si="6"/>
      </c>
      <c r="D75" s="78"/>
      <c r="E75" s="36"/>
      <c r="F75" s="8"/>
      <c r="G75" s="36" t="s">
        <v>3</v>
      </c>
      <c r="H75" s="79"/>
      <c r="I75" s="79"/>
      <c r="J75" s="36"/>
      <c r="K75" s="78">
        <f t="shared" si="5"/>
      </c>
      <c r="L75" s="78"/>
      <c r="M75" s="6">
        <f t="shared" si="7"/>
      </c>
      <c r="N75" s="36"/>
      <c r="O75" s="8"/>
      <c r="P75" s="79"/>
      <c r="Q75" s="79"/>
      <c r="R75" s="80">
        <f t="shared" si="8"/>
      </c>
      <c r="S75" s="80"/>
      <c r="T75" s="81">
        <f t="shared" si="9"/>
      </c>
      <c r="U75" s="81"/>
    </row>
    <row r="76" spans="2:21" ht="13.5">
      <c r="B76" s="36">
        <v>68</v>
      </c>
      <c r="C76" s="78">
        <f t="shared" si="6"/>
      </c>
      <c r="D76" s="78"/>
      <c r="E76" s="36"/>
      <c r="F76" s="8"/>
      <c r="G76" s="36" t="s">
        <v>3</v>
      </c>
      <c r="H76" s="79"/>
      <c r="I76" s="79"/>
      <c r="J76" s="36"/>
      <c r="K76" s="78">
        <f t="shared" si="5"/>
      </c>
      <c r="L76" s="78"/>
      <c r="M76" s="6">
        <f t="shared" si="7"/>
      </c>
      <c r="N76" s="36"/>
      <c r="O76" s="8"/>
      <c r="P76" s="79"/>
      <c r="Q76" s="79"/>
      <c r="R76" s="80">
        <f t="shared" si="8"/>
      </c>
      <c r="S76" s="80"/>
      <c r="T76" s="81">
        <f t="shared" si="9"/>
      </c>
      <c r="U76" s="81"/>
    </row>
    <row r="77" spans="2:21" ht="13.5">
      <c r="B77" s="36">
        <v>69</v>
      </c>
      <c r="C77" s="78">
        <f t="shared" si="6"/>
      </c>
      <c r="D77" s="78"/>
      <c r="E77" s="36"/>
      <c r="F77" s="8"/>
      <c r="G77" s="36" t="s">
        <v>3</v>
      </c>
      <c r="H77" s="79"/>
      <c r="I77" s="79"/>
      <c r="J77" s="36"/>
      <c r="K77" s="78">
        <f t="shared" si="5"/>
      </c>
      <c r="L77" s="78"/>
      <c r="M77" s="6">
        <f t="shared" si="7"/>
      </c>
      <c r="N77" s="36"/>
      <c r="O77" s="8"/>
      <c r="P77" s="79"/>
      <c r="Q77" s="79"/>
      <c r="R77" s="80">
        <f t="shared" si="8"/>
      </c>
      <c r="S77" s="80"/>
      <c r="T77" s="81">
        <f t="shared" si="9"/>
      </c>
      <c r="U77" s="81"/>
    </row>
    <row r="78" spans="2:21" ht="13.5">
      <c r="B78" s="36">
        <v>70</v>
      </c>
      <c r="C78" s="78">
        <f t="shared" si="6"/>
      </c>
      <c r="D78" s="78"/>
      <c r="E78" s="36"/>
      <c r="F78" s="8"/>
      <c r="G78" s="36" t="s">
        <v>4</v>
      </c>
      <c r="H78" s="79"/>
      <c r="I78" s="79"/>
      <c r="J78" s="36"/>
      <c r="K78" s="78">
        <f t="shared" si="5"/>
      </c>
      <c r="L78" s="78"/>
      <c r="M78" s="6">
        <f t="shared" si="7"/>
      </c>
      <c r="N78" s="36"/>
      <c r="O78" s="8"/>
      <c r="P78" s="79"/>
      <c r="Q78" s="79"/>
      <c r="R78" s="80">
        <f t="shared" si="8"/>
      </c>
      <c r="S78" s="80"/>
      <c r="T78" s="81">
        <f t="shared" si="9"/>
      </c>
      <c r="U78" s="81"/>
    </row>
    <row r="79" spans="2:21" ht="13.5">
      <c r="B79" s="36">
        <v>71</v>
      </c>
      <c r="C79" s="78">
        <f t="shared" si="6"/>
      </c>
      <c r="D79" s="78"/>
      <c r="E79" s="36"/>
      <c r="F79" s="8"/>
      <c r="G79" s="36" t="s">
        <v>3</v>
      </c>
      <c r="H79" s="79"/>
      <c r="I79" s="79"/>
      <c r="J79" s="36"/>
      <c r="K79" s="78">
        <f t="shared" si="5"/>
      </c>
      <c r="L79" s="78"/>
      <c r="M79" s="6">
        <f t="shared" si="7"/>
      </c>
      <c r="N79" s="36"/>
      <c r="O79" s="8"/>
      <c r="P79" s="79"/>
      <c r="Q79" s="79"/>
      <c r="R79" s="80">
        <f t="shared" si="8"/>
      </c>
      <c r="S79" s="80"/>
      <c r="T79" s="81">
        <f t="shared" si="9"/>
      </c>
      <c r="U79" s="81"/>
    </row>
    <row r="80" spans="2:21" ht="13.5">
      <c r="B80" s="36">
        <v>72</v>
      </c>
      <c r="C80" s="78">
        <f t="shared" si="6"/>
      </c>
      <c r="D80" s="78"/>
      <c r="E80" s="36"/>
      <c r="F80" s="8"/>
      <c r="G80" s="36" t="s">
        <v>4</v>
      </c>
      <c r="H80" s="79"/>
      <c r="I80" s="79"/>
      <c r="J80" s="36"/>
      <c r="K80" s="78">
        <f t="shared" si="5"/>
      </c>
      <c r="L80" s="78"/>
      <c r="M80" s="6">
        <f t="shared" si="7"/>
      </c>
      <c r="N80" s="36"/>
      <c r="O80" s="8"/>
      <c r="P80" s="79"/>
      <c r="Q80" s="79"/>
      <c r="R80" s="80">
        <f t="shared" si="8"/>
      </c>
      <c r="S80" s="80"/>
      <c r="T80" s="81">
        <f t="shared" si="9"/>
      </c>
      <c r="U80" s="81"/>
    </row>
    <row r="81" spans="2:21" ht="13.5">
      <c r="B81" s="36">
        <v>73</v>
      </c>
      <c r="C81" s="78">
        <f t="shared" si="6"/>
      </c>
      <c r="D81" s="78"/>
      <c r="E81" s="36"/>
      <c r="F81" s="8"/>
      <c r="G81" s="36" t="s">
        <v>3</v>
      </c>
      <c r="H81" s="79"/>
      <c r="I81" s="79"/>
      <c r="J81" s="36"/>
      <c r="K81" s="78">
        <f t="shared" si="5"/>
      </c>
      <c r="L81" s="78"/>
      <c r="M81" s="6">
        <f t="shared" si="7"/>
      </c>
      <c r="N81" s="36"/>
      <c r="O81" s="8"/>
      <c r="P81" s="79"/>
      <c r="Q81" s="79"/>
      <c r="R81" s="80">
        <f t="shared" si="8"/>
      </c>
      <c r="S81" s="80"/>
      <c r="T81" s="81">
        <f t="shared" si="9"/>
      </c>
      <c r="U81" s="81"/>
    </row>
    <row r="82" spans="2:21" ht="13.5">
      <c r="B82" s="36">
        <v>74</v>
      </c>
      <c r="C82" s="78">
        <f t="shared" si="6"/>
      </c>
      <c r="D82" s="78"/>
      <c r="E82" s="36"/>
      <c r="F82" s="8"/>
      <c r="G82" s="36" t="s">
        <v>3</v>
      </c>
      <c r="H82" s="79"/>
      <c r="I82" s="79"/>
      <c r="J82" s="36"/>
      <c r="K82" s="78">
        <f t="shared" si="5"/>
      </c>
      <c r="L82" s="78"/>
      <c r="M82" s="6">
        <f t="shared" si="7"/>
      </c>
      <c r="N82" s="36"/>
      <c r="O82" s="8"/>
      <c r="P82" s="79"/>
      <c r="Q82" s="79"/>
      <c r="R82" s="80">
        <f t="shared" si="8"/>
      </c>
      <c r="S82" s="80"/>
      <c r="T82" s="81">
        <f t="shared" si="9"/>
      </c>
      <c r="U82" s="81"/>
    </row>
    <row r="83" spans="2:21" ht="13.5">
      <c r="B83" s="36">
        <v>75</v>
      </c>
      <c r="C83" s="78">
        <f t="shared" si="6"/>
      </c>
      <c r="D83" s="78"/>
      <c r="E83" s="36"/>
      <c r="F83" s="8"/>
      <c r="G83" s="36" t="s">
        <v>3</v>
      </c>
      <c r="H83" s="79"/>
      <c r="I83" s="79"/>
      <c r="J83" s="36"/>
      <c r="K83" s="78">
        <f t="shared" si="5"/>
      </c>
      <c r="L83" s="78"/>
      <c r="M83" s="6">
        <f t="shared" si="7"/>
      </c>
      <c r="N83" s="36"/>
      <c r="O83" s="8"/>
      <c r="P83" s="79"/>
      <c r="Q83" s="79"/>
      <c r="R83" s="80">
        <f t="shared" si="8"/>
      </c>
      <c r="S83" s="80"/>
      <c r="T83" s="81">
        <f t="shared" si="9"/>
      </c>
      <c r="U83" s="81"/>
    </row>
    <row r="84" spans="2:21" ht="13.5">
      <c r="B84" s="36">
        <v>76</v>
      </c>
      <c r="C84" s="78">
        <f t="shared" si="6"/>
      </c>
      <c r="D84" s="78"/>
      <c r="E84" s="36"/>
      <c r="F84" s="8"/>
      <c r="G84" s="36" t="s">
        <v>3</v>
      </c>
      <c r="H84" s="79"/>
      <c r="I84" s="79"/>
      <c r="J84" s="36"/>
      <c r="K84" s="78">
        <f t="shared" si="5"/>
      </c>
      <c r="L84" s="78"/>
      <c r="M84" s="6">
        <f t="shared" si="7"/>
      </c>
      <c r="N84" s="36"/>
      <c r="O84" s="8"/>
      <c r="P84" s="79"/>
      <c r="Q84" s="79"/>
      <c r="R84" s="80">
        <f t="shared" si="8"/>
      </c>
      <c r="S84" s="80"/>
      <c r="T84" s="81">
        <f t="shared" si="9"/>
      </c>
      <c r="U84" s="81"/>
    </row>
    <row r="85" spans="2:21" ht="13.5">
      <c r="B85" s="36">
        <v>77</v>
      </c>
      <c r="C85" s="78">
        <f t="shared" si="6"/>
      </c>
      <c r="D85" s="78"/>
      <c r="E85" s="36"/>
      <c r="F85" s="8"/>
      <c r="G85" s="36" t="s">
        <v>4</v>
      </c>
      <c r="H85" s="79"/>
      <c r="I85" s="79"/>
      <c r="J85" s="36"/>
      <c r="K85" s="78">
        <f t="shared" si="5"/>
      </c>
      <c r="L85" s="78"/>
      <c r="M85" s="6">
        <f t="shared" si="7"/>
      </c>
      <c r="N85" s="36"/>
      <c r="O85" s="8"/>
      <c r="P85" s="79"/>
      <c r="Q85" s="79"/>
      <c r="R85" s="80">
        <f t="shared" si="8"/>
      </c>
      <c r="S85" s="80"/>
      <c r="T85" s="81">
        <f t="shared" si="9"/>
      </c>
      <c r="U85" s="81"/>
    </row>
    <row r="86" spans="2:21" ht="13.5">
      <c r="B86" s="36">
        <v>78</v>
      </c>
      <c r="C86" s="78">
        <f t="shared" si="6"/>
      </c>
      <c r="D86" s="78"/>
      <c r="E86" s="36"/>
      <c r="F86" s="8"/>
      <c r="G86" s="36" t="s">
        <v>3</v>
      </c>
      <c r="H86" s="79"/>
      <c r="I86" s="79"/>
      <c r="J86" s="36"/>
      <c r="K86" s="78">
        <f t="shared" si="5"/>
      </c>
      <c r="L86" s="78"/>
      <c r="M86" s="6">
        <f t="shared" si="7"/>
      </c>
      <c r="N86" s="36"/>
      <c r="O86" s="8"/>
      <c r="P86" s="79"/>
      <c r="Q86" s="79"/>
      <c r="R86" s="80">
        <f t="shared" si="8"/>
      </c>
      <c r="S86" s="80"/>
      <c r="T86" s="81">
        <f t="shared" si="9"/>
      </c>
      <c r="U86" s="81"/>
    </row>
    <row r="87" spans="2:21" ht="13.5">
      <c r="B87" s="36">
        <v>79</v>
      </c>
      <c r="C87" s="78">
        <f t="shared" si="6"/>
      </c>
      <c r="D87" s="78"/>
      <c r="E87" s="36"/>
      <c r="F87" s="8"/>
      <c r="G87" s="36" t="s">
        <v>4</v>
      </c>
      <c r="H87" s="79"/>
      <c r="I87" s="79"/>
      <c r="J87" s="36"/>
      <c r="K87" s="78">
        <f t="shared" si="5"/>
      </c>
      <c r="L87" s="78"/>
      <c r="M87" s="6">
        <f t="shared" si="7"/>
      </c>
      <c r="N87" s="36"/>
      <c r="O87" s="8"/>
      <c r="P87" s="79"/>
      <c r="Q87" s="79"/>
      <c r="R87" s="80">
        <f t="shared" si="8"/>
      </c>
      <c r="S87" s="80"/>
      <c r="T87" s="81">
        <f t="shared" si="9"/>
      </c>
      <c r="U87" s="81"/>
    </row>
    <row r="88" spans="2:21" ht="13.5">
      <c r="B88" s="36">
        <v>80</v>
      </c>
      <c r="C88" s="78">
        <f t="shared" si="6"/>
      </c>
      <c r="D88" s="78"/>
      <c r="E88" s="36"/>
      <c r="F88" s="8"/>
      <c r="G88" s="36" t="s">
        <v>4</v>
      </c>
      <c r="H88" s="79"/>
      <c r="I88" s="79"/>
      <c r="J88" s="36"/>
      <c r="K88" s="78">
        <f t="shared" si="5"/>
      </c>
      <c r="L88" s="78"/>
      <c r="M88" s="6">
        <f t="shared" si="7"/>
      </c>
      <c r="N88" s="36"/>
      <c r="O88" s="8"/>
      <c r="P88" s="79"/>
      <c r="Q88" s="79"/>
      <c r="R88" s="80">
        <f t="shared" si="8"/>
      </c>
      <c r="S88" s="80"/>
      <c r="T88" s="81">
        <f t="shared" si="9"/>
      </c>
      <c r="U88" s="81"/>
    </row>
    <row r="89" spans="2:21" ht="13.5">
      <c r="B89" s="36">
        <v>81</v>
      </c>
      <c r="C89" s="78">
        <f t="shared" si="6"/>
      </c>
      <c r="D89" s="78"/>
      <c r="E89" s="36"/>
      <c r="F89" s="8"/>
      <c r="G89" s="36" t="s">
        <v>4</v>
      </c>
      <c r="H89" s="79"/>
      <c r="I89" s="79"/>
      <c r="J89" s="36"/>
      <c r="K89" s="78">
        <f t="shared" si="5"/>
      </c>
      <c r="L89" s="78"/>
      <c r="M89" s="6">
        <f t="shared" si="7"/>
      </c>
      <c r="N89" s="36"/>
      <c r="O89" s="8"/>
      <c r="P89" s="79"/>
      <c r="Q89" s="79"/>
      <c r="R89" s="80">
        <f t="shared" si="8"/>
      </c>
      <c r="S89" s="80"/>
      <c r="T89" s="81">
        <f t="shared" si="9"/>
      </c>
      <c r="U89" s="81"/>
    </row>
    <row r="90" spans="2:21" ht="13.5">
      <c r="B90" s="36">
        <v>82</v>
      </c>
      <c r="C90" s="78">
        <f t="shared" si="6"/>
      </c>
      <c r="D90" s="78"/>
      <c r="E90" s="36"/>
      <c r="F90" s="8"/>
      <c r="G90" s="36" t="s">
        <v>4</v>
      </c>
      <c r="H90" s="79"/>
      <c r="I90" s="79"/>
      <c r="J90" s="36"/>
      <c r="K90" s="78">
        <f t="shared" si="5"/>
      </c>
      <c r="L90" s="78"/>
      <c r="M90" s="6">
        <f t="shared" si="7"/>
      </c>
      <c r="N90" s="36"/>
      <c r="O90" s="8"/>
      <c r="P90" s="79"/>
      <c r="Q90" s="79"/>
      <c r="R90" s="80">
        <f t="shared" si="8"/>
      </c>
      <c r="S90" s="80"/>
      <c r="T90" s="81">
        <f t="shared" si="9"/>
      </c>
      <c r="U90" s="81"/>
    </row>
    <row r="91" spans="2:21" ht="13.5">
      <c r="B91" s="36">
        <v>83</v>
      </c>
      <c r="C91" s="78">
        <f t="shared" si="6"/>
      </c>
      <c r="D91" s="78"/>
      <c r="E91" s="36"/>
      <c r="F91" s="8"/>
      <c r="G91" s="36" t="s">
        <v>4</v>
      </c>
      <c r="H91" s="79"/>
      <c r="I91" s="79"/>
      <c r="J91" s="36"/>
      <c r="K91" s="78">
        <f t="shared" si="5"/>
      </c>
      <c r="L91" s="78"/>
      <c r="M91" s="6">
        <f t="shared" si="7"/>
      </c>
      <c r="N91" s="36"/>
      <c r="O91" s="8"/>
      <c r="P91" s="79"/>
      <c r="Q91" s="79"/>
      <c r="R91" s="80">
        <f t="shared" si="8"/>
      </c>
      <c r="S91" s="80"/>
      <c r="T91" s="81">
        <f t="shared" si="9"/>
      </c>
      <c r="U91" s="81"/>
    </row>
    <row r="92" spans="2:21" ht="13.5">
      <c r="B92" s="36">
        <v>84</v>
      </c>
      <c r="C92" s="78">
        <f t="shared" si="6"/>
      </c>
      <c r="D92" s="78"/>
      <c r="E92" s="36"/>
      <c r="F92" s="8"/>
      <c r="G92" s="36" t="s">
        <v>3</v>
      </c>
      <c r="H92" s="79"/>
      <c r="I92" s="79"/>
      <c r="J92" s="36"/>
      <c r="K92" s="78">
        <f t="shared" si="5"/>
      </c>
      <c r="L92" s="78"/>
      <c r="M92" s="6">
        <f t="shared" si="7"/>
      </c>
      <c r="N92" s="36"/>
      <c r="O92" s="8"/>
      <c r="P92" s="79"/>
      <c r="Q92" s="79"/>
      <c r="R92" s="80">
        <f t="shared" si="8"/>
      </c>
      <c r="S92" s="80"/>
      <c r="T92" s="81">
        <f t="shared" si="9"/>
      </c>
      <c r="U92" s="81"/>
    </row>
    <row r="93" spans="2:21" ht="13.5">
      <c r="B93" s="36">
        <v>85</v>
      </c>
      <c r="C93" s="78">
        <f t="shared" si="6"/>
      </c>
      <c r="D93" s="78"/>
      <c r="E93" s="36"/>
      <c r="F93" s="8"/>
      <c r="G93" s="36" t="s">
        <v>4</v>
      </c>
      <c r="H93" s="79"/>
      <c r="I93" s="79"/>
      <c r="J93" s="36"/>
      <c r="K93" s="78">
        <f t="shared" si="5"/>
      </c>
      <c r="L93" s="78"/>
      <c r="M93" s="6">
        <f t="shared" si="7"/>
      </c>
      <c r="N93" s="36"/>
      <c r="O93" s="8"/>
      <c r="P93" s="79"/>
      <c r="Q93" s="79"/>
      <c r="R93" s="80">
        <f t="shared" si="8"/>
      </c>
      <c r="S93" s="80"/>
      <c r="T93" s="81">
        <f t="shared" si="9"/>
      </c>
      <c r="U93" s="81"/>
    </row>
    <row r="94" spans="2:21" ht="13.5">
      <c r="B94" s="36">
        <v>86</v>
      </c>
      <c r="C94" s="78">
        <f t="shared" si="6"/>
      </c>
      <c r="D94" s="78"/>
      <c r="E94" s="36"/>
      <c r="F94" s="8"/>
      <c r="G94" s="36" t="s">
        <v>3</v>
      </c>
      <c r="H94" s="79"/>
      <c r="I94" s="79"/>
      <c r="J94" s="36"/>
      <c r="K94" s="78">
        <f t="shared" si="5"/>
      </c>
      <c r="L94" s="78"/>
      <c r="M94" s="6">
        <f t="shared" si="7"/>
      </c>
      <c r="N94" s="36"/>
      <c r="O94" s="8"/>
      <c r="P94" s="79"/>
      <c r="Q94" s="79"/>
      <c r="R94" s="80">
        <f t="shared" si="8"/>
      </c>
      <c r="S94" s="80"/>
      <c r="T94" s="81">
        <f t="shared" si="9"/>
      </c>
      <c r="U94" s="81"/>
    </row>
    <row r="95" spans="2:21" ht="13.5">
      <c r="B95" s="36">
        <v>87</v>
      </c>
      <c r="C95" s="78">
        <f t="shared" si="6"/>
      </c>
      <c r="D95" s="78"/>
      <c r="E95" s="36"/>
      <c r="F95" s="8"/>
      <c r="G95" s="36" t="s">
        <v>4</v>
      </c>
      <c r="H95" s="79"/>
      <c r="I95" s="79"/>
      <c r="J95" s="36"/>
      <c r="K95" s="78">
        <f t="shared" si="5"/>
      </c>
      <c r="L95" s="78"/>
      <c r="M95" s="6">
        <f t="shared" si="7"/>
      </c>
      <c r="N95" s="36"/>
      <c r="O95" s="8"/>
      <c r="P95" s="79"/>
      <c r="Q95" s="79"/>
      <c r="R95" s="80">
        <f t="shared" si="8"/>
      </c>
      <c r="S95" s="80"/>
      <c r="T95" s="81">
        <f t="shared" si="9"/>
      </c>
      <c r="U95" s="81"/>
    </row>
    <row r="96" spans="2:21" ht="13.5">
      <c r="B96" s="36">
        <v>88</v>
      </c>
      <c r="C96" s="78">
        <f t="shared" si="6"/>
      </c>
      <c r="D96" s="78"/>
      <c r="E96" s="36"/>
      <c r="F96" s="8"/>
      <c r="G96" s="36" t="s">
        <v>3</v>
      </c>
      <c r="H96" s="79"/>
      <c r="I96" s="79"/>
      <c r="J96" s="36"/>
      <c r="K96" s="78">
        <f t="shared" si="5"/>
      </c>
      <c r="L96" s="78"/>
      <c r="M96" s="6">
        <f t="shared" si="7"/>
      </c>
      <c r="N96" s="36"/>
      <c r="O96" s="8"/>
      <c r="P96" s="79"/>
      <c r="Q96" s="79"/>
      <c r="R96" s="80">
        <f t="shared" si="8"/>
      </c>
      <c r="S96" s="80"/>
      <c r="T96" s="81">
        <f t="shared" si="9"/>
      </c>
      <c r="U96" s="81"/>
    </row>
    <row r="97" spans="2:21" ht="13.5">
      <c r="B97" s="36">
        <v>89</v>
      </c>
      <c r="C97" s="78">
        <f t="shared" si="6"/>
      </c>
      <c r="D97" s="78"/>
      <c r="E97" s="36"/>
      <c r="F97" s="8"/>
      <c r="G97" s="36" t="s">
        <v>4</v>
      </c>
      <c r="H97" s="79"/>
      <c r="I97" s="79"/>
      <c r="J97" s="36"/>
      <c r="K97" s="78">
        <f t="shared" si="5"/>
      </c>
      <c r="L97" s="78"/>
      <c r="M97" s="6">
        <f t="shared" si="7"/>
      </c>
      <c r="N97" s="36"/>
      <c r="O97" s="8"/>
      <c r="P97" s="79"/>
      <c r="Q97" s="79"/>
      <c r="R97" s="80">
        <f t="shared" si="8"/>
      </c>
      <c r="S97" s="80"/>
      <c r="T97" s="81">
        <f t="shared" si="9"/>
      </c>
      <c r="U97" s="81"/>
    </row>
    <row r="98" spans="2:21" ht="13.5">
      <c r="B98" s="36">
        <v>90</v>
      </c>
      <c r="C98" s="78">
        <f t="shared" si="6"/>
      </c>
      <c r="D98" s="78"/>
      <c r="E98" s="36"/>
      <c r="F98" s="8"/>
      <c r="G98" s="36" t="s">
        <v>3</v>
      </c>
      <c r="H98" s="79"/>
      <c r="I98" s="79"/>
      <c r="J98" s="36"/>
      <c r="K98" s="78">
        <f t="shared" si="5"/>
      </c>
      <c r="L98" s="78"/>
      <c r="M98" s="6">
        <f t="shared" si="7"/>
      </c>
      <c r="N98" s="36"/>
      <c r="O98" s="8"/>
      <c r="P98" s="79"/>
      <c r="Q98" s="79"/>
      <c r="R98" s="80">
        <f t="shared" si="8"/>
      </c>
      <c r="S98" s="80"/>
      <c r="T98" s="81">
        <f t="shared" si="9"/>
      </c>
      <c r="U98" s="81"/>
    </row>
    <row r="99" spans="2:21" ht="13.5">
      <c r="B99" s="36">
        <v>91</v>
      </c>
      <c r="C99" s="78">
        <f t="shared" si="6"/>
      </c>
      <c r="D99" s="78"/>
      <c r="E99" s="36"/>
      <c r="F99" s="8"/>
      <c r="G99" s="36" t="s">
        <v>4</v>
      </c>
      <c r="H99" s="79"/>
      <c r="I99" s="79"/>
      <c r="J99" s="36"/>
      <c r="K99" s="78">
        <f t="shared" si="5"/>
      </c>
      <c r="L99" s="78"/>
      <c r="M99" s="6">
        <f t="shared" si="7"/>
      </c>
      <c r="N99" s="36"/>
      <c r="O99" s="8"/>
      <c r="P99" s="79"/>
      <c r="Q99" s="79"/>
      <c r="R99" s="80">
        <f t="shared" si="8"/>
      </c>
      <c r="S99" s="80"/>
      <c r="T99" s="81">
        <f t="shared" si="9"/>
      </c>
      <c r="U99" s="81"/>
    </row>
    <row r="100" spans="2:21" ht="13.5">
      <c r="B100" s="36">
        <v>92</v>
      </c>
      <c r="C100" s="78">
        <f t="shared" si="6"/>
      </c>
      <c r="D100" s="78"/>
      <c r="E100" s="36"/>
      <c r="F100" s="8"/>
      <c r="G100" s="36" t="s">
        <v>4</v>
      </c>
      <c r="H100" s="79"/>
      <c r="I100" s="79"/>
      <c r="J100" s="36"/>
      <c r="K100" s="78">
        <f t="shared" si="5"/>
      </c>
      <c r="L100" s="78"/>
      <c r="M100" s="6">
        <f t="shared" si="7"/>
      </c>
      <c r="N100" s="36"/>
      <c r="O100" s="8"/>
      <c r="P100" s="79"/>
      <c r="Q100" s="79"/>
      <c r="R100" s="80">
        <f t="shared" si="8"/>
      </c>
      <c r="S100" s="80"/>
      <c r="T100" s="81">
        <f t="shared" si="9"/>
      </c>
      <c r="U100" s="81"/>
    </row>
    <row r="101" spans="2:21" ht="13.5">
      <c r="B101" s="36">
        <v>93</v>
      </c>
      <c r="C101" s="78">
        <f t="shared" si="6"/>
      </c>
      <c r="D101" s="78"/>
      <c r="E101" s="36"/>
      <c r="F101" s="8"/>
      <c r="G101" s="36" t="s">
        <v>3</v>
      </c>
      <c r="H101" s="79"/>
      <c r="I101" s="79"/>
      <c r="J101" s="36"/>
      <c r="K101" s="78">
        <f t="shared" si="5"/>
      </c>
      <c r="L101" s="78"/>
      <c r="M101" s="6">
        <f t="shared" si="7"/>
      </c>
      <c r="N101" s="36"/>
      <c r="O101" s="8"/>
      <c r="P101" s="79"/>
      <c r="Q101" s="79"/>
      <c r="R101" s="80">
        <f t="shared" si="8"/>
      </c>
      <c r="S101" s="80"/>
      <c r="T101" s="81">
        <f t="shared" si="9"/>
      </c>
      <c r="U101" s="81"/>
    </row>
    <row r="102" spans="2:21" ht="13.5">
      <c r="B102" s="36">
        <v>94</v>
      </c>
      <c r="C102" s="78">
        <f t="shared" si="6"/>
      </c>
      <c r="D102" s="78"/>
      <c r="E102" s="36"/>
      <c r="F102" s="8"/>
      <c r="G102" s="36" t="s">
        <v>3</v>
      </c>
      <c r="H102" s="79"/>
      <c r="I102" s="79"/>
      <c r="J102" s="36"/>
      <c r="K102" s="78">
        <f t="shared" si="5"/>
      </c>
      <c r="L102" s="78"/>
      <c r="M102" s="6">
        <f t="shared" si="7"/>
      </c>
      <c r="N102" s="36"/>
      <c r="O102" s="8"/>
      <c r="P102" s="79"/>
      <c r="Q102" s="79"/>
      <c r="R102" s="80">
        <f t="shared" si="8"/>
      </c>
      <c r="S102" s="80"/>
      <c r="T102" s="81">
        <f t="shared" si="9"/>
      </c>
      <c r="U102" s="81"/>
    </row>
    <row r="103" spans="2:21" ht="13.5">
      <c r="B103" s="36">
        <v>95</v>
      </c>
      <c r="C103" s="78">
        <f t="shared" si="6"/>
      </c>
      <c r="D103" s="78"/>
      <c r="E103" s="36"/>
      <c r="F103" s="8"/>
      <c r="G103" s="36" t="s">
        <v>3</v>
      </c>
      <c r="H103" s="79"/>
      <c r="I103" s="79"/>
      <c r="J103" s="36"/>
      <c r="K103" s="78">
        <f t="shared" si="5"/>
      </c>
      <c r="L103" s="78"/>
      <c r="M103" s="6">
        <f t="shared" si="7"/>
      </c>
      <c r="N103" s="36"/>
      <c r="O103" s="8"/>
      <c r="P103" s="79"/>
      <c r="Q103" s="79"/>
      <c r="R103" s="80">
        <f t="shared" si="8"/>
      </c>
      <c r="S103" s="80"/>
      <c r="T103" s="81">
        <f t="shared" si="9"/>
      </c>
      <c r="U103" s="81"/>
    </row>
    <row r="104" spans="2:21" ht="13.5">
      <c r="B104" s="36">
        <v>96</v>
      </c>
      <c r="C104" s="78">
        <f t="shared" si="6"/>
      </c>
      <c r="D104" s="78"/>
      <c r="E104" s="36"/>
      <c r="F104" s="8"/>
      <c r="G104" s="36" t="s">
        <v>4</v>
      </c>
      <c r="H104" s="79"/>
      <c r="I104" s="79"/>
      <c r="J104" s="36"/>
      <c r="K104" s="78">
        <f t="shared" si="5"/>
      </c>
      <c r="L104" s="78"/>
      <c r="M104" s="6">
        <f t="shared" si="7"/>
      </c>
      <c r="N104" s="36"/>
      <c r="O104" s="8"/>
      <c r="P104" s="79"/>
      <c r="Q104" s="79"/>
      <c r="R104" s="80">
        <f t="shared" si="8"/>
      </c>
      <c r="S104" s="80"/>
      <c r="T104" s="81">
        <f t="shared" si="9"/>
      </c>
      <c r="U104" s="81"/>
    </row>
    <row r="105" spans="2:21" ht="13.5">
      <c r="B105" s="36">
        <v>97</v>
      </c>
      <c r="C105" s="78">
        <f t="shared" si="6"/>
      </c>
      <c r="D105" s="78"/>
      <c r="E105" s="36"/>
      <c r="F105" s="8"/>
      <c r="G105" s="36" t="s">
        <v>3</v>
      </c>
      <c r="H105" s="79"/>
      <c r="I105" s="79"/>
      <c r="J105" s="36"/>
      <c r="K105" s="78">
        <f t="shared" si="5"/>
      </c>
      <c r="L105" s="78"/>
      <c r="M105" s="6">
        <f t="shared" si="7"/>
      </c>
      <c r="N105" s="36"/>
      <c r="O105" s="8"/>
      <c r="P105" s="79"/>
      <c r="Q105" s="79"/>
      <c r="R105" s="80">
        <f t="shared" si="8"/>
      </c>
      <c r="S105" s="80"/>
      <c r="T105" s="81">
        <f t="shared" si="9"/>
      </c>
      <c r="U105" s="81"/>
    </row>
    <row r="106" spans="2:21" ht="13.5">
      <c r="B106" s="36">
        <v>98</v>
      </c>
      <c r="C106" s="78">
        <f t="shared" si="6"/>
      </c>
      <c r="D106" s="78"/>
      <c r="E106" s="36"/>
      <c r="F106" s="8"/>
      <c r="G106" s="36" t="s">
        <v>4</v>
      </c>
      <c r="H106" s="79"/>
      <c r="I106" s="79"/>
      <c r="J106" s="36"/>
      <c r="K106" s="78">
        <f t="shared" si="5"/>
      </c>
      <c r="L106" s="78"/>
      <c r="M106" s="6">
        <f t="shared" si="7"/>
      </c>
      <c r="N106" s="36"/>
      <c r="O106" s="8"/>
      <c r="P106" s="79"/>
      <c r="Q106" s="79"/>
      <c r="R106" s="80">
        <f t="shared" si="8"/>
      </c>
      <c r="S106" s="80"/>
      <c r="T106" s="81">
        <f t="shared" si="9"/>
      </c>
      <c r="U106" s="81"/>
    </row>
    <row r="107" spans="2:21" ht="13.5">
      <c r="B107" s="36">
        <v>99</v>
      </c>
      <c r="C107" s="78">
        <f t="shared" si="6"/>
      </c>
      <c r="D107" s="78"/>
      <c r="E107" s="36"/>
      <c r="F107" s="8"/>
      <c r="G107" s="36" t="s">
        <v>4</v>
      </c>
      <c r="H107" s="79"/>
      <c r="I107" s="79"/>
      <c r="J107" s="36"/>
      <c r="K107" s="78">
        <f t="shared" si="5"/>
      </c>
      <c r="L107" s="78"/>
      <c r="M107" s="6">
        <f t="shared" si="7"/>
      </c>
      <c r="N107" s="36"/>
      <c r="O107" s="8"/>
      <c r="P107" s="79"/>
      <c r="Q107" s="79"/>
      <c r="R107" s="80">
        <f t="shared" si="8"/>
      </c>
      <c r="S107" s="80"/>
      <c r="T107" s="81">
        <f t="shared" si="9"/>
      </c>
      <c r="U107" s="81"/>
    </row>
    <row r="108" spans="2:21" ht="13.5">
      <c r="B108" s="36">
        <v>100</v>
      </c>
      <c r="C108" s="78">
        <f t="shared" si="6"/>
      </c>
      <c r="D108" s="78"/>
      <c r="E108" s="36"/>
      <c r="F108" s="8"/>
      <c r="G108" s="36" t="s">
        <v>3</v>
      </c>
      <c r="H108" s="79"/>
      <c r="I108" s="79"/>
      <c r="J108" s="36"/>
      <c r="K108" s="78">
        <f t="shared" si="5"/>
      </c>
      <c r="L108" s="78"/>
      <c r="M108" s="6">
        <f t="shared" si="7"/>
      </c>
      <c r="N108" s="36"/>
      <c r="O108" s="8"/>
      <c r="P108" s="79"/>
      <c r="Q108" s="79"/>
      <c r="R108" s="80">
        <f t="shared" si="8"/>
      </c>
      <c r="S108" s="80"/>
      <c r="T108" s="81">
        <f t="shared" si="9"/>
      </c>
      <c r="U108" s="81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2" sqref="S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6" t="s">
        <v>5</v>
      </c>
      <c r="C2" s="46"/>
      <c r="D2" s="48" t="s">
        <v>47</v>
      </c>
      <c r="E2" s="48"/>
      <c r="F2" s="46" t="s">
        <v>6</v>
      </c>
      <c r="G2" s="46"/>
      <c r="H2" s="48" t="s">
        <v>49</v>
      </c>
      <c r="I2" s="48"/>
      <c r="J2" s="46" t="s">
        <v>7</v>
      </c>
      <c r="K2" s="46"/>
      <c r="L2" s="47">
        <f>C9</f>
        <v>200000</v>
      </c>
      <c r="M2" s="48"/>
      <c r="N2" s="46" t="s">
        <v>8</v>
      </c>
      <c r="O2" s="46"/>
      <c r="P2" s="47" t="e">
        <f>C108+R108</f>
        <v>#VALUE!</v>
      </c>
      <c r="Q2" s="48"/>
      <c r="R2" s="1"/>
      <c r="S2" s="1"/>
      <c r="T2" s="1"/>
    </row>
    <row r="3" spans="2:19" ht="57" customHeight="1">
      <c r="B3" s="46" t="s">
        <v>9</v>
      </c>
      <c r="C3" s="46"/>
      <c r="D3" s="49" t="s">
        <v>48</v>
      </c>
      <c r="E3" s="49"/>
      <c r="F3" s="49"/>
      <c r="G3" s="49"/>
      <c r="H3" s="49"/>
      <c r="I3" s="49"/>
      <c r="J3" s="46" t="s">
        <v>10</v>
      </c>
      <c r="K3" s="46"/>
      <c r="L3" s="50">
        <v>-0.618</v>
      </c>
      <c r="M3" s="51"/>
      <c r="N3" s="51"/>
      <c r="O3" s="51"/>
      <c r="P3" s="51"/>
      <c r="Q3" s="51"/>
      <c r="R3" s="1"/>
      <c r="S3" s="1"/>
    </row>
    <row r="4" spans="2:20" ht="13.5">
      <c r="B4" s="46" t="s">
        <v>11</v>
      </c>
      <c r="C4" s="46"/>
      <c r="D4" s="52">
        <f>SUM($R$9:$S$993)</f>
        <v>194868.92134590528</v>
      </c>
      <c r="E4" s="52"/>
      <c r="F4" s="46" t="s">
        <v>12</v>
      </c>
      <c r="G4" s="46"/>
      <c r="H4" s="53">
        <f>SUM($T$9:$U$108)</f>
        <v>1389.1000000000054</v>
      </c>
      <c r="I4" s="48"/>
      <c r="J4" s="54" t="s">
        <v>13</v>
      </c>
      <c r="K4" s="54"/>
      <c r="L4" s="47">
        <f>MAX($C$9:$D$990)-C9</f>
        <v>194868.92134590546</v>
      </c>
      <c r="M4" s="47"/>
      <c r="N4" s="54" t="s">
        <v>14</v>
      </c>
      <c r="O4" s="54"/>
      <c r="P4" s="52">
        <f>MIN($C$9:$D$990)-C9</f>
        <v>-8344.890857744933</v>
      </c>
      <c r="Q4" s="52"/>
      <c r="R4" s="1"/>
      <c r="S4" s="1"/>
      <c r="T4" s="1"/>
    </row>
    <row r="5" spans="2:20" ht="13.5">
      <c r="B5" s="40" t="s">
        <v>15</v>
      </c>
      <c r="C5" s="2">
        <f>COUNTIF($R$9:$R$990,"&gt;0")</f>
        <v>73</v>
      </c>
      <c r="D5" s="41" t="s">
        <v>16</v>
      </c>
      <c r="E5" s="16">
        <f>COUNTIF($R$9:$R$990,"&lt;0")</f>
        <v>22</v>
      </c>
      <c r="F5" s="41" t="s">
        <v>17</v>
      </c>
      <c r="G5" s="2">
        <f>COUNTIF($R$9:$R$990,"=0")</f>
        <v>0</v>
      </c>
      <c r="H5" s="41" t="s">
        <v>18</v>
      </c>
      <c r="I5" s="3">
        <f>C5/SUM(C5,E5,G5)</f>
        <v>0.7684210526315789</v>
      </c>
      <c r="J5" s="55" t="s">
        <v>19</v>
      </c>
      <c r="K5" s="46"/>
      <c r="L5" s="56"/>
      <c r="M5" s="57"/>
      <c r="N5" s="18" t="s">
        <v>20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ht="13.5">
      <c r="B8" s="59"/>
      <c r="C8" s="62"/>
      <c r="D8" s="63"/>
      <c r="E8" s="19" t="s">
        <v>28</v>
      </c>
      <c r="F8" s="19" t="s">
        <v>29</v>
      </c>
      <c r="G8" s="19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ht="13.5">
      <c r="B9" s="39">
        <v>1</v>
      </c>
      <c r="C9" s="78">
        <v>200000</v>
      </c>
      <c r="D9" s="78"/>
      <c r="E9" s="39">
        <v>2001</v>
      </c>
      <c r="F9" s="8">
        <v>42637</v>
      </c>
      <c r="G9" s="39" t="s">
        <v>4</v>
      </c>
      <c r="H9" s="79">
        <v>0.48755</v>
      </c>
      <c r="I9" s="79"/>
      <c r="J9" s="39">
        <v>61</v>
      </c>
      <c r="K9" s="78">
        <f aca="true" t="shared" si="0" ref="K9:K72">IF(F9="","",C9*0.03)</f>
        <v>6000</v>
      </c>
      <c r="L9" s="78"/>
      <c r="M9" s="6">
        <f>IF(J9="","",(K9/J9)/1000)</f>
        <v>0.09836065573770492</v>
      </c>
      <c r="N9" s="39">
        <v>2001</v>
      </c>
      <c r="O9" s="8">
        <v>42637</v>
      </c>
      <c r="P9" s="79">
        <v>0.4912</v>
      </c>
      <c r="Q9" s="79"/>
      <c r="R9" s="80">
        <f>IF(O9="","",(IF(G9="売",H9-P9,P9-H9))*M9*10000000)</f>
        <v>3590.1639344262708</v>
      </c>
      <c r="S9" s="80"/>
      <c r="T9" s="81">
        <f>IF(O9="","",IF(R9&lt;0,J9*(-1),IF(G9="買",(P9-H9)*10000,(H9-P9)*10000)))</f>
        <v>36.50000000000042</v>
      </c>
      <c r="U9" s="81"/>
    </row>
    <row r="10" spans="2:21" ht="13.5">
      <c r="B10" s="39">
        <v>2</v>
      </c>
      <c r="C10" s="78">
        <f aca="true" t="shared" si="1" ref="C10:C73">IF(R9="","",C9+R9)</f>
        <v>203590.16393442627</v>
      </c>
      <c r="D10" s="78"/>
      <c r="E10" s="39">
        <v>2001</v>
      </c>
      <c r="F10" s="8">
        <v>42695</v>
      </c>
      <c r="G10" s="39" t="s">
        <v>3</v>
      </c>
      <c r="H10" s="79">
        <v>0.51549</v>
      </c>
      <c r="I10" s="79"/>
      <c r="J10" s="39">
        <v>98</v>
      </c>
      <c r="K10" s="78">
        <f t="shared" si="0"/>
        <v>6107.704918032788</v>
      </c>
      <c r="L10" s="78"/>
      <c r="M10" s="6">
        <f aca="true" t="shared" si="2" ref="M10:M73">IF(J10="","",(K10/J10)/1000)</f>
        <v>0.062323519571763145</v>
      </c>
      <c r="N10" s="39">
        <v>2001</v>
      </c>
      <c r="O10" s="8">
        <v>42724</v>
      </c>
      <c r="P10" s="79">
        <v>0.50949</v>
      </c>
      <c r="Q10" s="79"/>
      <c r="R10" s="80">
        <f aca="true" t="shared" si="3" ref="R10:R73">IF(O10="","",(IF(G10="売",H10-P10,P10-H10))*M10*10000000)</f>
        <v>3739.411174305792</v>
      </c>
      <c r="S10" s="80"/>
      <c r="T10" s="81">
        <f aca="true" t="shared" si="4" ref="T10:T73">IF(O10="","",IF(R10&lt;0,J10*(-1),IF(G10="買",(P10-H10)*10000,(H10-P10)*10000)))</f>
        <v>60.00000000000006</v>
      </c>
      <c r="U10" s="81"/>
    </row>
    <row r="11" spans="2:21" ht="13.5">
      <c r="B11" s="39">
        <v>3</v>
      </c>
      <c r="C11" s="78">
        <f t="shared" si="1"/>
        <v>207329.57510873207</v>
      </c>
      <c r="D11" s="78"/>
      <c r="E11" s="39">
        <v>2002</v>
      </c>
      <c r="F11" s="8">
        <v>42379</v>
      </c>
      <c r="G11" s="39" t="s">
        <v>3</v>
      </c>
      <c r="H11" s="79">
        <v>0.52167</v>
      </c>
      <c r="I11" s="79"/>
      <c r="J11" s="39">
        <v>61</v>
      </c>
      <c r="K11" s="78">
        <f t="shared" si="0"/>
        <v>6219.887253261962</v>
      </c>
      <c r="L11" s="78"/>
      <c r="M11" s="6">
        <f t="shared" si="2"/>
        <v>0.10196536480757314</v>
      </c>
      <c r="N11" s="39">
        <v>2002</v>
      </c>
      <c r="O11" s="8">
        <v>42383</v>
      </c>
      <c r="P11" s="79">
        <v>0.51785</v>
      </c>
      <c r="Q11" s="79"/>
      <c r="R11" s="80">
        <f t="shared" si="3"/>
        <v>3895.076935649227</v>
      </c>
      <c r="S11" s="80"/>
      <c r="T11" s="81">
        <f t="shared" si="4"/>
        <v>38.19999999999935</v>
      </c>
      <c r="U11" s="81"/>
    </row>
    <row r="12" spans="2:21" ht="13.5">
      <c r="B12" s="39">
        <v>4</v>
      </c>
      <c r="C12" s="78">
        <f t="shared" si="1"/>
        <v>211224.6520443813</v>
      </c>
      <c r="D12" s="78"/>
      <c r="E12" s="39">
        <v>2002</v>
      </c>
      <c r="F12" s="8">
        <v>42463</v>
      </c>
      <c r="G12" s="39" t="s">
        <v>3</v>
      </c>
      <c r="H12" s="79">
        <v>0.5309</v>
      </c>
      <c r="I12" s="79"/>
      <c r="J12" s="39">
        <v>53</v>
      </c>
      <c r="K12" s="78">
        <f t="shared" si="0"/>
        <v>6336.739561331439</v>
      </c>
      <c r="L12" s="78"/>
      <c r="M12" s="6">
        <f t="shared" si="2"/>
        <v>0.1195611237987064</v>
      </c>
      <c r="N12" s="39">
        <v>2002</v>
      </c>
      <c r="O12" s="8">
        <v>42468</v>
      </c>
      <c r="P12" s="79">
        <v>0.52756</v>
      </c>
      <c r="Q12" s="79"/>
      <c r="R12" s="80">
        <f t="shared" si="3"/>
        <v>3993.3415348768053</v>
      </c>
      <c r="S12" s="80"/>
      <c r="T12" s="81">
        <f t="shared" si="4"/>
        <v>33.4000000000001</v>
      </c>
      <c r="U12" s="81"/>
    </row>
    <row r="13" spans="2:21" ht="13.5">
      <c r="B13" s="39">
        <v>5</v>
      </c>
      <c r="C13" s="78">
        <f t="shared" si="1"/>
        <v>215217.99357925812</v>
      </c>
      <c r="D13" s="78"/>
      <c r="E13" s="39">
        <v>2002</v>
      </c>
      <c r="F13" s="8">
        <v>42483</v>
      </c>
      <c r="G13" s="39" t="s">
        <v>3</v>
      </c>
      <c r="H13" s="79">
        <v>0.53824</v>
      </c>
      <c r="I13" s="79"/>
      <c r="J13" s="39">
        <v>46</v>
      </c>
      <c r="K13" s="78">
        <f t="shared" si="0"/>
        <v>6456.539807377743</v>
      </c>
      <c r="L13" s="78"/>
      <c r="M13" s="6">
        <f t="shared" si="2"/>
        <v>0.14035956102995095</v>
      </c>
      <c r="N13" s="39">
        <v>2002</v>
      </c>
      <c r="O13" s="8">
        <v>42484</v>
      </c>
      <c r="P13" s="79">
        <v>0.54287</v>
      </c>
      <c r="Q13" s="79"/>
      <c r="R13" s="80">
        <f t="shared" si="3"/>
        <v>-6498.647675686605</v>
      </c>
      <c r="S13" s="80"/>
      <c r="T13" s="81">
        <f t="shared" si="4"/>
        <v>-46</v>
      </c>
      <c r="U13" s="81"/>
    </row>
    <row r="14" spans="2:21" ht="13.5">
      <c r="B14" s="39">
        <v>6</v>
      </c>
      <c r="C14" s="78">
        <f t="shared" si="1"/>
        <v>208719.34590357152</v>
      </c>
      <c r="D14" s="78"/>
      <c r="E14" s="39">
        <v>2002</v>
      </c>
      <c r="F14" s="8">
        <v>42496</v>
      </c>
      <c r="G14" s="39" t="s">
        <v>4</v>
      </c>
      <c r="H14" s="79">
        <v>0.54132</v>
      </c>
      <c r="I14" s="79"/>
      <c r="J14" s="39">
        <v>76</v>
      </c>
      <c r="K14" s="78">
        <f t="shared" si="0"/>
        <v>6261.580377107145</v>
      </c>
      <c r="L14" s="78"/>
      <c r="M14" s="6">
        <f t="shared" si="2"/>
        <v>0.08238921548825191</v>
      </c>
      <c r="N14" s="39">
        <v>2002</v>
      </c>
      <c r="O14" s="8">
        <v>42503</v>
      </c>
      <c r="P14" s="79">
        <v>0.54611</v>
      </c>
      <c r="Q14" s="79"/>
      <c r="R14" s="80">
        <f t="shared" si="3"/>
        <v>3946.4434218872348</v>
      </c>
      <c r="S14" s="80"/>
      <c r="T14" s="81">
        <f t="shared" si="4"/>
        <v>47.89999999999961</v>
      </c>
      <c r="U14" s="81"/>
    </row>
    <row r="15" spans="2:21" ht="13.5">
      <c r="B15" s="39">
        <v>7</v>
      </c>
      <c r="C15" s="78">
        <f t="shared" si="1"/>
        <v>212665.78932545875</v>
      </c>
      <c r="D15" s="78"/>
      <c r="E15" s="39">
        <v>2002</v>
      </c>
      <c r="F15" s="8">
        <v>42505</v>
      </c>
      <c r="G15" s="39" t="s">
        <v>3</v>
      </c>
      <c r="H15" s="79">
        <v>0.5443</v>
      </c>
      <c r="I15" s="79"/>
      <c r="J15" s="39">
        <v>48</v>
      </c>
      <c r="K15" s="78">
        <f t="shared" si="0"/>
        <v>6379.973679763762</v>
      </c>
      <c r="L15" s="78"/>
      <c r="M15" s="6">
        <f t="shared" si="2"/>
        <v>0.13291611832841171</v>
      </c>
      <c r="N15" s="39">
        <v>2002</v>
      </c>
      <c r="O15" s="8">
        <v>42505</v>
      </c>
      <c r="P15" s="79">
        <v>0.54931</v>
      </c>
      <c r="Q15" s="79"/>
      <c r="R15" s="80">
        <f t="shared" si="3"/>
        <v>-6659.097528253373</v>
      </c>
      <c r="S15" s="80"/>
      <c r="T15" s="81">
        <f t="shared" si="4"/>
        <v>-48</v>
      </c>
      <c r="U15" s="81"/>
    </row>
    <row r="16" spans="2:21" ht="13.5">
      <c r="B16" s="39">
        <v>8</v>
      </c>
      <c r="C16" s="78">
        <f t="shared" si="1"/>
        <v>206006.6917972054</v>
      </c>
      <c r="D16" s="78"/>
      <c r="E16" s="39">
        <v>2002</v>
      </c>
      <c r="F16" s="8">
        <v>42531</v>
      </c>
      <c r="G16" s="39" t="s">
        <v>3</v>
      </c>
      <c r="H16" s="79">
        <v>0.56906</v>
      </c>
      <c r="I16" s="79"/>
      <c r="J16" s="39">
        <v>91</v>
      </c>
      <c r="K16" s="78">
        <f t="shared" si="0"/>
        <v>6180.200753916161</v>
      </c>
      <c r="L16" s="78"/>
      <c r="M16" s="6">
        <f t="shared" si="2"/>
        <v>0.0679142939990787</v>
      </c>
      <c r="N16" s="39">
        <v>2002</v>
      </c>
      <c r="O16" s="8">
        <v>42535</v>
      </c>
      <c r="P16" s="79">
        <v>0.56334</v>
      </c>
      <c r="Q16" s="79"/>
      <c r="R16" s="80">
        <f t="shared" si="3"/>
        <v>3884.697616747341</v>
      </c>
      <c r="S16" s="80"/>
      <c r="T16" s="81">
        <f t="shared" si="4"/>
        <v>57.200000000000585</v>
      </c>
      <c r="U16" s="81"/>
    </row>
    <row r="17" spans="2:21" ht="13.5">
      <c r="B17" s="39">
        <v>9</v>
      </c>
      <c r="C17" s="78">
        <f t="shared" si="1"/>
        <v>209891.38941395274</v>
      </c>
      <c r="D17" s="78"/>
      <c r="E17" s="39">
        <v>2002</v>
      </c>
      <c r="F17" s="8">
        <v>42581</v>
      </c>
      <c r="G17" s="39" t="s">
        <v>4</v>
      </c>
      <c r="H17" s="79">
        <v>0.54593</v>
      </c>
      <c r="I17" s="79"/>
      <c r="J17" s="39">
        <v>115</v>
      </c>
      <c r="K17" s="78">
        <f t="shared" si="0"/>
        <v>6296.741682418582</v>
      </c>
      <c r="L17" s="78"/>
      <c r="M17" s="6">
        <f t="shared" si="2"/>
        <v>0.05475427549929202</v>
      </c>
      <c r="N17" s="39">
        <v>2002</v>
      </c>
      <c r="O17" s="8">
        <v>42587</v>
      </c>
      <c r="P17" s="79">
        <v>0.53419</v>
      </c>
      <c r="Q17" s="79"/>
      <c r="R17" s="80">
        <f t="shared" si="3"/>
        <v>-6428.151943616868</v>
      </c>
      <c r="S17" s="80"/>
      <c r="T17" s="81">
        <f t="shared" si="4"/>
        <v>-115</v>
      </c>
      <c r="U17" s="81"/>
    </row>
    <row r="18" spans="2:21" ht="13.5">
      <c r="B18" s="39">
        <v>10</v>
      </c>
      <c r="C18" s="78">
        <f t="shared" si="1"/>
        <v>203463.23747033588</v>
      </c>
      <c r="D18" s="78"/>
      <c r="E18" s="39">
        <v>2003</v>
      </c>
      <c r="F18" s="8">
        <v>42428</v>
      </c>
      <c r="G18" s="39" t="s">
        <v>3</v>
      </c>
      <c r="H18" s="79">
        <v>0.60385</v>
      </c>
      <c r="I18" s="79"/>
      <c r="J18" s="39">
        <v>55</v>
      </c>
      <c r="K18" s="78">
        <f t="shared" si="0"/>
        <v>6103.897124110076</v>
      </c>
      <c r="L18" s="78"/>
      <c r="M18" s="6">
        <f t="shared" si="2"/>
        <v>0.11097994771109229</v>
      </c>
      <c r="N18" s="39">
        <v>2003</v>
      </c>
      <c r="O18" s="8">
        <v>42428</v>
      </c>
      <c r="P18" s="79">
        <v>0.60921</v>
      </c>
      <c r="Q18" s="79"/>
      <c r="R18" s="80">
        <f t="shared" si="3"/>
        <v>-5948.525197314581</v>
      </c>
      <c r="S18" s="80"/>
      <c r="T18" s="81">
        <f t="shared" si="4"/>
        <v>-55</v>
      </c>
      <c r="U18" s="81"/>
    </row>
    <row r="19" spans="2:21" ht="13.5">
      <c r="B19" s="39">
        <v>11</v>
      </c>
      <c r="C19" s="78">
        <f t="shared" si="1"/>
        <v>197514.7122730213</v>
      </c>
      <c r="D19" s="78"/>
      <c r="E19" s="39">
        <v>2003</v>
      </c>
      <c r="F19" s="8">
        <v>42447</v>
      </c>
      <c r="G19" s="39" t="s">
        <v>4</v>
      </c>
      <c r="H19" s="79">
        <v>0.59515</v>
      </c>
      <c r="I19" s="79"/>
      <c r="J19" s="39">
        <v>72</v>
      </c>
      <c r="K19" s="78">
        <f t="shared" si="0"/>
        <v>5925.441368190638</v>
      </c>
      <c r="L19" s="78"/>
      <c r="M19" s="6">
        <f t="shared" si="2"/>
        <v>0.08229779678042552</v>
      </c>
      <c r="N19" s="39">
        <v>2003</v>
      </c>
      <c r="O19" s="8">
        <v>42448</v>
      </c>
      <c r="P19" s="79">
        <v>0.58803</v>
      </c>
      <c r="Q19" s="79"/>
      <c r="R19" s="80">
        <f t="shared" si="3"/>
        <v>-5859.603130766219</v>
      </c>
      <c r="S19" s="80"/>
      <c r="T19" s="81">
        <f t="shared" si="4"/>
        <v>-72</v>
      </c>
      <c r="U19" s="81"/>
    </row>
    <row r="20" spans="2:21" ht="13.5">
      <c r="B20" s="39">
        <v>12</v>
      </c>
      <c r="C20" s="78">
        <f t="shared" si="1"/>
        <v>191655.10914225507</v>
      </c>
      <c r="D20" s="78"/>
      <c r="E20" s="39">
        <v>2003</v>
      </c>
      <c r="F20" s="8">
        <v>42462</v>
      </c>
      <c r="G20" s="39" t="s">
        <v>3</v>
      </c>
      <c r="H20" s="79">
        <v>0.60227</v>
      </c>
      <c r="I20" s="79"/>
      <c r="J20" s="39">
        <v>44</v>
      </c>
      <c r="K20" s="78">
        <f t="shared" si="0"/>
        <v>5749.653274267652</v>
      </c>
      <c r="L20" s="78"/>
      <c r="M20" s="6">
        <f t="shared" si="2"/>
        <v>0.13067393805153754</v>
      </c>
      <c r="N20" s="39">
        <v>2003</v>
      </c>
      <c r="O20" s="8">
        <v>42462</v>
      </c>
      <c r="P20" s="79">
        <v>0.59953</v>
      </c>
      <c r="Q20" s="79"/>
      <c r="R20" s="80">
        <f t="shared" si="3"/>
        <v>3580.465902612082</v>
      </c>
      <c r="S20" s="80"/>
      <c r="T20" s="81">
        <f t="shared" si="4"/>
        <v>27.399999999999647</v>
      </c>
      <c r="U20" s="81"/>
    </row>
    <row r="21" spans="2:21" ht="13.5">
      <c r="B21" s="39">
        <v>13</v>
      </c>
      <c r="C21" s="78">
        <f t="shared" si="1"/>
        <v>195235.57504486715</v>
      </c>
      <c r="D21" s="78"/>
      <c r="E21" s="39">
        <v>2003</v>
      </c>
      <c r="F21" s="8">
        <v>42517</v>
      </c>
      <c r="G21" s="39" t="s">
        <v>3</v>
      </c>
      <c r="H21" s="79">
        <v>0.65486</v>
      </c>
      <c r="I21" s="79"/>
      <c r="J21" s="39">
        <v>78</v>
      </c>
      <c r="K21" s="78">
        <f t="shared" si="0"/>
        <v>5857.067251346014</v>
      </c>
      <c r="L21" s="78"/>
      <c r="M21" s="6">
        <f t="shared" si="2"/>
        <v>0.07509060578648735</v>
      </c>
      <c r="N21" s="39">
        <v>2003</v>
      </c>
      <c r="O21" s="8">
        <v>42518</v>
      </c>
      <c r="P21" s="79">
        <v>0.64999</v>
      </c>
      <c r="Q21" s="79"/>
      <c r="R21" s="80">
        <f t="shared" si="3"/>
        <v>3656.9125018019645</v>
      </c>
      <c r="S21" s="80"/>
      <c r="T21" s="81">
        <f t="shared" si="4"/>
        <v>48.70000000000041</v>
      </c>
      <c r="U21" s="81"/>
    </row>
    <row r="22" spans="2:21" ht="13.5">
      <c r="B22" s="39">
        <v>14</v>
      </c>
      <c r="C22" s="78">
        <f t="shared" si="1"/>
        <v>198892.48754666912</v>
      </c>
      <c r="D22" s="78"/>
      <c r="E22" s="39">
        <v>2003</v>
      </c>
      <c r="F22" s="8">
        <v>42558</v>
      </c>
      <c r="G22" s="39" t="s">
        <v>3</v>
      </c>
      <c r="H22" s="79">
        <v>0.67803</v>
      </c>
      <c r="I22" s="79"/>
      <c r="J22" s="39">
        <v>69</v>
      </c>
      <c r="K22" s="78">
        <f t="shared" si="0"/>
        <v>5966.774626400073</v>
      </c>
      <c r="L22" s="78"/>
      <c r="M22" s="6">
        <f t="shared" si="2"/>
        <v>0.08647499458550831</v>
      </c>
      <c r="N22" s="39">
        <v>2003</v>
      </c>
      <c r="O22" s="8">
        <v>42559</v>
      </c>
      <c r="P22" s="79">
        <v>0.67372</v>
      </c>
      <c r="Q22" s="79"/>
      <c r="R22" s="80">
        <f t="shared" si="3"/>
        <v>3727.072266635439</v>
      </c>
      <c r="S22" s="80"/>
      <c r="T22" s="81">
        <f t="shared" si="4"/>
        <v>43.100000000000364</v>
      </c>
      <c r="U22" s="81"/>
    </row>
    <row r="23" spans="2:21" ht="13.5">
      <c r="B23" s="39">
        <v>15</v>
      </c>
      <c r="C23" s="78">
        <f t="shared" si="1"/>
        <v>202619.55981330454</v>
      </c>
      <c r="D23" s="78"/>
      <c r="E23" s="39">
        <v>2003</v>
      </c>
      <c r="F23" s="8">
        <v>42574</v>
      </c>
      <c r="G23" s="39" t="s">
        <v>4</v>
      </c>
      <c r="H23" s="79">
        <v>0.65814</v>
      </c>
      <c r="I23" s="79"/>
      <c r="J23" s="39">
        <v>86</v>
      </c>
      <c r="K23" s="78">
        <f t="shared" si="0"/>
        <v>6078.586794399136</v>
      </c>
      <c r="L23" s="78"/>
      <c r="M23" s="6">
        <f t="shared" si="2"/>
        <v>0.07068124179533879</v>
      </c>
      <c r="N23" s="39">
        <v>2003</v>
      </c>
      <c r="O23" s="8">
        <v>42575</v>
      </c>
      <c r="P23" s="79">
        <v>0.66681</v>
      </c>
      <c r="Q23" s="79"/>
      <c r="R23" s="80">
        <f t="shared" si="3"/>
        <v>6128.063663655919</v>
      </c>
      <c r="S23" s="80"/>
      <c r="T23" s="81">
        <f t="shared" si="4"/>
        <v>86.70000000000067</v>
      </c>
      <c r="U23" s="81"/>
    </row>
    <row r="24" spans="2:21" ht="13.5">
      <c r="B24" s="39">
        <v>16</v>
      </c>
      <c r="C24" s="78">
        <f t="shared" si="1"/>
        <v>208747.62347696046</v>
      </c>
      <c r="D24" s="78"/>
      <c r="E24" s="39">
        <v>2003</v>
      </c>
      <c r="F24" s="8">
        <v>42587</v>
      </c>
      <c r="G24" s="39" t="s">
        <v>4</v>
      </c>
      <c r="H24" s="79">
        <v>0.64884</v>
      </c>
      <c r="I24" s="79"/>
      <c r="J24" s="39">
        <v>79</v>
      </c>
      <c r="K24" s="78">
        <f t="shared" si="0"/>
        <v>6262.428704308813</v>
      </c>
      <c r="L24" s="78"/>
      <c r="M24" s="6">
        <f t="shared" si="2"/>
        <v>0.07927124942163054</v>
      </c>
      <c r="N24" s="39">
        <v>2003</v>
      </c>
      <c r="O24" s="8">
        <v>42590</v>
      </c>
      <c r="P24" s="79">
        <v>0.65382</v>
      </c>
      <c r="Q24" s="79"/>
      <c r="R24" s="80">
        <f t="shared" si="3"/>
        <v>3947.7082211971883</v>
      </c>
      <c r="S24" s="80"/>
      <c r="T24" s="81">
        <f t="shared" si="4"/>
        <v>49.79999999999984</v>
      </c>
      <c r="U24" s="81"/>
    </row>
    <row r="25" spans="2:21" ht="13.5">
      <c r="B25" s="39">
        <v>17</v>
      </c>
      <c r="C25" s="78">
        <f t="shared" si="1"/>
        <v>212695.33169815765</v>
      </c>
      <c r="D25" s="78"/>
      <c r="E25" s="39">
        <v>2003</v>
      </c>
      <c r="F25" s="8">
        <v>42603</v>
      </c>
      <c r="G25" s="39" t="s">
        <v>3</v>
      </c>
      <c r="H25" s="79">
        <v>0.65228</v>
      </c>
      <c r="I25" s="79"/>
      <c r="J25" s="39">
        <v>103</v>
      </c>
      <c r="K25" s="78">
        <f t="shared" si="0"/>
        <v>6380.8599509447295</v>
      </c>
      <c r="L25" s="78"/>
      <c r="M25" s="6">
        <f t="shared" si="2"/>
        <v>0.06195009661111388</v>
      </c>
      <c r="N25" s="39">
        <v>2003</v>
      </c>
      <c r="O25" s="8">
        <v>42608</v>
      </c>
      <c r="P25" s="79">
        <v>0.6459</v>
      </c>
      <c r="Q25" s="79"/>
      <c r="R25" s="80">
        <f t="shared" si="3"/>
        <v>3952.416163789029</v>
      </c>
      <c r="S25" s="80"/>
      <c r="T25" s="81">
        <f t="shared" si="4"/>
        <v>63.799999999999415</v>
      </c>
      <c r="U25" s="81"/>
    </row>
    <row r="26" spans="2:21" ht="13.5">
      <c r="B26" s="39">
        <v>18</v>
      </c>
      <c r="C26" s="78">
        <f t="shared" si="1"/>
        <v>216647.74786194667</v>
      </c>
      <c r="D26" s="78"/>
      <c r="E26" s="39">
        <v>2003</v>
      </c>
      <c r="F26" s="8">
        <v>42621</v>
      </c>
      <c r="G26" s="39" t="s">
        <v>4</v>
      </c>
      <c r="H26" s="79">
        <v>0.65006</v>
      </c>
      <c r="I26" s="79"/>
      <c r="J26" s="39">
        <v>161</v>
      </c>
      <c r="K26" s="78">
        <f t="shared" si="0"/>
        <v>6499.4324358584</v>
      </c>
      <c r="L26" s="78"/>
      <c r="M26" s="6">
        <f t="shared" si="2"/>
        <v>0.040369145564337884</v>
      </c>
      <c r="N26" s="39">
        <v>2003</v>
      </c>
      <c r="O26" s="8">
        <v>42622</v>
      </c>
      <c r="P26" s="79">
        <v>0.66016</v>
      </c>
      <c r="Q26" s="79"/>
      <c r="R26" s="80">
        <f t="shared" si="3"/>
        <v>4077.2837019981253</v>
      </c>
      <c r="S26" s="80"/>
      <c r="T26" s="81">
        <f t="shared" si="4"/>
        <v>100.99999999999997</v>
      </c>
      <c r="U26" s="81"/>
    </row>
    <row r="27" spans="2:21" ht="13.5">
      <c r="B27" s="39">
        <v>19</v>
      </c>
      <c r="C27" s="78">
        <f t="shared" si="1"/>
        <v>220725.0315639448</v>
      </c>
      <c r="D27" s="78"/>
      <c r="E27" s="39">
        <v>2003</v>
      </c>
      <c r="F27" s="8">
        <v>42677</v>
      </c>
      <c r="G27" s="39" t="s">
        <v>3</v>
      </c>
      <c r="H27" s="79">
        <v>0.70227</v>
      </c>
      <c r="I27" s="79"/>
      <c r="J27" s="39">
        <v>86</v>
      </c>
      <c r="K27" s="78">
        <f t="shared" si="0"/>
        <v>6621.750946918343</v>
      </c>
      <c r="L27" s="78"/>
      <c r="M27" s="6">
        <f t="shared" si="2"/>
        <v>0.07699710403393423</v>
      </c>
      <c r="N27" s="39">
        <v>2003</v>
      </c>
      <c r="O27" s="8">
        <v>42677</v>
      </c>
      <c r="P27" s="79">
        <v>0.69716</v>
      </c>
      <c r="Q27" s="79"/>
      <c r="R27" s="80">
        <f t="shared" si="3"/>
        <v>3934.5520161339987</v>
      </c>
      <c r="S27" s="80"/>
      <c r="T27" s="81">
        <f t="shared" si="4"/>
        <v>51.09999999999948</v>
      </c>
      <c r="U27" s="81"/>
    </row>
    <row r="28" spans="2:21" ht="13.5">
      <c r="B28" s="39">
        <v>20</v>
      </c>
      <c r="C28" s="78">
        <f t="shared" si="1"/>
        <v>224659.5835800788</v>
      </c>
      <c r="D28" s="78"/>
      <c r="E28" s="39">
        <v>2004</v>
      </c>
      <c r="F28" s="8">
        <v>42383</v>
      </c>
      <c r="G28" s="39" t="s">
        <v>3</v>
      </c>
      <c r="H28" s="79">
        <v>0.77457</v>
      </c>
      <c r="I28" s="79"/>
      <c r="J28" s="39">
        <v>69</v>
      </c>
      <c r="K28" s="78">
        <f t="shared" si="0"/>
        <v>6739.787507402363</v>
      </c>
      <c r="L28" s="78"/>
      <c r="M28" s="6">
        <f t="shared" si="2"/>
        <v>0.09767807981742556</v>
      </c>
      <c r="N28" s="39">
        <v>2004</v>
      </c>
      <c r="O28" s="8">
        <v>42384</v>
      </c>
      <c r="P28" s="79">
        <v>0.77013</v>
      </c>
      <c r="Q28" s="79"/>
      <c r="R28" s="80">
        <f t="shared" si="3"/>
        <v>4336.9067438936945</v>
      </c>
      <c r="S28" s="80"/>
      <c r="T28" s="81">
        <f t="shared" si="4"/>
        <v>44.39999999999999</v>
      </c>
      <c r="U28" s="81"/>
    </row>
    <row r="29" spans="2:21" ht="13.5">
      <c r="B29" s="39">
        <v>21</v>
      </c>
      <c r="C29" s="78">
        <f t="shared" si="1"/>
        <v>228996.49032397248</v>
      </c>
      <c r="D29" s="78"/>
      <c r="E29" s="39">
        <v>2004</v>
      </c>
      <c r="F29" s="8">
        <v>42419</v>
      </c>
      <c r="G29" s="39" t="s">
        <v>3</v>
      </c>
      <c r="H29" s="79">
        <v>0.78615</v>
      </c>
      <c r="I29" s="79"/>
      <c r="J29" s="39">
        <v>146</v>
      </c>
      <c r="K29" s="78">
        <f t="shared" si="0"/>
        <v>6869.894709719174</v>
      </c>
      <c r="L29" s="78"/>
      <c r="M29" s="6">
        <f t="shared" si="2"/>
        <v>0.04705407335424092</v>
      </c>
      <c r="N29" s="39">
        <v>2004</v>
      </c>
      <c r="O29" s="8">
        <v>42420</v>
      </c>
      <c r="P29" s="79">
        <v>0.77717</v>
      </c>
      <c r="Q29" s="79"/>
      <c r="R29" s="80">
        <f t="shared" si="3"/>
        <v>4225.455787210829</v>
      </c>
      <c r="S29" s="80"/>
      <c r="T29" s="81">
        <f t="shared" si="4"/>
        <v>89.79999999999988</v>
      </c>
      <c r="U29" s="81"/>
    </row>
    <row r="30" spans="2:21" ht="13.5">
      <c r="B30" s="39">
        <v>22</v>
      </c>
      <c r="C30" s="78">
        <f t="shared" si="1"/>
        <v>233221.94611118332</v>
      </c>
      <c r="D30" s="78"/>
      <c r="E30" s="39">
        <v>2004</v>
      </c>
      <c r="F30" s="8">
        <v>42509</v>
      </c>
      <c r="G30" s="39" t="s">
        <v>4</v>
      </c>
      <c r="H30" s="79">
        <v>0.69635</v>
      </c>
      <c r="I30" s="79"/>
      <c r="J30" s="39">
        <v>173</v>
      </c>
      <c r="K30" s="78">
        <f t="shared" si="0"/>
        <v>6996.6583833355</v>
      </c>
      <c r="L30" s="78"/>
      <c r="M30" s="6">
        <f t="shared" si="2"/>
        <v>0.04044311204240174</v>
      </c>
      <c r="N30" s="39">
        <v>2004</v>
      </c>
      <c r="O30" s="8">
        <v>42515</v>
      </c>
      <c r="P30" s="79">
        <v>0.70706</v>
      </c>
      <c r="Q30" s="79"/>
      <c r="R30" s="80">
        <f t="shared" si="3"/>
        <v>4331.457299741225</v>
      </c>
      <c r="S30" s="80"/>
      <c r="T30" s="81">
        <f t="shared" si="4"/>
        <v>107.09999999999997</v>
      </c>
      <c r="U30" s="81"/>
    </row>
    <row r="31" spans="2:21" ht="13.5">
      <c r="B31" s="39">
        <v>23</v>
      </c>
      <c r="C31" s="78">
        <f t="shared" si="1"/>
        <v>237553.40341092454</v>
      </c>
      <c r="D31" s="78"/>
      <c r="E31" s="39">
        <v>2004</v>
      </c>
      <c r="F31" s="8">
        <v>42542</v>
      </c>
      <c r="G31" s="39" t="s">
        <v>4</v>
      </c>
      <c r="H31" s="79">
        <v>0.69176</v>
      </c>
      <c r="I31" s="79"/>
      <c r="J31" s="39">
        <v>145</v>
      </c>
      <c r="K31" s="78">
        <f t="shared" si="0"/>
        <v>7126.602102327736</v>
      </c>
      <c r="L31" s="78"/>
      <c r="M31" s="6">
        <f t="shared" si="2"/>
        <v>0.04914898001605335</v>
      </c>
      <c r="N31" s="39">
        <v>2004</v>
      </c>
      <c r="O31" s="8">
        <v>42545</v>
      </c>
      <c r="P31" s="79">
        <v>0.70058</v>
      </c>
      <c r="Q31" s="79"/>
      <c r="R31" s="80">
        <f t="shared" si="3"/>
        <v>4334.940037415875</v>
      </c>
      <c r="S31" s="80"/>
      <c r="T31" s="81">
        <f t="shared" si="4"/>
        <v>88.19999999999939</v>
      </c>
      <c r="U31" s="81"/>
    </row>
    <row r="32" spans="2:21" ht="13.5">
      <c r="B32" s="39">
        <v>24</v>
      </c>
      <c r="C32" s="78">
        <f t="shared" si="1"/>
        <v>241888.34344834043</v>
      </c>
      <c r="D32" s="78"/>
      <c r="E32" s="39">
        <v>2004</v>
      </c>
      <c r="F32" s="8">
        <v>42572</v>
      </c>
      <c r="G32" s="39" t="s">
        <v>3</v>
      </c>
      <c r="H32" s="79">
        <v>0.7193</v>
      </c>
      <c r="I32" s="79"/>
      <c r="J32" s="39">
        <v>155</v>
      </c>
      <c r="K32" s="78">
        <f t="shared" si="0"/>
        <v>7256.650303450213</v>
      </c>
      <c r="L32" s="78"/>
      <c r="M32" s="6">
        <f t="shared" si="2"/>
        <v>0.04681709873193686</v>
      </c>
      <c r="N32" s="39">
        <v>2004</v>
      </c>
      <c r="O32" s="8">
        <v>42573</v>
      </c>
      <c r="P32" s="79">
        <v>0.70986</v>
      </c>
      <c r="Q32" s="79"/>
      <c r="R32" s="80">
        <f t="shared" si="3"/>
        <v>4419.534120294841</v>
      </c>
      <c r="S32" s="80"/>
      <c r="T32" s="81">
        <f t="shared" si="4"/>
        <v>94.40000000000003</v>
      </c>
      <c r="U32" s="81"/>
    </row>
    <row r="33" spans="2:21" ht="13.5">
      <c r="B33" s="39">
        <v>25</v>
      </c>
      <c r="C33" s="78">
        <f t="shared" si="1"/>
        <v>246307.87756863527</v>
      </c>
      <c r="D33" s="78"/>
      <c r="E33" s="39">
        <v>2004</v>
      </c>
      <c r="F33" s="8">
        <v>42581</v>
      </c>
      <c r="G33" s="39" t="s">
        <v>4</v>
      </c>
      <c r="H33" s="79">
        <v>0.70264</v>
      </c>
      <c r="I33" s="79"/>
      <c r="J33" s="39">
        <v>96</v>
      </c>
      <c r="K33" s="78">
        <f t="shared" si="0"/>
        <v>7389.236327059058</v>
      </c>
      <c r="L33" s="78"/>
      <c r="M33" s="6">
        <f t="shared" si="2"/>
        <v>0.07697121174019851</v>
      </c>
      <c r="N33" s="39">
        <v>2004</v>
      </c>
      <c r="O33" s="8">
        <v>42588</v>
      </c>
      <c r="P33" s="79">
        <v>0.70846</v>
      </c>
      <c r="Q33" s="79"/>
      <c r="R33" s="80">
        <f t="shared" si="3"/>
        <v>4479.724523279504</v>
      </c>
      <c r="S33" s="80"/>
      <c r="T33" s="81">
        <f t="shared" si="4"/>
        <v>58.19999999999936</v>
      </c>
      <c r="U33" s="81"/>
    </row>
    <row r="34" spans="2:21" ht="13.5">
      <c r="B34" s="39">
        <v>26</v>
      </c>
      <c r="C34" s="78">
        <f t="shared" si="1"/>
        <v>250787.60209191477</v>
      </c>
      <c r="D34" s="78"/>
      <c r="E34" s="39">
        <v>2004</v>
      </c>
      <c r="F34" s="8">
        <v>42671</v>
      </c>
      <c r="G34" s="39" t="s">
        <v>3</v>
      </c>
      <c r="H34" s="79">
        <v>0.74255</v>
      </c>
      <c r="I34" s="79"/>
      <c r="J34" s="39">
        <v>85</v>
      </c>
      <c r="K34" s="78">
        <f t="shared" si="0"/>
        <v>7523.628062757442</v>
      </c>
      <c r="L34" s="78"/>
      <c r="M34" s="6">
        <f t="shared" si="2"/>
        <v>0.08851327132655815</v>
      </c>
      <c r="N34" s="39">
        <v>2004</v>
      </c>
      <c r="O34" s="8">
        <v>42671</v>
      </c>
      <c r="P34" s="79">
        <v>0.73737</v>
      </c>
      <c r="Q34" s="79"/>
      <c r="R34" s="80">
        <f t="shared" si="3"/>
        <v>4584.987454715777</v>
      </c>
      <c r="S34" s="80"/>
      <c r="T34" s="81">
        <f t="shared" si="4"/>
        <v>51.800000000000736</v>
      </c>
      <c r="U34" s="81"/>
    </row>
    <row r="35" spans="2:21" ht="13.5">
      <c r="B35" s="39">
        <v>27</v>
      </c>
      <c r="C35" s="78">
        <f t="shared" si="1"/>
        <v>255372.58954663054</v>
      </c>
      <c r="D35" s="78"/>
      <c r="E35" s="39">
        <v>2005</v>
      </c>
      <c r="F35" s="8">
        <v>42373</v>
      </c>
      <c r="G35" s="39" t="s">
        <v>3</v>
      </c>
      <c r="H35" s="79">
        <v>0.77015</v>
      </c>
      <c r="I35" s="79"/>
      <c r="J35" s="39">
        <v>147</v>
      </c>
      <c r="K35" s="78">
        <f t="shared" si="0"/>
        <v>7661.177686398916</v>
      </c>
      <c r="L35" s="78"/>
      <c r="M35" s="6">
        <f t="shared" si="2"/>
        <v>0.05211685500951643</v>
      </c>
      <c r="N35" s="39">
        <v>2005</v>
      </c>
      <c r="O35" s="8">
        <v>42374</v>
      </c>
      <c r="P35" s="79">
        <v>0.76101</v>
      </c>
      <c r="Q35" s="79"/>
      <c r="R35" s="80">
        <f t="shared" si="3"/>
        <v>4763.480547869821</v>
      </c>
      <c r="S35" s="80"/>
      <c r="T35" s="81">
        <f t="shared" si="4"/>
        <v>91.40000000000038</v>
      </c>
      <c r="U35" s="81"/>
    </row>
    <row r="36" spans="2:21" ht="13.5">
      <c r="B36" s="39">
        <v>28</v>
      </c>
      <c r="C36" s="78">
        <f t="shared" si="1"/>
        <v>260136.07009450035</v>
      </c>
      <c r="D36" s="78"/>
      <c r="E36" s="39">
        <v>2005</v>
      </c>
      <c r="F36" s="8">
        <v>42458</v>
      </c>
      <c r="G36" s="39" t="s">
        <v>4</v>
      </c>
      <c r="H36" s="79">
        <v>0.77166</v>
      </c>
      <c r="I36" s="79"/>
      <c r="J36" s="39">
        <v>48</v>
      </c>
      <c r="K36" s="78">
        <f t="shared" si="0"/>
        <v>7804.08210283501</v>
      </c>
      <c r="L36" s="78"/>
      <c r="M36" s="6">
        <f t="shared" si="2"/>
        <v>0.16258504380906272</v>
      </c>
      <c r="N36" s="39">
        <v>2005</v>
      </c>
      <c r="O36" s="8">
        <v>42458</v>
      </c>
      <c r="P36" s="79">
        <v>0.7745</v>
      </c>
      <c r="Q36" s="79"/>
      <c r="R36" s="80">
        <f t="shared" si="3"/>
        <v>4617.415244177306</v>
      </c>
      <c r="S36" s="80"/>
      <c r="T36" s="81">
        <f t="shared" si="4"/>
        <v>28.399999999999537</v>
      </c>
      <c r="U36" s="81"/>
    </row>
    <row r="37" spans="2:21" ht="13.5">
      <c r="B37" s="39">
        <v>29</v>
      </c>
      <c r="C37" s="78">
        <f t="shared" si="1"/>
        <v>264753.48533867765</v>
      </c>
      <c r="D37" s="78"/>
      <c r="E37" s="39">
        <v>2005</v>
      </c>
      <c r="F37" s="8">
        <v>42508</v>
      </c>
      <c r="G37" s="39" t="s">
        <v>4</v>
      </c>
      <c r="H37" s="79">
        <v>0.75916</v>
      </c>
      <c r="I37" s="79"/>
      <c r="J37" s="39">
        <v>63</v>
      </c>
      <c r="K37" s="78">
        <f t="shared" si="0"/>
        <v>7942.604560160329</v>
      </c>
      <c r="L37" s="78"/>
      <c r="M37" s="6">
        <f t="shared" si="2"/>
        <v>0.12607308825651317</v>
      </c>
      <c r="N37" s="39">
        <v>2005</v>
      </c>
      <c r="O37" s="8">
        <v>42514</v>
      </c>
      <c r="P37" s="79">
        <v>0.76317</v>
      </c>
      <c r="Q37" s="79"/>
      <c r="R37" s="80">
        <f t="shared" si="3"/>
        <v>5055.530839086266</v>
      </c>
      <c r="S37" s="80"/>
      <c r="T37" s="81">
        <f t="shared" si="4"/>
        <v>40.10000000000069</v>
      </c>
      <c r="U37" s="81"/>
    </row>
    <row r="38" spans="2:21" ht="13.5">
      <c r="B38" s="39">
        <v>30</v>
      </c>
      <c r="C38" s="78">
        <f t="shared" si="1"/>
        <v>269809.01617776393</v>
      </c>
      <c r="D38" s="78"/>
      <c r="E38" s="39">
        <v>2005</v>
      </c>
      <c r="F38" s="8">
        <v>42544</v>
      </c>
      <c r="G38" s="39" t="s">
        <v>3</v>
      </c>
      <c r="H38" s="79">
        <v>0.77231</v>
      </c>
      <c r="I38" s="79"/>
      <c r="J38" s="39">
        <v>89</v>
      </c>
      <c r="K38" s="78">
        <f t="shared" si="0"/>
        <v>8094.270485332918</v>
      </c>
      <c r="L38" s="78"/>
      <c r="M38" s="6">
        <f t="shared" si="2"/>
        <v>0.09094685938576312</v>
      </c>
      <c r="N38" s="39">
        <v>2005</v>
      </c>
      <c r="O38" s="8">
        <v>42545</v>
      </c>
      <c r="P38" s="79">
        <v>0.76683</v>
      </c>
      <c r="Q38" s="79"/>
      <c r="R38" s="80">
        <f t="shared" si="3"/>
        <v>4983.887894339856</v>
      </c>
      <c r="S38" s="80"/>
      <c r="T38" s="81">
        <f t="shared" si="4"/>
        <v>54.8000000000004</v>
      </c>
      <c r="U38" s="81"/>
    </row>
    <row r="39" spans="2:21" ht="13.5">
      <c r="B39" s="39">
        <v>31</v>
      </c>
      <c r="C39" s="78">
        <f t="shared" si="1"/>
        <v>274792.9040721038</v>
      </c>
      <c r="D39" s="78"/>
      <c r="E39" s="39">
        <v>2005</v>
      </c>
      <c r="F39" s="8">
        <v>42558</v>
      </c>
      <c r="G39" s="39" t="s">
        <v>4</v>
      </c>
      <c r="H39" s="79">
        <v>0.74484</v>
      </c>
      <c r="I39" s="79"/>
      <c r="J39" s="39">
        <v>83</v>
      </c>
      <c r="K39" s="78">
        <f t="shared" si="0"/>
        <v>8243.787122163114</v>
      </c>
      <c r="L39" s="78"/>
      <c r="M39" s="6">
        <f t="shared" si="2"/>
        <v>0.09932273641160379</v>
      </c>
      <c r="N39" s="39">
        <v>2005</v>
      </c>
      <c r="O39" s="8">
        <v>42563</v>
      </c>
      <c r="P39" s="79">
        <v>0.74985</v>
      </c>
      <c r="Q39" s="79"/>
      <c r="R39" s="80">
        <f t="shared" si="3"/>
        <v>4976.069094221419</v>
      </c>
      <c r="S39" s="80"/>
      <c r="T39" s="81">
        <f t="shared" si="4"/>
        <v>50.1000000000007</v>
      </c>
      <c r="U39" s="81"/>
    </row>
    <row r="40" spans="2:21" ht="13.5">
      <c r="B40" s="39">
        <v>32</v>
      </c>
      <c r="C40" s="78">
        <f t="shared" si="1"/>
        <v>279768.9731663252</v>
      </c>
      <c r="D40" s="78"/>
      <c r="E40" s="39">
        <v>2005</v>
      </c>
      <c r="F40" s="8">
        <v>42662</v>
      </c>
      <c r="G40" s="39" t="s">
        <v>4</v>
      </c>
      <c r="H40" s="79">
        <v>0.74923</v>
      </c>
      <c r="I40" s="79"/>
      <c r="J40" s="39">
        <v>55</v>
      </c>
      <c r="K40" s="78">
        <f t="shared" si="0"/>
        <v>8393.069194989755</v>
      </c>
      <c r="L40" s="78"/>
      <c r="M40" s="6">
        <f t="shared" si="2"/>
        <v>0.15260125809072284</v>
      </c>
      <c r="N40" s="39">
        <v>2005</v>
      </c>
      <c r="O40" s="8">
        <v>42663</v>
      </c>
      <c r="P40" s="79">
        <v>0.75262</v>
      </c>
      <c r="Q40" s="79"/>
      <c r="R40" s="80">
        <f t="shared" si="3"/>
        <v>5173.182649275511</v>
      </c>
      <c r="S40" s="80"/>
      <c r="T40" s="81">
        <f t="shared" si="4"/>
        <v>33.90000000000004</v>
      </c>
      <c r="U40" s="81"/>
    </row>
    <row r="41" spans="2:21" ht="13.5">
      <c r="B41" s="39">
        <v>33</v>
      </c>
      <c r="C41" s="78">
        <f t="shared" si="1"/>
        <v>284942.1558156007</v>
      </c>
      <c r="D41" s="78"/>
      <c r="E41" s="39">
        <v>2005</v>
      </c>
      <c r="F41" s="8">
        <v>42719</v>
      </c>
      <c r="G41" s="39" t="s">
        <v>3</v>
      </c>
      <c r="H41" s="79">
        <v>0.75194</v>
      </c>
      <c r="I41" s="79"/>
      <c r="J41" s="39">
        <v>60</v>
      </c>
      <c r="K41" s="78">
        <f t="shared" si="0"/>
        <v>8548.26467446802</v>
      </c>
      <c r="L41" s="78"/>
      <c r="M41" s="6">
        <f t="shared" si="2"/>
        <v>0.14247107790780034</v>
      </c>
      <c r="N41" s="39">
        <v>2005</v>
      </c>
      <c r="O41" s="8">
        <v>42719</v>
      </c>
      <c r="P41" s="79">
        <v>0.74818</v>
      </c>
      <c r="Q41" s="79"/>
      <c r="R41" s="80">
        <f t="shared" si="3"/>
        <v>5356.91252933343</v>
      </c>
      <c r="S41" s="80"/>
      <c r="T41" s="81">
        <f t="shared" si="4"/>
        <v>37.60000000000097</v>
      </c>
      <c r="U41" s="81"/>
    </row>
    <row r="42" spans="2:21" ht="13.5">
      <c r="B42" s="39">
        <v>34</v>
      </c>
      <c r="C42" s="78">
        <f t="shared" si="1"/>
        <v>290299.06834493414</v>
      </c>
      <c r="D42" s="78"/>
      <c r="E42" s="39">
        <v>2005</v>
      </c>
      <c r="F42" s="8">
        <v>42732</v>
      </c>
      <c r="G42" s="39" t="s">
        <v>4</v>
      </c>
      <c r="H42" s="79">
        <v>0.73011</v>
      </c>
      <c r="I42" s="79"/>
      <c r="J42" s="39">
        <v>69</v>
      </c>
      <c r="K42" s="78">
        <f t="shared" si="0"/>
        <v>8708.972050348024</v>
      </c>
      <c r="L42" s="78"/>
      <c r="M42" s="6">
        <f t="shared" si="2"/>
        <v>0.12621698623692787</v>
      </c>
      <c r="N42" s="39">
        <v>2005</v>
      </c>
      <c r="O42" s="8">
        <v>42734</v>
      </c>
      <c r="P42" s="79">
        <v>0.73423</v>
      </c>
      <c r="Q42" s="79"/>
      <c r="R42" s="80">
        <f t="shared" si="3"/>
        <v>5200.139832961444</v>
      </c>
      <c r="S42" s="80"/>
      <c r="T42" s="81">
        <f t="shared" si="4"/>
        <v>41.200000000000124</v>
      </c>
      <c r="U42" s="81"/>
    </row>
    <row r="43" spans="2:21" ht="13.5">
      <c r="B43" s="39">
        <v>35</v>
      </c>
      <c r="C43" s="78">
        <f t="shared" si="1"/>
        <v>295499.2081778956</v>
      </c>
      <c r="D43" s="78"/>
      <c r="E43" s="39">
        <v>2006</v>
      </c>
      <c r="F43" s="8">
        <v>42387</v>
      </c>
      <c r="G43" s="39" t="s">
        <v>3</v>
      </c>
      <c r="H43" s="79">
        <v>0.74942</v>
      </c>
      <c r="I43" s="79"/>
      <c r="J43" s="39">
        <v>85</v>
      </c>
      <c r="K43" s="78">
        <f t="shared" si="0"/>
        <v>8864.976245336868</v>
      </c>
      <c r="L43" s="78"/>
      <c r="M43" s="6">
        <f t="shared" si="2"/>
        <v>0.10429383818043374</v>
      </c>
      <c r="N43" s="39">
        <v>2005</v>
      </c>
      <c r="O43" s="8">
        <v>42400</v>
      </c>
      <c r="P43" s="79">
        <v>0.75789</v>
      </c>
      <c r="Q43" s="79"/>
      <c r="R43" s="80">
        <f t="shared" si="3"/>
        <v>-8833.688093882714</v>
      </c>
      <c r="S43" s="80"/>
      <c r="T43" s="81">
        <f t="shared" si="4"/>
        <v>-85</v>
      </c>
      <c r="U43" s="81"/>
    </row>
    <row r="44" spans="2:21" ht="13.5">
      <c r="B44" s="39">
        <v>36</v>
      </c>
      <c r="C44" s="78">
        <f t="shared" si="1"/>
        <v>286665.5200840129</v>
      </c>
      <c r="D44" s="78"/>
      <c r="E44" s="39">
        <v>2006</v>
      </c>
      <c r="F44" s="8">
        <v>42414</v>
      </c>
      <c r="G44" s="39" t="s">
        <v>4</v>
      </c>
      <c r="H44" s="79">
        <v>0.74153</v>
      </c>
      <c r="I44" s="79"/>
      <c r="J44" s="39">
        <v>61</v>
      </c>
      <c r="K44" s="78">
        <f t="shared" si="0"/>
        <v>8599.965602520386</v>
      </c>
      <c r="L44" s="78"/>
      <c r="M44" s="6">
        <f t="shared" si="2"/>
        <v>0.14098304266426862</v>
      </c>
      <c r="N44" s="39">
        <v>2006</v>
      </c>
      <c r="O44" s="8">
        <v>42417</v>
      </c>
      <c r="P44" s="79">
        <v>0.7354</v>
      </c>
      <c r="Q44" s="79"/>
      <c r="R44" s="80">
        <f t="shared" si="3"/>
        <v>-8642.260515319622</v>
      </c>
      <c r="S44" s="80"/>
      <c r="T44" s="81">
        <f t="shared" si="4"/>
        <v>-61</v>
      </c>
      <c r="U44" s="81"/>
    </row>
    <row r="45" spans="2:21" ht="13.5">
      <c r="B45" s="39">
        <v>37</v>
      </c>
      <c r="C45" s="78">
        <f t="shared" si="1"/>
        <v>278023.25956869323</v>
      </c>
      <c r="D45" s="78"/>
      <c r="E45" s="39">
        <v>2006</v>
      </c>
      <c r="F45" s="8">
        <v>42434</v>
      </c>
      <c r="G45" s="39" t="s">
        <v>4</v>
      </c>
      <c r="H45" s="79">
        <v>0.73775</v>
      </c>
      <c r="I45" s="79"/>
      <c r="J45" s="39">
        <v>75</v>
      </c>
      <c r="K45" s="78">
        <f t="shared" si="0"/>
        <v>8340.697787060797</v>
      </c>
      <c r="L45" s="78"/>
      <c r="M45" s="6">
        <f t="shared" si="2"/>
        <v>0.1112093038274773</v>
      </c>
      <c r="N45" s="39">
        <v>2006</v>
      </c>
      <c r="O45" s="8">
        <v>42446</v>
      </c>
      <c r="P45" s="79">
        <v>0.73005</v>
      </c>
      <c r="Q45" s="79"/>
      <c r="R45" s="80">
        <f t="shared" si="3"/>
        <v>-8563.116394715798</v>
      </c>
      <c r="S45" s="80"/>
      <c r="T45" s="81">
        <f t="shared" si="4"/>
        <v>-75</v>
      </c>
      <c r="U45" s="81"/>
    </row>
    <row r="46" spans="2:21" ht="13.5">
      <c r="B46" s="39">
        <v>38</v>
      </c>
      <c r="C46" s="78">
        <f t="shared" si="1"/>
        <v>269460.14317397744</v>
      </c>
      <c r="D46" s="78"/>
      <c r="E46" s="39">
        <v>2006</v>
      </c>
      <c r="F46" s="8">
        <v>42459</v>
      </c>
      <c r="G46" s="39" t="s">
        <v>4</v>
      </c>
      <c r="H46" s="79">
        <v>0.71192</v>
      </c>
      <c r="I46" s="79"/>
      <c r="J46" s="39">
        <v>108</v>
      </c>
      <c r="K46" s="78">
        <f t="shared" si="0"/>
        <v>8083.804295219323</v>
      </c>
      <c r="L46" s="78"/>
      <c r="M46" s="6">
        <f t="shared" si="2"/>
        <v>0.07485003977054928</v>
      </c>
      <c r="N46" s="39">
        <v>2006</v>
      </c>
      <c r="O46" s="8">
        <v>42463</v>
      </c>
      <c r="P46" s="79">
        <v>0.71878</v>
      </c>
      <c r="Q46" s="79"/>
      <c r="R46" s="80">
        <f t="shared" si="3"/>
        <v>5134.712728259664</v>
      </c>
      <c r="S46" s="80"/>
      <c r="T46" s="81">
        <f t="shared" si="4"/>
        <v>68.59999999999977</v>
      </c>
      <c r="U46" s="81"/>
    </row>
    <row r="47" spans="2:21" ht="13.5">
      <c r="B47" s="39">
        <v>39</v>
      </c>
      <c r="C47" s="78">
        <f t="shared" si="1"/>
        <v>274594.8559022371</v>
      </c>
      <c r="D47" s="78"/>
      <c r="E47" s="39">
        <v>2006</v>
      </c>
      <c r="F47" s="8">
        <v>42565</v>
      </c>
      <c r="G47" s="39" t="s">
        <v>3</v>
      </c>
      <c r="H47" s="79">
        <v>0.75084</v>
      </c>
      <c r="I47" s="79"/>
      <c r="J47" s="39">
        <v>59</v>
      </c>
      <c r="K47" s="78">
        <f t="shared" si="0"/>
        <v>8237.845677067113</v>
      </c>
      <c r="L47" s="78"/>
      <c r="M47" s="6">
        <f t="shared" si="2"/>
        <v>0.1396245030011375</v>
      </c>
      <c r="N47" s="39">
        <v>2006</v>
      </c>
      <c r="O47" s="8">
        <v>42568</v>
      </c>
      <c r="P47" s="79">
        <v>0.74721</v>
      </c>
      <c r="Q47" s="79"/>
      <c r="R47" s="80">
        <f t="shared" si="3"/>
        <v>5068.369458941167</v>
      </c>
      <c r="S47" s="80"/>
      <c r="T47" s="81">
        <f t="shared" si="4"/>
        <v>36.29999999999911</v>
      </c>
      <c r="U47" s="81"/>
    </row>
    <row r="48" spans="2:21" ht="13.5">
      <c r="B48" s="39">
        <v>40</v>
      </c>
      <c r="C48" s="78">
        <f t="shared" si="1"/>
        <v>279663.2253611783</v>
      </c>
      <c r="D48" s="78"/>
      <c r="E48" s="39">
        <v>2006</v>
      </c>
      <c r="F48" s="8">
        <v>42585</v>
      </c>
      <c r="G48" s="39" t="s">
        <v>37</v>
      </c>
      <c r="H48" s="79">
        <v>0.75941</v>
      </c>
      <c r="I48" s="79"/>
      <c r="J48" s="39">
        <v>89</v>
      </c>
      <c r="K48" s="78">
        <f t="shared" si="0"/>
        <v>8389.896760835349</v>
      </c>
      <c r="L48" s="78"/>
      <c r="M48" s="6">
        <f t="shared" si="2"/>
        <v>0.09426850293073426</v>
      </c>
      <c r="N48" s="39">
        <v>2006</v>
      </c>
      <c r="O48" s="8">
        <v>42592</v>
      </c>
      <c r="P48" s="79">
        <v>0.76837</v>
      </c>
      <c r="Q48" s="79"/>
      <c r="R48" s="80">
        <f t="shared" si="3"/>
        <v>-8446.45786259376</v>
      </c>
      <c r="S48" s="80"/>
      <c r="T48" s="81">
        <f t="shared" si="4"/>
        <v>-89</v>
      </c>
      <c r="U48" s="81"/>
    </row>
    <row r="49" spans="2:21" ht="13.5">
      <c r="B49" s="39">
        <v>41</v>
      </c>
      <c r="C49" s="78">
        <f t="shared" si="1"/>
        <v>271216.7674985845</v>
      </c>
      <c r="D49" s="78"/>
      <c r="E49" s="39">
        <v>2006</v>
      </c>
      <c r="F49" s="8">
        <v>42619</v>
      </c>
      <c r="G49" s="39" t="s">
        <v>3</v>
      </c>
      <c r="H49" s="79">
        <v>0.76822</v>
      </c>
      <c r="I49" s="79"/>
      <c r="J49" s="39">
        <v>40</v>
      </c>
      <c r="K49" s="78">
        <f t="shared" si="0"/>
        <v>8136.503024957536</v>
      </c>
      <c r="L49" s="78"/>
      <c r="M49" s="6">
        <f t="shared" si="2"/>
        <v>0.20341257562393839</v>
      </c>
      <c r="N49" s="39">
        <v>2006</v>
      </c>
      <c r="O49" s="8">
        <v>42619</v>
      </c>
      <c r="P49" s="79">
        <v>0.7658</v>
      </c>
      <c r="Q49" s="79"/>
      <c r="R49" s="80">
        <f t="shared" si="3"/>
        <v>4922.584330099264</v>
      </c>
      <c r="S49" s="80"/>
      <c r="T49" s="81">
        <f t="shared" si="4"/>
        <v>24.199999999999775</v>
      </c>
      <c r="U49" s="81"/>
    </row>
    <row r="50" spans="2:21" ht="13.5">
      <c r="B50" s="39">
        <v>42</v>
      </c>
      <c r="C50" s="78">
        <f t="shared" si="1"/>
        <v>276139.3518286838</v>
      </c>
      <c r="D50" s="78"/>
      <c r="E50" s="39">
        <v>2006</v>
      </c>
      <c r="F50" s="8">
        <v>42627</v>
      </c>
      <c r="G50" s="39" t="s">
        <v>4</v>
      </c>
      <c r="H50" s="79">
        <v>0.75424</v>
      </c>
      <c r="I50" s="79"/>
      <c r="J50" s="39">
        <v>60</v>
      </c>
      <c r="K50" s="78">
        <f t="shared" si="0"/>
        <v>8284.180554860513</v>
      </c>
      <c r="L50" s="78"/>
      <c r="M50" s="6">
        <f t="shared" si="2"/>
        <v>0.1380696759143419</v>
      </c>
      <c r="N50" s="39">
        <v>2006</v>
      </c>
      <c r="O50" s="8">
        <v>42634</v>
      </c>
      <c r="P50" s="79">
        <v>0.75793</v>
      </c>
      <c r="Q50" s="79"/>
      <c r="R50" s="80">
        <f t="shared" si="3"/>
        <v>5094.771041239176</v>
      </c>
      <c r="S50" s="80"/>
      <c r="T50" s="81">
        <f t="shared" si="4"/>
        <v>36.89999999999971</v>
      </c>
      <c r="U50" s="81"/>
    </row>
    <row r="51" spans="2:21" ht="13.5">
      <c r="B51" s="39">
        <v>43</v>
      </c>
      <c r="C51" s="78">
        <f t="shared" si="1"/>
        <v>281234.122869923</v>
      </c>
      <c r="D51" s="78"/>
      <c r="E51" s="39">
        <v>2006</v>
      </c>
      <c r="F51" s="8">
        <v>42655</v>
      </c>
      <c r="G51" s="39" t="s">
        <v>4</v>
      </c>
      <c r="H51" s="79">
        <v>0.74957</v>
      </c>
      <c r="I51" s="79"/>
      <c r="J51" s="39">
        <v>81</v>
      </c>
      <c r="K51" s="78">
        <f t="shared" si="0"/>
        <v>8437.02368609769</v>
      </c>
      <c r="L51" s="78"/>
      <c r="M51" s="6">
        <f t="shared" si="2"/>
        <v>0.10416078624811963</v>
      </c>
      <c r="N51" s="39">
        <v>2006</v>
      </c>
      <c r="O51" s="8">
        <v>42659</v>
      </c>
      <c r="P51" s="79">
        <v>0.75469</v>
      </c>
      <c r="Q51" s="79"/>
      <c r="R51" s="80">
        <f t="shared" si="3"/>
        <v>5333.0322559037395</v>
      </c>
      <c r="S51" s="80"/>
      <c r="T51" s="81">
        <f t="shared" si="4"/>
        <v>51.20000000000013</v>
      </c>
      <c r="U51" s="81"/>
    </row>
    <row r="52" spans="2:21" ht="13.5">
      <c r="B52" s="39">
        <v>44</v>
      </c>
      <c r="C52" s="78">
        <f t="shared" si="1"/>
        <v>286567.1551258268</v>
      </c>
      <c r="D52" s="78"/>
      <c r="E52" s="39">
        <v>2007</v>
      </c>
      <c r="F52" s="8">
        <v>42380</v>
      </c>
      <c r="G52" s="39" t="s">
        <v>4</v>
      </c>
      <c r="H52" s="79">
        <v>0.78346</v>
      </c>
      <c r="I52" s="79"/>
      <c r="J52" s="39">
        <v>74</v>
      </c>
      <c r="K52" s="78">
        <f t="shared" si="0"/>
        <v>8597.014653774802</v>
      </c>
      <c r="L52" s="78"/>
      <c r="M52" s="6">
        <f t="shared" si="2"/>
        <v>0.1161758736996595</v>
      </c>
      <c r="N52" s="39">
        <v>2007</v>
      </c>
      <c r="O52" s="8">
        <v>42387</v>
      </c>
      <c r="P52" s="79">
        <v>0.78806</v>
      </c>
      <c r="Q52" s="79"/>
      <c r="R52" s="80">
        <f t="shared" si="3"/>
        <v>5344.0901901842635</v>
      </c>
      <c r="S52" s="80"/>
      <c r="T52" s="81">
        <f t="shared" si="4"/>
        <v>45.999999999999375</v>
      </c>
      <c r="U52" s="81"/>
    </row>
    <row r="53" spans="2:21" ht="13.5">
      <c r="B53" s="39">
        <v>45</v>
      </c>
      <c r="C53" s="78">
        <f t="shared" si="1"/>
        <v>291911.245316011</v>
      </c>
      <c r="D53" s="78"/>
      <c r="E53" s="39">
        <v>2007</v>
      </c>
      <c r="F53" s="8">
        <v>42400</v>
      </c>
      <c r="G53" s="39" t="s">
        <v>4</v>
      </c>
      <c r="H53" s="79">
        <v>0.7742</v>
      </c>
      <c r="I53" s="79"/>
      <c r="J53" s="39">
        <v>46</v>
      </c>
      <c r="K53" s="78">
        <f t="shared" si="0"/>
        <v>8757.33735948033</v>
      </c>
      <c r="L53" s="78"/>
      <c r="M53" s="6">
        <f t="shared" si="2"/>
        <v>0.19037689911913763</v>
      </c>
      <c r="N53" s="39">
        <v>2007</v>
      </c>
      <c r="O53" s="8">
        <v>42406</v>
      </c>
      <c r="P53" s="79">
        <v>0.77703</v>
      </c>
      <c r="Q53" s="79"/>
      <c r="R53" s="80">
        <f t="shared" si="3"/>
        <v>5387.666245071593</v>
      </c>
      <c r="S53" s="80"/>
      <c r="T53" s="81">
        <f t="shared" si="4"/>
        <v>28.29999999999999</v>
      </c>
      <c r="U53" s="81"/>
    </row>
    <row r="54" spans="2:21" ht="13.5">
      <c r="B54" s="39">
        <v>46</v>
      </c>
      <c r="C54" s="78">
        <f t="shared" si="1"/>
        <v>297298.9115610826</v>
      </c>
      <c r="D54" s="78"/>
      <c r="E54" s="39">
        <v>2007</v>
      </c>
      <c r="F54" s="8">
        <v>42428</v>
      </c>
      <c r="G54" s="39" t="s">
        <v>3</v>
      </c>
      <c r="H54" s="79">
        <v>0.78711</v>
      </c>
      <c r="I54" s="79"/>
      <c r="J54" s="39">
        <v>72</v>
      </c>
      <c r="K54" s="78">
        <f t="shared" si="0"/>
        <v>8918.967346832476</v>
      </c>
      <c r="L54" s="78"/>
      <c r="M54" s="6">
        <f t="shared" si="2"/>
        <v>0.1238745464837844</v>
      </c>
      <c r="N54" s="39">
        <v>2007</v>
      </c>
      <c r="O54" s="8">
        <v>42431</v>
      </c>
      <c r="P54" s="79">
        <v>0.7827</v>
      </c>
      <c r="Q54" s="79"/>
      <c r="R54" s="80">
        <f t="shared" si="3"/>
        <v>5462.867499934923</v>
      </c>
      <c r="S54" s="80"/>
      <c r="T54" s="81">
        <f t="shared" si="4"/>
        <v>44.10000000000025</v>
      </c>
      <c r="U54" s="81"/>
    </row>
    <row r="55" spans="2:21" ht="13.5">
      <c r="B55" s="39">
        <v>47</v>
      </c>
      <c r="C55" s="78">
        <f t="shared" si="1"/>
        <v>302761.7790610175</v>
      </c>
      <c r="D55" s="78"/>
      <c r="E55" s="39">
        <v>2007</v>
      </c>
      <c r="F55" s="8">
        <v>42479</v>
      </c>
      <c r="G55" s="39" t="s">
        <v>3</v>
      </c>
      <c r="H55" s="79">
        <v>0.83122</v>
      </c>
      <c r="I55" s="79"/>
      <c r="J55" s="39">
        <v>76</v>
      </c>
      <c r="K55" s="78">
        <f t="shared" si="0"/>
        <v>9082.853371830524</v>
      </c>
      <c r="L55" s="78"/>
      <c r="M55" s="6">
        <f t="shared" si="2"/>
        <v>0.11951122857671743</v>
      </c>
      <c r="N55" s="39">
        <v>2007</v>
      </c>
      <c r="O55" s="8">
        <v>42484</v>
      </c>
      <c r="P55" s="79">
        <v>0.82627</v>
      </c>
      <c r="Q55" s="79"/>
      <c r="R55" s="80">
        <f t="shared" si="3"/>
        <v>5915.805814547525</v>
      </c>
      <c r="S55" s="80"/>
      <c r="T55" s="81">
        <f t="shared" si="4"/>
        <v>49.5000000000001</v>
      </c>
      <c r="U55" s="81"/>
    </row>
    <row r="56" spans="2:21" ht="13.5">
      <c r="B56" s="39">
        <v>48</v>
      </c>
      <c r="C56" s="78">
        <f t="shared" si="1"/>
        <v>308677.584875565</v>
      </c>
      <c r="D56" s="78"/>
      <c r="E56" s="39">
        <v>2007</v>
      </c>
      <c r="F56" s="8">
        <v>42520</v>
      </c>
      <c r="G56" s="39" t="s">
        <v>4</v>
      </c>
      <c r="H56" s="79">
        <v>0.82175</v>
      </c>
      <c r="I56" s="79"/>
      <c r="J56" s="39">
        <v>56</v>
      </c>
      <c r="K56" s="78">
        <f t="shared" si="0"/>
        <v>9260.32754626695</v>
      </c>
      <c r="L56" s="78"/>
      <c r="M56" s="6">
        <f t="shared" si="2"/>
        <v>0.1653629918976241</v>
      </c>
      <c r="N56" s="39">
        <v>2007</v>
      </c>
      <c r="O56" s="8">
        <v>42521</v>
      </c>
      <c r="P56" s="79">
        <v>0.82523</v>
      </c>
      <c r="Q56" s="79"/>
      <c r="R56" s="80">
        <f t="shared" si="3"/>
        <v>5754.632118037383</v>
      </c>
      <c r="S56" s="80"/>
      <c r="T56" s="81">
        <f t="shared" si="4"/>
        <v>34.80000000000039</v>
      </c>
      <c r="U56" s="81"/>
    </row>
    <row r="57" spans="2:21" ht="13.5">
      <c r="B57" s="39">
        <v>49</v>
      </c>
      <c r="C57" s="78">
        <f t="shared" si="1"/>
        <v>314432.2169936024</v>
      </c>
      <c r="D57" s="78"/>
      <c r="E57" s="39">
        <v>2007</v>
      </c>
      <c r="F57" s="8">
        <v>42548</v>
      </c>
      <c r="G57" s="39" t="s">
        <v>3</v>
      </c>
      <c r="H57" s="79">
        <v>0.84492</v>
      </c>
      <c r="I57" s="79"/>
      <c r="J57" s="39">
        <v>60</v>
      </c>
      <c r="K57" s="78">
        <f t="shared" si="0"/>
        <v>9432.966509808071</v>
      </c>
      <c r="L57" s="78"/>
      <c r="M57" s="6">
        <f t="shared" si="2"/>
        <v>0.15721610849680118</v>
      </c>
      <c r="N57" s="39">
        <v>2007</v>
      </c>
      <c r="O57" s="8">
        <v>42548</v>
      </c>
      <c r="P57" s="79">
        <v>0.84116</v>
      </c>
      <c r="Q57" s="79"/>
      <c r="R57" s="80">
        <f t="shared" si="3"/>
        <v>5911.325679479702</v>
      </c>
      <c r="S57" s="80"/>
      <c r="T57" s="81">
        <f t="shared" si="4"/>
        <v>37.59999999999985</v>
      </c>
      <c r="U57" s="81"/>
    </row>
    <row r="58" spans="2:21" ht="13.5">
      <c r="B58" s="39">
        <v>50</v>
      </c>
      <c r="C58" s="78">
        <f t="shared" si="1"/>
        <v>320343.5426730821</v>
      </c>
      <c r="D58" s="78"/>
      <c r="E58" s="39">
        <v>2007</v>
      </c>
      <c r="F58" s="8">
        <v>42577</v>
      </c>
      <c r="G58" s="39" t="s">
        <v>3</v>
      </c>
      <c r="H58" s="79">
        <v>0.87509</v>
      </c>
      <c r="I58" s="79"/>
      <c r="J58" s="39">
        <v>119</v>
      </c>
      <c r="K58" s="78">
        <f t="shared" si="0"/>
        <v>9610.306280192463</v>
      </c>
      <c r="L58" s="78"/>
      <c r="M58" s="6">
        <f t="shared" si="2"/>
        <v>0.08075887630413835</v>
      </c>
      <c r="N58" s="39">
        <v>2007</v>
      </c>
      <c r="O58" s="8">
        <v>42578</v>
      </c>
      <c r="P58" s="79">
        <v>0.86784</v>
      </c>
      <c r="Q58" s="79"/>
      <c r="R58" s="80">
        <f t="shared" si="3"/>
        <v>5855.018532050102</v>
      </c>
      <c r="S58" s="80"/>
      <c r="T58" s="81">
        <f t="shared" si="4"/>
        <v>72.5000000000009</v>
      </c>
      <c r="U58" s="81"/>
    </row>
    <row r="59" spans="2:21" ht="13.5">
      <c r="B59" s="39">
        <v>51</v>
      </c>
      <c r="C59" s="78">
        <f t="shared" si="1"/>
        <v>326198.56120513217</v>
      </c>
      <c r="D59" s="78"/>
      <c r="E59" s="39">
        <v>2007</v>
      </c>
      <c r="F59" s="8">
        <v>42675</v>
      </c>
      <c r="G59" s="39" t="s">
        <v>3</v>
      </c>
      <c r="H59" s="79">
        <v>0.91435</v>
      </c>
      <c r="I59" s="79"/>
      <c r="J59" s="39">
        <v>199</v>
      </c>
      <c r="K59" s="78">
        <f t="shared" si="0"/>
        <v>9785.956836153964</v>
      </c>
      <c r="L59" s="78"/>
      <c r="M59" s="6">
        <f t="shared" si="2"/>
        <v>0.049175662493236</v>
      </c>
      <c r="N59" s="39">
        <v>2007</v>
      </c>
      <c r="O59" s="8">
        <v>42681</v>
      </c>
      <c r="P59" s="79">
        <v>0.9343</v>
      </c>
      <c r="Q59" s="79"/>
      <c r="R59" s="80">
        <f t="shared" si="3"/>
        <v>-9810.544667400594</v>
      </c>
      <c r="S59" s="80"/>
      <c r="T59" s="81">
        <f t="shared" si="4"/>
        <v>-199</v>
      </c>
      <c r="U59" s="81"/>
    </row>
    <row r="60" spans="2:21" ht="13.5">
      <c r="B60" s="39">
        <v>52</v>
      </c>
      <c r="C60" s="78">
        <f t="shared" si="1"/>
        <v>316388.0165377316</v>
      </c>
      <c r="D60" s="78"/>
      <c r="E60" s="39">
        <v>2007</v>
      </c>
      <c r="F60" s="8">
        <v>42683</v>
      </c>
      <c r="G60" s="39" t="s">
        <v>3</v>
      </c>
      <c r="H60" s="79">
        <v>0.91047</v>
      </c>
      <c r="I60" s="79"/>
      <c r="J60" s="39">
        <v>291</v>
      </c>
      <c r="K60" s="78">
        <f t="shared" si="0"/>
        <v>9491.640496131948</v>
      </c>
      <c r="L60" s="78"/>
      <c r="M60" s="6">
        <f t="shared" si="2"/>
        <v>0.03261732129254965</v>
      </c>
      <c r="N60" s="39">
        <v>2007</v>
      </c>
      <c r="O60" s="8">
        <v>42686</v>
      </c>
      <c r="P60" s="79">
        <v>0.89255</v>
      </c>
      <c r="Q60" s="79"/>
      <c r="R60" s="80">
        <f t="shared" si="3"/>
        <v>5845.023975624913</v>
      </c>
      <c r="S60" s="80"/>
      <c r="T60" s="81">
        <f t="shared" si="4"/>
        <v>179.20000000000047</v>
      </c>
      <c r="U60" s="81"/>
    </row>
    <row r="61" spans="2:21" ht="13.5">
      <c r="B61" s="39">
        <v>53</v>
      </c>
      <c r="C61" s="78">
        <f t="shared" si="1"/>
        <v>322233.0405133565</v>
      </c>
      <c r="D61" s="78"/>
      <c r="E61" s="39">
        <v>2008</v>
      </c>
      <c r="F61" s="8">
        <v>42657</v>
      </c>
      <c r="G61" s="39" t="s">
        <v>4</v>
      </c>
      <c r="H61" s="79">
        <v>0.71252</v>
      </c>
      <c r="I61" s="79"/>
      <c r="J61" s="39">
        <v>800</v>
      </c>
      <c r="K61" s="78">
        <f t="shared" si="0"/>
        <v>9666.991215400694</v>
      </c>
      <c r="L61" s="78"/>
      <c r="M61" s="6">
        <f t="shared" si="2"/>
        <v>0.012083739019250868</v>
      </c>
      <c r="N61" s="39">
        <v>2008</v>
      </c>
      <c r="O61" s="8">
        <v>42667</v>
      </c>
      <c r="P61" s="79">
        <v>0.63223</v>
      </c>
      <c r="Q61" s="79"/>
      <c r="R61" s="80">
        <f t="shared" si="3"/>
        <v>-9702.034058556532</v>
      </c>
      <c r="S61" s="80"/>
      <c r="T61" s="81">
        <f t="shared" si="4"/>
        <v>-800</v>
      </c>
      <c r="U61" s="81"/>
    </row>
    <row r="62" spans="2:21" ht="13.5">
      <c r="B62" s="39">
        <v>54</v>
      </c>
      <c r="C62" s="78">
        <f t="shared" si="1"/>
        <v>312531.00645479996</v>
      </c>
      <c r="D62" s="78"/>
      <c r="E62" s="39">
        <v>2009</v>
      </c>
      <c r="F62" s="8">
        <v>42388</v>
      </c>
      <c r="G62" s="39" t="s">
        <v>4</v>
      </c>
      <c r="H62" s="79">
        <v>0.68081</v>
      </c>
      <c r="I62" s="79"/>
      <c r="J62" s="39">
        <v>272</v>
      </c>
      <c r="K62" s="78">
        <f t="shared" si="0"/>
        <v>9375.930193643999</v>
      </c>
      <c r="L62" s="78"/>
      <c r="M62" s="6">
        <f t="shared" si="2"/>
        <v>0.03447033159427941</v>
      </c>
      <c r="N62" s="39">
        <v>2009</v>
      </c>
      <c r="O62" s="8">
        <v>42389</v>
      </c>
      <c r="P62" s="79">
        <v>0.65354</v>
      </c>
      <c r="Q62" s="79"/>
      <c r="R62" s="80">
        <f t="shared" si="3"/>
        <v>-9400.05942576</v>
      </c>
      <c r="S62" s="80"/>
      <c r="T62" s="81">
        <f t="shared" si="4"/>
        <v>-272</v>
      </c>
      <c r="U62" s="81"/>
    </row>
    <row r="63" spans="2:21" ht="13.5">
      <c r="B63" s="39">
        <v>55</v>
      </c>
      <c r="C63" s="78">
        <f t="shared" si="1"/>
        <v>303130.94702903996</v>
      </c>
      <c r="D63" s="78"/>
      <c r="E63" s="39">
        <v>2009</v>
      </c>
      <c r="F63" s="8">
        <v>42396</v>
      </c>
      <c r="G63" s="39" t="s">
        <v>4</v>
      </c>
      <c r="H63" s="79">
        <v>0.6657</v>
      </c>
      <c r="I63" s="79"/>
      <c r="J63" s="39">
        <v>238</v>
      </c>
      <c r="K63" s="78">
        <f t="shared" si="0"/>
        <v>9093.928410871198</v>
      </c>
      <c r="L63" s="78"/>
      <c r="M63" s="6">
        <f t="shared" si="2"/>
        <v>0.03820978323895462</v>
      </c>
      <c r="N63" s="39">
        <v>2009</v>
      </c>
      <c r="O63" s="8">
        <v>42399</v>
      </c>
      <c r="P63" s="79">
        <v>0.64169</v>
      </c>
      <c r="Q63" s="79"/>
      <c r="R63" s="80">
        <f t="shared" si="3"/>
        <v>-9174.168955672994</v>
      </c>
      <c r="S63" s="80"/>
      <c r="T63" s="81">
        <f t="shared" si="4"/>
        <v>-238</v>
      </c>
      <c r="U63" s="81"/>
    </row>
    <row r="64" spans="2:21" ht="13.5">
      <c r="B64" s="39">
        <v>56</v>
      </c>
      <c r="C64" s="78">
        <f t="shared" si="1"/>
        <v>293956.77807336696</v>
      </c>
      <c r="D64" s="78"/>
      <c r="E64" s="39">
        <v>2009</v>
      </c>
      <c r="F64" s="8">
        <v>42565</v>
      </c>
      <c r="G64" s="39" t="s">
        <v>4</v>
      </c>
      <c r="H64" s="79">
        <v>0.78605</v>
      </c>
      <c r="I64" s="79"/>
      <c r="J64" s="39">
        <v>161</v>
      </c>
      <c r="K64" s="78">
        <f t="shared" si="0"/>
        <v>8818.703342201008</v>
      </c>
      <c r="L64" s="78"/>
      <c r="M64" s="6">
        <f t="shared" si="2"/>
        <v>0.054774554920503156</v>
      </c>
      <c r="N64" s="39">
        <v>2009</v>
      </c>
      <c r="O64" s="8">
        <v>42566</v>
      </c>
      <c r="P64" s="79">
        <v>0.79565</v>
      </c>
      <c r="Q64" s="79"/>
      <c r="R64" s="80">
        <f t="shared" si="3"/>
        <v>5258.357272368271</v>
      </c>
      <c r="S64" s="80"/>
      <c r="T64" s="81">
        <f t="shared" si="4"/>
        <v>95.99999999999942</v>
      </c>
      <c r="U64" s="81"/>
    </row>
    <row r="65" spans="2:21" ht="13.5">
      <c r="B65" s="39">
        <v>57</v>
      </c>
      <c r="C65" s="78">
        <f t="shared" si="1"/>
        <v>299215.13534573524</v>
      </c>
      <c r="D65" s="78"/>
      <c r="E65" s="39">
        <v>2009</v>
      </c>
      <c r="F65" s="8">
        <v>42669</v>
      </c>
      <c r="G65" s="39" t="s">
        <v>3</v>
      </c>
      <c r="H65" s="79">
        <v>0.91783</v>
      </c>
      <c r="I65" s="79"/>
      <c r="J65" s="39">
        <v>147</v>
      </c>
      <c r="K65" s="78">
        <f t="shared" si="0"/>
        <v>8976.454060372056</v>
      </c>
      <c r="L65" s="78"/>
      <c r="M65" s="6">
        <f t="shared" si="2"/>
        <v>0.061064313335864324</v>
      </c>
      <c r="N65" s="39">
        <v>2009</v>
      </c>
      <c r="O65" s="8">
        <v>42671</v>
      </c>
      <c r="P65" s="79">
        <v>0.90862</v>
      </c>
      <c r="Q65" s="79"/>
      <c r="R65" s="80">
        <f t="shared" si="3"/>
        <v>5624.0232582331355</v>
      </c>
      <c r="S65" s="80"/>
      <c r="T65" s="81">
        <f t="shared" si="4"/>
        <v>92.10000000000052</v>
      </c>
      <c r="U65" s="81"/>
    </row>
    <row r="66" spans="2:21" ht="13.5">
      <c r="B66" s="39">
        <v>58</v>
      </c>
      <c r="C66" s="78">
        <f t="shared" si="1"/>
        <v>304839.1586039684</v>
      </c>
      <c r="D66" s="78"/>
      <c r="E66" s="39">
        <v>2009</v>
      </c>
      <c r="F66" s="8">
        <v>42686</v>
      </c>
      <c r="G66" s="39" t="s">
        <v>3</v>
      </c>
      <c r="H66" s="79">
        <v>0.92528</v>
      </c>
      <c r="I66" s="79"/>
      <c r="J66" s="39">
        <v>119</v>
      </c>
      <c r="K66" s="78">
        <f t="shared" si="0"/>
        <v>9145.174758119052</v>
      </c>
      <c r="L66" s="78"/>
      <c r="M66" s="6">
        <f t="shared" si="2"/>
        <v>0.07685020805142061</v>
      </c>
      <c r="N66" s="39">
        <v>2009</v>
      </c>
      <c r="O66" s="8">
        <v>42690</v>
      </c>
      <c r="P66" s="79">
        <v>0.93693</v>
      </c>
      <c r="Q66" s="79"/>
      <c r="R66" s="80">
        <f t="shared" si="3"/>
        <v>-8953.049237990539</v>
      </c>
      <c r="S66" s="80"/>
      <c r="T66" s="81">
        <f t="shared" si="4"/>
        <v>-119</v>
      </c>
      <c r="U66" s="81"/>
    </row>
    <row r="67" spans="2:21" ht="13.5">
      <c r="B67" s="39">
        <v>59</v>
      </c>
      <c r="C67" s="78">
        <f t="shared" si="1"/>
        <v>295886.10936597787</v>
      </c>
      <c r="D67" s="78"/>
      <c r="E67" s="39">
        <v>2009</v>
      </c>
      <c r="F67" s="8">
        <v>42693</v>
      </c>
      <c r="G67" s="39" t="s">
        <v>3</v>
      </c>
      <c r="H67" s="79">
        <v>0.92074</v>
      </c>
      <c r="I67" s="79"/>
      <c r="J67" s="39">
        <v>197</v>
      </c>
      <c r="K67" s="78">
        <f t="shared" si="0"/>
        <v>8876.583280979336</v>
      </c>
      <c r="L67" s="78"/>
      <c r="M67" s="6">
        <f t="shared" si="2"/>
        <v>0.045058798380605766</v>
      </c>
      <c r="N67" s="39">
        <v>2009</v>
      </c>
      <c r="O67" s="8">
        <v>42694</v>
      </c>
      <c r="P67" s="79">
        <v>0.90884</v>
      </c>
      <c r="Q67" s="79"/>
      <c r="R67" s="80">
        <f t="shared" si="3"/>
        <v>5361.997007292096</v>
      </c>
      <c r="S67" s="80"/>
      <c r="T67" s="81">
        <f t="shared" si="4"/>
        <v>119.00000000000021</v>
      </c>
      <c r="U67" s="81"/>
    </row>
    <row r="68" spans="2:21" ht="13.5">
      <c r="B68" s="39">
        <v>60</v>
      </c>
      <c r="C68" s="78">
        <f t="shared" si="1"/>
        <v>301248.10637327</v>
      </c>
      <c r="D68" s="78"/>
      <c r="E68" s="39">
        <v>2009</v>
      </c>
      <c r="F68" s="8">
        <v>42728</v>
      </c>
      <c r="G68" s="39" t="s">
        <v>4</v>
      </c>
      <c r="H68" s="79">
        <v>0.8835</v>
      </c>
      <c r="I68" s="79"/>
      <c r="J68" s="39">
        <v>101</v>
      </c>
      <c r="K68" s="78">
        <f t="shared" si="0"/>
        <v>9037.4431911981</v>
      </c>
      <c r="L68" s="78"/>
      <c r="M68" s="6">
        <f t="shared" si="2"/>
        <v>0.08947963555641682</v>
      </c>
      <c r="N68" s="39">
        <v>2009</v>
      </c>
      <c r="O68" s="8">
        <v>42733</v>
      </c>
      <c r="P68" s="79">
        <v>0.88972</v>
      </c>
      <c r="Q68" s="79"/>
      <c r="R68" s="80">
        <f t="shared" si="3"/>
        <v>5565.633331609129</v>
      </c>
      <c r="S68" s="80"/>
      <c r="T68" s="81">
        <f t="shared" si="4"/>
        <v>62.20000000000003</v>
      </c>
      <c r="U68" s="81"/>
    </row>
    <row r="69" spans="2:21" ht="13.5">
      <c r="B69" s="39">
        <v>61</v>
      </c>
      <c r="C69" s="78">
        <f t="shared" si="1"/>
        <v>306813.7397048791</v>
      </c>
      <c r="D69" s="78"/>
      <c r="E69" s="39">
        <v>2010</v>
      </c>
      <c r="F69" s="8">
        <v>42389</v>
      </c>
      <c r="G69" s="39" t="s">
        <v>3</v>
      </c>
      <c r="H69" s="79">
        <v>0.91683</v>
      </c>
      <c r="I69" s="79"/>
      <c r="J69" s="39">
        <v>159</v>
      </c>
      <c r="K69" s="78">
        <f t="shared" si="0"/>
        <v>9204.412191146374</v>
      </c>
      <c r="L69" s="78"/>
      <c r="M69" s="6">
        <f t="shared" si="2"/>
        <v>0.05788938484997719</v>
      </c>
      <c r="N69" s="39">
        <v>2010</v>
      </c>
      <c r="O69" s="8">
        <v>42390</v>
      </c>
      <c r="P69" s="79">
        <v>0.90698</v>
      </c>
      <c r="Q69" s="79"/>
      <c r="R69" s="80">
        <f t="shared" si="3"/>
        <v>5702.104407722768</v>
      </c>
      <c r="S69" s="80"/>
      <c r="T69" s="81">
        <f t="shared" si="4"/>
        <v>98.50000000000026</v>
      </c>
      <c r="U69" s="81"/>
    </row>
    <row r="70" spans="2:21" ht="13.5">
      <c r="B70" s="39">
        <v>62</v>
      </c>
      <c r="C70" s="78">
        <f t="shared" si="1"/>
        <v>312515.8441126019</v>
      </c>
      <c r="D70" s="78"/>
      <c r="E70" s="39">
        <v>2010</v>
      </c>
      <c r="F70" s="8">
        <v>42451</v>
      </c>
      <c r="G70" s="39" t="s">
        <v>3</v>
      </c>
      <c r="H70" s="79">
        <v>0.90933</v>
      </c>
      <c r="I70" s="79"/>
      <c r="J70" s="39">
        <v>157</v>
      </c>
      <c r="K70" s="78">
        <f t="shared" si="0"/>
        <v>9375.475323378056</v>
      </c>
      <c r="L70" s="78"/>
      <c r="M70" s="6">
        <f t="shared" si="2"/>
        <v>0.05971640333361819</v>
      </c>
      <c r="N70" s="39">
        <v>2010</v>
      </c>
      <c r="O70" s="8">
        <v>42466</v>
      </c>
      <c r="P70" s="79">
        <v>0.92509</v>
      </c>
      <c r="Q70" s="79"/>
      <c r="R70" s="80">
        <f t="shared" si="3"/>
        <v>-9411.305165378224</v>
      </c>
      <c r="S70" s="80"/>
      <c r="T70" s="81">
        <f t="shared" si="4"/>
        <v>-157</v>
      </c>
      <c r="U70" s="81"/>
    </row>
    <row r="71" spans="2:21" ht="13.5">
      <c r="B71" s="39">
        <v>63</v>
      </c>
      <c r="C71" s="78">
        <f t="shared" si="1"/>
        <v>303104.5389472237</v>
      </c>
      <c r="D71" s="78"/>
      <c r="E71" s="39">
        <v>2010</v>
      </c>
      <c r="F71" s="8">
        <v>42570</v>
      </c>
      <c r="G71" s="39" t="s">
        <v>3</v>
      </c>
      <c r="H71" s="79">
        <v>0.86787</v>
      </c>
      <c r="I71" s="79"/>
      <c r="J71" s="39">
        <v>190</v>
      </c>
      <c r="K71" s="78">
        <f t="shared" si="0"/>
        <v>9093.13616841671</v>
      </c>
      <c r="L71" s="78"/>
      <c r="M71" s="6">
        <f t="shared" si="2"/>
        <v>0.04785861141271953</v>
      </c>
      <c r="N71" s="39">
        <v>2010</v>
      </c>
      <c r="O71" s="8">
        <v>42573</v>
      </c>
      <c r="P71" s="79">
        <v>0.88703</v>
      </c>
      <c r="Q71" s="79"/>
      <c r="R71" s="80">
        <f t="shared" si="3"/>
        <v>-9169.70994667704</v>
      </c>
      <c r="S71" s="80"/>
      <c r="T71" s="81">
        <f t="shared" si="4"/>
        <v>-190</v>
      </c>
      <c r="U71" s="81"/>
    </row>
    <row r="72" spans="2:21" ht="13.5">
      <c r="B72" s="39">
        <v>64</v>
      </c>
      <c r="C72" s="78">
        <f t="shared" si="1"/>
        <v>293934.82900054666</v>
      </c>
      <c r="D72" s="78"/>
      <c r="E72" s="39">
        <v>2010</v>
      </c>
      <c r="F72" s="8">
        <v>42592</v>
      </c>
      <c r="G72" s="39" t="s">
        <v>3</v>
      </c>
      <c r="H72" s="79">
        <v>0.91133</v>
      </c>
      <c r="I72" s="79"/>
      <c r="J72" s="39">
        <v>105</v>
      </c>
      <c r="K72" s="78">
        <f t="shared" si="0"/>
        <v>8818.0448700164</v>
      </c>
      <c r="L72" s="78"/>
      <c r="M72" s="6">
        <f t="shared" si="2"/>
        <v>0.0839813797144419</v>
      </c>
      <c r="N72" s="39">
        <v>2010</v>
      </c>
      <c r="O72" s="8">
        <v>42593</v>
      </c>
      <c r="P72" s="79">
        <v>0.90458</v>
      </c>
      <c r="Q72" s="79"/>
      <c r="R72" s="80">
        <f t="shared" si="3"/>
        <v>5668.743130724763</v>
      </c>
      <c r="S72" s="80"/>
      <c r="T72" s="81">
        <f t="shared" si="4"/>
        <v>67.49999999999923</v>
      </c>
      <c r="U72" s="81"/>
    </row>
    <row r="73" spans="2:21" ht="13.5">
      <c r="B73" s="39">
        <v>65</v>
      </c>
      <c r="C73" s="78">
        <f t="shared" si="1"/>
        <v>299603.5721312714</v>
      </c>
      <c r="D73" s="78"/>
      <c r="E73" s="39">
        <v>2010</v>
      </c>
      <c r="F73" s="8">
        <v>42648</v>
      </c>
      <c r="G73" s="39" t="s">
        <v>3</v>
      </c>
      <c r="H73" s="79">
        <v>0.9624</v>
      </c>
      <c r="I73" s="79"/>
      <c r="J73" s="39">
        <v>124</v>
      </c>
      <c r="K73" s="78">
        <f aca="true" t="shared" si="5" ref="K73:K108">IF(F73="","",C73*0.03)</f>
        <v>8988.107163938143</v>
      </c>
      <c r="L73" s="78"/>
      <c r="M73" s="6">
        <f t="shared" si="2"/>
        <v>0.07248473519304953</v>
      </c>
      <c r="N73" s="39">
        <v>2010</v>
      </c>
      <c r="O73" s="8">
        <v>42648</v>
      </c>
      <c r="P73" s="79">
        <v>0.95469</v>
      </c>
      <c r="Q73" s="79"/>
      <c r="R73" s="80">
        <f t="shared" si="3"/>
        <v>5588.573083384115</v>
      </c>
      <c r="S73" s="80"/>
      <c r="T73" s="81">
        <f t="shared" si="4"/>
        <v>77.09999999999995</v>
      </c>
      <c r="U73" s="81"/>
    </row>
    <row r="74" spans="2:21" ht="13.5">
      <c r="B74" s="39">
        <v>66</v>
      </c>
      <c r="C74" s="78">
        <f aca="true" t="shared" si="6" ref="C74:C108">IF(R73="","",C73+R73)</f>
        <v>305192.14521465555</v>
      </c>
      <c r="D74" s="78"/>
      <c r="E74" s="39">
        <v>2010</v>
      </c>
      <c r="F74" s="8">
        <v>42706</v>
      </c>
      <c r="G74" s="39" t="s">
        <v>4</v>
      </c>
      <c r="H74" s="79">
        <v>0.96968</v>
      </c>
      <c r="I74" s="79"/>
      <c r="J74" s="39">
        <v>162</v>
      </c>
      <c r="K74" s="78">
        <f t="shared" si="5"/>
        <v>9155.764356439666</v>
      </c>
      <c r="L74" s="78"/>
      <c r="M74" s="6">
        <f aca="true" t="shared" si="7" ref="M74:M108">IF(J74="","",(K74/J74)/1000)</f>
        <v>0.056517063928639914</v>
      </c>
      <c r="N74" s="39">
        <v>2010</v>
      </c>
      <c r="O74" s="8">
        <v>42707</v>
      </c>
      <c r="P74" s="79">
        <v>0.9799</v>
      </c>
      <c r="Q74" s="79"/>
      <c r="R74" s="80">
        <f aca="true" t="shared" si="8" ref="R74:R108">IF(O74="","",(IF(G74="売",H74-P74,P74-H74))*M74*10000000)</f>
        <v>5776.043933507003</v>
      </c>
      <c r="S74" s="80"/>
      <c r="T74" s="81">
        <f aca="true" t="shared" si="9" ref="T74:T108">IF(O74="","",IF(R74&lt;0,J74*(-1),IF(G74="買",(P74-H74)*10000,(H74-P74)*10000)))</f>
        <v>102.20000000000007</v>
      </c>
      <c r="U74" s="81"/>
    </row>
    <row r="75" spans="2:21" ht="13.5">
      <c r="B75" s="39">
        <v>67</v>
      </c>
      <c r="C75" s="78">
        <f t="shared" si="6"/>
        <v>310968.18914816255</v>
      </c>
      <c r="D75" s="78"/>
      <c r="E75" s="39">
        <v>2011</v>
      </c>
      <c r="F75" s="8">
        <v>42373</v>
      </c>
      <c r="G75" s="39" t="s">
        <v>3</v>
      </c>
      <c r="H75" s="79">
        <v>1.01167</v>
      </c>
      <c r="I75" s="79"/>
      <c r="J75" s="39">
        <v>138</v>
      </c>
      <c r="K75" s="78">
        <f t="shared" si="5"/>
        <v>9329.045674444877</v>
      </c>
      <c r="L75" s="78"/>
      <c r="M75" s="6">
        <f t="shared" si="7"/>
        <v>0.06760178024960055</v>
      </c>
      <c r="N75" s="39">
        <v>2011</v>
      </c>
      <c r="O75" s="8">
        <v>42373</v>
      </c>
      <c r="P75" s="79">
        <v>1.00307</v>
      </c>
      <c r="Q75" s="79"/>
      <c r="R75" s="80">
        <f t="shared" si="8"/>
        <v>5813.753101465757</v>
      </c>
      <c r="S75" s="80"/>
      <c r="T75" s="81">
        <f t="shared" si="9"/>
        <v>86.00000000000163</v>
      </c>
      <c r="U75" s="81"/>
    </row>
    <row r="76" spans="2:21" ht="13.5">
      <c r="B76" s="39">
        <v>68</v>
      </c>
      <c r="C76" s="78">
        <f t="shared" si="6"/>
        <v>316781.9422496283</v>
      </c>
      <c r="D76" s="78"/>
      <c r="E76" s="39">
        <v>2011</v>
      </c>
      <c r="F76" s="8">
        <v>42465</v>
      </c>
      <c r="G76" s="39" t="s">
        <v>3</v>
      </c>
      <c r="H76" s="79">
        <v>1.03073</v>
      </c>
      <c r="I76" s="79"/>
      <c r="J76" s="39">
        <v>106</v>
      </c>
      <c r="K76" s="78">
        <f t="shared" si="5"/>
        <v>9503.45826748885</v>
      </c>
      <c r="L76" s="78"/>
      <c r="M76" s="6">
        <f t="shared" si="7"/>
        <v>0.08965526667442311</v>
      </c>
      <c r="N76" s="39">
        <v>2011</v>
      </c>
      <c r="O76" s="8">
        <v>42466</v>
      </c>
      <c r="P76" s="79">
        <v>1.04164</v>
      </c>
      <c r="Q76" s="79"/>
      <c r="R76" s="80">
        <f t="shared" si="8"/>
        <v>-9781.389594179538</v>
      </c>
      <c r="S76" s="80"/>
      <c r="T76" s="81">
        <f t="shared" si="9"/>
        <v>-106</v>
      </c>
      <c r="U76" s="81"/>
    </row>
    <row r="77" spans="2:21" ht="13.5">
      <c r="B77" s="39">
        <v>69</v>
      </c>
      <c r="C77" s="78">
        <f t="shared" si="6"/>
        <v>307000.5526554488</v>
      </c>
      <c r="D77" s="78"/>
      <c r="E77" s="39">
        <v>2011</v>
      </c>
      <c r="F77" s="8">
        <v>42493</v>
      </c>
      <c r="G77" s="39" t="s">
        <v>3</v>
      </c>
      <c r="H77" s="79">
        <v>1.08605</v>
      </c>
      <c r="I77" s="79"/>
      <c r="J77" s="39">
        <v>150</v>
      </c>
      <c r="K77" s="78">
        <f t="shared" si="5"/>
        <v>9210.016579663463</v>
      </c>
      <c r="L77" s="78"/>
      <c r="M77" s="6">
        <f t="shared" si="7"/>
        <v>0.06140011053108975</v>
      </c>
      <c r="N77" s="39">
        <v>2011</v>
      </c>
      <c r="O77" s="8">
        <v>42494</v>
      </c>
      <c r="P77" s="79">
        <v>1.07664</v>
      </c>
      <c r="Q77" s="79"/>
      <c r="R77" s="80">
        <f t="shared" si="8"/>
        <v>5777.750400975495</v>
      </c>
      <c r="S77" s="80"/>
      <c r="T77" s="81">
        <f t="shared" si="9"/>
        <v>94.09999999999918</v>
      </c>
      <c r="U77" s="81"/>
    </row>
    <row r="78" spans="2:21" ht="13.5">
      <c r="B78" s="39">
        <v>70</v>
      </c>
      <c r="C78" s="78">
        <f t="shared" si="6"/>
        <v>312778.3030564243</v>
      </c>
      <c r="D78" s="78"/>
      <c r="E78" s="39">
        <v>2011</v>
      </c>
      <c r="F78" s="8">
        <v>42556</v>
      </c>
      <c r="G78" s="39" t="s">
        <v>3</v>
      </c>
      <c r="H78" s="79">
        <v>1.06701</v>
      </c>
      <c r="I78" s="79"/>
      <c r="J78" s="39">
        <v>118</v>
      </c>
      <c r="K78" s="78">
        <f t="shared" si="5"/>
        <v>9383.34909169273</v>
      </c>
      <c r="L78" s="78"/>
      <c r="M78" s="6">
        <f t="shared" si="7"/>
        <v>0.07951990755671805</v>
      </c>
      <c r="N78" s="39">
        <v>2011</v>
      </c>
      <c r="O78" s="8">
        <v>42563</v>
      </c>
      <c r="P78" s="79">
        <v>1.05991</v>
      </c>
      <c r="Q78" s="79"/>
      <c r="R78" s="80">
        <f t="shared" si="8"/>
        <v>5645.913436527066</v>
      </c>
      <c r="S78" s="80"/>
      <c r="T78" s="81">
        <f t="shared" si="9"/>
        <v>71.00000000000107</v>
      </c>
      <c r="U78" s="81"/>
    </row>
    <row r="79" spans="2:21" ht="13.5">
      <c r="B79" s="39">
        <v>71</v>
      </c>
      <c r="C79" s="78">
        <f t="shared" si="6"/>
        <v>318424.2164929514</v>
      </c>
      <c r="D79" s="78"/>
      <c r="E79" s="39">
        <v>2011</v>
      </c>
      <c r="F79" s="8">
        <v>42584</v>
      </c>
      <c r="G79" s="39" t="s">
        <v>3</v>
      </c>
      <c r="H79" s="79">
        <v>1.09088</v>
      </c>
      <c r="I79" s="79"/>
      <c r="J79" s="39">
        <v>152</v>
      </c>
      <c r="K79" s="78">
        <f t="shared" si="5"/>
        <v>9552.726494788541</v>
      </c>
      <c r="L79" s="78"/>
      <c r="M79" s="6">
        <f t="shared" si="7"/>
        <v>0.06284688483413514</v>
      </c>
      <c r="N79" s="39">
        <v>2011</v>
      </c>
      <c r="O79" s="8">
        <v>42584</v>
      </c>
      <c r="P79" s="79">
        <v>1.0811</v>
      </c>
      <c r="Q79" s="79"/>
      <c r="R79" s="80">
        <f t="shared" si="8"/>
        <v>6146.425336778493</v>
      </c>
      <c r="S79" s="80"/>
      <c r="T79" s="81">
        <f t="shared" si="9"/>
        <v>97.80000000000122</v>
      </c>
      <c r="U79" s="81"/>
    </row>
    <row r="80" spans="2:21" ht="13.5">
      <c r="B80" s="39">
        <v>72</v>
      </c>
      <c r="C80" s="78">
        <f t="shared" si="6"/>
        <v>324570.6418297299</v>
      </c>
      <c r="D80" s="78"/>
      <c r="E80" s="39">
        <v>2011</v>
      </c>
      <c r="F80" s="8">
        <v>42628</v>
      </c>
      <c r="G80" s="39" t="s">
        <v>4</v>
      </c>
      <c r="H80" s="79">
        <v>1.02929</v>
      </c>
      <c r="I80" s="79"/>
      <c r="J80" s="39">
        <v>114</v>
      </c>
      <c r="K80" s="78">
        <f t="shared" si="5"/>
        <v>9737.119254891897</v>
      </c>
      <c r="L80" s="78"/>
      <c r="M80" s="6">
        <f t="shared" si="7"/>
        <v>0.08541332679729735</v>
      </c>
      <c r="N80" s="39">
        <v>2011</v>
      </c>
      <c r="O80" s="8">
        <v>42629</v>
      </c>
      <c r="P80" s="79">
        <v>1.03618</v>
      </c>
      <c r="Q80" s="79"/>
      <c r="R80" s="80">
        <f t="shared" si="8"/>
        <v>5884.978216333841</v>
      </c>
      <c r="S80" s="80"/>
      <c r="T80" s="81">
        <f t="shared" si="9"/>
        <v>68.90000000000063</v>
      </c>
      <c r="U80" s="81"/>
    </row>
    <row r="81" spans="2:21" ht="13.5">
      <c r="B81" s="39">
        <v>73</v>
      </c>
      <c r="C81" s="78">
        <f t="shared" si="6"/>
        <v>330455.62004606373</v>
      </c>
      <c r="D81" s="78"/>
      <c r="E81" s="39">
        <v>2011</v>
      </c>
      <c r="F81" s="8">
        <v>42712</v>
      </c>
      <c r="G81" s="39" t="s">
        <v>3</v>
      </c>
      <c r="H81" s="79">
        <v>1.01515</v>
      </c>
      <c r="I81" s="79"/>
      <c r="J81" s="39">
        <v>223</v>
      </c>
      <c r="K81" s="78">
        <f t="shared" si="5"/>
        <v>9913.66860138191</v>
      </c>
      <c r="L81" s="78"/>
      <c r="M81" s="6">
        <f t="shared" si="7"/>
        <v>0.04445591301068121</v>
      </c>
      <c r="N81" s="39">
        <v>2011</v>
      </c>
      <c r="O81" s="8">
        <v>42717</v>
      </c>
      <c r="P81" s="79">
        <v>1.00135</v>
      </c>
      <c r="Q81" s="79"/>
      <c r="R81" s="80">
        <f t="shared" si="8"/>
        <v>6134.915995474023</v>
      </c>
      <c r="S81" s="80"/>
      <c r="T81" s="81">
        <f t="shared" si="9"/>
        <v>138.00000000000034</v>
      </c>
      <c r="U81" s="81"/>
    </row>
    <row r="82" spans="2:21" ht="13.5">
      <c r="B82" s="39">
        <v>74</v>
      </c>
      <c r="C82" s="78">
        <f t="shared" si="6"/>
        <v>336590.53604153777</v>
      </c>
      <c r="D82" s="78"/>
      <c r="E82" s="39">
        <v>2012</v>
      </c>
      <c r="F82" s="8">
        <v>42472</v>
      </c>
      <c r="G82" s="39" t="s">
        <v>4</v>
      </c>
      <c r="H82" s="79">
        <v>1.03545</v>
      </c>
      <c r="I82" s="79"/>
      <c r="J82" s="39">
        <v>129</v>
      </c>
      <c r="K82" s="78">
        <f t="shared" si="5"/>
        <v>10097.716081246133</v>
      </c>
      <c r="L82" s="78"/>
      <c r="M82" s="6">
        <f t="shared" si="7"/>
        <v>0.07827686884686925</v>
      </c>
      <c r="N82" s="39">
        <v>2012</v>
      </c>
      <c r="O82" s="8">
        <v>42472</v>
      </c>
      <c r="P82" s="79">
        <v>1.04357</v>
      </c>
      <c r="Q82" s="79"/>
      <c r="R82" s="80">
        <f t="shared" si="8"/>
        <v>6356.081750365883</v>
      </c>
      <c r="S82" s="80"/>
      <c r="T82" s="81">
        <f t="shared" si="9"/>
        <v>81.20000000000127</v>
      </c>
      <c r="U82" s="81"/>
    </row>
    <row r="83" spans="2:21" ht="13.5">
      <c r="B83" s="39">
        <v>75</v>
      </c>
      <c r="C83" s="78">
        <f t="shared" si="6"/>
        <v>342946.61779190367</v>
      </c>
      <c r="D83" s="78"/>
      <c r="E83" s="39">
        <v>2012</v>
      </c>
      <c r="F83" s="8">
        <v>42557</v>
      </c>
      <c r="G83" s="39" t="s">
        <v>3</v>
      </c>
      <c r="H83" s="79">
        <v>1.024</v>
      </c>
      <c r="I83" s="79"/>
      <c r="J83" s="39">
        <v>88</v>
      </c>
      <c r="K83" s="78">
        <f t="shared" si="5"/>
        <v>10288.39853375711</v>
      </c>
      <c r="L83" s="78"/>
      <c r="M83" s="6">
        <f t="shared" si="7"/>
        <v>0.11691361970178535</v>
      </c>
      <c r="N83" s="39">
        <v>2012</v>
      </c>
      <c r="O83" s="8">
        <v>42557</v>
      </c>
      <c r="P83" s="79">
        <v>1.01867</v>
      </c>
      <c r="Q83" s="79"/>
      <c r="R83" s="80">
        <f t="shared" si="8"/>
        <v>6231.495930105226</v>
      </c>
      <c r="S83" s="80"/>
      <c r="T83" s="81">
        <f t="shared" si="9"/>
        <v>53.300000000000566</v>
      </c>
      <c r="U83" s="81"/>
    </row>
    <row r="84" spans="2:21" ht="13.5">
      <c r="B84" s="39">
        <v>76</v>
      </c>
      <c r="C84" s="78">
        <f t="shared" si="6"/>
        <v>349178.1137220089</v>
      </c>
      <c r="D84" s="78"/>
      <c r="E84" s="39">
        <v>2012</v>
      </c>
      <c r="F84" s="8">
        <v>42592</v>
      </c>
      <c r="G84" s="39" t="s">
        <v>3</v>
      </c>
      <c r="H84" s="79">
        <v>1.05287</v>
      </c>
      <c r="I84" s="79"/>
      <c r="J84" s="39">
        <v>83</v>
      </c>
      <c r="K84" s="78">
        <f t="shared" si="5"/>
        <v>10475.343411660266</v>
      </c>
      <c r="L84" s="78"/>
      <c r="M84" s="6">
        <f t="shared" si="7"/>
        <v>0.12620895676699115</v>
      </c>
      <c r="N84" s="39">
        <v>2012</v>
      </c>
      <c r="O84" s="8">
        <v>42597</v>
      </c>
      <c r="P84" s="79">
        <v>1.0477</v>
      </c>
      <c r="Q84" s="79"/>
      <c r="R84" s="80">
        <f t="shared" si="8"/>
        <v>6525.003064853312</v>
      </c>
      <c r="S84" s="80"/>
      <c r="T84" s="81">
        <f t="shared" si="9"/>
        <v>51.699999999998965</v>
      </c>
      <c r="U84" s="81"/>
    </row>
    <row r="85" spans="2:21" ht="13.5">
      <c r="B85" s="39">
        <v>77</v>
      </c>
      <c r="C85" s="78">
        <f t="shared" si="6"/>
        <v>355703.1167868622</v>
      </c>
      <c r="D85" s="78"/>
      <c r="E85" s="39">
        <v>2012</v>
      </c>
      <c r="F85" s="8">
        <v>42654</v>
      </c>
      <c r="G85" s="39" t="s">
        <v>4</v>
      </c>
      <c r="H85" s="79">
        <v>1.02751</v>
      </c>
      <c r="I85" s="79"/>
      <c r="J85" s="39">
        <v>125</v>
      </c>
      <c r="K85" s="78">
        <f t="shared" si="5"/>
        <v>10671.093503605865</v>
      </c>
      <c r="L85" s="78"/>
      <c r="M85" s="6">
        <f t="shared" si="7"/>
        <v>0.08536874802884692</v>
      </c>
      <c r="N85" s="39">
        <v>2012</v>
      </c>
      <c r="O85" s="8">
        <v>42660</v>
      </c>
      <c r="P85" s="79">
        <v>1.03523</v>
      </c>
      <c r="Q85" s="79"/>
      <c r="R85" s="80">
        <f t="shared" si="8"/>
        <v>6590.467347827128</v>
      </c>
      <c r="S85" s="80"/>
      <c r="T85" s="81">
        <f t="shared" si="9"/>
        <v>77.20000000000171</v>
      </c>
      <c r="U85" s="81"/>
    </row>
    <row r="86" spans="2:21" ht="13.5">
      <c r="B86" s="39">
        <v>78</v>
      </c>
      <c r="C86" s="78">
        <f t="shared" si="6"/>
        <v>362293.5841346893</v>
      </c>
      <c r="D86" s="78"/>
      <c r="E86" s="39">
        <v>2012</v>
      </c>
      <c r="F86" s="8">
        <v>42723</v>
      </c>
      <c r="G86" s="39" t="s">
        <v>3</v>
      </c>
      <c r="H86" s="79">
        <v>1.0508</v>
      </c>
      <c r="I86" s="79"/>
      <c r="J86" s="39">
        <v>71</v>
      </c>
      <c r="K86" s="78">
        <f t="shared" si="5"/>
        <v>10868.807524040678</v>
      </c>
      <c r="L86" s="78"/>
      <c r="M86" s="6">
        <f t="shared" si="7"/>
        <v>0.15308179611324899</v>
      </c>
      <c r="N86" s="39">
        <v>2012</v>
      </c>
      <c r="O86" s="8">
        <v>42724</v>
      </c>
      <c r="P86" s="79">
        <v>1.04649</v>
      </c>
      <c r="Q86" s="79"/>
      <c r="R86" s="80">
        <f t="shared" si="8"/>
        <v>6597.8254124810865</v>
      </c>
      <c r="S86" s="80"/>
      <c r="T86" s="81">
        <f t="shared" si="9"/>
        <v>43.100000000000364</v>
      </c>
      <c r="U86" s="81"/>
    </row>
    <row r="87" spans="2:21" ht="13.5">
      <c r="B87" s="39">
        <v>79</v>
      </c>
      <c r="C87" s="78">
        <f t="shared" si="6"/>
        <v>368891.4095471704</v>
      </c>
      <c r="D87" s="78"/>
      <c r="E87" s="39">
        <v>2013</v>
      </c>
      <c r="F87" s="8">
        <v>42413</v>
      </c>
      <c r="G87" s="39" t="s">
        <v>4</v>
      </c>
      <c r="H87" s="79">
        <v>1.0347</v>
      </c>
      <c r="I87" s="79"/>
      <c r="J87" s="39">
        <v>123</v>
      </c>
      <c r="K87" s="78">
        <f t="shared" si="5"/>
        <v>11066.742286415112</v>
      </c>
      <c r="L87" s="78"/>
      <c r="M87" s="6">
        <f t="shared" si="7"/>
        <v>0.0899735145237001</v>
      </c>
      <c r="N87" s="39">
        <v>2013</v>
      </c>
      <c r="O87" s="8">
        <v>42421</v>
      </c>
      <c r="P87" s="79">
        <v>1.02239</v>
      </c>
      <c r="Q87" s="79"/>
      <c r="R87" s="80">
        <f t="shared" si="8"/>
        <v>-11075.739637867522</v>
      </c>
      <c r="S87" s="80"/>
      <c r="T87" s="81">
        <f t="shared" si="9"/>
        <v>-123</v>
      </c>
      <c r="U87" s="81"/>
    </row>
    <row r="88" spans="2:21" ht="13.5">
      <c r="B88" s="39">
        <v>80</v>
      </c>
      <c r="C88" s="78">
        <f t="shared" si="6"/>
        <v>357815.66990930284</v>
      </c>
      <c r="D88" s="78"/>
      <c r="E88" s="39">
        <v>2013</v>
      </c>
      <c r="F88" s="8">
        <v>42485</v>
      </c>
      <c r="G88" s="39" t="s">
        <v>4</v>
      </c>
      <c r="H88" s="79">
        <v>1.03069</v>
      </c>
      <c r="I88" s="79"/>
      <c r="J88" s="39">
        <v>86</v>
      </c>
      <c r="K88" s="78">
        <f t="shared" si="5"/>
        <v>10734.470097279085</v>
      </c>
      <c r="L88" s="78"/>
      <c r="M88" s="6">
        <f t="shared" si="7"/>
        <v>0.12481941973580332</v>
      </c>
      <c r="N88" s="39">
        <v>2013</v>
      </c>
      <c r="O88" s="8">
        <v>42490</v>
      </c>
      <c r="P88" s="79">
        <v>1.03602</v>
      </c>
      <c r="Q88" s="79"/>
      <c r="R88" s="80">
        <f t="shared" si="8"/>
        <v>6652.875071918111</v>
      </c>
      <c r="S88" s="80"/>
      <c r="T88" s="81">
        <f t="shared" si="9"/>
        <v>53.29999999999835</v>
      </c>
      <c r="U88" s="81"/>
    </row>
    <row r="89" spans="2:21" ht="13.5">
      <c r="B89" s="39">
        <v>81</v>
      </c>
      <c r="C89" s="78">
        <f t="shared" si="6"/>
        <v>364468.54498122097</v>
      </c>
      <c r="D89" s="78"/>
      <c r="E89" s="39">
        <v>2013</v>
      </c>
      <c r="F89" s="8">
        <v>42524</v>
      </c>
      <c r="G89" s="39" t="s">
        <v>4</v>
      </c>
      <c r="H89" s="79">
        <v>0.96962</v>
      </c>
      <c r="I89" s="79"/>
      <c r="J89" s="39">
        <v>170</v>
      </c>
      <c r="K89" s="78">
        <f t="shared" si="5"/>
        <v>10934.056349436629</v>
      </c>
      <c r="L89" s="78"/>
      <c r="M89" s="6">
        <f t="shared" si="7"/>
        <v>0.06431797852609782</v>
      </c>
      <c r="N89" s="39">
        <v>2013</v>
      </c>
      <c r="O89" s="8">
        <v>42526</v>
      </c>
      <c r="P89" s="79">
        <v>0.95257</v>
      </c>
      <c r="Q89" s="79"/>
      <c r="R89" s="80">
        <f t="shared" si="8"/>
        <v>-10966.215338699683</v>
      </c>
      <c r="S89" s="80"/>
      <c r="T89" s="81">
        <f t="shared" si="9"/>
        <v>-170</v>
      </c>
      <c r="U89" s="81"/>
    </row>
    <row r="90" spans="2:21" ht="13.5">
      <c r="B90" s="39">
        <v>82</v>
      </c>
      <c r="C90" s="78">
        <f t="shared" si="6"/>
        <v>353502.3296425213</v>
      </c>
      <c r="D90" s="78"/>
      <c r="E90" s="39">
        <v>2013</v>
      </c>
      <c r="F90" s="8">
        <v>42546</v>
      </c>
      <c r="G90" s="39" t="s">
        <v>4</v>
      </c>
      <c r="H90" s="79">
        <v>0.92604</v>
      </c>
      <c r="I90" s="79"/>
      <c r="J90" s="39">
        <v>113</v>
      </c>
      <c r="K90" s="78">
        <f t="shared" si="5"/>
        <v>10605.069889275637</v>
      </c>
      <c r="L90" s="78"/>
      <c r="M90" s="6">
        <f t="shared" si="7"/>
        <v>0.09385017601128882</v>
      </c>
      <c r="N90" s="39">
        <v>2013</v>
      </c>
      <c r="O90" s="8">
        <v>42547</v>
      </c>
      <c r="P90" s="79">
        <v>0.93302</v>
      </c>
      <c r="Q90" s="79"/>
      <c r="R90" s="80">
        <f t="shared" si="8"/>
        <v>6550.742285587947</v>
      </c>
      <c r="S90" s="80"/>
      <c r="T90" s="81">
        <f t="shared" si="9"/>
        <v>69.79999999999987</v>
      </c>
      <c r="U90" s="81"/>
    </row>
    <row r="91" spans="2:21" ht="13.5">
      <c r="B91" s="39">
        <v>83</v>
      </c>
      <c r="C91" s="78">
        <f t="shared" si="6"/>
        <v>360053.0719281092</v>
      </c>
      <c r="D91" s="78"/>
      <c r="E91" s="39">
        <v>2013</v>
      </c>
      <c r="F91" s="8">
        <v>42588</v>
      </c>
      <c r="G91" s="39" t="s">
        <v>4</v>
      </c>
      <c r="H91" s="79">
        <v>0.89684</v>
      </c>
      <c r="I91" s="79"/>
      <c r="J91" s="39">
        <v>122</v>
      </c>
      <c r="K91" s="78">
        <f t="shared" si="5"/>
        <v>10801.592157843275</v>
      </c>
      <c r="L91" s="78"/>
      <c r="M91" s="6">
        <f t="shared" si="7"/>
        <v>0.08853764063805963</v>
      </c>
      <c r="N91" s="39">
        <v>2013</v>
      </c>
      <c r="O91" s="8">
        <v>42590</v>
      </c>
      <c r="P91" s="79">
        <v>0.90446</v>
      </c>
      <c r="Q91" s="79"/>
      <c r="R91" s="80">
        <f t="shared" si="8"/>
        <v>6746.568216620207</v>
      </c>
      <c r="S91" s="80"/>
      <c r="T91" s="81">
        <f t="shared" si="9"/>
        <v>76.20000000000071</v>
      </c>
      <c r="U91" s="81"/>
    </row>
    <row r="92" spans="2:21" ht="13.5">
      <c r="B92" s="39">
        <v>84</v>
      </c>
      <c r="C92" s="78">
        <f t="shared" si="6"/>
        <v>366799.6401447294</v>
      </c>
      <c r="D92" s="78"/>
      <c r="E92" s="39">
        <v>2013</v>
      </c>
      <c r="F92" s="8">
        <v>42679</v>
      </c>
      <c r="G92" s="39" t="s">
        <v>4</v>
      </c>
      <c r="H92" s="79">
        <v>0.9523</v>
      </c>
      <c r="I92" s="79"/>
      <c r="J92" s="39">
        <v>103</v>
      </c>
      <c r="K92" s="78">
        <f t="shared" si="5"/>
        <v>11003.989204341882</v>
      </c>
      <c r="L92" s="78"/>
      <c r="M92" s="6">
        <f t="shared" si="7"/>
        <v>0.10683484664409594</v>
      </c>
      <c r="N92" s="39">
        <v>2013</v>
      </c>
      <c r="O92" s="8">
        <v>42682</v>
      </c>
      <c r="P92" s="79">
        <v>0.94212</v>
      </c>
      <c r="Q92" s="79"/>
      <c r="R92" s="80">
        <f t="shared" si="8"/>
        <v>-10875.78738836905</v>
      </c>
      <c r="S92" s="80"/>
      <c r="T92" s="81">
        <f t="shared" si="9"/>
        <v>-103</v>
      </c>
      <c r="U92" s="81"/>
    </row>
    <row r="93" spans="2:21" ht="13.5">
      <c r="B93" s="39">
        <v>85</v>
      </c>
      <c r="C93" s="78">
        <f t="shared" si="6"/>
        <v>355923.8527563604</v>
      </c>
      <c r="D93" s="78"/>
      <c r="E93" s="39">
        <v>2014</v>
      </c>
      <c r="F93" s="8">
        <v>42393</v>
      </c>
      <c r="G93" s="39" t="s">
        <v>4</v>
      </c>
      <c r="H93" s="79">
        <v>0.87756</v>
      </c>
      <c r="I93" s="79"/>
      <c r="J93" s="39">
        <v>115</v>
      </c>
      <c r="K93" s="78">
        <f t="shared" si="5"/>
        <v>10677.715582690811</v>
      </c>
      <c r="L93" s="78"/>
      <c r="M93" s="6">
        <f t="shared" si="7"/>
        <v>0.09284970071905053</v>
      </c>
      <c r="N93" s="39">
        <v>2014</v>
      </c>
      <c r="O93" s="8">
        <v>42404</v>
      </c>
      <c r="P93" s="79">
        <v>0.88464</v>
      </c>
      <c r="Q93" s="79"/>
      <c r="R93" s="80">
        <f t="shared" si="8"/>
        <v>6573.758810908755</v>
      </c>
      <c r="S93" s="80"/>
      <c r="T93" s="81">
        <f t="shared" si="9"/>
        <v>70.79999999999976</v>
      </c>
      <c r="U93" s="81"/>
    </row>
    <row r="94" spans="2:21" ht="13.5">
      <c r="B94" s="39">
        <v>86</v>
      </c>
      <c r="C94" s="78">
        <f t="shared" si="6"/>
        <v>362497.61156726914</v>
      </c>
      <c r="D94" s="78"/>
      <c r="E94" s="39">
        <v>2014</v>
      </c>
      <c r="F94" s="8">
        <v>42463</v>
      </c>
      <c r="G94" s="39" t="s">
        <v>3</v>
      </c>
      <c r="H94" s="79">
        <v>0.92158</v>
      </c>
      <c r="I94" s="79"/>
      <c r="J94" s="39">
        <v>85</v>
      </c>
      <c r="K94" s="78">
        <f t="shared" si="5"/>
        <v>10874.928347018074</v>
      </c>
      <c r="L94" s="78"/>
      <c r="M94" s="6">
        <f t="shared" si="7"/>
        <v>0.1279403334943303</v>
      </c>
      <c r="N94" s="39">
        <v>2014</v>
      </c>
      <c r="O94" s="8">
        <v>42464</v>
      </c>
      <c r="P94" s="79">
        <v>0.93015</v>
      </c>
      <c r="Q94" s="79"/>
      <c r="R94" s="80">
        <f t="shared" si="8"/>
        <v>-10964.486580464203</v>
      </c>
      <c r="S94" s="80"/>
      <c r="T94" s="81">
        <f t="shared" si="9"/>
        <v>-85</v>
      </c>
      <c r="U94" s="81"/>
    </row>
    <row r="95" spans="2:21" ht="13.5">
      <c r="B95" s="39">
        <v>87</v>
      </c>
      <c r="C95" s="78">
        <f t="shared" si="6"/>
        <v>351533.1249868049</v>
      </c>
      <c r="D95" s="78"/>
      <c r="E95" s="39">
        <v>2015</v>
      </c>
      <c r="F95" s="8">
        <v>42463</v>
      </c>
      <c r="G95" s="39" t="s">
        <v>4</v>
      </c>
      <c r="H95" s="79">
        <v>0.7663</v>
      </c>
      <c r="I95" s="79"/>
      <c r="J95" s="39">
        <v>131</v>
      </c>
      <c r="K95" s="78">
        <f t="shared" si="5"/>
        <v>10545.993749604148</v>
      </c>
      <c r="L95" s="78"/>
      <c r="M95" s="6">
        <f t="shared" si="7"/>
        <v>0.0805037690809477</v>
      </c>
      <c r="N95" s="39">
        <v>2015</v>
      </c>
      <c r="O95" s="8">
        <v>42476</v>
      </c>
      <c r="P95" s="79">
        <v>0.7745</v>
      </c>
      <c r="Q95" s="79"/>
      <c r="R95" s="80">
        <f t="shared" si="8"/>
        <v>6601.3090646376995</v>
      </c>
      <c r="S95" s="80"/>
      <c r="T95" s="81">
        <f t="shared" si="9"/>
        <v>81.99999999999986</v>
      </c>
      <c r="U95" s="81"/>
    </row>
    <row r="96" spans="2:21" ht="13.5">
      <c r="B96" s="39">
        <v>88</v>
      </c>
      <c r="C96" s="78">
        <f t="shared" si="6"/>
        <v>358134.4340514426</v>
      </c>
      <c r="D96" s="78"/>
      <c r="E96" s="39">
        <v>2015</v>
      </c>
      <c r="F96" s="8">
        <v>42523</v>
      </c>
      <c r="G96" s="39" t="s">
        <v>4</v>
      </c>
      <c r="H96" s="79">
        <v>0.76745</v>
      </c>
      <c r="I96" s="79"/>
      <c r="J96" s="39">
        <v>77</v>
      </c>
      <c r="K96" s="78">
        <f t="shared" si="5"/>
        <v>10744.033021543277</v>
      </c>
      <c r="L96" s="78"/>
      <c r="M96" s="6">
        <f t="shared" si="7"/>
        <v>0.1395328963836789</v>
      </c>
      <c r="N96" s="39">
        <v>2015</v>
      </c>
      <c r="O96" s="8">
        <v>42523</v>
      </c>
      <c r="P96" s="79">
        <v>0.77211</v>
      </c>
      <c r="Q96" s="79"/>
      <c r="R96" s="80">
        <f t="shared" si="8"/>
        <v>6502.232971479434</v>
      </c>
      <c r="S96" s="80"/>
      <c r="T96" s="81">
        <f t="shared" si="9"/>
        <v>46.59999999999997</v>
      </c>
      <c r="U96" s="81"/>
    </row>
    <row r="97" spans="2:21" ht="13.5">
      <c r="B97" s="39">
        <v>89</v>
      </c>
      <c r="C97" s="78">
        <f t="shared" si="6"/>
        <v>364636.667022922</v>
      </c>
      <c r="D97" s="78"/>
      <c r="E97" s="39">
        <v>2015</v>
      </c>
      <c r="F97" s="8">
        <v>42644</v>
      </c>
      <c r="G97" s="39" t="s">
        <v>4</v>
      </c>
      <c r="H97" s="79">
        <v>0.70419</v>
      </c>
      <c r="I97" s="79"/>
      <c r="J97" s="39">
        <v>106</v>
      </c>
      <c r="K97" s="78">
        <f t="shared" si="5"/>
        <v>10939.10001068766</v>
      </c>
      <c r="L97" s="78"/>
      <c r="M97" s="6">
        <f t="shared" si="7"/>
        <v>0.10319905670460057</v>
      </c>
      <c r="N97" s="39">
        <v>2015</v>
      </c>
      <c r="O97" s="8">
        <v>42648</v>
      </c>
      <c r="P97" s="79">
        <v>0.71066</v>
      </c>
      <c r="Q97" s="79"/>
      <c r="R97" s="80">
        <f t="shared" si="8"/>
        <v>6676.978968787632</v>
      </c>
      <c r="S97" s="80"/>
      <c r="T97" s="81">
        <f t="shared" si="9"/>
        <v>64.69999999999976</v>
      </c>
      <c r="U97" s="81"/>
    </row>
    <row r="98" spans="2:21" ht="13.5">
      <c r="B98" s="39">
        <v>90</v>
      </c>
      <c r="C98" s="78">
        <f t="shared" si="6"/>
        <v>371313.64599170967</v>
      </c>
      <c r="D98" s="78"/>
      <c r="E98" s="39">
        <v>2015</v>
      </c>
      <c r="F98" s="8">
        <v>42708</v>
      </c>
      <c r="G98" s="39" t="s">
        <v>3</v>
      </c>
      <c r="H98" s="79">
        <v>0.72871</v>
      </c>
      <c r="I98" s="79"/>
      <c r="J98" s="39">
        <v>75</v>
      </c>
      <c r="K98" s="78">
        <f t="shared" si="5"/>
        <v>11139.409379751289</v>
      </c>
      <c r="L98" s="78"/>
      <c r="M98" s="6">
        <f t="shared" si="7"/>
        <v>0.14852545839668385</v>
      </c>
      <c r="N98" s="39">
        <v>2015</v>
      </c>
      <c r="O98" s="8">
        <v>42708</v>
      </c>
      <c r="P98" s="79">
        <v>0.73626</v>
      </c>
      <c r="Q98" s="79"/>
      <c r="R98" s="80">
        <f t="shared" si="8"/>
        <v>-11213.672108949715</v>
      </c>
      <c r="S98" s="80"/>
      <c r="T98" s="81">
        <f t="shared" si="9"/>
        <v>-75</v>
      </c>
      <c r="U98" s="81"/>
    </row>
    <row r="99" spans="2:21" ht="13.5">
      <c r="B99" s="39">
        <v>91</v>
      </c>
      <c r="C99" s="78">
        <f t="shared" si="6"/>
        <v>360099.9738827599</v>
      </c>
      <c r="D99" s="78"/>
      <c r="E99" s="39">
        <v>2015</v>
      </c>
      <c r="F99" s="8">
        <v>42735</v>
      </c>
      <c r="G99" s="39" t="s">
        <v>3</v>
      </c>
      <c r="H99" s="79">
        <v>0.72668</v>
      </c>
      <c r="I99" s="79"/>
      <c r="J99" s="39">
        <v>59</v>
      </c>
      <c r="K99" s="78">
        <f t="shared" si="5"/>
        <v>10802.999216482796</v>
      </c>
      <c r="L99" s="78"/>
      <c r="M99" s="6">
        <f t="shared" si="7"/>
        <v>0.18310168163530163</v>
      </c>
      <c r="N99" s="39">
        <v>2016</v>
      </c>
      <c r="O99" s="8">
        <v>42373</v>
      </c>
      <c r="P99" s="79">
        <v>0.72304</v>
      </c>
      <c r="Q99" s="79"/>
      <c r="R99" s="80">
        <f t="shared" si="8"/>
        <v>6664.901211524937</v>
      </c>
      <c r="S99" s="80"/>
      <c r="T99" s="81">
        <f t="shared" si="9"/>
        <v>36.399999999999764</v>
      </c>
      <c r="U99" s="81"/>
    </row>
    <row r="100" spans="2:21" ht="13.5">
      <c r="B100" s="39">
        <v>92</v>
      </c>
      <c r="C100" s="78">
        <f t="shared" si="6"/>
        <v>366764.8750942849</v>
      </c>
      <c r="D100" s="78"/>
      <c r="E100" s="39">
        <v>2016</v>
      </c>
      <c r="F100" s="8">
        <v>42390</v>
      </c>
      <c r="G100" s="39" t="s">
        <v>4</v>
      </c>
      <c r="H100" s="79">
        <v>0.69567</v>
      </c>
      <c r="I100" s="79"/>
      <c r="J100" s="39">
        <v>129</v>
      </c>
      <c r="K100" s="78">
        <f t="shared" si="5"/>
        <v>11002.946252828546</v>
      </c>
      <c r="L100" s="78"/>
      <c r="M100" s="6">
        <f t="shared" si="7"/>
        <v>0.0852941569986709</v>
      </c>
      <c r="N100" s="39">
        <v>2016</v>
      </c>
      <c r="O100" s="8">
        <v>42391</v>
      </c>
      <c r="P100" s="79">
        <v>0.7038</v>
      </c>
      <c r="Q100" s="79"/>
      <c r="R100" s="80">
        <f t="shared" si="8"/>
        <v>6934.41496399192</v>
      </c>
      <c r="S100" s="80"/>
      <c r="T100" s="81">
        <f t="shared" si="9"/>
        <v>81.2999999999997</v>
      </c>
      <c r="U100" s="81"/>
    </row>
    <row r="101" spans="2:21" ht="13.5">
      <c r="B101" s="39">
        <v>93</v>
      </c>
      <c r="C101" s="78">
        <f t="shared" si="6"/>
        <v>373699.2900582768</v>
      </c>
      <c r="D101" s="78"/>
      <c r="E101" s="39">
        <v>2016</v>
      </c>
      <c r="F101" s="8">
        <v>42481</v>
      </c>
      <c r="G101" s="39" t="s">
        <v>3</v>
      </c>
      <c r="H101" s="79">
        <v>0.77638</v>
      </c>
      <c r="I101" s="79"/>
      <c r="J101" s="39">
        <v>70</v>
      </c>
      <c r="K101" s="78">
        <f t="shared" si="5"/>
        <v>11210.978701748303</v>
      </c>
      <c r="L101" s="78"/>
      <c r="M101" s="6">
        <f t="shared" si="7"/>
        <v>0.16015683859640434</v>
      </c>
      <c r="N101" s="39">
        <v>2016</v>
      </c>
      <c r="O101" s="8">
        <v>42482</v>
      </c>
      <c r="P101" s="79">
        <v>0.77212</v>
      </c>
      <c r="Q101" s="79"/>
      <c r="R101" s="80">
        <f t="shared" si="8"/>
        <v>6822.681324206713</v>
      </c>
      <c r="S101" s="80"/>
      <c r="T101" s="81">
        <f t="shared" si="9"/>
        <v>42.599999999999305</v>
      </c>
      <c r="U101" s="81"/>
    </row>
    <row r="102" spans="2:21" ht="13.5">
      <c r="B102" s="39">
        <v>94</v>
      </c>
      <c r="C102" s="78">
        <f t="shared" si="6"/>
        <v>380521.9713824835</v>
      </c>
      <c r="D102" s="78"/>
      <c r="E102" s="39">
        <v>2016</v>
      </c>
      <c r="F102" s="8">
        <v>42566</v>
      </c>
      <c r="G102" s="39" t="s">
        <v>3</v>
      </c>
      <c r="H102" s="79">
        <v>0.75765</v>
      </c>
      <c r="I102" s="79"/>
      <c r="J102" s="39">
        <v>98</v>
      </c>
      <c r="K102" s="78">
        <f t="shared" si="5"/>
        <v>11415.659141474503</v>
      </c>
      <c r="L102" s="78"/>
      <c r="M102" s="6">
        <f t="shared" si="7"/>
        <v>0.11648631777014799</v>
      </c>
      <c r="N102" s="39">
        <v>2016</v>
      </c>
      <c r="O102" s="8">
        <v>42570</v>
      </c>
      <c r="P102" s="79">
        <v>0.75145</v>
      </c>
      <c r="Q102" s="79"/>
      <c r="R102" s="80">
        <f t="shared" si="8"/>
        <v>7222.151701749285</v>
      </c>
      <c r="S102" s="80"/>
      <c r="T102" s="81">
        <f t="shared" si="9"/>
        <v>62.000000000000945</v>
      </c>
      <c r="U102" s="81"/>
    </row>
    <row r="103" spans="2:21" ht="13.5">
      <c r="B103" s="39">
        <v>95</v>
      </c>
      <c r="C103" s="78">
        <f t="shared" si="6"/>
        <v>387744.1230842328</v>
      </c>
      <c r="D103" s="78"/>
      <c r="E103" s="39">
        <v>2016</v>
      </c>
      <c r="F103" s="8">
        <v>42577</v>
      </c>
      <c r="G103" s="39" t="s">
        <v>4</v>
      </c>
      <c r="H103" s="79">
        <v>0.75138</v>
      </c>
      <c r="I103" s="79"/>
      <c r="J103" s="39">
        <v>72</v>
      </c>
      <c r="K103" s="78">
        <f t="shared" si="5"/>
        <v>11632.323692526983</v>
      </c>
      <c r="L103" s="78"/>
      <c r="M103" s="6">
        <f t="shared" si="7"/>
        <v>0.16156005128509698</v>
      </c>
      <c r="N103" s="39">
        <v>2016</v>
      </c>
      <c r="O103" s="8">
        <v>42578</v>
      </c>
      <c r="P103" s="79">
        <v>0.75579</v>
      </c>
      <c r="Q103" s="79"/>
      <c r="R103" s="80">
        <f t="shared" si="8"/>
        <v>7124.798261672639</v>
      </c>
      <c r="S103" s="80"/>
      <c r="T103" s="81">
        <f t="shared" si="9"/>
        <v>44.09999999999914</v>
      </c>
      <c r="U103" s="81"/>
    </row>
    <row r="104" spans="2:21" ht="13.5">
      <c r="B104" s="39">
        <v>96</v>
      </c>
      <c r="C104" s="78">
        <f t="shared" si="6"/>
        <v>394868.92134590546</v>
      </c>
      <c r="D104" s="78"/>
      <c r="E104" s="39"/>
      <c r="F104" s="8"/>
      <c r="G104" s="39" t="s">
        <v>4</v>
      </c>
      <c r="H104" s="79"/>
      <c r="I104" s="79"/>
      <c r="J104" s="39"/>
      <c r="K104" s="78">
        <f t="shared" si="5"/>
      </c>
      <c r="L104" s="78"/>
      <c r="M104" s="6">
        <f t="shared" si="7"/>
      </c>
      <c r="N104" s="39"/>
      <c r="O104" s="8"/>
      <c r="P104" s="79"/>
      <c r="Q104" s="79"/>
      <c r="R104" s="80">
        <f t="shared" si="8"/>
      </c>
      <c r="S104" s="80"/>
      <c r="T104" s="81">
        <f t="shared" si="9"/>
      </c>
      <c r="U104" s="81"/>
    </row>
    <row r="105" spans="2:21" ht="13.5">
      <c r="B105" s="39">
        <v>97</v>
      </c>
      <c r="C105" s="78">
        <f t="shared" si="6"/>
      </c>
      <c r="D105" s="78"/>
      <c r="E105" s="39"/>
      <c r="F105" s="8"/>
      <c r="G105" s="39" t="s">
        <v>3</v>
      </c>
      <c r="H105" s="79"/>
      <c r="I105" s="79"/>
      <c r="J105" s="39"/>
      <c r="K105" s="78">
        <f t="shared" si="5"/>
      </c>
      <c r="L105" s="78"/>
      <c r="M105" s="6">
        <f t="shared" si="7"/>
      </c>
      <c r="N105" s="39"/>
      <c r="O105" s="8"/>
      <c r="P105" s="79"/>
      <c r="Q105" s="79"/>
      <c r="R105" s="80">
        <f t="shared" si="8"/>
      </c>
      <c r="S105" s="80"/>
      <c r="T105" s="81">
        <f t="shared" si="9"/>
      </c>
      <c r="U105" s="81"/>
    </row>
    <row r="106" spans="2:21" ht="13.5">
      <c r="B106" s="39">
        <v>98</v>
      </c>
      <c r="C106" s="78">
        <f t="shared" si="6"/>
      </c>
      <c r="D106" s="78"/>
      <c r="E106" s="39"/>
      <c r="F106" s="8"/>
      <c r="G106" s="39" t="s">
        <v>4</v>
      </c>
      <c r="H106" s="79"/>
      <c r="I106" s="79"/>
      <c r="J106" s="39"/>
      <c r="K106" s="78">
        <f t="shared" si="5"/>
      </c>
      <c r="L106" s="78"/>
      <c r="M106" s="6">
        <f t="shared" si="7"/>
      </c>
      <c r="N106" s="39"/>
      <c r="O106" s="8"/>
      <c r="P106" s="79"/>
      <c r="Q106" s="79"/>
      <c r="R106" s="80">
        <f t="shared" si="8"/>
      </c>
      <c r="S106" s="80"/>
      <c r="T106" s="81">
        <f t="shared" si="9"/>
      </c>
      <c r="U106" s="81"/>
    </row>
    <row r="107" spans="2:21" ht="13.5">
      <c r="B107" s="39">
        <v>99</v>
      </c>
      <c r="C107" s="78">
        <f t="shared" si="6"/>
      </c>
      <c r="D107" s="78"/>
      <c r="E107" s="39"/>
      <c r="F107" s="8"/>
      <c r="G107" s="39" t="s">
        <v>4</v>
      </c>
      <c r="H107" s="79"/>
      <c r="I107" s="79"/>
      <c r="J107" s="39"/>
      <c r="K107" s="78">
        <f t="shared" si="5"/>
      </c>
      <c r="L107" s="78"/>
      <c r="M107" s="6">
        <f t="shared" si="7"/>
      </c>
      <c r="N107" s="39"/>
      <c r="O107" s="8"/>
      <c r="P107" s="79"/>
      <c r="Q107" s="79"/>
      <c r="R107" s="80">
        <f t="shared" si="8"/>
      </c>
      <c r="S107" s="80"/>
      <c r="T107" s="81">
        <f t="shared" si="9"/>
      </c>
      <c r="U107" s="81"/>
    </row>
    <row r="108" spans="2:21" ht="13.5">
      <c r="B108" s="39">
        <v>100</v>
      </c>
      <c r="C108" s="78">
        <f t="shared" si="6"/>
      </c>
      <c r="D108" s="78"/>
      <c r="E108" s="39"/>
      <c r="F108" s="8"/>
      <c r="G108" s="39" t="s">
        <v>3</v>
      </c>
      <c r="H108" s="79"/>
      <c r="I108" s="79"/>
      <c r="J108" s="39"/>
      <c r="K108" s="78">
        <f t="shared" si="5"/>
      </c>
      <c r="L108" s="78"/>
      <c r="M108" s="6">
        <f t="shared" si="7"/>
      </c>
      <c r="N108" s="39"/>
      <c r="O108" s="8"/>
      <c r="P108" s="79"/>
      <c r="Q108" s="79"/>
      <c r="R108" s="80">
        <f t="shared" si="8"/>
      </c>
      <c r="S108" s="80"/>
      <c r="T108" s="81">
        <f t="shared" si="9"/>
      </c>
      <c r="U108" s="81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S2" sqref="S2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6" t="s">
        <v>5</v>
      </c>
      <c r="C2" s="46"/>
      <c r="D2" s="48" t="s">
        <v>47</v>
      </c>
      <c r="E2" s="48"/>
      <c r="F2" s="46" t="s">
        <v>6</v>
      </c>
      <c r="G2" s="46"/>
      <c r="H2" s="48" t="s">
        <v>50</v>
      </c>
      <c r="I2" s="48"/>
      <c r="J2" s="46" t="s">
        <v>7</v>
      </c>
      <c r="K2" s="46"/>
      <c r="L2" s="47">
        <f>C9</f>
        <v>200000</v>
      </c>
      <c r="M2" s="48"/>
      <c r="N2" s="46" t="s">
        <v>8</v>
      </c>
      <c r="O2" s="46"/>
      <c r="P2" s="47">
        <f>C108+R108</f>
        <v>556877.328649469</v>
      </c>
      <c r="Q2" s="48"/>
      <c r="R2" s="1"/>
      <c r="S2" s="1"/>
      <c r="T2" s="1"/>
    </row>
    <row r="3" spans="2:19" ht="57" customHeight="1">
      <c r="B3" s="46" t="s">
        <v>9</v>
      </c>
      <c r="C3" s="46"/>
      <c r="D3" s="49" t="s">
        <v>48</v>
      </c>
      <c r="E3" s="49"/>
      <c r="F3" s="49"/>
      <c r="G3" s="49"/>
      <c r="H3" s="49"/>
      <c r="I3" s="49"/>
      <c r="J3" s="46" t="s">
        <v>10</v>
      </c>
      <c r="K3" s="46"/>
      <c r="L3" s="50">
        <v>-0.618</v>
      </c>
      <c r="M3" s="51"/>
      <c r="N3" s="51"/>
      <c r="O3" s="51"/>
      <c r="P3" s="51"/>
      <c r="Q3" s="51"/>
      <c r="R3" s="1"/>
      <c r="S3" s="1"/>
    </row>
    <row r="4" spans="2:20" ht="13.5">
      <c r="B4" s="46" t="s">
        <v>11</v>
      </c>
      <c r="C4" s="46"/>
      <c r="D4" s="52">
        <f>SUM($R$9:$S$993)</f>
        <v>356877.32864946884</v>
      </c>
      <c r="E4" s="52"/>
      <c r="F4" s="46" t="s">
        <v>12</v>
      </c>
      <c r="G4" s="46"/>
      <c r="H4" s="53">
        <f>SUM($T$9:$U$108)</f>
        <v>3488.3000000000093</v>
      </c>
      <c r="I4" s="48"/>
      <c r="J4" s="54" t="s">
        <v>13</v>
      </c>
      <c r="K4" s="54"/>
      <c r="L4" s="47">
        <f>MAX($C$9:$D$990)-C9</f>
        <v>346766.2336715723</v>
      </c>
      <c r="M4" s="47"/>
      <c r="N4" s="54" t="s">
        <v>14</v>
      </c>
      <c r="O4" s="54"/>
      <c r="P4" s="52">
        <f>MIN($C$9:$D$990)-C9</f>
        <v>0</v>
      </c>
      <c r="Q4" s="52"/>
      <c r="R4" s="1"/>
      <c r="S4" s="1"/>
      <c r="T4" s="1"/>
    </row>
    <row r="5" spans="2:20" ht="13.5">
      <c r="B5" s="43" t="s">
        <v>15</v>
      </c>
      <c r="C5" s="2">
        <f>COUNTIF($R$9:$R$990,"&gt;0")</f>
        <v>83</v>
      </c>
      <c r="D5" s="44" t="s">
        <v>16</v>
      </c>
      <c r="E5" s="16">
        <f>COUNTIF($R$9:$R$990,"&lt;0")</f>
        <v>17</v>
      </c>
      <c r="F5" s="44" t="s">
        <v>17</v>
      </c>
      <c r="G5" s="2">
        <f>COUNTIF($R$9:$R$990,"=0")</f>
        <v>0</v>
      </c>
      <c r="H5" s="44" t="s">
        <v>18</v>
      </c>
      <c r="I5" s="3">
        <f>C5/SUM(C5,E5,G5)</f>
        <v>0.83</v>
      </c>
      <c r="J5" s="55" t="s">
        <v>19</v>
      </c>
      <c r="K5" s="46"/>
      <c r="L5" s="56"/>
      <c r="M5" s="57"/>
      <c r="N5" s="18" t="s">
        <v>20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ht="13.5">
      <c r="B8" s="59"/>
      <c r="C8" s="62"/>
      <c r="D8" s="63"/>
      <c r="E8" s="19" t="s">
        <v>28</v>
      </c>
      <c r="F8" s="19" t="s">
        <v>29</v>
      </c>
      <c r="G8" s="19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ht="13.5">
      <c r="B9" s="42">
        <v>1</v>
      </c>
      <c r="C9" s="78">
        <v>200000</v>
      </c>
      <c r="D9" s="78"/>
      <c r="E9" s="42">
        <v>2007</v>
      </c>
      <c r="F9" s="8">
        <v>42710</v>
      </c>
      <c r="G9" s="42" t="s">
        <v>4</v>
      </c>
      <c r="H9" s="79">
        <v>0.8742</v>
      </c>
      <c r="I9" s="79"/>
      <c r="J9" s="42">
        <v>83</v>
      </c>
      <c r="K9" s="78">
        <f aca="true" t="shared" si="0" ref="K9:K72">IF(F9="","",C9*0.03)</f>
        <v>6000</v>
      </c>
      <c r="L9" s="78"/>
      <c r="M9" s="6">
        <f>IF(J9="","",(K9/J9)/1000)</f>
        <v>0.07228915662650602</v>
      </c>
      <c r="N9" s="42">
        <v>2007</v>
      </c>
      <c r="O9" s="8">
        <v>42711</v>
      </c>
      <c r="P9" s="79">
        <v>0.87929</v>
      </c>
      <c r="Q9" s="79"/>
      <c r="R9" s="80">
        <f>IF(O9="","",(IF(G9="売",H9-P9,P9-H9))*M9*10000000)</f>
        <v>3679.5180722891846</v>
      </c>
      <c r="S9" s="80"/>
      <c r="T9" s="81">
        <f>IF(O9="","",IF(R9&lt;0,J9*(-1),IF(G9="買",(P9-H9)*10000,(H9-P9)*10000)))</f>
        <v>50.90000000000039</v>
      </c>
      <c r="U9" s="81"/>
    </row>
    <row r="10" spans="2:21" ht="13.5">
      <c r="B10" s="42">
        <v>2</v>
      </c>
      <c r="C10" s="78">
        <f aca="true" t="shared" si="1" ref="C10:C73">IF(R9="","",C9+R9)</f>
        <v>203679.51807228918</v>
      </c>
      <c r="D10" s="78"/>
      <c r="E10" s="42">
        <v>2008</v>
      </c>
      <c r="F10" s="8">
        <v>42377</v>
      </c>
      <c r="G10" s="42" t="s">
        <v>4</v>
      </c>
      <c r="H10" s="79">
        <v>0.87475</v>
      </c>
      <c r="I10" s="79"/>
      <c r="J10" s="42">
        <v>65</v>
      </c>
      <c r="K10" s="78">
        <f t="shared" si="0"/>
        <v>6110.385542168675</v>
      </c>
      <c r="L10" s="78"/>
      <c r="M10" s="6">
        <f aca="true" t="shared" si="2" ref="M10:M73">IF(J10="","",(K10/J10)/1000)</f>
        <v>0.09400593141797961</v>
      </c>
      <c r="N10" s="42">
        <v>2008</v>
      </c>
      <c r="O10" s="8">
        <v>42377</v>
      </c>
      <c r="P10" s="79">
        <v>0.87899</v>
      </c>
      <c r="Q10" s="79"/>
      <c r="R10" s="80">
        <f aca="true" t="shared" si="3" ref="R10:R73">IF(O10="","",(IF(G10="売",H10-P10,P10-H10))*M10*10000000)</f>
        <v>3985.851492122356</v>
      </c>
      <c r="S10" s="80"/>
      <c r="T10" s="81">
        <f aca="true" t="shared" si="4" ref="T10:T73">IF(O10="","",IF(R10&lt;0,J10*(-1),IF(G10="買",(P10-H10)*10000,(H10-P10)*10000)))</f>
        <v>42.40000000000022</v>
      </c>
      <c r="U10" s="81"/>
    </row>
    <row r="11" spans="2:21" ht="13.5">
      <c r="B11" s="42">
        <v>3</v>
      </c>
      <c r="C11" s="78">
        <f t="shared" si="1"/>
        <v>207665.36956441155</v>
      </c>
      <c r="D11" s="78"/>
      <c r="E11" s="42">
        <v>2008</v>
      </c>
      <c r="F11" s="8">
        <v>42391</v>
      </c>
      <c r="G11" s="42" t="s">
        <v>4</v>
      </c>
      <c r="H11" s="79">
        <v>0.86314</v>
      </c>
      <c r="I11" s="79"/>
      <c r="J11" s="42">
        <v>120</v>
      </c>
      <c r="K11" s="78">
        <f t="shared" si="0"/>
        <v>6229.961086932346</v>
      </c>
      <c r="L11" s="78"/>
      <c r="M11" s="6">
        <f t="shared" si="2"/>
        <v>0.05191634239110288</v>
      </c>
      <c r="N11" s="42">
        <v>2008</v>
      </c>
      <c r="O11" s="8">
        <v>42391</v>
      </c>
      <c r="P11" s="79">
        <v>0.87058</v>
      </c>
      <c r="Q11" s="79"/>
      <c r="R11" s="80">
        <f t="shared" si="3"/>
        <v>3862.5758738980558</v>
      </c>
      <c r="S11" s="80"/>
      <c r="T11" s="81">
        <f t="shared" si="4"/>
        <v>74.40000000000002</v>
      </c>
      <c r="U11" s="81"/>
    </row>
    <row r="12" spans="2:21" ht="13.5">
      <c r="B12" s="42">
        <v>4</v>
      </c>
      <c r="C12" s="78">
        <f t="shared" si="1"/>
        <v>211527.9454383096</v>
      </c>
      <c r="D12" s="78"/>
      <c r="E12" s="42">
        <v>2008</v>
      </c>
      <c r="F12" s="8">
        <v>42405</v>
      </c>
      <c r="G12" s="42" t="s">
        <v>3</v>
      </c>
      <c r="H12" s="79">
        <v>0.90294</v>
      </c>
      <c r="I12" s="79"/>
      <c r="J12" s="42">
        <v>60</v>
      </c>
      <c r="K12" s="78">
        <f t="shared" si="0"/>
        <v>6345.838363149288</v>
      </c>
      <c r="L12" s="78"/>
      <c r="M12" s="6">
        <f t="shared" si="2"/>
        <v>0.10576397271915479</v>
      </c>
      <c r="N12" s="42">
        <v>2008</v>
      </c>
      <c r="O12" s="8">
        <v>42405</v>
      </c>
      <c r="P12" s="79">
        <v>0.89911</v>
      </c>
      <c r="Q12" s="79"/>
      <c r="R12" s="80">
        <f t="shared" si="3"/>
        <v>4050.7601551436283</v>
      </c>
      <c r="S12" s="80"/>
      <c r="T12" s="81">
        <f t="shared" si="4"/>
        <v>38.3</v>
      </c>
      <c r="U12" s="81"/>
    </row>
    <row r="13" spans="2:21" ht="13.5">
      <c r="B13" s="42">
        <v>5</v>
      </c>
      <c r="C13" s="78">
        <f t="shared" si="1"/>
        <v>215578.70559345323</v>
      </c>
      <c r="D13" s="78"/>
      <c r="E13" s="42">
        <v>2008</v>
      </c>
      <c r="F13" s="8">
        <v>42406</v>
      </c>
      <c r="G13" s="42" t="s">
        <v>4</v>
      </c>
      <c r="H13" s="79">
        <v>0.89769</v>
      </c>
      <c r="I13" s="79"/>
      <c r="J13" s="42">
        <v>71</v>
      </c>
      <c r="K13" s="78">
        <f t="shared" si="0"/>
        <v>6467.361167803597</v>
      </c>
      <c r="L13" s="78"/>
      <c r="M13" s="6">
        <f t="shared" si="2"/>
        <v>0.09108959391272671</v>
      </c>
      <c r="N13" s="42">
        <v>2008</v>
      </c>
      <c r="O13" s="8">
        <v>42407</v>
      </c>
      <c r="P13" s="79">
        <v>0.89056</v>
      </c>
      <c r="Q13" s="79"/>
      <c r="R13" s="80">
        <f t="shared" si="3"/>
        <v>-6494.6880459773865</v>
      </c>
      <c r="S13" s="80"/>
      <c r="T13" s="81">
        <f t="shared" si="4"/>
        <v>-71</v>
      </c>
      <c r="U13" s="81"/>
    </row>
    <row r="14" spans="2:21" ht="13.5">
      <c r="B14" s="42">
        <v>6</v>
      </c>
      <c r="C14" s="78">
        <f t="shared" si="1"/>
        <v>209084.01754747584</v>
      </c>
      <c r="D14" s="78"/>
      <c r="E14" s="42">
        <v>2008</v>
      </c>
      <c r="F14" s="8">
        <v>42407</v>
      </c>
      <c r="G14" s="42" t="s">
        <v>4</v>
      </c>
      <c r="H14" s="79">
        <v>0.89464</v>
      </c>
      <c r="I14" s="79"/>
      <c r="J14" s="42">
        <v>73</v>
      </c>
      <c r="K14" s="78">
        <f t="shared" si="0"/>
        <v>6272.520526424275</v>
      </c>
      <c r="L14" s="78"/>
      <c r="M14" s="6">
        <f t="shared" si="2"/>
        <v>0.08592493871814075</v>
      </c>
      <c r="N14" s="42">
        <v>2008</v>
      </c>
      <c r="O14" s="8">
        <v>42411</v>
      </c>
      <c r="P14" s="79">
        <v>0.89919</v>
      </c>
      <c r="Q14" s="79"/>
      <c r="R14" s="80">
        <f t="shared" si="3"/>
        <v>3909.5847116754503</v>
      </c>
      <c r="S14" s="80"/>
      <c r="T14" s="81">
        <f t="shared" si="4"/>
        <v>45.50000000000054</v>
      </c>
      <c r="U14" s="81"/>
    </row>
    <row r="15" spans="2:21" ht="13.5">
      <c r="B15" s="42">
        <v>7</v>
      </c>
      <c r="C15" s="78">
        <f t="shared" si="1"/>
        <v>212993.6022591513</v>
      </c>
      <c r="D15" s="78"/>
      <c r="E15" s="42">
        <v>2008</v>
      </c>
      <c r="F15" s="8">
        <v>42413</v>
      </c>
      <c r="G15" s="42" t="s">
        <v>3</v>
      </c>
      <c r="H15" s="79">
        <v>0.90149</v>
      </c>
      <c r="I15" s="79"/>
      <c r="J15" s="42">
        <v>69</v>
      </c>
      <c r="K15" s="78">
        <f t="shared" si="0"/>
        <v>6389.808067774538</v>
      </c>
      <c r="L15" s="78"/>
      <c r="M15" s="6">
        <f t="shared" si="2"/>
        <v>0.09260591402571795</v>
      </c>
      <c r="N15" s="42">
        <v>2008</v>
      </c>
      <c r="O15" s="8">
        <v>42413</v>
      </c>
      <c r="P15" s="79">
        <v>0.89719</v>
      </c>
      <c r="Q15" s="79"/>
      <c r="R15" s="80">
        <f t="shared" si="3"/>
        <v>3982.0543031058446</v>
      </c>
      <c r="S15" s="80"/>
      <c r="T15" s="81">
        <f t="shared" si="4"/>
        <v>42.9999999999997</v>
      </c>
      <c r="U15" s="81"/>
    </row>
    <row r="16" spans="2:21" ht="13.5">
      <c r="B16" s="42">
        <v>8</v>
      </c>
      <c r="C16" s="78">
        <f t="shared" si="1"/>
        <v>216975.65656225712</v>
      </c>
      <c r="D16" s="78"/>
      <c r="E16" s="42">
        <v>2008</v>
      </c>
      <c r="F16" s="8">
        <v>42429</v>
      </c>
      <c r="G16" s="42" t="s">
        <v>3</v>
      </c>
      <c r="H16" s="79">
        <v>0.93648</v>
      </c>
      <c r="I16" s="79"/>
      <c r="J16" s="42">
        <v>130</v>
      </c>
      <c r="K16" s="78">
        <f t="shared" si="0"/>
        <v>6509.269696867714</v>
      </c>
      <c r="L16" s="78"/>
      <c r="M16" s="6">
        <f t="shared" si="2"/>
        <v>0.050071305360520874</v>
      </c>
      <c r="N16" s="42">
        <v>2008</v>
      </c>
      <c r="O16" s="8">
        <v>42432</v>
      </c>
      <c r="P16" s="79">
        <v>0.92848</v>
      </c>
      <c r="Q16" s="79"/>
      <c r="R16" s="80">
        <f t="shared" si="3"/>
        <v>4005.7044288416732</v>
      </c>
      <c r="S16" s="80"/>
      <c r="T16" s="81">
        <f t="shared" si="4"/>
        <v>80.00000000000007</v>
      </c>
      <c r="U16" s="81"/>
    </row>
    <row r="17" spans="2:21" ht="13.5">
      <c r="B17" s="42">
        <v>9</v>
      </c>
      <c r="C17" s="78">
        <f t="shared" si="1"/>
        <v>220981.3609910988</v>
      </c>
      <c r="D17" s="78"/>
      <c r="E17" s="42">
        <v>2008</v>
      </c>
      <c r="F17" s="8">
        <v>42456</v>
      </c>
      <c r="G17" s="42" t="s">
        <v>3</v>
      </c>
      <c r="H17" s="79">
        <v>0.91737</v>
      </c>
      <c r="I17" s="79"/>
      <c r="J17" s="42">
        <v>48</v>
      </c>
      <c r="K17" s="78">
        <f t="shared" si="0"/>
        <v>6629.440829732964</v>
      </c>
      <c r="L17" s="78"/>
      <c r="M17" s="6">
        <f t="shared" si="2"/>
        <v>0.13811335061943675</v>
      </c>
      <c r="N17" s="42">
        <v>2008</v>
      </c>
      <c r="O17" s="8">
        <v>42460</v>
      </c>
      <c r="P17" s="79">
        <v>0.91263</v>
      </c>
      <c r="Q17" s="79"/>
      <c r="R17" s="80">
        <f t="shared" si="3"/>
        <v>6546.572819361256</v>
      </c>
      <c r="S17" s="80"/>
      <c r="T17" s="81">
        <f t="shared" si="4"/>
        <v>47.399999999999665</v>
      </c>
      <c r="U17" s="81"/>
    </row>
    <row r="18" spans="2:21" ht="13.5">
      <c r="B18" s="42">
        <v>10</v>
      </c>
      <c r="C18" s="78">
        <f t="shared" si="1"/>
        <v>227527.93381046006</v>
      </c>
      <c r="D18" s="78"/>
      <c r="E18" s="42">
        <v>2008</v>
      </c>
      <c r="F18" s="8">
        <v>42471</v>
      </c>
      <c r="G18" s="42" t="s">
        <v>3</v>
      </c>
      <c r="H18" s="79">
        <v>0.93032</v>
      </c>
      <c r="I18" s="79"/>
      <c r="J18" s="42">
        <v>36</v>
      </c>
      <c r="K18" s="78">
        <f t="shared" si="0"/>
        <v>6825.838014313802</v>
      </c>
      <c r="L18" s="78"/>
      <c r="M18" s="6">
        <f t="shared" si="2"/>
        <v>0.18960661150871672</v>
      </c>
      <c r="N18" s="42">
        <v>2008</v>
      </c>
      <c r="O18" s="8">
        <v>42471</v>
      </c>
      <c r="P18" s="79">
        <v>0.92816</v>
      </c>
      <c r="Q18" s="79"/>
      <c r="R18" s="80">
        <f t="shared" si="3"/>
        <v>4095.5028085883773</v>
      </c>
      <c r="S18" s="80"/>
      <c r="T18" s="81">
        <f t="shared" si="4"/>
        <v>21.600000000000506</v>
      </c>
      <c r="U18" s="81"/>
    </row>
    <row r="19" spans="2:21" ht="13.5">
      <c r="B19" s="42">
        <v>11</v>
      </c>
      <c r="C19" s="78">
        <f t="shared" si="1"/>
        <v>231623.43661904844</v>
      </c>
      <c r="D19" s="78"/>
      <c r="E19" s="42">
        <v>2008</v>
      </c>
      <c r="F19" s="8">
        <v>42478</v>
      </c>
      <c r="G19" s="42" t="s">
        <v>3</v>
      </c>
      <c r="H19" s="79">
        <v>0.93348</v>
      </c>
      <c r="I19" s="79"/>
      <c r="J19" s="42">
        <v>59</v>
      </c>
      <c r="K19" s="78">
        <f t="shared" si="0"/>
        <v>6948.703098571453</v>
      </c>
      <c r="L19" s="78"/>
      <c r="M19" s="6">
        <f t="shared" si="2"/>
        <v>0.11777462878934665</v>
      </c>
      <c r="N19" s="42">
        <v>2008</v>
      </c>
      <c r="O19" s="8">
        <v>42478</v>
      </c>
      <c r="P19" s="79">
        <v>0.92979</v>
      </c>
      <c r="Q19" s="79"/>
      <c r="R19" s="80">
        <f t="shared" si="3"/>
        <v>4345.883802326857</v>
      </c>
      <c r="S19" s="80"/>
      <c r="T19" s="81">
        <f t="shared" si="4"/>
        <v>36.89999999999971</v>
      </c>
      <c r="U19" s="81"/>
    </row>
    <row r="20" spans="2:21" ht="13.5">
      <c r="B20" s="42">
        <v>12</v>
      </c>
      <c r="C20" s="78">
        <f t="shared" si="1"/>
        <v>235969.3204213753</v>
      </c>
      <c r="D20" s="78"/>
      <c r="E20" s="42">
        <v>2008</v>
      </c>
      <c r="F20" s="8">
        <v>42497</v>
      </c>
      <c r="G20" s="42" t="s">
        <v>3</v>
      </c>
      <c r="H20" s="79">
        <v>0.94313</v>
      </c>
      <c r="I20" s="79"/>
      <c r="J20" s="42">
        <v>73</v>
      </c>
      <c r="K20" s="78">
        <f t="shared" si="0"/>
        <v>7079.079612641259</v>
      </c>
      <c r="L20" s="78"/>
      <c r="M20" s="6">
        <f t="shared" si="2"/>
        <v>0.09697369332385286</v>
      </c>
      <c r="N20" s="42">
        <v>2008</v>
      </c>
      <c r="O20" s="8">
        <v>42498</v>
      </c>
      <c r="P20" s="79">
        <v>0.93859</v>
      </c>
      <c r="Q20" s="79"/>
      <c r="R20" s="80">
        <f t="shared" si="3"/>
        <v>4402.605676902908</v>
      </c>
      <c r="S20" s="80"/>
      <c r="T20" s="81">
        <f t="shared" si="4"/>
        <v>45.399999999999885</v>
      </c>
      <c r="U20" s="81"/>
    </row>
    <row r="21" spans="2:21" ht="13.5">
      <c r="B21" s="42">
        <v>13</v>
      </c>
      <c r="C21" s="78">
        <f t="shared" si="1"/>
        <v>240371.9260982782</v>
      </c>
      <c r="D21" s="78"/>
      <c r="E21" s="42">
        <v>2008</v>
      </c>
      <c r="F21" s="8">
        <v>42505</v>
      </c>
      <c r="G21" s="42" t="s">
        <v>4</v>
      </c>
      <c r="H21" s="79">
        <v>0.93592</v>
      </c>
      <c r="I21" s="79"/>
      <c r="J21" s="42">
        <v>69</v>
      </c>
      <c r="K21" s="78">
        <f t="shared" si="0"/>
        <v>7211.157782948346</v>
      </c>
      <c r="L21" s="78"/>
      <c r="M21" s="6">
        <f t="shared" si="2"/>
        <v>0.1045095330862079</v>
      </c>
      <c r="N21" s="42">
        <v>2008</v>
      </c>
      <c r="O21" s="8">
        <v>42505</v>
      </c>
      <c r="P21" s="79">
        <v>0.94037</v>
      </c>
      <c r="Q21" s="79"/>
      <c r="R21" s="80">
        <f t="shared" si="3"/>
        <v>4650.67422233632</v>
      </c>
      <c r="S21" s="80"/>
      <c r="T21" s="81">
        <f t="shared" si="4"/>
        <v>44.500000000000654</v>
      </c>
      <c r="U21" s="81"/>
    </row>
    <row r="22" spans="2:21" ht="13.5">
      <c r="B22" s="42">
        <v>14</v>
      </c>
      <c r="C22" s="78">
        <f t="shared" si="1"/>
        <v>245022.60032061453</v>
      </c>
      <c r="D22" s="78"/>
      <c r="E22" s="42">
        <v>2008</v>
      </c>
      <c r="F22" s="8">
        <v>42512</v>
      </c>
      <c r="G22" s="42" t="s">
        <v>3</v>
      </c>
      <c r="H22" s="79">
        <v>0.9577</v>
      </c>
      <c r="I22" s="79"/>
      <c r="J22" s="42">
        <v>74</v>
      </c>
      <c r="K22" s="78">
        <f t="shared" si="0"/>
        <v>7350.678009618436</v>
      </c>
      <c r="L22" s="78"/>
      <c r="M22" s="6">
        <f t="shared" si="2"/>
        <v>0.09933348661646535</v>
      </c>
      <c r="N22" s="42">
        <v>2008</v>
      </c>
      <c r="O22" s="8">
        <v>42520</v>
      </c>
      <c r="P22" s="79">
        <v>0.95317</v>
      </c>
      <c r="Q22" s="79"/>
      <c r="R22" s="80">
        <f t="shared" si="3"/>
        <v>4499.806943725915</v>
      </c>
      <c r="S22" s="80"/>
      <c r="T22" s="81">
        <f t="shared" si="4"/>
        <v>45.30000000000034</v>
      </c>
      <c r="U22" s="81"/>
    </row>
    <row r="23" spans="2:21" ht="13.5">
      <c r="B23" s="42">
        <v>15</v>
      </c>
      <c r="C23" s="78">
        <f t="shared" si="1"/>
        <v>249522.40726434044</v>
      </c>
      <c r="D23" s="78"/>
      <c r="E23" s="42">
        <v>2008</v>
      </c>
      <c r="F23" s="8">
        <v>42544</v>
      </c>
      <c r="G23" s="42" t="s">
        <v>3</v>
      </c>
      <c r="H23" s="79">
        <v>0.95271</v>
      </c>
      <c r="I23" s="79"/>
      <c r="J23" s="42">
        <v>31</v>
      </c>
      <c r="K23" s="78">
        <f t="shared" si="0"/>
        <v>7485.672217930212</v>
      </c>
      <c r="L23" s="78"/>
      <c r="M23" s="6">
        <f t="shared" si="2"/>
        <v>0.24147329735258752</v>
      </c>
      <c r="N23" s="42">
        <v>2008</v>
      </c>
      <c r="O23" s="8">
        <v>42544</v>
      </c>
      <c r="P23" s="79">
        <v>0.9507</v>
      </c>
      <c r="Q23" s="79"/>
      <c r="R23" s="80">
        <f t="shared" si="3"/>
        <v>4853.613276786904</v>
      </c>
      <c r="S23" s="80"/>
      <c r="T23" s="81">
        <f t="shared" si="4"/>
        <v>20.09999999999956</v>
      </c>
      <c r="U23" s="81"/>
    </row>
    <row r="24" spans="2:21" ht="13.5">
      <c r="B24" s="42">
        <v>16</v>
      </c>
      <c r="C24" s="78">
        <f t="shared" si="1"/>
        <v>254376.02054112733</v>
      </c>
      <c r="D24" s="78"/>
      <c r="E24" s="42">
        <v>2008</v>
      </c>
      <c r="F24" s="8">
        <v>42593</v>
      </c>
      <c r="G24" s="42" t="s">
        <v>4</v>
      </c>
      <c r="H24" s="79">
        <v>0.89367</v>
      </c>
      <c r="I24" s="79"/>
      <c r="J24" s="42">
        <v>101</v>
      </c>
      <c r="K24" s="78">
        <f t="shared" si="0"/>
        <v>7631.28061623382</v>
      </c>
      <c r="L24" s="78"/>
      <c r="M24" s="6">
        <f t="shared" si="2"/>
        <v>0.07555723382409722</v>
      </c>
      <c r="N24" s="42">
        <v>2008</v>
      </c>
      <c r="O24" s="8">
        <v>42593</v>
      </c>
      <c r="P24" s="79">
        <v>0.8835</v>
      </c>
      <c r="Q24" s="79"/>
      <c r="R24" s="80">
        <f t="shared" si="3"/>
        <v>-7684.170679910697</v>
      </c>
      <c r="S24" s="80"/>
      <c r="T24" s="81">
        <f t="shared" si="4"/>
        <v>-101</v>
      </c>
      <c r="U24" s="81"/>
    </row>
    <row r="25" spans="2:21" ht="13.5">
      <c r="B25" s="42">
        <v>17</v>
      </c>
      <c r="C25" s="78">
        <f t="shared" si="1"/>
        <v>246691.84986121664</v>
      </c>
      <c r="D25" s="78"/>
      <c r="E25" s="42">
        <v>2008</v>
      </c>
      <c r="F25" s="8">
        <v>42616</v>
      </c>
      <c r="G25" s="42" t="s">
        <v>4</v>
      </c>
      <c r="H25" s="79">
        <v>0.83922</v>
      </c>
      <c r="I25" s="79"/>
      <c r="J25" s="42">
        <v>162</v>
      </c>
      <c r="K25" s="78">
        <f t="shared" si="0"/>
        <v>7400.755495836499</v>
      </c>
      <c r="L25" s="78"/>
      <c r="M25" s="6">
        <f t="shared" si="2"/>
        <v>0.045683675900225304</v>
      </c>
      <c r="N25" s="42">
        <v>2008</v>
      </c>
      <c r="O25" s="8">
        <v>42617</v>
      </c>
      <c r="P25" s="79">
        <v>0.82308</v>
      </c>
      <c r="Q25" s="79"/>
      <c r="R25" s="80">
        <f t="shared" si="3"/>
        <v>-7373.345290296334</v>
      </c>
      <c r="S25" s="80"/>
      <c r="T25" s="81">
        <f t="shared" si="4"/>
        <v>-162</v>
      </c>
      <c r="U25" s="81"/>
    </row>
    <row r="26" spans="2:21" ht="13.5">
      <c r="B26" s="42">
        <v>18</v>
      </c>
      <c r="C26" s="78">
        <f t="shared" si="1"/>
        <v>239318.5045709203</v>
      </c>
      <c r="D26" s="78"/>
      <c r="E26" s="42">
        <v>2008</v>
      </c>
      <c r="F26" s="8">
        <v>42636</v>
      </c>
      <c r="G26" s="42" t="s">
        <v>3</v>
      </c>
      <c r="H26" s="79">
        <v>0.82803</v>
      </c>
      <c r="I26" s="79"/>
      <c r="J26" s="42">
        <v>236</v>
      </c>
      <c r="K26" s="78">
        <f t="shared" si="0"/>
        <v>7179.555137127609</v>
      </c>
      <c r="L26" s="78"/>
      <c r="M26" s="6">
        <f t="shared" si="2"/>
        <v>0.030421843801388175</v>
      </c>
      <c r="N26" s="42">
        <v>2008</v>
      </c>
      <c r="O26" s="8">
        <v>42642</v>
      </c>
      <c r="P26" s="79">
        <v>0.81372</v>
      </c>
      <c r="Q26" s="79"/>
      <c r="R26" s="80">
        <f t="shared" si="3"/>
        <v>4353.365847978662</v>
      </c>
      <c r="S26" s="80"/>
      <c r="T26" s="81">
        <f t="shared" si="4"/>
        <v>143.10000000000045</v>
      </c>
      <c r="U26" s="81"/>
    </row>
    <row r="27" spans="2:21" ht="13.5">
      <c r="B27" s="42">
        <v>19</v>
      </c>
      <c r="C27" s="78">
        <f t="shared" si="1"/>
        <v>243671.87041889896</v>
      </c>
      <c r="D27" s="78"/>
      <c r="E27" s="42">
        <v>2008</v>
      </c>
      <c r="F27" s="8">
        <v>42657</v>
      </c>
      <c r="G27" s="42" t="s">
        <v>3</v>
      </c>
      <c r="H27" s="79">
        <v>0.69809</v>
      </c>
      <c r="I27" s="79"/>
      <c r="J27" s="42">
        <v>248</v>
      </c>
      <c r="K27" s="78">
        <f t="shared" si="0"/>
        <v>7310.156112566969</v>
      </c>
      <c r="L27" s="78"/>
      <c r="M27" s="6">
        <f t="shared" si="2"/>
        <v>0.029476435937770034</v>
      </c>
      <c r="N27" s="42">
        <v>2008</v>
      </c>
      <c r="O27" s="8">
        <v>42658</v>
      </c>
      <c r="P27" s="79">
        <v>0.68257</v>
      </c>
      <c r="Q27" s="79"/>
      <c r="R27" s="80">
        <f t="shared" si="3"/>
        <v>4574.7428575419035</v>
      </c>
      <c r="S27" s="80"/>
      <c r="T27" s="81">
        <f t="shared" si="4"/>
        <v>155.1999999999998</v>
      </c>
      <c r="U27" s="81"/>
    </row>
    <row r="28" spans="2:21" ht="13.5">
      <c r="B28" s="42">
        <v>20</v>
      </c>
      <c r="C28" s="78">
        <f t="shared" si="1"/>
        <v>248246.61327644088</v>
      </c>
      <c r="D28" s="78"/>
      <c r="E28" s="42">
        <v>2008</v>
      </c>
      <c r="F28" s="8">
        <v>42664</v>
      </c>
      <c r="G28" s="42" t="s">
        <v>3</v>
      </c>
      <c r="H28" s="79">
        <v>0.68961</v>
      </c>
      <c r="I28" s="79"/>
      <c r="J28" s="42">
        <v>165</v>
      </c>
      <c r="K28" s="78">
        <f t="shared" si="0"/>
        <v>7447.398398293226</v>
      </c>
      <c r="L28" s="78"/>
      <c r="M28" s="6">
        <f t="shared" si="2"/>
        <v>0.04513574786844379</v>
      </c>
      <c r="N28" s="42">
        <v>2008</v>
      </c>
      <c r="O28" s="8">
        <v>42664</v>
      </c>
      <c r="P28" s="79">
        <v>0.6795</v>
      </c>
      <c r="Q28" s="79"/>
      <c r="R28" s="80">
        <f t="shared" si="3"/>
        <v>4563.224109499646</v>
      </c>
      <c r="S28" s="80"/>
      <c r="T28" s="81">
        <f t="shared" si="4"/>
        <v>101.09999999999953</v>
      </c>
      <c r="U28" s="81"/>
    </row>
    <row r="29" spans="2:21" ht="13.5">
      <c r="B29" s="42">
        <v>21</v>
      </c>
      <c r="C29" s="78">
        <f t="shared" si="1"/>
        <v>252809.83738594054</v>
      </c>
      <c r="D29" s="78"/>
      <c r="E29" s="42">
        <v>2008</v>
      </c>
      <c r="F29" s="8">
        <v>42671</v>
      </c>
      <c r="G29" s="42" t="s">
        <v>4</v>
      </c>
      <c r="H29" s="79">
        <v>0.61497</v>
      </c>
      <c r="I29" s="79"/>
      <c r="J29" s="42">
        <v>143</v>
      </c>
      <c r="K29" s="78">
        <f t="shared" si="0"/>
        <v>7584.295121578216</v>
      </c>
      <c r="L29" s="78"/>
      <c r="M29" s="6">
        <f t="shared" si="2"/>
        <v>0.05303702882222529</v>
      </c>
      <c r="N29" s="42">
        <v>2008</v>
      </c>
      <c r="O29" s="8">
        <v>42671</v>
      </c>
      <c r="P29" s="79">
        <v>0.6238</v>
      </c>
      <c r="Q29" s="79"/>
      <c r="R29" s="80">
        <f t="shared" si="3"/>
        <v>4683.169645002495</v>
      </c>
      <c r="S29" s="80"/>
      <c r="T29" s="81">
        <f t="shared" si="4"/>
        <v>88.30000000000004</v>
      </c>
      <c r="U29" s="81"/>
    </row>
    <row r="30" spans="2:21" ht="13.5">
      <c r="B30" s="42">
        <v>22</v>
      </c>
      <c r="C30" s="78">
        <f t="shared" si="1"/>
        <v>257493.00703094303</v>
      </c>
      <c r="D30" s="78"/>
      <c r="E30" s="42">
        <v>2008</v>
      </c>
      <c r="F30" s="8">
        <v>42673</v>
      </c>
      <c r="G30" s="42" t="s">
        <v>3</v>
      </c>
      <c r="H30" s="79">
        <v>0.66917</v>
      </c>
      <c r="I30" s="79"/>
      <c r="J30" s="42">
        <v>199</v>
      </c>
      <c r="K30" s="78">
        <f t="shared" si="0"/>
        <v>7724.79021092829</v>
      </c>
      <c r="L30" s="78"/>
      <c r="M30" s="6">
        <f t="shared" si="2"/>
        <v>0.03881804126094618</v>
      </c>
      <c r="N30" s="42">
        <v>2008</v>
      </c>
      <c r="O30" s="8">
        <v>42674</v>
      </c>
      <c r="P30" s="79">
        <v>0.65694</v>
      </c>
      <c r="Q30" s="79"/>
      <c r="R30" s="80">
        <f t="shared" si="3"/>
        <v>4747.446446213747</v>
      </c>
      <c r="S30" s="80"/>
      <c r="T30" s="81">
        <f t="shared" si="4"/>
        <v>122.30000000000074</v>
      </c>
      <c r="U30" s="81"/>
    </row>
    <row r="31" spans="2:21" ht="13.5">
      <c r="B31" s="42">
        <v>23</v>
      </c>
      <c r="C31" s="78">
        <f t="shared" si="1"/>
        <v>262240.45347715676</v>
      </c>
      <c r="D31" s="78"/>
      <c r="E31" s="42">
        <v>2008</v>
      </c>
      <c r="F31" s="8">
        <v>42679</v>
      </c>
      <c r="G31" s="42" t="s">
        <v>3</v>
      </c>
      <c r="H31" s="79">
        <v>0.68345</v>
      </c>
      <c r="I31" s="79"/>
      <c r="J31" s="42">
        <v>173</v>
      </c>
      <c r="K31" s="78">
        <f t="shared" si="0"/>
        <v>7867.213604314702</v>
      </c>
      <c r="L31" s="78"/>
      <c r="M31" s="6">
        <f t="shared" si="2"/>
        <v>0.04547522314632776</v>
      </c>
      <c r="N31" s="42">
        <v>2008</v>
      </c>
      <c r="O31" s="8">
        <v>42680</v>
      </c>
      <c r="P31" s="79">
        <v>0.67248</v>
      </c>
      <c r="Q31" s="79"/>
      <c r="R31" s="80">
        <f t="shared" si="3"/>
        <v>4988.631979152171</v>
      </c>
      <c r="S31" s="80"/>
      <c r="T31" s="81">
        <f t="shared" si="4"/>
        <v>109.70000000000036</v>
      </c>
      <c r="U31" s="81"/>
    </row>
    <row r="32" spans="2:21" ht="13.5">
      <c r="B32" s="42">
        <v>24</v>
      </c>
      <c r="C32" s="78">
        <f t="shared" si="1"/>
        <v>267229.0854563089</v>
      </c>
      <c r="D32" s="78"/>
      <c r="E32" s="42">
        <v>2008</v>
      </c>
      <c r="F32" s="8">
        <v>42687</v>
      </c>
      <c r="G32" s="42" t="s">
        <v>4</v>
      </c>
      <c r="H32" s="79">
        <v>0.6493</v>
      </c>
      <c r="I32" s="79"/>
      <c r="J32" s="42">
        <v>151</v>
      </c>
      <c r="K32" s="78">
        <f t="shared" si="0"/>
        <v>8016.872563689267</v>
      </c>
      <c r="L32" s="78"/>
      <c r="M32" s="6">
        <f t="shared" si="2"/>
        <v>0.05309187128271038</v>
      </c>
      <c r="N32" s="42">
        <v>2008</v>
      </c>
      <c r="O32" s="8">
        <v>42687</v>
      </c>
      <c r="P32" s="79">
        <v>0.65864</v>
      </c>
      <c r="Q32" s="79"/>
      <c r="R32" s="80">
        <f t="shared" si="3"/>
        <v>4958.780777805158</v>
      </c>
      <c r="S32" s="80"/>
      <c r="T32" s="81">
        <f t="shared" si="4"/>
        <v>93.40000000000015</v>
      </c>
      <c r="U32" s="81"/>
    </row>
    <row r="33" spans="2:21" ht="13.5">
      <c r="B33" s="42">
        <v>25</v>
      </c>
      <c r="C33" s="78">
        <f t="shared" si="1"/>
        <v>272187.86623411404</v>
      </c>
      <c r="D33" s="78"/>
      <c r="E33" s="42">
        <v>2008</v>
      </c>
      <c r="F33" s="8">
        <v>42702</v>
      </c>
      <c r="G33" s="42" t="s">
        <v>3</v>
      </c>
      <c r="H33" s="79">
        <v>0.65374</v>
      </c>
      <c r="I33" s="79"/>
      <c r="J33" s="42">
        <v>57</v>
      </c>
      <c r="K33" s="78">
        <f t="shared" si="0"/>
        <v>8165.635987023421</v>
      </c>
      <c r="L33" s="78"/>
      <c r="M33" s="6">
        <f t="shared" si="2"/>
        <v>0.14325677170216528</v>
      </c>
      <c r="N33" s="42">
        <v>2008</v>
      </c>
      <c r="O33" s="8">
        <v>42702</v>
      </c>
      <c r="P33" s="79">
        <v>0.6503</v>
      </c>
      <c r="Q33" s="79"/>
      <c r="R33" s="80">
        <f t="shared" si="3"/>
        <v>4928.032946554484</v>
      </c>
      <c r="S33" s="80"/>
      <c r="T33" s="81">
        <f t="shared" si="4"/>
        <v>34.399999999999984</v>
      </c>
      <c r="U33" s="81"/>
    </row>
    <row r="34" spans="2:21" ht="13.5">
      <c r="B34" s="42">
        <v>26</v>
      </c>
      <c r="C34" s="78">
        <f t="shared" si="1"/>
        <v>277115.8991806685</v>
      </c>
      <c r="D34" s="78"/>
      <c r="E34" s="42">
        <v>2008</v>
      </c>
      <c r="F34" s="8">
        <v>42713</v>
      </c>
      <c r="G34" s="42" t="s">
        <v>3</v>
      </c>
      <c r="H34" s="79">
        <v>0.65876</v>
      </c>
      <c r="I34" s="79"/>
      <c r="J34" s="42">
        <v>94</v>
      </c>
      <c r="K34" s="78">
        <f t="shared" si="0"/>
        <v>8313.476975420055</v>
      </c>
      <c r="L34" s="78"/>
      <c r="M34" s="6">
        <f t="shared" si="2"/>
        <v>0.0884412444193623</v>
      </c>
      <c r="N34" s="42">
        <v>2008</v>
      </c>
      <c r="O34" s="8">
        <v>42713</v>
      </c>
      <c r="P34" s="79">
        <v>0.65299</v>
      </c>
      <c r="Q34" s="79"/>
      <c r="R34" s="80">
        <f t="shared" si="3"/>
        <v>5103.059802997252</v>
      </c>
      <c r="S34" s="80"/>
      <c r="T34" s="81">
        <f t="shared" si="4"/>
        <v>57.70000000000053</v>
      </c>
      <c r="U34" s="81"/>
    </row>
    <row r="35" spans="2:21" ht="13.5">
      <c r="B35" s="42">
        <v>27</v>
      </c>
      <c r="C35" s="78">
        <f t="shared" si="1"/>
        <v>282218.9589836658</v>
      </c>
      <c r="D35" s="78"/>
      <c r="E35" s="42">
        <v>2008</v>
      </c>
      <c r="F35" s="8">
        <v>42722</v>
      </c>
      <c r="G35" s="42" t="s">
        <v>3</v>
      </c>
      <c r="H35" s="79">
        <v>0.69778</v>
      </c>
      <c r="I35" s="79"/>
      <c r="J35" s="42">
        <v>159</v>
      </c>
      <c r="K35" s="78">
        <f t="shared" si="0"/>
        <v>8466.568769509973</v>
      </c>
      <c r="L35" s="78"/>
      <c r="M35" s="6">
        <f t="shared" si="2"/>
        <v>0.05324886018559732</v>
      </c>
      <c r="N35" s="42">
        <v>2008</v>
      </c>
      <c r="O35" s="8">
        <v>42722</v>
      </c>
      <c r="P35" s="79">
        <v>0.68766</v>
      </c>
      <c r="Q35" s="79"/>
      <c r="R35" s="80">
        <f t="shared" si="3"/>
        <v>5388.7846507824</v>
      </c>
      <c r="S35" s="80"/>
      <c r="T35" s="81">
        <f t="shared" si="4"/>
        <v>101.19999999999906</v>
      </c>
      <c r="U35" s="81"/>
    </row>
    <row r="36" spans="2:21" ht="13.5">
      <c r="B36" s="42">
        <v>28</v>
      </c>
      <c r="C36" s="78">
        <f t="shared" si="1"/>
        <v>287607.7436344482</v>
      </c>
      <c r="D36" s="78"/>
      <c r="E36" s="42">
        <v>2009</v>
      </c>
      <c r="F36" s="8">
        <v>42375</v>
      </c>
      <c r="G36" s="42" t="s">
        <v>3</v>
      </c>
      <c r="H36" s="79">
        <v>0.71215</v>
      </c>
      <c r="I36" s="79"/>
      <c r="J36" s="42">
        <v>81</v>
      </c>
      <c r="K36" s="78">
        <f t="shared" si="0"/>
        <v>8628.232309033447</v>
      </c>
      <c r="L36" s="78"/>
      <c r="M36" s="6">
        <f t="shared" si="2"/>
        <v>0.10652138653127712</v>
      </c>
      <c r="N36" s="42">
        <v>2009</v>
      </c>
      <c r="O36" s="8">
        <v>42375</v>
      </c>
      <c r="P36" s="79">
        <v>0.70731</v>
      </c>
      <c r="Q36" s="79"/>
      <c r="R36" s="80">
        <f t="shared" si="3"/>
        <v>5155.635108113765</v>
      </c>
      <c r="S36" s="80"/>
      <c r="T36" s="81">
        <f t="shared" si="4"/>
        <v>48.39999999999955</v>
      </c>
      <c r="U36" s="81"/>
    </row>
    <row r="37" spans="2:21" ht="13.5">
      <c r="B37" s="42">
        <v>29</v>
      </c>
      <c r="C37" s="78">
        <f t="shared" si="1"/>
        <v>292763.37874256197</v>
      </c>
      <c r="D37" s="78"/>
      <c r="E37" s="42">
        <v>2009</v>
      </c>
      <c r="F37" s="8">
        <v>42385</v>
      </c>
      <c r="G37" s="42" t="s">
        <v>4</v>
      </c>
      <c r="H37" s="79">
        <v>0.6699</v>
      </c>
      <c r="I37" s="79"/>
      <c r="J37" s="42">
        <v>163</v>
      </c>
      <c r="K37" s="78">
        <f t="shared" si="0"/>
        <v>8782.901362276858</v>
      </c>
      <c r="L37" s="78"/>
      <c r="M37" s="6">
        <f t="shared" si="2"/>
        <v>0.05388283044341631</v>
      </c>
      <c r="N37" s="42">
        <v>2009</v>
      </c>
      <c r="O37" s="8">
        <v>42388</v>
      </c>
      <c r="P37" s="79">
        <v>0.68003</v>
      </c>
      <c r="Q37" s="79"/>
      <c r="R37" s="80">
        <f t="shared" si="3"/>
        <v>5458.330723918058</v>
      </c>
      <c r="S37" s="80"/>
      <c r="T37" s="81">
        <f t="shared" si="4"/>
        <v>101.29999999999973</v>
      </c>
      <c r="U37" s="81"/>
    </row>
    <row r="38" spans="2:21" ht="13.5">
      <c r="B38" s="42">
        <v>30</v>
      </c>
      <c r="C38" s="78">
        <f t="shared" si="1"/>
        <v>298221.70946648</v>
      </c>
      <c r="D38" s="78"/>
      <c r="E38" s="42">
        <v>2009</v>
      </c>
      <c r="F38" s="8">
        <v>42390</v>
      </c>
      <c r="G38" s="42" t="s">
        <v>4</v>
      </c>
      <c r="H38" s="79">
        <v>0.65751</v>
      </c>
      <c r="I38" s="79"/>
      <c r="J38" s="42">
        <v>118</v>
      </c>
      <c r="K38" s="78">
        <f t="shared" si="0"/>
        <v>8946.6512839944</v>
      </c>
      <c r="L38" s="78"/>
      <c r="M38" s="6">
        <f t="shared" si="2"/>
        <v>0.07581907867791865</v>
      </c>
      <c r="N38" s="42">
        <v>2009</v>
      </c>
      <c r="O38" s="8">
        <v>42390</v>
      </c>
      <c r="P38" s="79">
        <v>0.66465</v>
      </c>
      <c r="Q38" s="79"/>
      <c r="R38" s="80">
        <f t="shared" si="3"/>
        <v>5413.482217603334</v>
      </c>
      <c r="S38" s="80"/>
      <c r="T38" s="81">
        <f t="shared" si="4"/>
        <v>71.39999999999924</v>
      </c>
      <c r="U38" s="81"/>
    </row>
    <row r="39" spans="2:21" ht="13.5">
      <c r="B39" s="42">
        <v>31</v>
      </c>
      <c r="C39" s="78">
        <f t="shared" si="1"/>
        <v>303635.1916840833</v>
      </c>
      <c r="D39" s="78"/>
      <c r="E39" s="42">
        <v>2009</v>
      </c>
      <c r="F39" s="8">
        <v>42402</v>
      </c>
      <c r="G39" s="42" t="s">
        <v>4</v>
      </c>
      <c r="H39" s="79">
        <v>0.63337</v>
      </c>
      <c r="I39" s="79"/>
      <c r="J39" s="42">
        <v>87</v>
      </c>
      <c r="K39" s="78">
        <f t="shared" si="0"/>
        <v>9109.055750522499</v>
      </c>
      <c r="L39" s="78"/>
      <c r="M39" s="6">
        <f t="shared" si="2"/>
        <v>0.1047017902358908</v>
      </c>
      <c r="N39" s="42">
        <v>2009</v>
      </c>
      <c r="O39" s="8">
        <v>42403</v>
      </c>
      <c r="P39" s="79">
        <v>0.63886</v>
      </c>
      <c r="Q39" s="79"/>
      <c r="R39" s="80">
        <f t="shared" si="3"/>
        <v>5748.128283950399</v>
      </c>
      <c r="S39" s="80"/>
      <c r="T39" s="81">
        <f t="shared" si="4"/>
        <v>54.89999999999995</v>
      </c>
      <c r="U39" s="81"/>
    </row>
    <row r="40" spans="2:21" ht="13.5">
      <c r="B40" s="42">
        <v>32</v>
      </c>
      <c r="C40" s="78">
        <f t="shared" si="1"/>
        <v>309383.3199680337</v>
      </c>
      <c r="D40" s="78"/>
      <c r="E40" s="42">
        <v>2009</v>
      </c>
      <c r="F40" s="8">
        <v>42410</v>
      </c>
      <c r="G40" s="42" t="s">
        <v>3</v>
      </c>
      <c r="H40" s="79">
        <v>0.66243</v>
      </c>
      <c r="I40" s="79"/>
      <c r="J40" s="42">
        <v>222</v>
      </c>
      <c r="K40" s="78">
        <f t="shared" si="0"/>
        <v>9281.49959904101</v>
      </c>
      <c r="L40" s="78"/>
      <c r="M40" s="6">
        <f t="shared" si="2"/>
        <v>0.04180855675243698</v>
      </c>
      <c r="N40" s="42">
        <v>2009</v>
      </c>
      <c r="O40" s="8">
        <v>42410</v>
      </c>
      <c r="P40" s="79">
        <v>0.64863</v>
      </c>
      <c r="Q40" s="79"/>
      <c r="R40" s="80">
        <f t="shared" si="3"/>
        <v>5769.5808318362715</v>
      </c>
      <c r="S40" s="80"/>
      <c r="T40" s="81">
        <f t="shared" si="4"/>
        <v>137.99999999999923</v>
      </c>
      <c r="U40" s="81"/>
    </row>
    <row r="41" spans="2:21" ht="13.5">
      <c r="B41" s="42">
        <v>33</v>
      </c>
      <c r="C41" s="78">
        <f t="shared" si="1"/>
        <v>315152.90079986997</v>
      </c>
      <c r="D41" s="78"/>
      <c r="E41" s="42">
        <v>2009</v>
      </c>
      <c r="F41" s="8">
        <v>42432</v>
      </c>
      <c r="G41" s="42" t="s">
        <v>4</v>
      </c>
      <c r="H41" s="79">
        <v>0.63544</v>
      </c>
      <c r="I41" s="79"/>
      <c r="J41" s="42">
        <v>70</v>
      </c>
      <c r="K41" s="78">
        <f t="shared" si="0"/>
        <v>9454.587023996099</v>
      </c>
      <c r="L41" s="78"/>
      <c r="M41" s="6">
        <f t="shared" si="2"/>
        <v>0.13506552891423</v>
      </c>
      <c r="N41" s="42">
        <v>2009</v>
      </c>
      <c r="O41" s="8">
        <v>42432</v>
      </c>
      <c r="P41" s="79">
        <v>0.63986</v>
      </c>
      <c r="Q41" s="79"/>
      <c r="R41" s="80">
        <f t="shared" si="3"/>
        <v>5969.896378008937</v>
      </c>
      <c r="S41" s="80"/>
      <c r="T41" s="81">
        <f t="shared" si="4"/>
        <v>44.1999999999998</v>
      </c>
      <c r="U41" s="81"/>
    </row>
    <row r="42" spans="2:21" ht="13.5">
      <c r="B42" s="42">
        <v>34</v>
      </c>
      <c r="C42" s="78">
        <f t="shared" si="1"/>
        <v>321122.7971778789</v>
      </c>
      <c r="D42" s="78"/>
      <c r="E42" s="42">
        <v>2009</v>
      </c>
      <c r="F42" s="8">
        <v>42441</v>
      </c>
      <c r="G42" s="42" t="s">
        <v>3</v>
      </c>
      <c r="H42" s="79">
        <v>0.64608</v>
      </c>
      <c r="I42" s="79"/>
      <c r="J42" s="42">
        <v>62</v>
      </c>
      <c r="K42" s="78">
        <f t="shared" si="0"/>
        <v>9633.683915336367</v>
      </c>
      <c r="L42" s="78"/>
      <c r="M42" s="6">
        <f t="shared" si="2"/>
        <v>0.15538199863445754</v>
      </c>
      <c r="N42" s="42">
        <v>2009</v>
      </c>
      <c r="O42" s="8">
        <v>42441</v>
      </c>
      <c r="P42" s="79">
        <v>0.64228</v>
      </c>
      <c r="Q42" s="79"/>
      <c r="R42" s="80">
        <f t="shared" si="3"/>
        <v>5904.515948109427</v>
      </c>
      <c r="S42" s="80"/>
      <c r="T42" s="81">
        <f t="shared" si="4"/>
        <v>38.000000000000256</v>
      </c>
      <c r="U42" s="81"/>
    </row>
    <row r="43" spans="2:21" ht="13.5">
      <c r="B43" s="42">
        <v>35</v>
      </c>
      <c r="C43" s="78">
        <f t="shared" si="1"/>
        <v>327027.31312598835</v>
      </c>
      <c r="D43" s="78"/>
      <c r="E43" s="42">
        <v>2009</v>
      </c>
      <c r="F43" s="8">
        <v>42460</v>
      </c>
      <c r="G43" s="42" t="s">
        <v>4</v>
      </c>
      <c r="H43" s="79">
        <v>0.68169</v>
      </c>
      <c r="I43" s="79"/>
      <c r="J43" s="42">
        <v>47</v>
      </c>
      <c r="K43" s="78">
        <f t="shared" si="0"/>
        <v>9810.81939377965</v>
      </c>
      <c r="L43" s="78"/>
      <c r="M43" s="6">
        <f t="shared" si="2"/>
        <v>0.20874083816552444</v>
      </c>
      <c r="N43" s="42">
        <v>2009</v>
      </c>
      <c r="O43" s="8">
        <v>42460</v>
      </c>
      <c r="P43" s="79">
        <v>0.68464</v>
      </c>
      <c r="Q43" s="79"/>
      <c r="R43" s="80">
        <f t="shared" si="3"/>
        <v>6157.854725882988</v>
      </c>
      <c r="S43" s="80"/>
      <c r="T43" s="81">
        <f t="shared" si="4"/>
        <v>29.50000000000008</v>
      </c>
      <c r="U43" s="81"/>
    </row>
    <row r="44" spans="2:21" ht="13.5">
      <c r="B44" s="42">
        <v>36</v>
      </c>
      <c r="C44" s="78">
        <f t="shared" si="1"/>
        <v>333185.16785187135</v>
      </c>
      <c r="D44" s="78"/>
      <c r="E44" s="42">
        <v>2009</v>
      </c>
      <c r="F44" s="8">
        <v>42463</v>
      </c>
      <c r="G44" s="42" t="s">
        <v>3</v>
      </c>
      <c r="H44" s="79">
        <v>0.71311</v>
      </c>
      <c r="I44" s="79"/>
      <c r="J44" s="42">
        <v>95</v>
      </c>
      <c r="K44" s="78">
        <f t="shared" si="0"/>
        <v>9995.55503555614</v>
      </c>
      <c r="L44" s="78"/>
      <c r="M44" s="6">
        <f t="shared" si="2"/>
        <v>0.1052163687953278</v>
      </c>
      <c r="N44" s="42">
        <v>2009</v>
      </c>
      <c r="O44" s="8">
        <v>42463</v>
      </c>
      <c r="P44" s="79">
        <v>0.70671</v>
      </c>
      <c r="Q44" s="79"/>
      <c r="R44" s="80">
        <f t="shared" si="3"/>
        <v>6733.847602901054</v>
      </c>
      <c r="S44" s="80"/>
      <c r="T44" s="81">
        <f t="shared" si="4"/>
        <v>64.00000000000072</v>
      </c>
      <c r="U44" s="81"/>
    </row>
    <row r="45" spans="2:21" ht="13.5">
      <c r="B45" s="42">
        <v>37</v>
      </c>
      <c r="C45" s="78">
        <f t="shared" si="1"/>
        <v>339919.0154547724</v>
      </c>
      <c r="D45" s="78"/>
      <c r="E45" s="42">
        <v>2009</v>
      </c>
      <c r="F45" s="8">
        <v>42504</v>
      </c>
      <c r="G45" s="42" t="s">
        <v>4</v>
      </c>
      <c r="H45" s="79">
        <v>0.75546</v>
      </c>
      <c r="I45" s="79"/>
      <c r="J45" s="42">
        <v>90</v>
      </c>
      <c r="K45" s="78">
        <f t="shared" si="0"/>
        <v>10197.570463643171</v>
      </c>
      <c r="L45" s="78"/>
      <c r="M45" s="6">
        <f t="shared" si="2"/>
        <v>0.11330633848492412</v>
      </c>
      <c r="N45" s="42">
        <v>2009</v>
      </c>
      <c r="O45" s="8">
        <v>42504</v>
      </c>
      <c r="P45" s="79">
        <v>0.76108</v>
      </c>
      <c r="Q45" s="79"/>
      <c r="R45" s="80">
        <f t="shared" si="3"/>
        <v>6367.816222852689</v>
      </c>
      <c r="S45" s="80"/>
      <c r="T45" s="81">
        <f t="shared" si="4"/>
        <v>56.199999999999584</v>
      </c>
      <c r="U45" s="81"/>
    </row>
    <row r="46" spans="2:21" ht="13.5">
      <c r="B46" s="42">
        <v>38</v>
      </c>
      <c r="C46" s="78">
        <f t="shared" si="1"/>
        <v>346286.8316776251</v>
      </c>
      <c r="D46" s="78"/>
      <c r="E46" s="42">
        <v>2009</v>
      </c>
      <c r="F46" s="8">
        <v>42510</v>
      </c>
      <c r="G46" s="42" t="s">
        <v>3</v>
      </c>
      <c r="H46" s="79">
        <v>0.7707</v>
      </c>
      <c r="I46" s="79"/>
      <c r="J46" s="42">
        <v>75</v>
      </c>
      <c r="K46" s="78">
        <f t="shared" si="0"/>
        <v>10388.604950328752</v>
      </c>
      <c r="L46" s="78"/>
      <c r="M46" s="6">
        <f t="shared" si="2"/>
        <v>0.13851473267105005</v>
      </c>
      <c r="N46" s="42">
        <v>2009</v>
      </c>
      <c r="O46" s="8">
        <v>42510</v>
      </c>
      <c r="P46" s="79">
        <v>0.77814</v>
      </c>
      <c r="Q46" s="79"/>
      <c r="R46" s="80">
        <f t="shared" si="3"/>
        <v>-10305.496110726126</v>
      </c>
      <c r="S46" s="80"/>
      <c r="T46" s="81">
        <f t="shared" si="4"/>
        <v>-75</v>
      </c>
      <c r="U46" s="81"/>
    </row>
    <row r="47" spans="2:21" ht="13.5">
      <c r="B47" s="42">
        <v>39</v>
      </c>
      <c r="C47" s="78">
        <f t="shared" si="1"/>
        <v>335981.3355668989</v>
      </c>
      <c r="D47" s="78"/>
      <c r="E47" s="42">
        <v>2009</v>
      </c>
      <c r="F47" s="8">
        <v>42517</v>
      </c>
      <c r="G47" s="42" t="s">
        <v>3</v>
      </c>
      <c r="H47" s="79">
        <v>0.78154</v>
      </c>
      <c r="I47" s="79"/>
      <c r="J47" s="42">
        <v>72</v>
      </c>
      <c r="K47" s="78">
        <f t="shared" si="0"/>
        <v>10079.440067006968</v>
      </c>
      <c r="L47" s="78"/>
      <c r="M47" s="6">
        <f t="shared" si="2"/>
        <v>0.13999222315287455</v>
      </c>
      <c r="N47" s="42">
        <v>2009</v>
      </c>
      <c r="O47" s="8">
        <v>42517</v>
      </c>
      <c r="P47" s="79">
        <v>0.77709</v>
      </c>
      <c r="Q47" s="79"/>
      <c r="R47" s="80">
        <f t="shared" si="3"/>
        <v>6229.653930303009</v>
      </c>
      <c r="S47" s="80"/>
      <c r="T47" s="81">
        <f t="shared" si="4"/>
        <v>44.500000000000654</v>
      </c>
      <c r="U47" s="81"/>
    </row>
    <row r="48" spans="2:21" ht="13.5">
      <c r="B48" s="42">
        <v>40</v>
      </c>
      <c r="C48" s="78">
        <f t="shared" si="1"/>
        <v>342210.9894972019</v>
      </c>
      <c r="D48" s="78"/>
      <c r="E48" s="42">
        <v>2009</v>
      </c>
      <c r="F48" s="8">
        <v>42523</v>
      </c>
      <c r="G48" s="42" t="s">
        <v>37</v>
      </c>
      <c r="H48" s="79">
        <v>0.80593</v>
      </c>
      <c r="I48" s="79"/>
      <c r="J48" s="42">
        <v>92</v>
      </c>
      <c r="K48" s="78">
        <f t="shared" si="0"/>
        <v>10266.329684916058</v>
      </c>
      <c r="L48" s="78"/>
      <c r="M48" s="6">
        <f t="shared" si="2"/>
        <v>0.11159054005343542</v>
      </c>
      <c r="N48" s="42">
        <v>2009</v>
      </c>
      <c r="O48" s="8">
        <v>42523</v>
      </c>
      <c r="P48" s="79">
        <v>0.81507</v>
      </c>
      <c r="Q48" s="79"/>
      <c r="R48" s="80">
        <f t="shared" si="3"/>
        <v>-10199.375360883916</v>
      </c>
      <c r="S48" s="80"/>
      <c r="T48" s="81">
        <f t="shared" si="4"/>
        <v>-92</v>
      </c>
      <c r="U48" s="81"/>
    </row>
    <row r="49" spans="2:21" ht="13.5">
      <c r="B49" s="42">
        <v>41</v>
      </c>
      <c r="C49" s="78">
        <f t="shared" si="1"/>
        <v>332011.61413631804</v>
      </c>
      <c r="D49" s="78"/>
      <c r="E49" s="42">
        <v>2009</v>
      </c>
      <c r="F49" s="8">
        <v>42524</v>
      </c>
      <c r="G49" s="42" t="s">
        <v>3</v>
      </c>
      <c r="H49" s="79">
        <v>0.81771</v>
      </c>
      <c r="I49" s="79"/>
      <c r="J49" s="42">
        <v>84</v>
      </c>
      <c r="K49" s="78">
        <f t="shared" si="0"/>
        <v>9960.348424089541</v>
      </c>
      <c r="L49" s="78"/>
      <c r="M49" s="6">
        <f t="shared" si="2"/>
        <v>0.11857557647725644</v>
      </c>
      <c r="N49" s="42">
        <v>2009</v>
      </c>
      <c r="O49" s="8">
        <v>42524</v>
      </c>
      <c r="P49" s="79">
        <v>0.81249</v>
      </c>
      <c r="Q49" s="79"/>
      <c r="R49" s="80">
        <f t="shared" si="3"/>
        <v>6189.645092112789</v>
      </c>
      <c r="S49" s="80"/>
      <c r="T49" s="81">
        <f t="shared" si="4"/>
        <v>52.200000000000024</v>
      </c>
      <c r="U49" s="81"/>
    </row>
    <row r="50" spans="2:21" ht="13.5">
      <c r="B50" s="42">
        <v>42</v>
      </c>
      <c r="C50" s="78">
        <f t="shared" si="1"/>
        <v>338201.2592284308</v>
      </c>
      <c r="D50" s="78"/>
      <c r="E50" s="42">
        <v>2009</v>
      </c>
      <c r="F50" s="8">
        <v>42537</v>
      </c>
      <c r="G50" s="42" t="s">
        <v>4</v>
      </c>
      <c r="H50" s="79">
        <v>0.79543</v>
      </c>
      <c r="I50" s="79"/>
      <c r="J50" s="42">
        <v>95</v>
      </c>
      <c r="K50" s="78">
        <f t="shared" si="0"/>
        <v>10146.037776852923</v>
      </c>
      <c r="L50" s="78"/>
      <c r="M50" s="6">
        <f t="shared" si="2"/>
        <v>0.1068003976510834</v>
      </c>
      <c r="N50" s="42">
        <v>2009</v>
      </c>
      <c r="O50" s="8">
        <v>42537</v>
      </c>
      <c r="P50" s="79">
        <v>0.80118</v>
      </c>
      <c r="Q50" s="79"/>
      <c r="R50" s="80">
        <f t="shared" si="3"/>
        <v>6141.022864937331</v>
      </c>
      <c r="S50" s="80"/>
      <c r="T50" s="81">
        <f t="shared" si="4"/>
        <v>57.50000000000033</v>
      </c>
      <c r="U50" s="81"/>
    </row>
    <row r="51" spans="2:21" ht="13.5">
      <c r="B51" s="42">
        <v>43</v>
      </c>
      <c r="C51" s="78">
        <f t="shared" si="1"/>
        <v>344342.2820933681</v>
      </c>
      <c r="D51" s="78"/>
      <c r="E51" s="42">
        <v>2009</v>
      </c>
      <c r="F51" s="8">
        <v>42564</v>
      </c>
      <c r="G51" s="42" t="s">
        <v>4</v>
      </c>
      <c r="H51" s="79">
        <v>0.78215</v>
      </c>
      <c r="I51" s="79"/>
      <c r="J51" s="42">
        <v>121</v>
      </c>
      <c r="K51" s="78">
        <f t="shared" si="0"/>
        <v>10330.268462801043</v>
      </c>
      <c r="L51" s="78"/>
      <c r="M51" s="6">
        <f t="shared" si="2"/>
        <v>0.08537411952728136</v>
      </c>
      <c r="N51" s="42">
        <v>2009</v>
      </c>
      <c r="O51" s="8">
        <v>42565</v>
      </c>
      <c r="P51" s="79">
        <v>0.78951</v>
      </c>
      <c r="Q51" s="79"/>
      <c r="R51" s="80">
        <f t="shared" si="3"/>
        <v>6283.535197207936</v>
      </c>
      <c r="S51" s="80"/>
      <c r="T51" s="81">
        <f t="shared" si="4"/>
        <v>73.60000000000034</v>
      </c>
      <c r="U51" s="81"/>
    </row>
    <row r="52" spans="2:21" ht="13.5">
      <c r="B52" s="42">
        <v>44</v>
      </c>
      <c r="C52" s="78">
        <f t="shared" si="1"/>
        <v>350625.81729057606</v>
      </c>
      <c r="D52" s="78"/>
      <c r="E52" s="42">
        <v>2009</v>
      </c>
      <c r="F52" s="8">
        <v>42572</v>
      </c>
      <c r="G52" s="42" t="s">
        <v>3</v>
      </c>
      <c r="H52" s="79">
        <v>0.81053</v>
      </c>
      <c r="I52" s="79"/>
      <c r="J52" s="42">
        <v>85</v>
      </c>
      <c r="K52" s="78">
        <f t="shared" si="0"/>
        <v>10518.774518717282</v>
      </c>
      <c r="L52" s="78"/>
      <c r="M52" s="6">
        <f t="shared" si="2"/>
        <v>0.12375028845549745</v>
      </c>
      <c r="N52" s="42">
        <v>2009</v>
      </c>
      <c r="O52" s="8">
        <v>42573</v>
      </c>
      <c r="P52" s="79">
        <v>0.81909</v>
      </c>
      <c r="Q52" s="79"/>
      <c r="R52" s="80">
        <f t="shared" si="3"/>
        <v>-10593.024691790595</v>
      </c>
      <c r="S52" s="80"/>
      <c r="T52" s="81">
        <f t="shared" si="4"/>
        <v>-85</v>
      </c>
      <c r="U52" s="81"/>
    </row>
    <row r="53" spans="2:21" ht="13.5">
      <c r="B53" s="42">
        <v>45</v>
      </c>
      <c r="C53" s="78">
        <f t="shared" si="1"/>
        <v>340032.7925987855</v>
      </c>
      <c r="D53" s="78"/>
      <c r="E53" s="42">
        <v>2009</v>
      </c>
      <c r="F53" s="8">
        <v>42574</v>
      </c>
      <c r="G53" s="42" t="s">
        <v>3</v>
      </c>
      <c r="H53" s="79">
        <v>0.81608</v>
      </c>
      <c r="I53" s="79"/>
      <c r="J53" s="42">
        <v>60</v>
      </c>
      <c r="K53" s="78">
        <f t="shared" si="0"/>
        <v>10200.983777963564</v>
      </c>
      <c r="L53" s="78"/>
      <c r="M53" s="6">
        <f t="shared" si="2"/>
        <v>0.17001639629939275</v>
      </c>
      <c r="N53" s="42">
        <v>2009</v>
      </c>
      <c r="O53" s="8">
        <v>42574</v>
      </c>
      <c r="P53" s="79">
        <v>0.81237</v>
      </c>
      <c r="Q53" s="79"/>
      <c r="R53" s="80">
        <f t="shared" si="3"/>
        <v>6307.608302707456</v>
      </c>
      <c r="S53" s="80"/>
      <c r="T53" s="81">
        <f t="shared" si="4"/>
        <v>37.09999999999991</v>
      </c>
      <c r="U53" s="81"/>
    </row>
    <row r="54" spans="2:21" ht="13.5">
      <c r="B54" s="42">
        <v>46</v>
      </c>
      <c r="C54" s="78">
        <f t="shared" si="1"/>
        <v>346340.4009014929</v>
      </c>
      <c r="D54" s="78"/>
      <c r="E54" s="42">
        <v>2009</v>
      </c>
      <c r="F54" s="8">
        <v>42586</v>
      </c>
      <c r="G54" s="42" t="s">
        <v>3</v>
      </c>
      <c r="H54" s="79">
        <v>0.83955</v>
      </c>
      <c r="I54" s="79"/>
      <c r="J54" s="42">
        <v>73</v>
      </c>
      <c r="K54" s="78">
        <f t="shared" si="0"/>
        <v>10390.212027044787</v>
      </c>
      <c r="L54" s="78"/>
      <c r="M54" s="6">
        <f t="shared" si="2"/>
        <v>0.14233167160335325</v>
      </c>
      <c r="N54" s="42">
        <v>2009</v>
      </c>
      <c r="O54" s="8">
        <v>42589</v>
      </c>
      <c r="P54" s="79">
        <v>0.83514</v>
      </c>
      <c r="Q54" s="79"/>
      <c r="R54" s="80">
        <f t="shared" si="3"/>
        <v>6276.826717707914</v>
      </c>
      <c r="S54" s="80"/>
      <c r="T54" s="81">
        <f t="shared" si="4"/>
        <v>44.10000000000025</v>
      </c>
      <c r="U54" s="81"/>
    </row>
    <row r="55" spans="2:21" ht="13.5">
      <c r="B55" s="42">
        <v>47</v>
      </c>
      <c r="C55" s="78">
        <f t="shared" si="1"/>
        <v>352617.2276192008</v>
      </c>
      <c r="D55" s="78"/>
      <c r="E55" s="42">
        <v>2009</v>
      </c>
      <c r="F55" s="8">
        <v>42596</v>
      </c>
      <c r="G55" s="42" t="s">
        <v>3</v>
      </c>
      <c r="H55" s="79">
        <v>0.83676</v>
      </c>
      <c r="I55" s="79"/>
      <c r="J55" s="42">
        <v>109</v>
      </c>
      <c r="K55" s="78">
        <f t="shared" si="0"/>
        <v>10578.516828576025</v>
      </c>
      <c r="L55" s="78"/>
      <c r="M55" s="6">
        <f t="shared" si="2"/>
        <v>0.09705061310620207</v>
      </c>
      <c r="N55" s="42">
        <v>2009</v>
      </c>
      <c r="O55" s="8">
        <v>42596</v>
      </c>
      <c r="P55" s="79">
        <v>0.82978</v>
      </c>
      <c r="Q55" s="79"/>
      <c r="R55" s="80">
        <f t="shared" si="3"/>
        <v>6774.132794812891</v>
      </c>
      <c r="S55" s="80"/>
      <c r="T55" s="81">
        <f t="shared" si="4"/>
        <v>69.79999999999987</v>
      </c>
      <c r="U55" s="81"/>
    </row>
    <row r="56" spans="2:21" ht="13.5">
      <c r="B56" s="42">
        <v>48</v>
      </c>
      <c r="C56" s="78">
        <f t="shared" si="1"/>
        <v>359391.36041401373</v>
      </c>
      <c r="D56" s="78"/>
      <c r="E56" s="42">
        <v>2009</v>
      </c>
      <c r="F56" s="8">
        <v>42608</v>
      </c>
      <c r="G56" s="42" t="s">
        <v>3</v>
      </c>
      <c r="H56" s="79">
        <v>0.83355</v>
      </c>
      <c r="I56" s="79"/>
      <c r="J56" s="42">
        <v>91</v>
      </c>
      <c r="K56" s="78">
        <f t="shared" si="0"/>
        <v>10781.740812420412</v>
      </c>
      <c r="L56" s="78"/>
      <c r="M56" s="6">
        <f t="shared" si="2"/>
        <v>0.11848066826835618</v>
      </c>
      <c r="N56" s="42">
        <v>2009</v>
      </c>
      <c r="O56" s="8">
        <v>42608</v>
      </c>
      <c r="P56" s="79">
        <v>0.82799</v>
      </c>
      <c r="Q56" s="79"/>
      <c r="R56" s="80">
        <f t="shared" si="3"/>
        <v>6587.525155720615</v>
      </c>
      <c r="S56" s="80"/>
      <c r="T56" s="81">
        <f t="shared" si="4"/>
        <v>55.600000000000094</v>
      </c>
      <c r="U56" s="81"/>
    </row>
    <row r="57" spans="2:21" ht="13.5">
      <c r="B57" s="42">
        <v>49</v>
      </c>
      <c r="C57" s="78">
        <f t="shared" si="1"/>
        <v>365978.8855697343</v>
      </c>
      <c r="D57" s="78"/>
      <c r="E57" s="42">
        <v>2009</v>
      </c>
      <c r="F57" s="8">
        <v>42622</v>
      </c>
      <c r="G57" s="42" t="s">
        <v>3</v>
      </c>
      <c r="H57" s="79">
        <v>0.8608</v>
      </c>
      <c r="I57" s="79"/>
      <c r="J57" s="42">
        <v>51</v>
      </c>
      <c r="K57" s="78">
        <f t="shared" si="0"/>
        <v>10979.366567092029</v>
      </c>
      <c r="L57" s="78"/>
      <c r="M57" s="6">
        <f t="shared" si="2"/>
        <v>0.21528169739396136</v>
      </c>
      <c r="N57" s="42">
        <v>2009</v>
      </c>
      <c r="O57" s="8">
        <v>42622</v>
      </c>
      <c r="P57" s="79">
        <v>0.85773</v>
      </c>
      <c r="Q57" s="79"/>
      <c r="R57" s="80">
        <f t="shared" si="3"/>
        <v>6609.14810999465</v>
      </c>
      <c r="S57" s="80"/>
      <c r="T57" s="81">
        <f t="shared" si="4"/>
        <v>30.700000000000173</v>
      </c>
      <c r="U57" s="81"/>
    </row>
    <row r="58" spans="2:21" ht="13.5">
      <c r="B58" s="45">
        <v>50</v>
      </c>
      <c r="C58" s="78">
        <f t="shared" si="1"/>
        <v>372588.033679729</v>
      </c>
      <c r="D58" s="78"/>
      <c r="E58" s="42">
        <v>2009</v>
      </c>
      <c r="F58" s="8">
        <v>42630</v>
      </c>
      <c r="G58" s="42" t="s">
        <v>3</v>
      </c>
      <c r="H58" s="79">
        <v>0.87189</v>
      </c>
      <c r="I58" s="79"/>
      <c r="J58" s="42">
        <v>55</v>
      </c>
      <c r="K58" s="78">
        <f t="shared" si="0"/>
        <v>11177.64101039187</v>
      </c>
      <c r="L58" s="78"/>
      <c r="M58" s="6">
        <f t="shared" si="2"/>
        <v>0.20322983655257945</v>
      </c>
      <c r="N58" s="42">
        <v>2009</v>
      </c>
      <c r="O58" s="8">
        <v>42631</v>
      </c>
      <c r="P58" s="79">
        <v>0.86839</v>
      </c>
      <c r="Q58" s="79"/>
      <c r="R58" s="80">
        <f t="shared" si="3"/>
        <v>7113.044279340401</v>
      </c>
      <c r="S58" s="80"/>
      <c r="T58" s="81">
        <f t="shared" si="4"/>
        <v>35.00000000000058</v>
      </c>
      <c r="U58" s="81"/>
    </row>
    <row r="59" spans="2:21" ht="13.5">
      <c r="B59" s="42">
        <v>51</v>
      </c>
      <c r="C59" s="78">
        <f t="shared" si="1"/>
        <v>379701.0779590694</v>
      </c>
      <c r="D59" s="78"/>
      <c r="E59" s="42">
        <v>2009</v>
      </c>
      <c r="F59" s="8">
        <v>42636</v>
      </c>
      <c r="G59" s="42" t="s">
        <v>3</v>
      </c>
      <c r="H59" s="79">
        <v>0.87167</v>
      </c>
      <c r="I59" s="79"/>
      <c r="J59" s="42">
        <v>71</v>
      </c>
      <c r="K59" s="78">
        <f t="shared" si="0"/>
        <v>11391.032338772082</v>
      </c>
      <c r="L59" s="78"/>
      <c r="M59" s="6">
        <f t="shared" si="2"/>
        <v>0.160437075193973</v>
      </c>
      <c r="N59" s="42">
        <v>2009</v>
      </c>
      <c r="O59" s="8">
        <v>42636</v>
      </c>
      <c r="P59" s="79">
        <v>0.87879</v>
      </c>
      <c r="Q59" s="79"/>
      <c r="R59" s="80">
        <f t="shared" si="3"/>
        <v>-11423.1197538109</v>
      </c>
      <c r="S59" s="80"/>
      <c r="T59" s="81">
        <f t="shared" si="4"/>
        <v>-71</v>
      </c>
      <c r="U59" s="81"/>
    </row>
    <row r="60" spans="2:21" ht="13.5">
      <c r="B60" s="42">
        <v>52</v>
      </c>
      <c r="C60" s="78">
        <f t="shared" si="1"/>
        <v>368277.9582052585</v>
      </c>
      <c r="D60" s="78"/>
      <c r="E60" s="42">
        <v>2009</v>
      </c>
      <c r="F60" s="8">
        <v>42644</v>
      </c>
      <c r="G60" s="42" t="s">
        <v>3</v>
      </c>
      <c r="H60" s="79">
        <v>0.87674</v>
      </c>
      <c r="I60" s="79"/>
      <c r="J60" s="42">
        <v>90</v>
      </c>
      <c r="K60" s="78">
        <f t="shared" si="0"/>
        <v>11048.338746157753</v>
      </c>
      <c r="L60" s="78"/>
      <c r="M60" s="6">
        <f t="shared" si="2"/>
        <v>0.12275931940175282</v>
      </c>
      <c r="N60" s="42">
        <v>2009</v>
      </c>
      <c r="O60" s="8">
        <v>42644</v>
      </c>
      <c r="P60" s="79">
        <v>0.87118</v>
      </c>
      <c r="Q60" s="79"/>
      <c r="R60" s="80">
        <f t="shared" si="3"/>
        <v>6825.418158737469</v>
      </c>
      <c r="S60" s="80"/>
      <c r="T60" s="81">
        <f t="shared" si="4"/>
        <v>55.600000000000094</v>
      </c>
      <c r="U60" s="81"/>
    </row>
    <row r="61" spans="2:21" ht="13.5">
      <c r="B61" s="42">
        <v>53</v>
      </c>
      <c r="C61" s="78">
        <f t="shared" si="1"/>
        <v>375103.37636399595</v>
      </c>
      <c r="D61" s="78"/>
      <c r="E61" s="42">
        <v>2009</v>
      </c>
      <c r="F61" s="8">
        <v>42655</v>
      </c>
      <c r="G61" s="42" t="s">
        <v>3</v>
      </c>
      <c r="H61" s="79">
        <v>0.90011</v>
      </c>
      <c r="I61" s="79"/>
      <c r="J61" s="42">
        <v>90</v>
      </c>
      <c r="K61" s="78">
        <f t="shared" si="0"/>
        <v>11253.101290919878</v>
      </c>
      <c r="L61" s="78"/>
      <c r="M61" s="6">
        <f t="shared" si="2"/>
        <v>0.12503445878799865</v>
      </c>
      <c r="N61" s="42">
        <v>2009</v>
      </c>
      <c r="O61" s="8">
        <v>42656</v>
      </c>
      <c r="P61" s="79">
        <v>0.90909</v>
      </c>
      <c r="Q61" s="79"/>
      <c r="R61" s="80">
        <f t="shared" si="3"/>
        <v>-11228.094399162264</v>
      </c>
      <c r="S61" s="80"/>
      <c r="T61" s="81">
        <f t="shared" si="4"/>
        <v>-90</v>
      </c>
      <c r="U61" s="81"/>
    </row>
    <row r="62" spans="2:21" ht="13.5">
      <c r="B62" s="42">
        <v>54</v>
      </c>
      <c r="C62" s="78">
        <f t="shared" si="1"/>
        <v>363875.2819648337</v>
      </c>
      <c r="D62" s="78"/>
      <c r="E62" s="42">
        <v>2009</v>
      </c>
      <c r="F62" s="8">
        <v>42659</v>
      </c>
      <c r="G62" s="42" t="s">
        <v>3</v>
      </c>
      <c r="H62" s="79">
        <v>0.9173</v>
      </c>
      <c r="I62" s="79"/>
      <c r="J62" s="42">
        <v>96</v>
      </c>
      <c r="K62" s="78">
        <f t="shared" si="0"/>
        <v>10916.258458945009</v>
      </c>
      <c r="L62" s="78"/>
      <c r="M62" s="6">
        <f t="shared" si="2"/>
        <v>0.1137110256140105</v>
      </c>
      <c r="N62" s="42">
        <v>2009</v>
      </c>
      <c r="O62" s="8">
        <v>42662</v>
      </c>
      <c r="P62" s="79">
        <v>0.91137</v>
      </c>
      <c r="Q62" s="79"/>
      <c r="R62" s="80">
        <f t="shared" si="3"/>
        <v>6743.063818910812</v>
      </c>
      <c r="S62" s="80"/>
      <c r="T62" s="81">
        <f t="shared" si="4"/>
        <v>59.29999999999991</v>
      </c>
      <c r="U62" s="81"/>
    </row>
    <row r="63" spans="2:21" ht="13.5">
      <c r="B63" s="42">
        <v>55</v>
      </c>
      <c r="C63" s="78">
        <f t="shared" si="1"/>
        <v>370618.3457837445</v>
      </c>
      <c r="D63" s="78"/>
      <c r="E63" s="42">
        <v>2009</v>
      </c>
      <c r="F63" s="8">
        <v>42686</v>
      </c>
      <c r="G63" s="42" t="s">
        <v>3</v>
      </c>
      <c r="H63" s="79">
        <v>0.92697</v>
      </c>
      <c r="I63" s="79"/>
      <c r="J63" s="42">
        <v>100</v>
      </c>
      <c r="K63" s="78">
        <f t="shared" si="0"/>
        <v>11118.550373512333</v>
      </c>
      <c r="L63" s="78"/>
      <c r="M63" s="6">
        <f t="shared" si="2"/>
        <v>0.11118550373512333</v>
      </c>
      <c r="N63" s="42">
        <v>2009</v>
      </c>
      <c r="O63" s="8">
        <v>42686</v>
      </c>
      <c r="P63" s="79">
        <v>0.92092</v>
      </c>
      <c r="Q63" s="79"/>
      <c r="R63" s="80">
        <f t="shared" si="3"/>
        <v>6726.722975974962</v>
      </c>
      <c r="S63" s="80"/>
      <c r="T63" s="81">
        <f t="shared" si="4"/>
        <v>60.5</v>
      </c>
      <c r="U63" s="81"/>
    </row>
    <row r="64" spans="2:21" ht="13.5">
      <c r="B64" s="42">
        <v>56</v>
      </c>
      <c r="C64" s="78">
        <f t="shared" si="1"/>
        <v>377345.06875971943</v>
      </c>
      <c r="D64" s="78"/>
      <c r="E64" s="42">
        <v>2009</v>
      </c>
      <c r="F64" s="8">
        <v>42697</v>
      </c>
      <c r="G64" s="42" t="s">
        <v>4</v>
      </c>
      <c r="H64" s="79">
        <v>0.92145</v>
      </c>
      <c r="I64" s="79"/>
      <c r="J64" s="42">
        <v>153</v>
      </c>
      <c r="K64" s="78">
        <f t="shared" si="0"/>
        <v>11320.352062791582</v>
      </c>
      <c r="L64" s="78"/>
      <c r="M64" s="6">
        <f t="shared" si="2"/>
        <v>0.07398922916857244</v>
      </c>
      <c r="N64" s="42">
        <v>2009</v>
      </c>
      <c r="O64" s="8">
        <v>42699</v>
      </c>
      <c r="P64" s="79">
        <v>0.93095</v>
      </c>
      <c r="Q64" s="79"/>
      <c r="R64" s="80">
        <f t="shared" si="3"/>
        <v>7028.976771014429</v>
      </c>
      <c r="S64" s="80"/>
      <c r="T64" s="81">
        <f t="shared" si="4"/>
        <v>95.00000000000064</v>
      </c>
      <c r="U64" s="81"/>
    </row>
    <row r="65" spans="2:21" ht="13.5">
      <c r="B65" s="42">
        <v>57</v>
      </c>
      <c r="C65" s="78">
        <f t="shared" si="1"/>
        <v>384374.0455307339</v>
      </c>
      <c r="D65" s="78"/>
      <c r="E65" s="42">
        <v>2009</v>
      </c>
      <c r="F65" s="8">
        <v>42713</v>
      </c>
      <c r="G65" s="42" t="s">
        <v>4</v>
      </c>
      <c r="H65" s="79">
        <v>0.90557</v>
      </c>
      <c r="I65" s="79"/>
      <c r="J65" s="42">
        <v>40</v>
      </c>
      <c r="K65" s="78">
        <f t="shared" si="0"/>
        <v>11531.221365922016</v>
      </c>
      <c r="L65" s="78"/>
      <c r="M65" s="6">
        <f t="shared" si="2"/>
        <v>0.2882805341480504</v>
      </c>
      <c r="N65" s="42">
        <v>2009</v>
      </c>
      <c r="O65" s="8">
        <v>42713</v>
      </c>
      <c r="P65" s="79">
        <v>0.90805</v>
      </c>
      <c r="Q65" s="79"/>
      <c r="R65" s="80">
        <f t="shared" si="3"/>
        <v>7149.357246871758</v>
      </c>
      <c r="S65" s="80"/>
      <c r="T65" s="81">
        <f t="shared" si="4"/>
        <v>24.800000000000377</v>
      </c>
      <c r="U65" s="81"/>
    </row>
    <row r="66" spans="2:21" ht="13.5">
      <c r="B66" s="42">
        <v>58</v>
      </c>
      <c r="C66" s="78">
        <f t="shared" si="1"/>
        <v>391523.40277760563</v>
      </c>
      <c r="D66" s="78"/>
      <c r="E66" s="42">
        <v>2009</v>
      </c>
      <c r="F66" s="8">
        <v>42722</v>
      </c>
      <c r="G66" s="42" t="s">
        <v>4</v>
      </c>
      <c r="H66" s="79">
        <v>0.88871</v>
      </c>
      <c r="I66" s="79"/>
      <c r="J66" s="42">
        <v>76</v>
      </c>
      <c r="K66" s="78">
        <f t="shared" si="0"/>
        <v>11745.702083328168</v>
      </c>
      <c r="L66" s="78"/>
      <c r="M66" s="6">
        <f t="shared" si="2"/>
        <v>0.15454871162273903</v>
      </c>
      <c r="N66" s="42">
        <v>2009</v>
      </c>
      <c r="O66" s="8">
        <v>42725</v>
      </c>
      <c r="P66" s="79">
        <v>0.88098</v>
      </c>
      <c r="Q66" s="79"/>
      <c r="R66" s="80">
        <f t="shared" si="3"/>
        <v>-11946.61540843775</v>
      </c>
      <c r="S66" s="80"/>
      <c r="T66" s="81">
        <f t="shared" si="4"/>
        <v>-76</v>
      </c>
      <c r="U66" s="81"/>
    </row>
    <row r="67" spans="2:21" ht="13.5">
      <c r="B67" s="42">
        <v>59</v>
      </c>
      <c r="C67" s="78">
        <f t="shared" si="1"/>
        <v>379576.7873691679</v>
      </c>
      <c r="D67" s="78"/>
      <c r="E67" s="42">
        <v>2009</v>
      </c>
      <c r="F67" s="8">
        <v>42727</v>
      </c>
      <c r="G67" s="42" t="s">
        <v>4</v>
      </c>
      <c r="H67" s="79">
        <v>0.87816</v>
      </c>
      <c r="I67" s="79"/>
      <c r="J67" s="42">
        <v>47</v>
      </c>
      <c r="K67" s="78">
        <f t="shared" si="0"/>
        <v>11387.303621075036</v>
      </c>
      <c r="L67" s="78"/>
      <c r="M67" s="6">
        <f t="shared" si="2"/>
        <v>0.24228305576755393</v>
      </c>
      <c r="N67" s="42">
        <v>2009</v>
      </c>
      <c r="O67" s="8">
        <v>42727</v>
      </c>
      <c r="P67" s="79">
        <v>0.88115</v>
      </c>
      <c r="Q67" s="79"/>
      <c r="R67" s="80">
        <f t="shared" si="3"/>
        <v>7244.26336744971</v>
      </c>
      <c r="S67" s="80"/>
      <c r="T67" s="81">
        <f t="shared" si="4"/>
        <v>29.899999999999373</v>
      </c>
      <c r="U67" s="81"/>
    </row>
    <row r="68" spans="2:21" ht="13.5">
      <c r="B68" s="42">
        <v>60</v>
      </c>
      <c r="C68" s="78">
        <f t="shared" si="1"/>
        <v>386821.0507366176</v>
      </c>
      <c r="D68" s="78"/>
      <c r="E68" s="42">
        <v>2010</v>
      </c>
      <c r="F68" s="8">
        <v>42401</v>
      </c>
      <c r="G68" s="42" t="s">
        <v>4</v>
      </c>
      <c r="H68" s="79">
        <v>0.88518</v>
      </c>
      <c r="I68" s="79"/>
      <c r="J68" s="42">
        <v>64</v>
      </c>
      <c r="K68" s="78">
        <f t="shared" si="0"/>
        <v>11604.631522098527</v>
      </c>
      <c r="L68" s="78"/>
      <c r="M68" s="6">
        <f t="shared" si="2"/>
        <v>0.1813223675327895</v>
      </c>
      <c r="N68" s="42">
        <v>2010</v>
      </c>
      <c r="O68" s="8">
        <v>42401</v>
      </c>
      <c r="P68" s="79">
        <v>0.88925</v>
      </c>
      <c r="Q68" s="79"/>
      <c r="R68" s="80">
        <f t="shared" si="3"/>
        <v>7379.820358584565</v>
      </c>
      <c r="S68" s="80"/>
      <c r="T68" s="81">
        <f t="shared" si="4"/>
        <v>40.70000000000018</v>
      </c>
      <c r="U68" s="81"/>
    </row>
    <row r="69" spans="2:21" ht="13.5">
      <c r="B69" s="42">
        <v>61</v>
      </c>
      <c r="C69" s="78">
        <f t="shared" si="1"/>
        <v>394200.87109520216</v>
      </c>
      <c r="D69" s="78"/>
      <c r="E69" s="42">
        <v>2010</v>
      </c>
      <c r="F69" s="8">
        <v>42409</v>
      </c>
      <c r="G69" s="42" t="s">
        <v>4</v>
      </c>
      <c r="H69" s="79">
        <v>0.87174</v>
      </c>
      <c r="I69" s="79"/>
      <c r="J69" s="42">
        <v>140</v>
      </c>
      <c r="K69" s="78">
        <f t="shared" si="0"/>
        <v>11826.026132856065</v>
      </c>
      <c r="L69" s="78"/>
      <c r="M69" s="6">
        <f t="shared" si="2"/>
        <v>0.08447161523468617</v>
      </c>
      <c r="N69" s="42">
        <v>2010</v>
      </c>
      <c r="O69" s="8">
        <v>42411</v>
      </c>
      <c r="P69" s="79">
        <v>0.88042</v>
      </c>
      <c r="Q69" s="79"/>
      <c r="R69" s="80">
        <f t="shared" si="3"/>
        <v>7332.136202370778</v>
      </c>
      <c r="S69" s="80"/>
      <c r="T69" s="81">
        <f t="shared" si="4"/>
        <v>86.80000000000021</v>
      </c>
      <c r="U69" s="81"/>
    </row>
    <row r="70" spans="2:21" ht="13.5">
      <c r="B70" s="45">
        <v>62</v>
      </c>
      <c r="C70" s="78">
        <f t="shared" si="1"/>
        <v>401533.00729757297</v>
      </c>
      <c r="D70" s="78"/>
      <c r="E70" s="42">
        <v>2010</v>
      </c>
      <c r="F70" s="8">
        <v>42412</v>
      </c>
      <c r="G70" s="42" t="s">
        <v>3</v>
      </c>
      <c r="H70" s="79">
        <v>0.88331</v>
      </c>
      <c r="I70" s="79"/>
      <c r="J70" s="42">
        <v>87</v>
      </c>
      <c r="K70" s="78">
        <f t="shared" si="0"/>
        <v>12045.990218927189</v>
      </c>
      <c r="L70" s="78"/>
      <c r="M70" s="6">
        <f t="shared" si="2"/>
        <v>0.13845965768881827</v>
      </c>
      <c r="N70" s="42">
        <v>2010</v>
      </c>
      <c r="O70" s="8">
        <v>42416</v>
      </c>
      <c r="P70" s="79">
        <v>0.89205</v>
      </c>
      <c r="Q70" s="79"/>
      <c r="R70" s="80">
        <f t="shared" si="3"/>
        <v>-12101.374082002674</v>
      </c>
      <c r="S70" s="80"/>
      <c r="T70" s="81">
        <f t="shared" si="4"/>
        <v>-87</v>
      </c>
      <c r="U70" s="81"/>
    </row>
    <row r="71" spans="2:21" ht="13.5">
      <c r="B71" s="42">
        <v>63</v>
      </c>
      <c r="C71" s="78">
        <f t="shared" si="1"/>
        <v>389431.6332155703</v>
      </c>
      <c r="D71" s="78"/>
      <c r="E71" s="42">
        <v>2010</v>
      </c>
      <c r="F71" s="8">
        <v>42417</v>
      </c>
      <c r="G71" s="42" t="s">
        <v>3</v>
      </c>
      <c r="H71" s="79">
        <v>0.89933</v>
      </c>
      <c r="I71" s="79"/>
      <c r="J71" s="42">
        <v>41</v>
      </c>
      <c r="K71" s="78">
        <f t="shared" si="0"/>
        <v>11682.948996467108</v>
      </c>
      <c r="L71" s="78"/>
      <c r="M71" s="6">
        <f t="shared" si="2"/>
        <v>0.28494997552358803</v>
      </c>
      <c r="N71" s="42">
        <v>2010</v>
      </c>
      <c r="O71" s="8">
        <v>42418</v>
      </c>
      <c r="P71" s="79">
        <v>0.89676</v>
      </c>
      <c r="Q71" s="79"/>
      <c r="R71" s="80">
        <f t="shared" si="3"/>
        <v>7323.214370956102</v>
      </c>
      <c r="S71" s="80"/>
      <c r="T71" s="81">
        <f t="shared" si="4"/>
        <v>25.699999999999612</v>
      </c>
      <c r="U71" s="81"/>
    </row>
    <row r="72" spans="2:21" ht="13.5">
      <c r="B72" s="42">
        <v>64</v>
      </c>
      <c r="C72" s="78">
        <f t="shared" si="1"/>
        <v>396754.8475865264</v>
      </c>
      <c r="D72" s="78"/>
      <c r="E72" s="42">
        <v>2010</v>
      </c>
      <c r="F72" s="8">
        <v>42433</v>
      </c>
      <c r="G72" s="42" t="s">
        <v>3</v>
      </c>
      <c r="H72" s="79">
        <v>0.90065</v>
      </c>
      <c r="I72" s="79"/>
      <c r="J72" s="42">
        <v>78</v>
      </c>
      <c r="K72" s="78">
        <f t="shared" si="0"/>
        <v>11902.645427595791</v>
      </c>
      <c r="L72" s="78"/>
      <c r="M72" s="6">
        <f t="shared" si="2"/>
        <v>0.15259801830251016</v>
      </c>
      <c r="N72" s="42">
        <v>2010</v>
      </c>
      <c r="O72" s="8">
        <v>42434</v>
      </c>
      <c r="P72" s="79">
        <v>0.90847</v>
      </c>
      <c r="Q72" s="79"/>
      <c r="R72" s="80">
        <f t="shared" si="3"/>
        <v>-11933.165031256369</v>
      </c>
      <c r="S72" s="80"/>
      <c r="T72" s="81">
        <f t="shared" si="4"/>
        <v>-78</v>
      </c>
      <c r="U72" s="81"/>
    </row>
    <row r="73" spans="2:21" ht="13.5">
      <c r="B73" s="42">
        <v>65</v>
      </c>
      <c r="C73" s="78">
        <f t="shared" si="1"/>
        <v>384821.68255527003</v>
      </c>
      <c r="D73" s="78"/>
      <c r="E73" s="42">
        <v>2010</v>
      </c>
      <c r="F73" s="8">
        <v>42439</v>
      </c>
      <c r="G73" s="42" t="s">
        <v>3</v>
      </c>
      <c r="H73" s="79">
        <v>0.91477</v>
      </c>
      <c r="I73" s="79"/>
      <c r="J73" s="42">
        <v>44</v>
      </c>
      <c r="K73" s="78">
        <f aca="true" t="shared" si="5" ref="K73:K108">IF(F73="","",C73*0.03)</f>
        <v>11544.6504766581</v>
      </c>
      <c r="L73" s="78"/>
      <c r="M73" s="6">
        <f t="shared" si="2"/>
        <v>0.2623784199240477</v>
      </c>
      <c r="N73" s="42">
        <v>2010</v>
      </c>
      <c r="O73" s="8">
        <v>42440</v>
      </c>
      <c r="P73" s="79">
        <v>0.91199</v>
      </c>
      <c r="Q73" s="79"/>
      <c r="R73" s="80">
        <f t="shared" si="3"/>
        <v>7294.120073888539</v>
      </c>
      <c r="S73" s="80"/>
      <c r="T73" s="81">
        <f t="shared" si="4"/>
        <v>27.800000000000047</v>
      </c>
      <c r="U73" s="81"/>
    </row>
    <row r="74" spans="2:21" ht="13.5">
      <c r="B74" s="42">
        <v>66</v>
      </c>
      <c r="C74" s="78">
        <f aca="true" t="shared" si="6" ref="C74:C108">IF(R73="","",C73+R73)</f>
        <v>392115.8026291586</v>
      </c>
      <c r="D74" s="78"/>
      <c r="E74" s="42">
        <v>2010</v>
      </c>
      <c r="F74" s="8">
        <v>42468</v>
      </c>
      <c r="G74" s="42" t="s">
        <v>3</v>
      </c>
      <c r="H74" s="79">
        <v>0.92474</v>
      </c>
      <c r="I74" s="79"/>
      <c r="J74" s="42">
        <v>48</v>
      </c>
      <c r="K74" s="78">
        <f t="shared" si="5"/>
        <v>11763.474078874757</v>
      </c>
      <c r="L74" s="78"/>
      <c r="M74" s="6">
        <f aca="true" t="shared" si="7" ref="M74:M108">IF(J74="","",(K74/J74)/1000)</f>
        <v>0.2450723766432241</v>
      </c>
      <c r="N74" s="42">
        <v>2010</v>
      </c>
      <c r="O74" s="8">
        <v>42469</v>
      </c>
      <c r="P74" s="79">
        <v>0.92976</v>
      </c>
      <c r="Q74" s="79"/>
      <c r="R74" s="80">
        <f aca="true" t="shared" si="8" ref="R74:R108">IF(O74="","",(IF(G74="売",H74-P74,P74-H74))*M74*10000000)</f>
        <v>-12302.63330748991</v>
      </c>
      <c r="S74" s="80"/>
      <c r="T74" s="81">
        <f aca="true" t="shared" si="9" ref="T74:T108">IF(O74="","",IF(R74&lt;0,J74*(-1),IF(G74="買",(P74-H74)*10000,(H74-P74)*10000)))</f>
        <v>-48</v>
      </c>
      <c r="U74" s="81"/>
    </row>
    <row r="75" spans="2:21" ht="13.5">
      <c r="B75" s="42">
        <v>67</v>
      </c>
      <c r="C75" s="78">
        <f t="shared" si="6"/>
        <v>379813.1693216687</v>
      </c>
      <c r="D75" s="78"/>
      <c r="E75" s="42">
        <v>2010</v>
      </c>
      <c r="F75" s="8">
        <v>42481</v>
      </c>
      <c r="G75" s="42" t="s">
        <v>3</v>
      </c>
      <c r="H75" s="79">
        <v>0.9292</v>
      </c>
      <c r="I75" s="79"/>
      <c r="J75" s="42">
        <v>45</v>
      </c>
      <c r="K75" s="78">
        <f t="shared" si="5"/>
        <v>11394.39507965006</v>
      </c>
      <c r="L75" s="78"/>
      <c r="M75" s="6">
        <f t="shared" si="7"/>
        <v>0.2532087795477791</v>
      </c>
      <c r="N75" s="42">
        <v>2010</v>
      </c>
      <c r="O75" s="8">
        <v>42481</v>
      </c>
      <c r="P75" s="79">
        <v>0.92633</v>
      </c>
      <c r="Q75" s="79"/>
      <c r="R75" s="80">
        <f t="shared" si="8"/>
        <v>7267.09197302136</v>
      </c>
      <c r="S75" s="80"/>
      <c r="T75" s="81">
        <f t="shared" si="9"/>
        <v>28.700000000000394</v>
      </c>
      <c r="U75" s="81"/>
    </row>
    <row r="76" spans="2:21" ht="13.5">
      <c r="B76" s="42">
        <v>68</v>
      </c>
      <c r="C76" s="78">
        <f t="shared" si="6"/>
        <v>387080.26129469</v>
      </c>
      <c r="D76" s="78"/>
      <c r="E76" s="42">
        <v>2010</v>
      </c>
      <c r="F76" s="8">
        <v>42516</v>
      </c>
      <c r="G76" s="42" t="s">
        <v>4</v>
      </c>
      <c r="H76" s="79">
        <v>0.83441</v>
      </c>
      <c r="I76" s="79"/>
      <c r="J76" s="42">
        <v>278</v>
      </c>
      <c r="K76" s="78">
        <f t="shared" si="5"/>
        <v>11612.4078388407</v>
      </c>
      <c r="L76" s="78"/>
      <c r="M76" s="6">
        <f t="shared" si="7"/>
        <v>0.04177125121885144</v>
      </c>
      <c r="N76" s="42">
        <v>2010</v>
      </c>
      <c r="O76" s="8">
        <v>42517</v>
      </c>
      <c r="P76" s="79">
        <v>0.85131</v>
      </c>
      <c r="Q76" s="79"/>
      <c r="R76" s="80">
        <f t="shared" si="8"/>
        <v>7059.341455985905</v>
      </c>
      <c r="S76" s="80"/>
      <c r="T76" s="81">
        <f t="shared" si="9"/>
        <v>169.00000000000026</v>
      </c>
      <c r="U76" s="81"/>
    </row>
    <row r="77" spans="2:21" ht="13.5">
      <c r="B77" s="42">
        <v>69</v>
      </c>
      <c r="C77" s="78">
        <f t="shared" si="6"/>
        <v>394139.6027506759</v>
      </c>
      <c r="D77" s="78"/>
      <c r="E77" s="42">
        <v>2010</v>
      </c>
      <c r="F77" s="8">
        <v>42518</v>
      </c>
      <c r="G77" s="42" t="s">
        <v>3</v>
      </c>
      <c r="H77" s="79">
        <v>0.84616</v>
      </c>
      <c r="I77" s="79"/>
      <c r="J77" s="42">
        <v>86</v>
      </c>
      <c r="K77" s="78">
        <f t="shared" si="5"/>
        <v>11824.188082520277</v>
      </c>
      <c r="L77" s="78"/>
      <c r="M77" s="6">
        <f t="shared" si="7"/>
        <v>0.13749055909907298</v>
      </c>
      <c r="N77" s="42">
        <v>2010</v>
      </c>
      <c r="O77" s="8">
        <v>42521</v>
      </c>
      <c r="P77" s="79">
        <v>0.84084</v>
      </c>
      <c r="Q77" s="79"/>
      <c r="R77" s="80">
        <f t="shared" si="8"/>
        <v>7314.497744070672</v>
      </c>
      <c r="S77" s="80"/>
      <c r="T77" s="81">
        <f t="shared" si="9"/>
        <v>53.19999999999992</v>
      </c>
      <c r="U77" s="81"/>
    </row>
    <row r="78" spans="2:21" ht="13.5">
      <c r="B78" s="42">
        <v>70</v>
      </c>
      <c r="C78" s="78">
        <f t="shared" si="6"/>
        <v>401454.1004947466</v>
      </c>
      <c r="D78" s="78"/>
      <c r="E78" s="42">
        <v>2010</v>
      </c>
      <c r="F78" s="8">
        <v>42523</v>
      </c>
      <c r="G78" s="42" t="s">
        <v>4</v>
      </c>
      <c r="H78" s="79">
        <v>0.83759</v>
      </c>
      <c r="I78" s="79"/>
      <c r="J78" s="42">
        <v>100</v>
      </c>
      <c r="K78" s="78">
        <f t="shared" si="5"/>
        <v>12043.623014842397</v>
      </c>
      <c r="L78" s="78"/>
      <c r="M78" s="6">
        <f t="shared" si="7"/>
        <v>0.12043623014842396</v>
      </c>
      <c r="N78" s="42">
        <v>2010</v>
      </c>
      <c r="O78" s="8">
        <v>42524</v>
      </c>
      <c r="P78" s="79">
        <v>0.84386</v>
      </c>
      <c r="Q78" s="79"/>
      <c r="R78" s="80">
        <f t="shared" si="8"/>
        <v>7551.351630306313</v>
      </c>
      <c r="S78" s="80"/>
      <c r="T78" s="81">
        <f t="shared" si="9"/>
        <v>62.70000000000109</v>
      </c>
      <c r="U78" s="81"/>
    </row>
    <row r="79" spans="2:21" ht="13.5">
      <c r="B79" s="45">
        <v>71</v>
      </c>
      <c r="C79" s="78">
        <f t="shared" si="6"/>
        <v>409005.4521250529</v>
      </c>
      <c r="D79" s="78"/>
      <c r="E79" s="42">
        <v>2010</v>
      </c>
      <c r="F79" s="8">
        <v>42529</v>
      </c>
      <c r="G79" s="42" t="s">
        <v>4</v>
      </c>
      <c r="H79" s="79">
        <v>0.8215</v>
      </c>
      <c r="I79" s="79"/>
      <c r="J79" s="42">
        <v>134</v>
      </c>
      <c r="K79" s="78">
        <f t="shared" si="5"/>
        <v>12270.163563751586</v>
      </c>
      <c r="L79" s="78"/>
      <c r="M79" s="6">
        <f t="shared" si="7"/>
        <v>0.09156838480411632</v>
      </c>
      <c r="N79" s="42">
        <v>2010</v>
      </c>
      <c r="O79" s="8">
        <v>42530</v>
      </c>
      <c r="P79" s="79">
        <v>0.82995</v>
      </c>
      <c r="Q79" s="79"/>
      <c r="R79" s="80">
        <f t="shared" si="8"/>
        <v>7737.52851594779</v>
      </c>
      <c r="S79" s="80"/>
      <c r="T79" s="81">
        <f t="shared" si="9"/>
        <v>84.49999999999957</v>
      </c>
      <c r="U79" s="81"/>
    </row>
    <row r="80" spans="2:21" ht="13.5">
      <c r="B80" s="42">
        <v>72</v>
      </c>
      <c r="C80" s="78">
        <f t="shared" si="6"/>
        <v>416742.98064100073</v>
      </c>
      <c r="D80" s="78"/>
      <c r="E80" s="42">
        <v>2010</v>
      </c>
      <c r="F80" s="8">
        <v>42579</v>
      </c>
      <c r="G80" s="42" t="s">
        <v>3</v>
      </c>
      <c r="H80" s="79">
        <v>0.89981</v>
      </c>
      <c r="I80" s="79"/>
      <c r="J80" s="42">
        <v>69</v>
      </c>
      <c r="K80" s="78">
        <f t="shared" si="5"/>
        <v>12502.289419230021</v>
      </c>
      <c r="L80" s="78"/>
      <c r="M80" s="6">
        <f t="shared" si="7"/>
        <v>0.18119260027869594</v>
      </c>
      <c r="N80" s="42">
        <v>2010</v>
      </c>
      <c r="O80" s="8">
        <v>42579</v>
      </c>
      <c r="P80" s="79">
        <v>0.89557</v>
      </c>
      <c r="Q80" s="79"/>
      <c r="R80" s="80">
        <f t="shared" si="8"/>
        <v>7682.566251816747</v>
      </c>
      <c r="S80" s="80"/>
      <c r="T80" s="81">
        <f t="shared" si="9"/>
        <v>42.40000000000022</v>
      </c>
      <c r="U80" s="81"/>
    </row>
    <row r="81" spans="2:21" ht="13.5">
      <c r="B81" s="42">
        <v>73</v>
      </c>
      <c r="C81" s="78">
        <f t="shared" si="6"/>
        <v>424425.5468928175</v>
      </c>
      <c r="D81" s="78"/>
      <c r="E81" s="42">
        <v>2010</v>
      </c>
      <c r="F81" s="8">
        <v>42585</v>
      </c>
      <c r="G81" s="42" t="s">
        <v>3</v>
      </c>
      <c r="H81" s="79">
        <v>0.90943</v>
      </c>
      <c r="I81" s="79"/>
      <c r="J81" s="42">
        <v>51</v>
      </c>
      <c r="K81" s="78">
        <f t="shared" si="5"/>
        <v>12732.766406784523</v>
      </c>
      <c r="L81" s="78"/>
      <c r="M81" s="6">
        <f t="shared" si="7"/>
        <v>0.24966208640753967</v>
      </c>
      <c r="N81" s="42">
        <v>2010</v>
      </c>
      <c r="O81" s="8">
        <v>42585</v>
      </c>
      <c r="P81" s="79">
        <v>0.91445</v>
      </c>
      <c r="Q81" s="79"/>
      <c r="R81" s="80">
        <f t="shared" si="8"/>
        <v>-12533.036737658553</v>
      </c>
      <c r="S81" s="80"/>
      <c r="T81" s="81">
        <f t="shared" si="9"/>
        <v>-51</v>
      </c>
      <c r="U81" s="81"/>
    </row>
    <row r="82" spans="2:21" ht="13.5">
      <c r="B82" s="42">
        <v>74</v>
      </c>
      <c r="C82" s="78">
        <f t="shared" si="6"/>
        <v>411892.51015515893</v>
      </c>
      <c r="D82" s="78"/>
      <c r="E82" s="42">
        <v>2010</v>
      </c>
      <c r="F82" s="8">
        <v>42595</v>
      </c>
      <c r="G82" s="42" t="s">
        <v>4</v>
      </c>
      <c r="H82" s="79">
        <v>0.9007</v>
      </c>
      <c r="I82" s="79"/>
      <c r="J82" s="42">
        <v>94</v>
      </c>
      <c r="K82" s="78">
        <f t="shared" si="5"/>
        <v>12356.775304654768</v>
      </c>
      <c r="L82" s="78"/>
      <c r="M82" s="6">
        <f t="shared" si="7"/>
        <v>0.13145505643249755</v>
      </c>
      <c r="N82" s="42">
        <v>2010</v>
      </c>
      <c r="O82" s="8">
        <v>42598</v>
      </c>
      <c r="P82" s="79">
        <v>0.8912</v>
      </c>
      <c r="Q82" s="79"/>
      <c r="R82" s="80">
        <f t="shared" si="8"/>
        <v>-12488.230361087206</v>
      </c>
      <c r="S82" s="80"/>
      <c r="T82" s="81">
        <f t="shared" si="9"/>
        <v>-94</v>
      </c>
      <c r="U82" s="81"/>
    </row>
    <row r="83" spans="2:21" ht="13.5">
      <c r="B83" s="42">
        <v>75</v>
      </c>
      <c r="C83" s="78">
        <f t="shared" si="6"/>
        <v>399404.27979407174</v>
      </c>
      <c r="D83" s="78"/>
      <c r="E83" s="42">
        <v>2010</v>
      </c>
      <c r="F83" s="8">
        <v>42608</v>
      </c>
      <c r="G83" s="42" t="s">
        <v>4</v>
      </c>
      <c r="H83" s="79">
        <v>0.88916</v>
      </c>
      <c r="I83" s="79"/>
      <c r="J83" s="42">
        <v>121</v>
      </c>
      <c r="K83" s="78">
        <f t="shared" si="5"/>
        <v>11982.128393822151</v>
      </c>
      <c r="L83" s="78"/>
      <c r="M83" s="6">
        <f t="shared" si="7"/>
        <v>0.09902585449439795</v>
      </c>
      <c r="N83" s="42">
        <v>2010</v>
      </c>
      <c r="O83" s="8">
        <v>42609</v>
      </c>
      <c r="P83" s="79">
        <v>0.89684</v>
      </c>
      <c r="Q83" s="79"/>
      <c r="R83" s="80">
        <f t="shared" si="8"/>
        <v>7605.185625169783</v>
      </c>
      <c r="S83" s="80"/>
      <c r="T83" s="81">
        <f t="shared" si="9"/>
        <v>76.8000000000002</v>
      </c>
      <c r="U83" s="81"/>
    </row>
    <row r="84" spans="2:21" ht="13.5">
      <c r="B84" s="42">
        <v>76</v>
      </c>
      <c r="C84" s="78">
        <f t="shared" si="6"/>
        <v>407009.4654192415</v>
      </c>
      <c r="D84" s="78"/>
      <c r="E84" s="42">
        <v>2010</v>
      </c>
      <c r="F84" s="8">
        <v>42635</v>
      </c>
      <c r="G84" s="42" t="s">
        <v>3</v>
      </c>
      <c r="H84" s="79">
        <v>0.95256</v>
      </c>
      <c r="I84" s="79"/>
      <c r="J84" s="42">
        <v>72</v>
      </c>
      <c r="K84" s="78">
        <f t="shared" si="5"/>
        <v>12210.283962577245</v>
      </c>
      <c r="L84" s="78"/>
      <c r="M84" s="6">
        <f t="shared" si="7"/>
        <v>0.16958727725801728</v>
      </c>
      <c r="N84" s="42">
        <v>2010</v>
      </c>
      <c r="O84" s="8">
        <v>42636</v>
      </c>
      <c r="P84" s="79">
        <v>0.94815</v>
      </c>
      <c r="Q84" s="79"/>
      <c r="R84" s="80">
        <f t="shared" si="8"/>
        <v>7478.7989270784155</v>
      </c>
      <c r="S84" s="80"/>
      <c r="T84" s="81">
        <f t="shared" si="9"/>
        <v>44.09999999999914</v>
      </c>
      <c r="U84" s="81"/>
    </row>
    <row r="85" spans="2:21" ht="13.5">
      <c r="B85" s="42">
        <v>77</v>
      </c>
      <c r="C85" s="78">
        <f t="shared" si="6"/>
        <v>414488.26434631995</v>
      </c>
      <c r="D85" s="78"/>
      <c r="E85" s="42">
        <v>2010</v>
      </c>
      <c r="F85" s="8">
        <v>42641</v>
      </c>
      <c r="G85" s="42" t="s">
        <v>3</v>
      </c>
      <c r="H85" s="79">
        <v>0.9572</v>
      </c>
      <c r="I85" s="79"/>
      <c r="J85" s="42">
        <v>72</v>
      </c>
      <c r="K85" s="78">
        <f t="shared" si="5"/>
        <v>12434.647930389598</v>
      </c>
      <c r="L85" s="78"/>
      <c r="M85" s="6">
        <f t="shared" si="7"/>
        <v>0.1727034434776333</v>
      </c>
      <c r="N85" s="42">
        <v>2010</v>
      </c>
      <c r="O85" s="8">
        <v>42641</v>
      </c>
      <c r="P85" s="79">
        <v>0.96446</v>
      </c>
      <c r="Q85" s="79"/>
      <c r="R85" s="80">
        <f t="shared" si="8"/>
        <v>-12538.269996476061</v>
      </c>
      <c r="S85" s="80"/>
      <c r="T85" s="81">
        <f t="shared" si="9"/>
        <v>-72</v>
      </c>
      <c r="U85" s="81"/>
    </row>
    <row r="86" spans="2:21" ht="13.5">
      <c r="B86" s="42">
        <v>78</v>
      </c>
      <c r="C86" s="78">
        <f t="shared" si="6"/>
        <v>401949.9943498439</v>
      </c>
      <c r="D86" s="78"/>
      <c r="E86" s="42">
        <v>2010</v>
      </c>
      <c r="F86" s="8">
        <v>42658</v>
      </c>
      <c r="G86" s="42" t="s">
        <v>3</v>
      </c>
      <c r="H86" s="79">
        <v>0.98895</v>
      </c>
      <c r="I86" s="79"/>
      <c r="J86" s="42">
        <v>113</v>
      </c>
      <c r="K86" s="78">
        <f t="shared" si="5"/>
        <v>12058.499830495315</v>
      </c>
      <c r="L86" s="78"/>
      <c r="M86" s="6">
        <f t="shared" si="7"/>
        <v>0.10671238788048952</v>
      </c>
      <c r="N86" s="42">
        <v>2010</v>
      </c>
      <c r="O86" s="8">
        <v>42661</v>
      </c>
      <c r="P86" s="79">
        <v>0.98189</v>
      </c>
      <c r="Q86" s="79"/>
      <c r="R86" s="80">
        <f t="shared" si="8"/>
        <v>7533.894584362512</v>
      </c>
      <c r="S86" s="80"/>
      <c r="T86" s="81">
        <f t="shared" si="9"/>
        <v>70.59999999999955</v>
      </c>
      <c r="U86" s="81"/>
    </row>
    <row r="87" spans="2:21" ht="13.5">
      <c r="B87" s="42">
        <v>79</v>
      </c>
      <c r="C87" s="78">
        <f t="shared" si="6"/>
        <v>409483.8889342064</v>
      </c>
      <c r="D87" s="78"/>
      <c r="E87" s="42">
        <v>2010</v>
      </c>
      <c r="F87" s="8">
        <v>42670</v>
      </c>
      <c r="G87" s="42" t="s">
        <v>4</v>
      </c>
      <c r="H87" s="79">
        <v>0.972</v>
      </c>
      <c r="I87" s="79"/>
      <c r="J87" s="42">
        <v>68</v>
      </c>
      <c r="K87" s="78">
        <f t="shared" si="5"/>
        <v>12284.516668026192</v>
      </c>
      <c r="L87" s="78"/>
      <c r="M87" s="6">
        <f t="shared" si="7"/>
        <v>0.18065465688273813</v>
      </c>
      <c r="N87" s="42">
        <v>2010</v>
      </c>
      <c r="O87" s="8">
        <v>42671</v>
      </c>
      <c r="P87" s="79">
        <v>0.97621</v>
      </c>
      <c r="Q87" s="79"/>
      <c r="R87" s="80">
        <f t="shared" si="8"/>
        <v>7605.5610547633605</v>
      </c>
      <c r="S87" s="80"/>
      <c r="T87" s="81">
        <f t="shared" si="9"/>
        <v>42.10000000000047</v>
      </c>
      <c r="U87" s="81"/>
    </row>
    <row r="88" spans="2:21" ht="13.5">
      <c r="B88" s="42">
        <v>80</v>
      </c>
      <c r="C88" s="78">
        <f t="shared" si="6"/>
        <v>417089.4499889698</v>
      </c>
      <c r="D88" s="78"/>
      <c r="E88" s="42">
        <v>2010</v>
      </c>
      <c r="F88" s="8">
        <v>42682</v>
      </c>
      <c r="G88" s="42" t="s">
        <v>3</v>
      </c>
      <c r="H88" s="79">
        <v>1.00831</v>
      </c>
      <c r="I88" s="79"/>
      <c r="J88" s="42">
        <v>93</v>
      </c>
      <c r="K88" s="78">
        <f t="shared" si="5"/>
        <v>12512.683499669092</v>
      </c>
      <c r="L88" s="78"/>
      <c r="M88" s="6">
        <f t="shared" si="7"/>
        <v>0.1345449838674096</v>
      </c>
      <c r="N88" s="42">
        <v>2010</v>
      </c>
      <c r="O88" s="8">
        <v>42683</v>
      </c>
      <c r="P88" s="79">
        <v>1.0024</v>
      </c>
      <c r="Q88" s="79"/>
      <c r="R88" s="80">
        <f t="shared" si="8"/>
        <v>7951.608546564017</v>
      </c>
      <c r="S88" s="80"/>
      <c r="T88" s="81">
        <f t="shared" si="9"/>
        <v>59.10000000000082</v>
      </c>
      <c r="U88" s="81"/>
    </row>
    <row r="89" spans="2:21" ht="13.5">
      <c r="B89" s="42">
        <v>81</v>
      </c>
      <c r="C89" s="78">
        <f t="shared" si="6"/>
        <v>425041.0585355338</v>
      </c>
      <c r="D89" s="78"/>
      <c r="E89" s="42">
        <v>2010</v>
      </c>
      <c r="F89" s="8">
        <v>42692</v>
      </c>
      <c r="G89" s="42" t="s">
        <v>4</v>
      </c>
      <c r="H89" s="79">
        <v>0.98352</v>
      </c>
      <c r="I89" s="79"/>
      <c r="J89" s="42">
        <v>110</v>
      </c>
      <c r="K89" s="78">
        <f t="shared" si="5"/>
        <v>12751.231756066012</v>
      </c>
      <c r="L89" s="78"/>
      <c r="M89" s="6">
        <f t="shared" si="7"/>
        <v>0.1159202886915092</v>
      </c>
      <c r="N89" s="42">
        <v>2010</v>
      </c>
      <c r="O89" s="8">
        <v>42692</v>
      </c>
      <c r="P89" s="79">
        <v>0.99029</v>
      </c>
      <c r="Q89" s="79"/>
      <c r="R89" s="80">
        <f t="shared" si="8"/>
        <v>7847.803544415235</v>
      </c>
      <c r="S89" s="80"/>
      <c r="T89" s="81">
        <f t="shared" si="9"/>
        <v>67.70000000000054</v>
      </c>
      <c r="U89" s="81"/>
    </row>
    <row r="90" spans="2:21" ht="13.5">
      <c r="B90" s="42">
        <v>82</v>
      </c>
      <c r="C90" s="78">
        <f t="shared" si="6"/>
        <v>432888.862079949</v>
      </c>
      <c r="D90" s="78"/>
      <c r="E90" s="42">
        <v>2010</v>
      </c>
      <c r="F90" s="8">
        <v>42693</v>
      </c>
      <c r="G90" s="42" t="s">
        <v>3</v>
      </c>
      <c r="H90" s="79">
        <v>0.98618</v>
      </c>
      <c r="I90" s="79"/>
      <c r="J90" s="42">
        <v>48</v>
      </c>
      <c r="K90" s="78">
        <f t="shared" si="5"/>
        <v>12986.66586239847</v>
      </c>
      <c r="L90" s="78"/>
      <c r="M90" s="6">
        <f t="shared" si="7"/>
        <v>0.27055553879996813</v>
      </c>
      <c r="N90" s="42">
        <v>2010</v>
      </c>
      <c r="O90" s="8">
        <v>42693</v>
      </c>
      <c r="P90" s="79">
        <v>0.98318</v>
      </c>
      <c r="Q90" s="79"/>
      <c r="R90" s="80">
        <f t="shared" si="8"/>
        <v>8116.6661639987515</v>
      </c>
      <c r="S90" s="80"/>
      <c r="T90" s="81">
        <f t="shared" si="9"/>
        <v>29.999999999998916</v>
      </c>
      <c r="U90" s="81"/>
    </row>
    <row r="91" spans="2:21" ht="13.5">
      <c r="B91" s="42">
        <v>83</v>
      </c>
      <c r="C91" s="78">
        <f t="shared" si="6"/>
        <v>441005.5282439478</v>
      </c>
      <c r="D91" s="78"/>
      <c r="E91" s="42">
        <v>2010</v>
      </c>
      <c r="F91" s="8">
        <v>42705</v>
      </c>
      <c r="G91" s="42" t="s">
        <v>4</v>
      </c>
      <c r="H91" s="79">
        <v>0.96248</v>
      </c>
      <c r="I91" s="79"/>
      <c r="J91" s="42">
        <v>88</v>
      </c>
      <c r="K91" s="78">
        <f t="shared" si="5"/>
        <v>13230.165847318432</v>
      </c>
      <c r="L91" s="78"/>
      <c r="M91" s="6">
        <f t="shared" si="7"/>
        <v>0.15034279371952763</v>
      </c>
      <c r="N91" s="42">
        <v>2010</v>
      </c>
      <c r="O91" s="8">
        <v>42705</v>
      </c>
      <c r="P91" s="79">
        <v>0.96792</v>
      </c>
      <c r="Q91" s="79"/>
      <c r="R91" s="80">
        <f t="shared" si="8"/>
        <v>8178.647978342304</v>
      </c>
      <c r="S91" s="80"/>
      <c r="T91" s="81">
        <f t="shared" si="9"/>
        <v>54.400000000000006</v>
      </c>
      <c r="U91" s="81"/>
    </row>
    <row r="92" spans="2:21" ht="13.5">
      <c r="B92" s="42">
        <v>84</v>
      </c>
      <c r="C92" s="78">
        <f t="shared" si="6"/>
        <v>449184.1762222901</v>
      </c>
      <c r="D92" s="78"/>
      <c r="E92" s="42">
        <v>2010</v>
      </c>
      <c r="F92" s="8">
        <v>42711</v>
      </c>
      <c r="G92" s="42" t="s">
        <v>3</v>
      </c>
      <c r="H92" s="79">
        <v>0.9847</v>
      </c>
      <c r="I92" s="79"/>
      <c r="J92" s="42">
        <v>116</v>
      </c>
      <c r="K92" s="78">
        <f t="shared" si="5"/>
        <v>13475.525286668702</v>
      </c>
      <c r="L92" s="78"/>
      <c r="M92" s="6">
        <f t="shared" si="7"/>
        <v>0.11616832143679916</v>
      </c>
      <c r="N92" s="42">
        <v>2010</v>
      </c>
      <c r="O92" s="8">
        <v>42712</v>
      </c>
      <c r="P92" s="79">
        <v>0.97748</v>
      </c>
      <c r="Q92" s="79"/>
      <c r="R92" s="80">
        <f t="shared" si="8"/>
        <v>8387.352807736905</v>
      </c>
      <c r="S92" s="80"/>
      <c r="T92" s="81">
        <f t="shared" si="9"/>
        <v>72.20000000000005</v>
      </c>
      <c r="U92" s="81"/>
    </row>
    <row r="93" spans="2:21" ht="13.5">
      <c r="B93" s="42">
        <v>85</v>
      </c>
      <c r="C93" s="78">
        <f t="shared" si="6"/>
        <v>457571.529030027</v>
      </c>
      <c r="D93" s="78"/>
      <c r="E93" s="42">
        <v>2010</v>
      </c>
      <c r="F93" s="8">
        <v>42719</v>
      </c>
      <c r="G93" s="42" t="s">
        <v>3</v>
      </c>
      <c r="H93" s="79">
        <v>0.99589</v>
      </c>
      <c r="I93" s="79"/>
      <c r="J93" s="42">
        <v>68</v>
      </c>
      <c r="K93" s="78">
        <f t="shared" si="5"/>
        <v>13727.14587090081</v>
      </c>
      <c r="L93" s="78"/>
      <c r="M93" s="6">
        <f t="shared" si="7"/>
        <v>0.20186979221912954</v>
      </c>
      <c r="N93" s="42">
        <v>2010</v>
      </c>
      <c r="O93" s="8">
        <v>42719</v>
      </c>
      <c r="P93" s="79">
        <v>0.99166</v>
      </c>
      <c r="Q93" s="79"/>
      <c r="R93" s="80">
        <f t="shared" si="8"/>
        <v>8539.092210869314</v>
      </c>
      <c r="S93" s="80"/>
      <c r="T93" s="81">
        <f t="shared" si="9"/>
        <v>42.30000000000067</v>
      </c>
      <c r="U93" s="81"/>
    </row>
    <row r="94" spans="2:21" ht="13.5">
      <c r="B94" s="42">
        <v>86</v>
      </c>
      <c r="C94" s="78">
        <f t="shared" si="6"/>
        <v>466110.6212408963</v>
      </c>
      <c r="D94" s="78"/>
      <c r="E94" s="42">
        <v>2010</v>
      </c>
      <c r="F94" s="8">
        <v>42731</v>
      </c>
      <c r="G94" s="42" t="s">
        <v>3</v>
      </c>
      <c r="H94" s="79">
        <v>1.00033</v>
      </c>
      <c r="I94" s="79"/>
      <c r="J94" s="42">
        <v>61</v>
      </c>
      <c r="K94" s="78">
        <f t="shared" si="5"/>
        <v>13983.318637226888</v>
      </c>
      <c r="L94" s="78"/>
      <c r="M94" s="6">
        <f t="shared" si="7"/>
        <v>0.22923473175781786</v>
      </c>
      <c r="N94" s="42">
        <v>2010</v>
      </c>
      <c r="O94" s="8">
        <v>42732</v>
      </c>
      <c r="P94" s="79">
        <v>1.00648</v>
      </c>
      <c r="Q94" s="79"/>
      <c r="R94" s="80">
        <f t="shared" si="8"/>
        <v>-14097.936003106028</v>
      </c>
      <c r="S94" s="80"/>
      <c r="T94" s="81">
        <f t="shared" si="9"/>
        <v>-61</v>
      </c>
      <c r="U94" s="81"/>
    </row>
    <row r="95" spans="2:21" ht="13.5">
      <c r="B95" s="42">
        <v>87</v>
      </c>
      <c r="C95" s="78">
        <f t="shared" si="6"/>
        <v>452012.6852377903</v>
      </c>
      <c r="D95" s="78"/>
      <c r="E95" s="42">
        <v>2011</v>
      </c>
      <c r="F95" s="8">
        <v>42381</v>
      </c>
      <c r="G95" s="42" t="s">
        <v>4</v>
      </c>
      <c r="H95" s="79">
        <v>0.98844</v>
      </c>
      <c r="I95" s="79"/>
      <c r="J95" s="42">
        <v>80</v>
      </c>
      <c r="K95" s="78">
        <f t="shared" si="5"/>
        <v>13560.380557133709</v>
      </c>
      <c r="L95" s="78"/>
      <c r="M95" s="6">
        <f t="shared" si="7"/>
        <v>0.16950475696417136</v>
      </c>
      <c r="N95" s="42">
        <v>2011</v>
      </c>
      <c r="O95" s="8">
        <v>42381</v>
      </c>
      <c r="P95" s="79">
        <v>0.99349</v>
      </c>
      <c r="Q95" s="79"/>
      <c r="R95" s="80">
        <f t="shared" si="8"/>
        <v>8559.990226690652</v>
      </c>
      <c r="S95" s="80"/>
      <c r="T95" s="81">
        <f t="shared" si="9"/>
        <v>50.499999999999986</v>
      </c>
      <c r="U95" s="81"/>
    </row>
    <row r="96" spans="2:21" ht="13.5">
      <c r="B96" s="42">
        <v>88</v>
      </c>
      <c r="C96" s="78">
        <f t="shared" si="6"/>
        <v>460572.67546448094</v>
      </c>
      <c r="D96" s="78"/>
      <c r="E96" s="42">
        <v>2011</v>
      </c>
      <c r="F96" s="8">
        <v>42383</v>
      </c>
      <c r="G96" s="42" t="s">
        <v>3</v>
      </c>
      <c r="H96" s="79">
        <v>0.99327</v>
      </c>
      <c r="I96" s="79"/>
      <c r="J96" s="42">
        <v>85</v>
      </c>
      <c r="K96" s="78">
        <f t="shared" si="5"/>
        <v>13817.180263934428</v>
      </c>
      <c r="L96" s="78"/>
      <c r="M96" s="6">
        <f t="shared" si="7"/>
        <v>0.16255506192864033</v>
      </c>
      <c r="N96" s="42">
        <v>2011</v>
      </c>
      <c r="O96" s="8">
        <v>42383</v>
      </c>
      <c r="P96" s="79">
        <v>0.98781</v>
      </c>
      <c r="Q96" s="79"/>
      <c r="R96" s="80">
        <f t="shared" si="8"/>
        <v>8875.506381303796</v>
      </c>
      <c r="S96" s="80"/>
      <c r="T96" s="81">
        <f t="shared" si="9"/>
        <v>54.60000000000021</v>
      </c>
      <c r="U96" s="81"/>
    </row>
    <row r="97" spans="2:21" ht="13.5">
      <c r="B97" s="42">
        <v>89</v>
      </c>
      <c r="C97" s="78">
        <f t="shared" si="6"/>
        <v>469448.1818457847</v>
      </c>
      <c r="D97" s="78"/>
      <c r="E97" s="42">
        <v>2011</v>
      </c>
      <c r="F97" s="8">
        <v>42404</v>
      </c>
      <c r="G97" s="42" t="s">
        <v>3</v>
      </c>
      <c r="H97" s="79">
        <v>1.01212</v>
      </c>
      <c r="I97" s="79"/>
      <c r="J97" s="42">
        <v>78</v>
      </c>
      <c r="K97" s="78">
        <f t="shared" si="5"/>
        <v>14083.445455373541</v>
      </c>
      <c r="L97" s="78"/>
      <c r="M97" s="6">
        <f t="shared" si="7"/>
        <v>0.1805569930176095</v>
      </c>
      <c r="N97" s="42">
        <v>2011</v>
      </c>
      <c r="O97" s="8">
        <v>42410</v>
      </c>
      <c r="P97" s="79">
        <v>1.00724</v>
      </c>
      <c r="Q97" s="79"/>
      <c r="R97" s="80">
        <f t="shared" si="8"/>
        <v>8811.181259259334</v>
      </c>
      <c r="S97" s="80"/>
      <c r="T97" s="81">
        <f t="shared" si="9"/>
        <v>48.799999999999955</v>
      </c>
      <c r="U97" s="81"/>
    </row>
    <row r="98" spans="2:21" ht="13.5">
      <c r="B98" s="42">
        <v>90</v>
      </c>
      <c r="C98" s="78">
        <f t="shared" si="6"/>
        <v>478259.36310504406</v>
      </c>
      <c r="D98" s="78"/>
      <c r="E98" s="42">
        <v>2011</v>
      </c>
      <c r="F98" s="8">
        <v>42421</v>
      </c>
      <c r="G98" s="42" t="s">
        <v>3</v>
      </c>
      <c r="H98" s="79">
        <v>1.00869</v>
      </c>
      <c r="I98" s="79"/>
      <c r="J98" s="42">
        <v>69</v>
      </c>
      <c r="K98" s="78">
        <f t="shared" si="5"/>
        <v>14347.780893151321</v>
      </c>
      <c r="L98" s="78"/>
      <c r="M98" s="6">
        <f t="shared" si="7"/>
        <v>0.20793885352393218</v>
      </c>
      <c r="N98" s="42">
        <v>2011</v>
      </c>
      <c r="O98" s="8">
        <v>42422</v>
      </c>
      <c r="P98" s="79">
        <v>1.00446</v>
      </c>
      <c r="Q98" s="79"/>
      <c r="R98" s="80">
        <f t="shared" si="8"/>
        <v>8795.813504062702</v>
      </c>
      <c r="S98" s="80"/>
      <c r="T98" s="81">
        <f t="shared" si="9"/>
        <v>42.30000000000178</v>
      </c>
      <c r="U98" s="81"/>
    </row>
    <row r="99" spans="2:21" ht="13.5">
      <c r="B99" s="42">
        <v>91</v>
      </c>
      <c r="C99" s="78">
        <f t="shared" si="6"/>
        <v>487055.17660910677</v>
      </c>
      <c r="D99" s="78"/>
      <c r="E99" s="42">
        <v>2011</v>
      </c>
      <c r="F99" s="8">
        <v>42430</v>
      </c>
      <c r="G99" s="42" t="s">
        <v>3</v>
      </c>
      <c r="H99" s="79">
        <v>1.01474</v>
      </c>
      <c r="I99" s="79"/>
      <c r="J99" s="42">
        <v>48</v>
      </c>
      <c r="K99" s="78">
        <f t="shared" si="5"/>
        <v>14611.655298273203</v>
      </c>
      <c r="L99" s="78"/>
      <c r="M99" s="6">
        <f t="shared" si="7"/>
        <v>0.3044094853806917</v>
      </c>
      <c r="N99" s="42">
        <v>2011</v>
      </c>
      <c r="O99" s="8">
        <v>42431</v>
      </c>
      <c r="P99" s="79">
        <v>1.01183</v>
      </c>
      <c r="Q99" s="79"/>
      <c r="R99" s="80">
        <f t="shared" si="8"/>
        <v>8858.316024578031</v>
      </c>
      <c r="S99" s="80"/>
      <c r="T99" s="81">
        <f t="shared" si="9"/>
        <v>29.09999999999968</v>
      </c>
      <c r="U99" s="81"/>
    </row>
    <row r="100" spans="2:21" ht="13.5">
      <c r="B100" s="42">
        <v>92</v>
      </c>
      <c r="C100" s="78">
        <f t="shared" si="6"/>
        <v>495913.4926336848</v>
      </c>
      <c r="D100" s="78"/>
      <c r="E100" s="42">
        <v>2011</v>
      </c>
      <c r="F100" s="8">
        <v>42440</v>
      </c>
      <c r="G100" s="42" t="s">
        <v>4</v>
      </c>
      <c r="H100" s="79">
        <v>1.00394</v>
      </c>
      <c r="I100" s="79"/>
      <c r="J100" s="42">
        <v>73</v>
      </c>
      <c r="K100" s="78">
        <f t="shared" si="5"/>
        <v>14877.404779010543</v>
      </c>
      <c r="L100" s="78"/>
      <c r="M100" s="6">
        <f t="shared" si="7"/>
        <v>0.20380006546589785</v>
      </c>
      <c r="N100" s="42">
        <v>2011</v>
      </c>
      <c r="O100" s="8">
        <v>42440</v>
      </c>
      <c r="P100" s="79">
        <v>1.00832</v>
      </c>
      <c r="Q100" s="79"/>
      <c r="R100" s="80">
        <f t="shared" si="8"/>
        <v>8926.44286740643</v>
      </c>
      <c r="S100" s="80"/>
      <c r="T100" s="81">
        <f t="shared" si="9"/>
        <v>43.80000000000051</v>
      </c>
      <c r="U100" s="81"/>
    </row>
    <row r="101" spans="2:21" ht="13.5">
      <c r="B101" s="42">
        <v>93</v>
      </c>
      <c r="C101" s="78">
        <f t="shared" si="6"/>
        <v>504839.9355010912</v>
      </c>
      <c r="D101" s="78"/>
      <c r="E101" s="42">
        <v>2011</v>
      </c>
      <c r="F101" s="8">
        <v>42458</v>
      </c>
      <c r="G101" s="42" t="s">
        <v>3</v>
      </c>
      <c r="H101" s="79">
        <v>1.02294</v>
      </c>
      <c r="I101" s="79"/>
      <c r="J101" s="42">
        <v>83</v>
      </c>
      <c r="K101" s="78">
        <f t="shared" si="5"/>
        <v>15145.198065032735</v>
      </c>
      <c r="L101" s="78"/>
      <c r="M101" s="6">
        <f t="shared" si="7"/>
        <v>0.1824722658437679</v>
      </c>
      <c r="N101" s="42">
        <v>2011</v>
      </c>
      <c r="O101" s="8">
        <v>42459</v>
      </c>
      <c r="P101" s="79">
        <v>1.0313</v>
      </c>
      <c r="Q101" s="79"/>
      <c r="R101" s="80">
        <f t="shared" si="8"/>
        <v>-15254.681424539262</v>
      </c>
      <c r="S101" s="80"/>
      <c r="T101" s="81">
        <f t="shared" si="9"/>
        <v>-83</v>
      </c>
      <c r="U101" s="81"/>
    </row>
    <row r="102" spans="2:21" ht="13.5">
      <c r="B102" s="42">
        <v>94</v>
      </c>
      <c r="C102" s="78">
        <f t="shared" si="6"/>
        <v>489585.25407655194</v>
      </c>
      <c r="D102" s="78"/>
      <c r="E102" s="42">
        <v>2011</v>
      </c>
      <c r="F102" s="8">
        <v>42485</v>
      </c>
      <c r="G102" s="42" t="s">
        <v>3</v>
      </c>
      <c r="H102" s="79">
        <v>1.07186</v>
      </c>
      <c r="I102" s="79"/>
      <c r="J102" s="42">
        <v>55</v>
      </c>
      <c r="K102" s="78">
        <f t="shared" si="5"/>
        <v>14687.557622296557</v>
      </c>
      <c r="L102" s="78"/>
      <c r="M102" s="6">
        <f t="shared" si="7"/>
        <v>0.2670465022235738</v>
      </c>
      <c r="N102" s="42">
        <v>2011</v>
      </c>
      <c r="O102" s="8">
        <v>42485</v>
      </c>
      <c r="P102" s="79">
        <v>1.06847</v>
      </c>
      <c r="Q102" s="79"/>
      <c r="R102" s="80">
        <f t="shared" si="8"/>
        <v>9052.876425379163</v>
      </c>
      <c r="S102" s="80"/>
      <c r="T102" s="81">
        <f t="shared" si="9"/>
        <v>33.90000000000004</v>
      </c>
      <c r="U102" s="81"/>
    </row>
    <row r="103" spans="2:21" ht="13.5">
      <c r="B103" s="42">
        <v>95</v>
      </c>
      <c r="C103" s="78">
        <f t="shared" si="6"/>
        <v>498638.1305019311</v>
      </c>
      <c r="D103" s="78"/>
      <c r="E103" s="42">
        <v>2011</v>
      </c>
      <c r="F103" s="8">
        <v>42493</v>
      </c>
      <c r="G103" s="42" t="s">
        <v>3</v>
      </c>
      <c r="H103" s="79">
        <v>1.09193</v>
      </c>
      <c r="I103" s="79"/>
      <c r="J103" s="42">
        <v>90</v>
      </c>
      <c r="K103" s="78">
        <f t="shared" si="5"/>
        <v>14959.143915057934</v>
      </c>
      <c r="L103" s="78"/>
      <c r="M103" s="6">
        <f t="shared" si="7"/>
        <v>0.16621271016731037</v>
      </c>
      <c r="N103" s="42">
        <v>2011</v>
      </c>
      <c r="O103" s="8">
        <v>42493</v>
      </c>
      <c r="P103" s="79">
        <v>1.08636</v>
      </c>
      <c r="Q103" s="79"/>
      <c r="R103" s="80">
        <f t="shared" si="8"/>
        <v>9258.047956319313</v>
      </c>
      <c r="S103" s="80"/>
      <c r="T103" s="81">
        <f t="shared" si="9"/>
        <v>55.70000000000075</v>
      </c>
      <c r="U103" s="81"/>
    </row>
    <row r="104" spans="2:21" ht="13.5">
      <c r="B104" s="42">
        <v>96</v>
      </c>
      <c r="C104" s="78">
        <f t="shared" si="6"/>
        <v>507896.1784582504</v>
      </c>
      <c r="D104" s="78"/>
      <c r="E104" s="42">
        <v>2011</v>
      </c>
      <c r="F104" s="8">
        <v>42514</v>
      </c>
      <c r="G104" s="42" t="s">
        <v>4</v>
      </c>
      <c r="H104" s="79">
        <v>1.05355</v>
      </c>
      <c r="I104" s="79"/>
      <c r="J104" s="42">
        <v>57</v>
      </c>
      <c r="K104" s="78">
        <f t="shared" si="5"/>
        <v>15236.885353747512</v>
      </c>
      <c r="L104" s="78"/>
      <c r="M104" s="6">
        <f t="shared" si="7"/>
        <v>0.2673137781359213</v>
      </c>
      <c r="N104" s="42">
        <v>2011</v>
      </c>
      <c r="O104" s="8">
        <v>42516</v>
      </c>
      <c r="P104" s="79">
        <v>1.05706</v>
      </c>
      <c r="Q104" s="79"/>
      <c r="R104" s="80">
        <f t="shared" si="8"/>
        <v>9382.713612571168</v>
      </c>
      <c r="S104" s="80"/>
      <c r="T104" s="81">
        <f t="shared" si="9"/>
        <v>35.100000000001245</v>
      </c>
      <c r="U104" s="81"/>
    </row>
    <row r="105" spans="2:21" ht="13.5">
      <c r="B105" s="42">
        <v>97</v>
      </c>
      <c r="C105" s="78">
        <f t="shared" si="6"/>
        <v>517278.8920708216</v>
      </c>
      <c r="D105" s="78"/>
      <c r="E105" s="42">
        <v>2011</v>
      </c>
      <c r="F105" s="8">
        <v>42521</v>
      </c>
      <c r="G105" s="42" t="s">
        <v>3</v>
      </c>
      <c r="H105" s="79">
        <v>1.06739</v>
      </c>
      <c r="I105" s="79"/>
      <c r="J105" s="42">
        <v>81</v>
      </c>
      <c r="K105" s="78">
        <f t="shared" si="5"/>
        <v>15518.366762124648</v>
      </c>
      <c r="L105" s="78"/>
      <c r="M105" s="6">
        <f t="shared" si="7"/>
        <v>0.19158477484104502</v>
      </c>
      <c r="N105" s="42">
        <v>2011</v>
      </c>
      <c r="O105" s="8">
        <v>42522</v>
      </c>
      <c r="P105" s="79">
        <v>1.0624</v>
      </c>
      <c r="Q105" s="79"/>
      <c r="R105" s="80">
        <f t="shared" si="8"/>
        <v>9560.080264568242</v>
      </c>
      <c r="S105" s="80"/>
      <c r="T105" s="81">
        <f t="shared" si="9"/>
        <v>49.9000000000005</v>
      </c>
      <c r="U105" s="81"/>
    </row>
    <row r="106" spans="2:21" ht="13.5">
      <c r="B106" s="42">
        <v>98</v>
      </c>
      <c r="C106" s="78">
        <f t="shared" si="6"/>
        <v>526838.9723353898</v>
      </c>
      <c r="D106" s="78"/>
      <c r="E106" s="42">
        <v>2011</v>
      </c>
      <c r="F106" s="8">
        <v>42536</v>
      </c>
      <c r="G106" s="42" t="s">
        <v>3</v>
      </c>
      <c r="H106" s="79">
        <v>1.06563</v>
      </c>
      <c r="I106" s="79"/>
      <c r="J106" s="42">
        <v>55</v>
      </c>
      <c r="K106" s="78">
        <f t="shared" si="5"/>
        <v>15805.169170061694</v>
      </c>
      <c r="L106" s="78"/>
      <c r="M106" s="6">
        <f t="shared" si="7"/>
        <v>0.28736671218293985</v>
      </c>
      <c r="N106" s="42">
        <v>2011</v>
      </c>
      <c r="O106" s="8">
        <v>42536</v>
      </c>
      <c r="P106" s="79">
        <v>1.06215</v>
      </c>
      <c r="Q106" s="79"/>
      <c r="R106" s="80">
        <f t="shared" si="8"/>
        <v>10000.361583966738</v>
      </c>
      <c r="S106" s="80"/>
      <c r="T106" s="81">
        <f t="shared" si="9"/>
        <v>34.800000000001496</v>
      </c>
      <c r="U106" s="81"/>
    </row>
    <row r="107" spans="2:21" ht="13.5">
      <c r="B107" s="42">
        <v>99</v>
      </c>
      <c r="C107" s="78">
        <f t="shared" si="6"/>
        <v>536839.3339193566</v>
      </c>
      <c r="D107" s="78"/>
      <c r="E107" s="42">
        <v>2011</v>
      </c>
      <c r="F107" s="8">
        <v>42556</v>
      </c>
      <c r="G107" s="42" t="s">
        <v>3</v>
      </c>
      <c r="H107" s="79">
        <v>1.06713</v>
      </c>
      <c r="I107" s="79"/>
      <c r="J107" s="42">
        <v>116</v>
      </c>
      <c r="K107" s="78">
        <f t="shared" si="5"/>
        <v>16105.180017580697</v>
      </c>
      <c r="L107" s="78"/>
      <c r="M107" s="6">
        <f t="shared" si="7"/>
        <v>0.13883775877224738</v>
      </c>
      <c r="N107" s="42">
        <v>2011</v>
      </c>
      <c r="O107" s="8">
        <v>42563</v>
      </c>
      <c r="P107" s="79">
        <v>1.05998</v>
      </c>
      <c r="Q107" s="79"/>
      <c r="R107" s="80">
        <f t="shared" si="8"/>
        <v>9926.899752215673</v>
      </c>
      <c r="S107" s="80"/>
      <c r="T107" s="81">
        <f t="shared" si="9"/>
        <v>71.4999999999999</v>
      </c>
      <c r="U107" s="81"/>
    </row>
    <row r="108" spans="2:21" ht="13.5">
      <c r="B108" s="42">
        <v>100</v>
      </c>
      <c r="C108" s="78">
        <f t="shared" si="6"/>
        <v>546766.2336715723</v>
      </c>
      <c r="D108" s="78"/>
      <c r="E108" s="42">
        <v>2011</v>
      </c>
      <c r="F108" s="8">
        <v>42570</v>
      </c>
      <c r="G108" s="42" t="s">
        <v>4</v>
      </c>
      <c r="H108" s="79">
        <v>1.06275</v>
      </c>
      <c r="I108" s="79"/>
      <c r="J108" s="42">
        <v>67</v>
      </c>
      <c r="K108" s="78">
        <f t="shared" si="5"/>
        <v>16402.987010147168</v>
      </c>
      <c r="L108" s="78"/>
      <c r="M108" s="6">
        <f t="shared" si="7"/>
        <v>0.2448207016439876</v>
      </c>
      <c r="N108" s="42">
        <v>2011</v>
      </c>
      <c r="O108" s="8">
        <v>42570</v>
      </c>
      <c r="P108" s="79">
        <v>1.06688</v>
      </c>
      <c r="Q108" s="79"/>
      <c r="R108" s="80">
        <f t="shared" si="8"/>
        <v>10111.094977896606</v>
      </c>
      <c r="S108" s="80"/>
      <c r="T108" s="81">
        <f t="shared" si="9"/>
        <v>41.29999999999967</v>
      </c>
      <c r="U108" s="81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" sqref="R2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">
      <selection activeCell="K2" sqref="K2"/>
    </sheetView>
  </sheetViews>
  <sheetFormatPr defaultColWidth="9.00390625" defaultRowHeight="13.5"/>
  <sheetData>
    <row r="1" ht="13.5">
      <c r="A1" t="s">
        <v>0</v>
      </c>
    </row>
    <row r="2" spans="1:10" ht="13.5">
      <c r="A2" s="82" t="s">
        <v>52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3.5">
      <c r="A3" s="83"/>
      <c r="B3" s="83"/>
      <c r="C3" s="83"/>
      <c r="D3" s="83"/>
      <c r="E3" s="83"/>
      <c r="F3" s="83"/>
      <c r="G3" s="83"/>
      <c r="H3" s="83"/>
      <c r="I3" s="83"/>
      <c r="J3" s="83"/>
    </row>
    <row r="4" spans="1:10" ht="13.5">
      <c r="A4" s="83"/>
      <c r="B4" s="83"/>
      <c r="C4" s="83"/>
      <c r="D4" s="83"/>
      <c r="E4" s="83"/>
      <c r="F4" s="83"/>
      <c r="G4" s="83"/>
      <c r="H4" s="83"/>
      <c r="I4" s="83"/>
      <c r="J4" s="83"/>
    </row>
    <row r="5" spans="1:10" ht="13.5">
      <c r="A5" s="83"/>
      <c r="B5" s="83"/>
      <c r="C5" s="83"/>
      <c r="D5" s="83"/>
      <c r="E5" s="83"/>
      <c r="F5" s="83"/>
      <c r="G5" s="83"/>
      <c r="H5" s="83"/>
      <c r="I5" s="83"/>
      <c r="J5" s="83"/>
    </row>
    <row r="6" spans="1:10" ht="13.5">
      <c r="A6" s="83"/>
      <c r="B6" s="83"/>
      <c r="C6" s="83"/>
      <c r="D6" s="83"/>
      <c r="E6" s="83"/>
      <c r="F6" s="83"/>
      <c r="G6" s="83"/>
      <c r="H6" s="83"/>
      <c r="I6" s="83"/>
      <c r="J6" s="83"/>
    </row>
    <row r="7" spans="1:10" ht="13.5">
      <c r="A7" s="83"/>
      <c r="B7" s="83"/>
      <c r="C7" s="83"/>
      <c r="D7" s="83"/>
      <c r="E7" s="83"/>
      <c r="F7" s="83"/>
      <c r="G7" s="83"/>
      <c r="H7" s="83"/>
      <c r="I7" s="83"/>
      <c r="J7" s="83"/>
    </row>
    <row r="8" spans="1:10" ht="13.5">
      <c r="A8" s="83"/>
      <c r="B8" s="83"/>
      <c r="C8" s="83"/>
      <c r="D8" s="83"/>
      <c r="E8" s="83"/>
      <c r="F8" s="83"/>
      <c r="G8" s="83"/>
      <c r="H8" s="83"/>
      <c r="I8" s="83"/>
      <c r="J8" s="83"/>
    </row>
    <row r="9" spans="1:10" ht="13.5">
      <c r="A9" s="83"/>
      <c r="B9" s="83"/>
      <c r="C9" s="83"/>
      <c r="D9" s="83"/>
      <c r="E9" s="83"/>
      <c r="F9" s="83"/>
      <c r="G9" s="83"/>
      <c r="H9" s="83"/>
      <c r="I9" s="83"/>
      <c r="J9" s="83"/>
    </row>
    <row r="11" ht="13.5">
      <c r="A11" t="s">
        <v>1</v>
      </c>
    </row>
    <row r="12" spans="1:10" ht="13.5">
      <c r="A12" s="82" t="s">
        <v>54</v>
      </c>
      <c r="B12" s="83"/>
      <c r="C12" s="83"/>
      <c r="D12" s="83"/>
      <c r="E12" s="83"/>
      <c r="F12" s="83"/>
      <c r="G12" s="83"/>
      <c r="H12" s="83"/>
      <c r="I12" s="83"/>
      <c r="J12" s="83"/>
    </row>
    <row r="13" spans="1:10" ht="13.5">
      <c r="A13" s="83"/>
      <c r="B13" s="83"/>
      <c r="C13" s="83"/>
      <c r="D13" s="83"/>
      <c r="E13" s="83"/>
      <c r="F13" s="83"/>
      <c r="G13" s="83"/>
      <c r="H13" s="83"/>
      <c r="I13" s="83"/>
      <c r="J13" s="83"/>
    </row>
    <row r="14" spans="1:10" ht="13.5">
      <c r="A14" s="83"/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3.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3.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3.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3.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1" ht="13.5">
      <c r="A21" t="s">
        <v>2</v>
      </c>
    </row>
    <row r="22" spans="1:10" ht="13.5">
      <c r="A22" s="82" t="s">
        <v>53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3.5">
      <c r="A23" s="83"/>
      <c r="B23" s="83"/>
      <c r="C23" s="83"/>
      <c r="D23" s="83"/>
      <c r="E23" s="83"/>
      <c r="F23" s="83"/>
      <c r="G23" s="83"/>
      <c r="H23" s="83"/>
      <c r="I23" s="83"/>
      <c r="J23" s="83"/>
    </row>
    <row r="24" spans="1:10" ht="13.5">
      <c r="A24" s="83"/>
      <c r="B24" s="83"/>
      <c r="C24" s="83"/>
      <c r="D24" s="83"/>
      <c r="E24" s="83"/>
      <c r="F24" s="83"/>
      <c r="G24" s="83"/>
      <c r="H24" s="83"/>
      <c r="I24" s="83"/>
      <c r="J24" s="83"/>
    </row>
    <row r="25" spans="1:10" ht="13.5">
      <c r="A25" s="83"/>
      <c r="B25" s="83"/>
      <c r="C25" s="83"/>
      <c r="D25" s="83"/>
      <c r="E25" s="83"/>
      <c r="F25" s="83"/>
      <c r="G25" s="83"/>
      <c r="H25" s="83"/>
      <c r="I25" s="83"/>
      <c r="J25" s="83"/>
    </row>
    <row r="26" spans="1:10" ht="13.5">
      <c r="A26" s="83"/>
      <c r="B26" s="83"/>
      <c r="C26" s="83"/>
      <c r="D26" s="83"/>
      <c r="E26" s="83"/>
      <c r="F26" s="83"/>
      <c r="G26" s="83"/>
      <c r="H26" s="83"/>
      <c r="I26" s="83"/>
      <c r="J26" s="83"/>
    </row>
    <row r="27" spans="1:10" ht="13.5">
      <c r="A27" s="83"/>
      <c r="B27" s="83"/>
      <c r="C27" s="83"/>
      <c r="D27" s="83"/>
      <c r="E27" s="83"/>
      <c r="F27" s="83"/>
      <c r="G27" s="83"/>
      <c r="H27" s="83"/>
      <c r="I27" s="83"/>
      <c r="J27" s="83"/>
    </row>
    <row r="28" spans="1:10" ht="13.5">
      <c r="A28" s="83"/>
      <c r="B28" s="83"/>
      <c r="C28" s="83"/>
      <c r="D28" s="83"/>
      <c r="E28" s="83"/>
      <c r="F28" s="83"/>
      <c r="G28" s="83"/>
      <c r="H28" s="83"/>
      <c r="I28" s="83"/>
      <c r="J28" s="83"/>
    </row>
    <row r="29" spans="1:10" ht="13.5">
      <c r="A29" s="83"/>
      <c r="B29" s="83"/>
      <c r="C29" s="83"/>
      <c r="D29" s="83"/>
      <c r="E29" s="83"/>
      <c r="F29" s="83"/>
      <c r="G29" s="83"/>
      <c r="H29" s="83"/>
      <c r="I29" s="83"/>
      <c r="J29" s="83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J12"/>
  <sheetViews>
    <sheetView zoomScaleSheetLayoutView="100" zoomScalePageLayoutView="0" workbookViewId="0" topLeftCell="A1">
      <selection activeCell="J5" sqref="J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0" width="10.25390625" style="27" bestFit="1" customWidth="1"/>
    <col min="11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10" ht="17.25">
      <c r="B5" s="28" t="s">
        <v>51</v>
      </c>
      <c r="C5" s="29" t="s">
        <v>47</v>
      </c>
      <c r="D5" s="29">
        <v>17</v>
      </c>
      <c r="E5" s="33">
        <v>42703</v>
      </c>
      <c r="F5" s="29">
        <v>95</v>
      </c>
      <c r="G5" s="33">
        <v>42703</v>
      </c>
      <c r="H5" s="29">
        <v>100</v>
      </c>
      <c r="I5" s="33">
        <v>42704</v>
      </c>
      <c r="J5" s="85"/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M16" sqref="M16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46" t="s">
        <v>5</v>
      </c>
      <c r="C2" s="46"/>
      <c r="D2" s="48"/>
      <c r="E2" s="48"/>
      <c r="F2" s="46" t="s">
        <v>6</v>
      </c>
      <c r="G2" s="46"/>
      <c r="H2" s="48" t="s">
        <v>36</v>
      </c>
      <c r="I2" s="48"/>
      <c r="J2" s="46" t="s">
        <v>7</v>
      </c>
      <c r="K2" s="46"/>
      <c r="L2" s="47">
        <f>C9</f>
        <v>1000000</v>
      </c>
      <c r="M2" s="48"/>
      <c r="N2" s="46" t="s">
        <v>8</v>
      </c>
      <c r="O2" s="46"/>
      <c r="P2" s="47" t="e">
        <f>C108+R108</f>
        <v>#VALUE!</v>
      </c>
      <c r="Q2" s="48"/>
      <c r="R2" s="1"/>
      <c r="S2" s="1"/>
      <c r="T2" s="1"/>
    </row>
    <row r="3" spans="2:19" ht="57" customHeight="1">
      <c r="B3" s="46" t="s">
        <v>9</v>
      </c>
      <c r="C3" s="46"/>
      <c r="D3" s="49" t="s">
        <v>38</v>
      </c>
      <c r="E3" s="49"/>
      <c r="F3" s="49"/>
      <c r="G3" s="49"/>
      <c r="H3" s="49"/>
      <c r="I3" s="49"/>
      <c r="J3" s="46" t="s">
        <v>10</v>
      </c>
      <c r="K3" s="46"/>
      <c r="L3" s="49" t="s">
        <v>35</v>
      </c>
      <c r="M3" s="84"/>
      <c r="N3" s="84"/>
      <c r="O3" s="84"/>
      <c r="P3" s="84"/>
      <c r="Q3" s="84"/>
      <c r="R3" s="1"/>
      <c r="S3" s="1"/>
    </row>
    <row r="4" spans="2:20" ht="13.5">
      <c r="B4" s="46" t="s">
        <v>11</v>
      </c>
      <c r="C4" s="46"/>
      <c r="D4" s="52">
        <f>SUM($R$9:$S$993)</f>
        <v>-29947.368421052488</v>
      </c>
      <c r="E4" s="52"/>
      <c r="F4" s="46" t="s">
        <v>12</v>
      </c>
      <c r="G4" s="46"/>
      <c r="H4" s="53">
        <f>SUM($T$9:$U$108)</f>
        <v>-57</v>
      </c>
      <c r="I4" s="48"/>
      <c r="J4" s="54" t="s">
        <v>13</v>
      </c>
      <c r="K4" s="54"/>
      <c r="L4" s="47">
        <f>MAX($C$9:$D$990)-C9</f>
        <v>0</v>
      </c>
      <c r="M4" s="47"/>
      <c r="N4" s="54" t="s">
        <v>14</v>
      </c>
      <c r="O4" s="54"/>
      <c r="P4" s="52">
        <f>MIN($C$9:$D$990)-C9</f>
        <v>-29947.368421052466</v>
      </c>
      <c r="Q4" s="52"/>
      <c r="R4" s="1"/>
      <c r="S4" s="1"/>
      <c r="T4" s="1"/>
    </row>
    <row r="5" spans="2:20" ht="13.5">
      <c r="B5" s="22" t="s">
        <v>15</v>
      </c>
      <c r="C5" s="2">
        <f>COUNTIF($R$9:$R$990,"&gt;0")</f>
        <v>0</v>
      </c>
      <c r="D5" s="21" t="s">
        <v>16</v>
      </c>
      <c r="E5" s="16">
        <f>COUNTIF($R$9:$R$990,"&lt;0")</f>
        <v>1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0</v>
      </c>
      <c r="J5" s="55" t="s">
        <v>19</v>
      </c>
      <c r="K5" s="46"/>
      <c r="L5" s="56"/>
      <c r="M5" s="57"/>
      <c r="N5" s="18" t="s">
        <v>20</v>
      </c>
      <c r="O5" s="9"/>
      <c r="P5" s="56"/>
      <c r="Q5" s="57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8" t="s">
        <v>21</v>
      </c>
      <c r="C7" s="60" t="s">
        <v>22</v>
      </c>
      <c r="D7" s="61"/>
      <c r="E7" s="64" t="s">
        <v>23</v>
      </c>
      <c r="F7" s="65"/>
      <c r="G7" s="65"/>
      <c r="H7" s="65"/>
      <c r="I7" s="66"/>
      <c r="J7" s="67" t="s">
        <v>24</v>
      </c>
      <c r="K7" s="68"/>
      <c r="L7" s="69"/>
      <c r="M7" s="70" t="s">
        <v>25</v>
      </c>
      <c r="N7" s="71" t="s">
        <v>26</v>
      </c>
      <c r="O7" s="72"/>
      <c r="P7" s="72"/>
      <c r="Q7" s="73"/>
      <c r="R7" s="74" t="s">
        <v>27</v>
      </c>
      <c r="S7" s="74"/>
      <c r="T7" s="74"/>
      <c r="U7" s="74"/>
    </row>
    <row r="8" spans="2:21" ht="13.5">
      <c r="B8" s="59"/>
      <c r="C8" s="62"/>
      <c r="D8" s="63"/>
      <c r="E8" s="19" t="s">
        <v>28</v>
      </c>
      <c r="F8" s="19" t="s">
        <v>29</v>
      </c>
      <c r="G8" s="19" t="s">
        <v>30</v>
      </c>
      <c r="H8" s="75" t="s">
        <v>31</v>
      </c>
      <c r="I8" s="66"/>
      <c r="J8" s="4" t="s">
        <v>32</v>
      </c>
      <c r="K8" s="76" t="s">
        <v>33</v>
      </c>
      <c r="L8" s="69"/>
      <c r="M8" s="70"/>
      <c r="N8" s="5" t="s">
        <v>28</v>
      </c>
      <c r="O8" s="5" t="s">
        <v>29</v>
      </c>
      <c r="P8" s="77" t="s">
        <v>31</v>
      </c>
      <c r="Q8" s="73"/>
      <c r="R8" s="74" t="s">
        <v>34</v>
      </c>
      <c r="S8" s="74"/>
      <c r="T8" s="74" t="s">
        <v>32</v>
      </c>
      <c r="U8" s="74"/>
    </row>
    <row r="9" spans="2:21" ht="13.5">
      <c r="B9" s="20">
        <v>1</v>
      </c>
      <c r="C9" s="78">
        <v>1000000</v>
      </c>
      <c r="D9" s="78"/>
      <c r="E9" s="20">
        <v>2001</v>
      </c>
      <c r="F9" s="8">
        <v>42111</v>
      </c>
      <c r="G9" s="20" t="s">
        <v>4</v>
      </c>
      <c r="H9" s="79">
        <v>1.43829</v>
      </c>
      <c r="I9" s="79"/>
      <c r="J9" s="20">
        <v>57</v>
      </c>
      <c r="K9" s="78">
        <f aca="true" t="shared" si="0" ref="K9:K72">IF(F9="","",C9*0.03)</f>
        <v>30000</v>
      </c>
      <c r="L9" s="78"/>
      <c r="M9" s="6">
        <f>IF(J9="","",(K9/J9)/1000)</f>
        <v>0.5263157894736842</v>
      </c>
      <c r="N9" s="20">
        <v>2001</v>
      </c>
      <c r="O9" s="8">
        <v>42111</v>
      </c>
      <c r="P9" s="79">
        <v>1.4326</v>
      </c>
      <c r="Q9" s="79"/>
      <c r="R9" s="80">
        <f>IF(O9="","",(IF(G9="売",H9-P9,P9-H9))*M9*10000000)</f>
        <v>-29947.368421052488</v>
      </c>
      <c r="S9" s="80"/>
      <c r="T9" s="81">
        <f>IF(O9="","",IF(R9&lt;0,J9*(-1),IF(G9="買",(P9-H9)*10000,(H9-P9)*10000)))</f>
        <v>-57</v>
      </c>
      <c r="U9" s="81"/>
    </row>
    <row r="10" spans="2:21" ht="13.5">
      <c r="B10" s="20">
        <v>2</v>
      </c>
      <c r="C10" s="78">
        <f aca="true" t="shared" si="1" ref="C10:C73">IF(R9="","",C9+R9)</f>
        <v>970052.6315789475</v>
      </c>
      <c r="D10" s="78"/>
      <c r="E10" s="20"/>
      <c r="F10" s="8"/>
      <c r="G10" s="20" t="s">
        <v>4</v>
      </c>
      <c r="H10" s="79"/>
      <c r="I10" s="79"/>
      <c r="J10" s="20"/>
      <c r="K10" s="78">
        <f t="shared" si="0"/>
      </c>
      <c r="L10" s="78"/>
      <c r="M10" s="6">
        <f aca="true" t="shared" si="2" ref="M10:M73">IF(J10="","",(K10/J10)/1000)</f>
      </c>
      <c r="N10" s="20"/>
      <c r="O10" s="8"/>
      <c r="P10" s="79"/>
      <c r="Q10" s="79"/>
      <c r="R10" s="80">
        <f aca="true" t="shared" si="3" ref="R10:R73">IF(O10="","",(IF(G10="売",H10-P10,P10-H10))*M10*10000000)</f>
      </c>
      <c r="S10" s="80"/>
      <c r="T10" s="81">
        <f aca="true" t="shared" si="4" ref="T10:T73">IF(O10="","",IF(R10&lt;0,J10*(-1),IF(G10="買",(P10-H10)*10000,(H10-P10)*10000)))</f>
      </c>
      <c r="U10" s="81"/>
    </row>
    <row r="11" spans="2:21" ht="13.5">
      <c r="B11" s="20">
        <v>3</v>
      </c>
      <c r="C11" s="78">
        <f t="shared" si="1"/>
      </c>
      <c r="D11" s="78"/>
      <c r="E11" s="20"/>
      <c r="F11" s="8"/>
      <c r="G11" s="20" t="s">
        <v>4</v>
      </c>
      <c r="H11" s="79"/>
      <c r="I11" s="79"/>
      <c r="J11" s="20"/>
      <c r="K11" s="78">
        <f t="shared" si="0"/>
      </c>
      <c r="L11" s="78"/>
      <c r="M11" s="6">
        <f t="shared" si="2"/>
      </c>
      <c r="N11" s="20"/>
      <c r="O11" s="8"/>
      <c r="P11" s="79"/>
      <c r="Q11" s="79"/>
      <c r="R11" s="80">
        <f t="shared" si="3"/>
      </c>
      <c r="S11" s="80"/>
      <c r="T11" s="81">
        <f t="shared" si="4"/>
      </c>
      <c r="U11" s="81"/>
    </row>
    <row r="12" spans="2:21" ht="13.5">
      <c r="B12" s="20">
        <v>4</v>
      </c>
      <c r="C12" s="78">
        <f t="shared" si="1"/>
      </c>
      <c r="D12" s="78"/>
      <c r="E12" s="20"/>
      <c r="F12" s="8"/>
      <c r="G12" s="20" t="s">
        <v>3</v>
      </c>
      <c r="H12" s="79"/>
      <c r="I12" s="79"/>
      <c r="J12" s="20"/>
      <c r="K12" s="78">
        <f t="shared" si="0"/>
      </c>
      <c r="L12" s="78"/>
      <c r="M12" s="6">
        <f t="shared" si="2"/>
      </c>
      <c r="N12" s="20"/>
      <c r="O12" s="8"/>
      <c r="P12" s="79"/>
      <c r="Q12" s="79"/>
      <c r="R12" s="80">
        <f t="shared" si="3"/>
      </c>
      <c r="S12" s="80"/>
      <c r="T12" s="81">
        <f t="shared" si="4"/>
      </c>
      <c r="U12" s="81"/>
    </row>
    <row r="13" spans="2:21" ht="13.5">
      <c r="B13" s="20">
        <v>5</v>
      </c>
      <c r="C13" s="78">
        <f t="shared" si="1"/>
      </c>
      <c r="D13" s="78"/>
      <c r="E13" s="20"/>
      <c r="F13" s="8"/>
      <c r="G13" s="20" t="s">
        <v>3</v>
      </c>
      <c r="H13" s="79"/>
      <c r="I13" s="79"/>
      <c r="J13" s="20"/>
      <c r="K13" s="78">
        <f t="shared" si="0"/>
      </c>
      <c r="L13" s="78"/>
      <c r="M13" s="6">
        <f t="shared" si="2"/>
      </c>
      <c r="N13" s="20"/>
      <c r="O13" s="8"/>
      <c r="P13" s="79"/>
      <c r="Q13" s="79"/>
      <c r="R13" s="80">
        <f t="shared" si="3"/>
      </c>
      <c r="S13" s="80"/>
      <c r="T13" s="81">
        <f t="shared" si="4"/>
      </c>
      <c r="U13" s="81"/>
    </row>
    <row r="14" spans="2:21" ht="13.5">
      <c r="B14" s="20">
        <v>6</v>
      </c>
      <c r="C14" s="78">
        <f t="shared" si="1"/>
      </c>
      <c r="D14" s="78"/>
      <c r="E14" s="20"/>
      <c r="F14" s="8"/>
      <c r="G14" s="20" t="s">
        <v>4</v>
      </c>
      <c r="H14" s="79"/>
      <c r="I14" s="79"/>
      <c r="J14" s="20"/>
      <c r="K14" s="78">
        <f t="shared" si="0"/>
      </c>
      <c r="L14" s="78"/>
      <c r="M14" s="6">
        <f t="shared" si="2"/>
      </c>
      <c r="N14" s="20"/>
      <c r="O14" s="8"/>
      <c r="P14" s="79"/>
      <c r="Q14" s="79"/>
      <c r="R14" s="80">
        <f t="shared" si="3"/>
      </c>
      <c r="S14" s="80"/>
      <c r="T14" s="81">
        <f t="shared" si="4"/>
      </c>
      <c r="U14" s="81"/>
    </row>
    <row r="15" spans="2:21" ht="13.5">
      <c r="B15" s="20">
        <v>7</v>
      </c>
      <c r="C15" s="78">
        <f t="shared" si="1"/>
      </c>
      <c r="D15" s="78"/>
      <c r="E15" s="20"/>
      <c r="F15" s="8"/>
      <c r="G15" s="20" t="s">
        <v>4</v>
      </c>
      <c r="H15" s="79"/>
      <c r="I15" s="79"/>
      <c r="J15" s="20"/>
      <c r="K15" s="78">
        <f t="shared" si="0"/>
      </c>
      <c r="L15" s="78"/>
      <c r="M15" s="6">
        <f t="shared" si="2"/>
      </c>
      <c r="N15" s="20"/>
      <c r="O15" s="8"/>
      <c r="P15" s="79"/>
      <c r="Q15" s="79"/>
      <c r="R15" s="80">
        <f t="shared" si="3"/>
      </c>
      <c r="S15" s="80"/>
      <c r="T15" s="81">
        <f t="shared" si="4"/>
      </c>
      <c r="U15" s="81"/>
    </row>
    <row r="16" spans="2:21" ht="13.5">
      <c r="B16" s="20">
        <v>8</v>
      </c>
      <c r="C16" s="78">
        <f t="shared" si="1"/>
      </c>
      <c r="D16" s="78"/>
      <c r="E16" s="20"/>
      <c r="F16" s="8"/>
      <c r="G16" s="20" t="s">
        <v>4</v>
      </c>
      <c r="H16" s="79"/>
      <c r="I16" s="79"/>
      <c r="J16" s="20"/>
      <c r="K16" s="78">
        <f t="shared" si="0"/>
      </c>
      <c r="L16" s="78"/>
      <c r="M16" s="6">
        <f t="shared" si="2"/>
      </c>
      <c r="N16" s="20"/>
      <c r="O16" s="8"/>
      <c r="P16" s="79"/>
      <c r="Q16" s="79"/>
      <c r="R16" s="80">
        <f t="shared" si="3"/>
      </c>
      <c r="S16" s="80"/>
      <c r="T16" s="81">
        <f t="shared" si="4"/>
      </c>
      <c r="U16" s="81"/>
    </row>
    <row r="17" spans="2:21" ht="13.5">
      <c r="B17" s="20">
        <v>9</v>
      </c>
      <c r="C17" s="78">
        <f t="shared" si="1"/>
      </c>
      <c r="D17" s="78"/>
      <c r="E17" s="20"/>
      <c r="F17" s="8"/>
      <c r="G17" s="20" t="s">
        <v>4</v>
      </c>
      <c r="H17" s="79"/>
      <c r="I17" s="79"/>
      <c r="J17" s="20"/>
      <c r="K17" s="78">
        <f t="shared" si="0"/>
      </c>
      <c r="L17" s="78"/>
      <c r="M17" s="6">
        <f t="shared" si="2"/>
      </c>
      <c r="N17" s="20"/>
      <c r="O17" s="8"/>
      <c r="P17" s="79"/>
      <c r="Q17" s="79"/>
      <c r="R17" s="80">
        <f t="shared" si="3"/>
      </c>
      <c r="S17" s="80"/>
      <c r="T17" s="81">
        <f t="shared" si="4"/>
      </c>
      <c r="U17" s="81"/>
    </row>
    <row r="18" spans="2:21" ht="13.5">
      <c r="B18" s="20">
        <v>10</v>
      </c>
      <c r="C18" s="78">
        <f t="shared" si="1"/>
      </c>
      <c r="D18" s="78"/>
      <c r="E18" s="20"/>
      <c r="F18" s="8"/>
      <c r="G18" s="20" t="s">
        <v>4</v>
      </c>
      <c r="H18" s="79"/>
      <c r="I18" s="79"/>
      <c r="J18" s="20"/>
      <c r="K18" s="78">
        <f t="shared" si="0"/>
      </c>
      <c r="L18" s="78"/>
      <c r="M18" s="6">
        <f t="shared" si="2"/>
      </c>
      <c r="N18" s="20"/>
      <c r="O18" s="8"/>
      <c r="P18" s="79"/>
      <c r="Q18" s="79"/>
      <c r="R18" s="80">
        <f t="shared" si="3"/>
      </c>
      <c r="S18" s="80"/>
      <c r="T18" s="81">
        <f t="shared" si="4"/>
      </c>
      <c r="U18" s="81"/>
    </row>
    <row r="19" spans="2:21" ht="13.5">
      <c r="B19" s="20">
        <v>11</v>
      </c>
      <c r="C19" s="78">
        <f t="shared" si="1"/>
      </c>
      <c r="D19" s="78"/>
      <c r="E19" s="20"/>
      <c r="F19" s="8"/>
      <c r="G19" s="20" t="s">
        <v>4</v>
      </c>
      <c r="H19" s="79"/>
      <c r="I19" s="79"/>
      <c r="J19" s="20"/>
      <c r="K19" s="78">
        <f t="shared" si="0"/>
      </c>
      <c r="L19" s="78"/>
      <c r="M19" s="6">
        <f t="shared" si="2"/>
      </c>
      <c r="N19" s="20"/>
      <c r="O19" s="8"/>
      <c r="P19" s="79"/>
      <c r="Q19" s="79"/>
      <c r="R19" s="80">
        <f t="shared" si="3"/>
      </c>
      <c r="S19" s="80"/>
      <c r="T19" s="81">
        <f t="shared" si="4"/>
      </c>
      <c r="U19" s="81"/>
    </row>
    <row r="20" spans="2:21" ht="13.5">
      <c r="B20" s="20">
        <v>12</v>
      </c>
      <c r="C20" s="78">
        <f t="shared" si="1"/>
      </c>
      <c r="D20" s="78"/>
      <c r="E20" s="20"/>
      <c r="F20" s="8"/>
      <c r="G20" s="20" t="s">
        <v>4</v>
      </c>
      <c r="H20" s="79"/>
      <c r="I20" s="79"/>
      <c r="J20" s="20"/>
      <c r="K20" s="78">
        <f t="shared" si="0"/>
      </c>
      <c r="L20" s="78"/>
      <c r="M20" s="6">
        <f t="shared" si="2"/>
      </c>
      <c r="N20" s="20"/>
      <c r="O20" s="8"/>
      <c r="P20" s="79"/>
      <c r="Q20" s="79"/>
      <c r="R20" s="80">
        <f t="shared" si="3"/>
      </c>
      <c r="S20" s="80"/>
      <c r="T20" s="81">
        <f t="shared" si="4"/>
      </c>
      <c r="U20" s="81"/>
    </row>
    <row r="21" spans="2:21" ht="13.5">
      <c r="B21" s="20">
        <v>13</v>
      </c>
      <c r="C21" s="78">
        <f t="shared" si="1"/>
      </c>
      <c r="D21" s="78"/>
      <c r="E21" s="20"/>
      <c r="F21" s="8"/>
      <c r="G21" s="20" t="s">
        <v>4</v>
      </c>
      <c r="H21" s="79"/>
      <c r="I21" s="79"/>
      <c r="J21" s="20"/>
      <c r="K21" s="78">
        <f t="shared" si="0"/>
      </c>
      <c r="L21" s="78"/>
      <c r="M21" s="6">
        <f t="shared" si="2"/>
      </c>
      <c r="N21" s="20"/>
      <c r="O21" s="8"/>
      <c r="P21" s="79"/>
      <c r="Q21" s="79"/>
      <c r="R21" s="80">
        <f t="shared" si="3"/>
      </c>
      <c r="S21" s="80"/>
      <c r="T21" s="81">
        <f t="shared" si="4"/>
      </c>
      <c r="U21" s="81"/>
    </row>
    <row r="22" spans="2:21" ht="13.5">
      <c r="B22" s="20">
        <v>14</v>
      </c>
      <c r="C22" s="78">
        <f t="shared" si="1"/>
      </c>
      <c r="D22" s="78"/>
      <c r="E22" s="20"/>
      <c r="F22" s="8"/>
      <c r="G22" s="20" t="s">
        <v>3</v>
      </c>
      <c r="H22" s="79"/>
      <c r="I22" s="79"/>
      <c r="J22" s="20"/>
      <c r="K22" s="78">
        <f t="shared" si="0"/>
      </c>
      <c r="L22" s="78"/>
      <c r="M22" s="6">
        <f t="shared" si="2"/>
      </c>
      <c r="N22" s="20"/>
      <c r="O22" s="8"/>
      <c r="P22" s="79"/>
      <c r="Q22" s="79"/>
      <c r="R22" s="80">
        <f t="shared" si="3"/>
      </c>
      <c r="S22" s="80"/>
      <c r="T22" s="81">
        <f t="shared" si="4"/>
      </c>
      <c r="U22" s="81"/>
    </row>
    <row r="23" spans="2:21" ht="13.5">
      <c r="B23" s="20">
        <v>15</v>
      </c>
      <c r="C23" s="78">
        <f t="shared" si="1"/>
      </c>
      <c r="D23" s="78"/>
      <c r="E23" s="20"/>
      <c r="F23" s="8"/>
      <c r="G23" s="20" t="s">
        <v>4</v>
      </c>
      <c r="H23" s="79"/>
      <c r="I23" s="79"/>
      <c r="J23" s="20"/>
      <c r="K23" s="78">
        <f t="shared" si="0"/>
      </c>
      <c r="L23" s="78"/>
      <c r="M23" s="6">
        <f t="shared" si="2"/>
      </c>
      <c r="N23" s="20"/>
      <c r="O23" s="8"/>
      <c r="P23" s="79"/>
      <c r="Q23" s="79"/>
      <c r="R23" s="80">
        <f t="shared" si="3"/>
      </c>
      <c r="S23" s="80"/>
      <c r="T23" s="81">
        <f t="shared" si="4"/>
      </c>
      <c r="U23" s="81"/>
    </row>
    <row r="24" spans="2:21" ht="13.5">
      <c r="B24" s="20">
        <v>16</v>
      </c>
      <c r="C24" s="78">
        <f t="shared" si="1"/>
      </c>
      <c r="D24" s="78"/>
      <c r="E24" s="20"/>
      <c r="F24" s="8"/>
      <c r="G24" s="20" t="s">
        <v>4</v>
      </c>
      <c r="H24" s="79"/>
      <c r="I24" s="79"/>
      <c r="J24" s="20"/>
      <c r="K24" s="78">
        <f t="shared" si="0"/>
      </c>
      <c r="L24" s="78"/>
      <c r="M24" s="6">
        <f t="shared" si="2"/>
      </c>
      <c r="N24" s="20"/>
      <c r="O24" s="8"/>
      <c r="P24" s="79"/>
      <c r="Q24" s="79"/>
      <c r="R24" s="80">
        <f t="shared" si="3"/>
      </c>
      <c r="S24" s="80"/>
      <c r="T24" s="81">
        <f t="shared" si="4"/>
      </c>
      <c r="U24" s="81"/>
    </row>
    <row r="25" spans="2:21" ht="13.5">
      <c r="B25" s="20">
        <v>17</v>
      </c>
      <c r="C25" s="78">
        <f t="shared" si="1"/>
      </c>
      <c r="D25" s="78"/>
      <c r="E25" s="20"/>
      <c r="F25" s="8"/>
      <c r="G25" s="20" t="s">
        <v>4</v>
      </c>
      <c r="H25" s="79"/>
      <c r="I25" s="79"/>
      <c r="J25" s="20"/>
      <c r="K25" s="78">
        <f t="shared" si="0"/>
      </c>
      <c r="L25" s="78"/>
      <c r="M25" s="6">
        <f t="shared" si="2"/>
      </c>
      <c r="N25" s="20"/>
      <c r="O25" s="8"/>
      <c r="P25" s="79"/>
      <c r="Q25" s="79"/>
      <c r="R25" s="80">
        <f t="shared" si="3"/>
      </c>
      <c r="S25" s="80"/>
      <c r="T25" s="81">
        <f t="shared" si="4"/>
      </c>
      <c r="U25" s="81"/>
    </row>
    <row r="26" spans="2:21" ht="13.5">
      <c r="B26" s="20">
        <v>18</v>
      </c>
      <c r="C26" s="78">
        <f t="shared" si="1"/>
      </c>
      <c r="D26" s="78"/>
      <c r="E26" s="20"/>
      <c r="F26" s="8"/>
      <c r="G26" s="20" t="s">
        <v>4</v>
      </c>
      <c r="H26" s="79"/>
      <c r="I26" s="79"/>
      <c r="J26" s="20"/>
      <c r="K26" s="78">
        <f t="shared" si="0"/>
      </c>
      <c r="L26" s="78"/>
      <c r="M26" s="6">
        <f t="shared" si="2"/>
      </c>
      <c r="N26" s="20"/>
      <c r="O26" s="8"/>
      <c r="P26" s="79"/>
      <c r="Q26" s="79"/>
      <c r="R26" s="80">
        <f t="shared" si="3"/>
      </c>
      <c r="S26" s="80"/>
      <c r="T26" s="81">
        <f t="shared" si="4"/>
      </c>
      <c r="U26" s="81"/>
    </row>
    <row r="27" spans="2:21" ht="13.5">
      <c r="B27" s="20">
        <v>19</v>
      </c>
      <c r="C27" s="78">
        <f t="shared" si="1"/>
      </c>
      <c r="D27" s="78"/>
      <c r="E27" s="20"/>
      <c r="F27" s="8"/>
      <c r="G27" s="20" t="s">
        <v>3</v>
      </c>
      <c r="H27" s="79"/>
      <c r="I27" s="79"/>
      <c r="J27" s="20"/>
      <c r="K27" s="78">
        <f t="shared" si="0"/>
      </c>
      <c r="L27" s="78"/>
      <c r="M27" s="6">
        <f t="shared" si="2"/>
      </c>
      <c r="N27" s="20"/>
      <c r="O27" s="8"/>
      <c r="P27" s="79"/>
      <c r="Q27" s="79"/>
      <c r="R27" s="80">
        <f t="shared" si="3"/>
      </c>
      <c r="S27" s="80"/>
      <c r="T27" s="81">
        <f t="shared" si="4"/>
      </c>
      <c r="U27" s="81"/>
    </row>
    <row r="28" spans="2:21" ht="13.5">
      <c r="B28" s="20">
        <v>20</v>
      </c>
      <c r="C28" s="78">
        <f t="shared" si="1"/>
      </c>
      <c r="D28" s="78"/>
      <c r="E28" s="20"/>
      <c r="F28" s="8"/>
      <c r="G28" s="20" t="s">
        <v>4</v>
      </c>
      <c r="H28" s="79"/>
      <c r="I28" s="79"/>
      <c r="J28" s="20"/>
      <c r="K28" s="78">
        <f t="shared" si="0"/>
      </c>
      <c r="L28" s="78"/>
      <c r="M28" s="6">
        <f t="shared" si="2"/>
      </c>
      <c r="N28" s="20"/>
      <c r="O28" s="8"/>
      <c r="P28" s="79"/>
      <c r="Q28" s="79"/>
      <c r="R28" s="80">
        <f t="shared" si="3"/>
      </c>
      <c r="S28" s="80"/>
      <c r="T28" s="81">
        <f t="shared" si="4"/>
      </c>
      <c r="U28" s="81"/>
    </row>
    <row r="29" spans="2:21" ht="13.5">
      <c r="B29" s="20">
        <v>21</v>
      </c>
      <c r="C29" s="78">
        <f t="shared" si="1"/>
      </c>
      <c r="D29" s="78"/>
      <c r="E29" s="20"/>
      <c r="F29" s="8"/>
      <c r="G29" s="20" t="s">
        <v>3</v>
      </c>
      <c r="H29" s="79"/>
      <c r="I29" s="79"/>
      <c r="J29" s="20"/>
      <c r="K29" s="78">
        <f t="shared" si="0"/>
      </c>
      <c r="L29" s="78"/>
      <c r="M29" s="6">
        <f t="shared" si="2"/>
      </c>
      <c r="N29" s="20"/>
      <c r="O29" s="8"/>
      <c r="P29" s="79"/>
      <c r="Q29" s="79"/>
      <c r="R29" s="80">
        <f t="shared" si="3"/>
      </c>
      <c r="S29" s="80"/>
      <c r="T29" s="81">
        <f t="shared" si="4"/>
      </c>
      <c r="U29" s="81"/>
    </row>
    <row r="30" spans="2:21" ht="13.5">
      <c r="B30" s="20">
        <v>22</v>
      </c>
      <c r="C30" s="78">
        <f t="shared" si="1"/>
      </c>
      <c r="D30" s="78"/>
      <c r="E30" s="20"/>
      <c r="F30" s="8"/>
      <c r="G30" s="20" t="s">
        <v>3</v>
      </c>
      <c r="H30" s="79"/>
      <c r="I30" s="79"/>
      <c r="J30" s="20"/>
      <c r="K30" s="78">
        <f t="shared" si="0"/>
      </c>
      <c r="L30" s="78"/>
      <c r="M30" s="6">
        <f t="shared" si="2"/>
      </c>
      <c r="N30" s="20"/>
      <c r="O30" s="8"/>
      <c r="P30" s="79"/>
      <c r="Q30" s="79"/>
      <c r="R30" s="80">
        <f t="shared" si="3"/>
      </c>
      <c r="S30" s="80"/>
      <c r="T30" s="81">
        <f t="shared" si="4"/>
      </c>
      <c r="U30" s="81"/>
    </row>
    <row r="31" spans="2:21" ht="13.5">
      <c r="B31" s="20">
        <v>23</v>
      </c>
      <c r="C31" s="78">
        <f t="shared" si="1"/>
      </c>
      <c r="D31" s="78"/>
      <c r="E31" s="20"/>
      <c r="F31" s="8"/>
      <c r="G31" s="20" t="s">
        <v>3</v>
      </c>
      <c r="H31" s="79"/>
      <c r="I31" s="79"/>
      <c r="J31" s="20"/>
      <c r="K31" s="78">
        <f t="shared" si="0"/>
      </c>
      <c r="L31" s="78"/>
      <c r="M31" s="6">
        <f t="shared" si="2"/>
      </c>
      <c r="N31" s="20"/>
      <c r="O31" s="8"/>
      <c r="P31" s="79"/>
      <c r="Q31" s="79"/>
      <c r="R31" s="80">
        <f t="shared" si="3"/>
      </c>
      <c r="S31" s="80"/>
      <c r="T31" s="81">
        <f t="shared" si="4"/>
      </c>
      <c r="U31" s="81"/>
    </row>
    <row r="32" spans="2:21" ht="13.5">
      <c r="B32" s="20">
        <v>24</v>
      </c>
      <c r="C32" s="78">
        <f t="shared" si="1"/>
      </c>
      <c r="D32" s="78"/>
      <c r="E32" s="20"/>
      <c r="F32" s="8"/>
      <c r="G32" s="20" t="s">
        <v>3</v>
      </c>
      <c r="H32" s="79"/>
      <c r="I32" s="79"/>
      <c r="J32" s="20"/>
      <c r="K32" s="78">
        <f t="shared" si="0"/>
      </c>
      <c r="L32" s="78"/>
      <c r="M32" s="6">
        <f t="shared" si="2"/>
      </c>
      <c r="N32" s="20"/>
      <c r="O32" s="8"/>
      <c r="P32" s="79"/>
      <c r="Q32" s="79"/>
      <c r="R32" s="80">
        <f t="shared" si="3"/>
      </c>
      <c r="S32" s="80"/>
      <c r="T32" s="81">
        <f t="shared" si="4"/>
      </c>
      <c r="U32" s="81"/>
    </row>
    <row r="33" spans="2:21" ht="13.5">
      <c r="B33" s="20">
        <v>25</v>
      </c>
      <c r="C33" s="78">
        <f t="shared" si="1"/>
      </c>
      <c r="D33" s="78"/>
      <c r="E33" s="20"/>
      <c r="F33" s="8"/>
      <c r="G33" s="20" t="s">
        <v>4</v>
      </c>
      <c r="H33" s="79"/>
      <c r="I33" s="79"/>
      <c r="J33" s="20"/>
      <c r="K33" s="78">
        <f t="shared" si="0"/>
      </c>
      <c r="L33" s="78"/>
      <c r="M33" s="6">
        <f t="shared" si="2"/>
      </c>
      <c r="N33" s="20"/>
      <c r="O33" s="8"/>
      <c r="P33" s="79"/>
      <c r="Q33" s="79"/>
      <c r="R33" s="80">
        <f t="shared" si="3"/>
      </c>
      <c r="S33" s="80"/>
      <c r="T33" s="81">
        <f t="shared" si="4"/>
      </c>
      <c r="U33" s="81"/>
    </row>
    <row r="34" spans="2:21" ht="13.5">
      <c r="B34" s="20">
        <v>26</v>
      </c>
      <c r="C34" s="78">
        <f t="shared" si="1"/>
      </c>
      <c r="D34" s="78"/>
      <c r="E34" s="20"/>
      <c r="F34" s="8"/>
      <c r="G34" s="20" t="s">
        <v>3</v>
      </c>
      <c r="H34" s="79"/>
      <c r="I34" s="79"/>
      <c r="J34" s="20"/>
      <c r="K34" s="78">
        <f t="shared" si="0"/>
      </c>
      <c r="L34" s="78"/>
      <c r="M34" s="6">
        <f t="shared" si="2"/>
      </c>
      <c r="N34" s="20"/>
      <c r="O34" s="8"/>
      <c r="P34" s="79"/>
      <c r="Q34" s="79"/>
      <c r="R34" s="80">
        <f t="shared" si="3"/>
      </c>
      <c r="S34" s="80"/>
      <c r="T34" s="81">
        <f t="shared" si="4"/>
      </c>
      <c r="U34" s="81"/>
    </row>
    <row r="35" spans="2:21" ht="13.5">
      <c r="B35" s="20">
        <v>27</v>
      </c>
      <c r="C35" s="78">
        <f t="shared" si="1"/>
      </c>
      <c r="D35" s="78"/>
      <c r="E35" s="20"/>
      <c r="F35" s="8"/>
      <c r="G35" s="20" t="s">
        <v>3</v>
      </c>
      <c r="H35" s="79"/>
      <c r="I35" s="79"/>
      <c r="J35" s="20"/>
      <c r="K35" s="78">
        <f t="shared" si="0"/>
      </c>
      <c r="L35" s="78"/>
      <c r="M35" s="6">
        <f t="shared" si="2"/>
      </c>
      <c r="N35" s="20"/>
      <c r="O35" s="8"/>
      <c r="P35" s="79"/>
      <c r="Q35" s="79"/>
      <c r="R35" s="80">
        <f t="shared" si="3"/>
      </c>
      <c r="S35" s="80"/>
      <c r="T35" s="81">
        <f t="shared" si="4"/>
      </c>
      <c r="U35" s="81"/>
    </row>
    <row r="36" spans="2:21" ht="13.5">
      <c r="B36" s="20">
        <v>28</v>
      </c>
      <c r="C36" s="78">
        <f t="shared" si="1"/>
      </c>
      <c r="D36" s="78"/>
      <c r="E36" s="20"/>
      <c r="F36" s="8"/>
      <c r="G36" s="20" t="s">
        <v>3</v>
      </c>
      <c r="H36" s="79"/>
      <c r="I36" s="79"/>
      <c r="J36" s="20"/>
      <c r="K36" s="78">
        <f t="shared" si="0"/>
      </c>
      <c r="L36" s="78"/>
      <c r="M36" s="6">
        <f t="shared" si="2"/>
      </c>
      <c r="N36" s="20"/>
      <c r="O36" s="8"/>
      <c r="P36" s="79"/>
      <c r="Q36" s="79"/>
      <c r="R36" s="80">
        <f t="shared" si="3"/>
      </c>
      <c r="S36" s="80"/>
      <c r="T36" s="81">
        <f t="shared" si="4"/>
      </c>
      <c r="U36" s="81"/>
    </row>
    <row r="37" spans="2:21" ht="13.5">
      <c r="B37" s="20">
        <v>29</v>
      </c>
      <c r="C37" s="78">
        <f t="shared" si="1"/>
      </c>
      <c r="D37" s="78"/>
      <c r="E37" s="20"/>
      <c r="F37" s="8"/>
      <c r="G37" s="20" t="s">
        <v>3</v>
      </c>
      <c r="H37" s="79"/>
      <c r="I37" s="79"/>
      <c r="J37" s="20"/>
      <c r="K37" s="78">
        <f t="shared" si="0"/>
      </c>
      <c r="L37" s="78"/>
      <c r="M37" s="6">
        <f t="shared" si="2"/>
      </c>
      <c r="N37" s="20"/>
      <c r="O37" s="8"/>
      <c r="P37" s="79"/>
      <c r="Q37" s="79"/>
      <c r="R37" s="80">
        <f t="shared" si="3"/>
      </c>
      <c r="S37" s="80"/>
      <c r="T37" s="81">
        <f t="shared" si="4"/>
      </c>
      <c r="U37" s="81"/>
    </row>
    <row r="38" spans="2:21" ht="13.5">
      <c r="B38" s="20">
        <v>30</v>
      </c>
      <c r="C38" s="78">
        <f t="shared" si="1"/>
      </c>
      <c r="D38" s="78"/>
      <c r="E38" s="20"/>
      <c r="F38" s="8"/>
      <c r="G38" s="20" t="s">
        <v>4</v>
      </c>
      <c r="H38" s="79"/>
      <c r="I38" s="79"/>
      <c r="J38" s="20"/>
      <c r="K38" s="78">
        <f t="shared" si="0"/>
      </c>
      <c r="L38" s="78"/>
      <c r="M38" s="6">
        <f t="shared" si="2"/>
      </c>
      <c r="N38" s="20"/>
      <c r="O38" s="8"/>
      <c r="P38" s="79"/>
      <c r="Q38" s="79"/>
      <c r="R38" s="80">
        <f t="shared" si="3"/>
      </c>
      <c r="S38" s="80"/>
      <c r="T38" s="81">
        <f t="shared" si="4"/>
      </c>
      <c r="U38" s="81"/>
    </row>
    <row r="39" spans="2:21" ht="13.5">
      <c r="B39" s="20">
        <v>31</v>
      </c>
      <c r="C39" s="78">
        <f t="shared" si="1"/>
      </c>
      <c r="D39" s="78"/>
      <c r="E39" s="20"/>
      <c r="F39" s="8"/>
      <c r="G39" s="20" t="s">
        <v>4</v>
      </c>
      <c r="H39" s="79"/>
      <c r="I39" s="79"/>
      <c r="J39" s="20"/>
      <c r="K39" s="78">
        <f t="shared" si="0"/>
      </c>
      <c r="L39" s="78"/>
      <c r="M39" s="6">
        <f t="shared" si="2"/>
      </c>
      <c r="N39" s="20"/>
      <c r="O39" s="8"/>
      <c r="P39" s="79"/>
      <c r="Q39" s="79"/>
      <c r="R39" s="80">
        <f t="shared" si="3"/>
      </c>
      <c r="S39" s="80"/>
      <c r="T39" s="81">
        <f t="shared" si="4"/>
      </c>
      <c r="U39" s="81"/>
    </row>
    <row r="40" spans="2:21" ht="13.5">
      <c r="B40" s="20">
        <v>32</v>
      </c>
      <c r="C40" s="78">
        <f t="shared" si="1"/>
      </c>
      <c r="D40" s="78"/>
      <c r="E40" s="20"/>
      <c r="F40" s="8"/>
      <c r="G40" s="20" t="s">
        <v>4</v>
      </c>
      <c r="H40" s="79"/>
      <c r="I40" s="79"/>
      <c r="J40" s="20"/>
      <c r="K40" s="78">
        <f t="shared" si="0"/>
      </c>
      <c r="L40" s="78"/>
      <c r="M40" s="6">
        <f t="shared" si="2"/>
      </c>
      <c r="N40" s="20"/>
      <c r="O40" s="8"/>
      <c r="P40" s="79"/>
      <c r="Q40" s="79"/>
      <c r="R40" s="80">
        <f t="shared" si="3"/>
      </c>
      <c r="S40" s="80"/>
      <c r="T40" s="81">
        <f t="shared" si="4"/>
      </c>
      <c r="U40" s="81"/>
    </row>
    <row r="41" spans="2:21" ht="13.5">
      <c r="B41" s="20">
        <v>33</v>
      </c>
      <c r="C41" s="78">
        <f t="shared" si="1"/>
      </c>
      <c r="D41" s="78"/>
      <c r="E41" s="20"/>
      <c r="F41" s="8"/>
      <c r="G41" s="20" t="s">
        <v>3</v>
      </c>
      <c r="H41" s="79"/>
      <c r="I41" s="79"/>
      <c r="J41" s="20"/>
      <c r="K41" s="78">
        <f t="shared" si="0"/>
      </c>
      <c r="L41" s="78"/>
      <c r="M41" s="6">
        <f t="shared" si="2"/>
      </c>
      <c r="N41" s="20"/>
      <c r="O41" s="8"/>
      <c r="P41" s="79"/>
      <c r="Q41" s="79"/>
      <c r="R41" s="80">
        <f t="shared" si="3"/>
      </c>
      <c r="S41" s="80"/>
      <c r="T41" s="81">
        <f t="shared" si="4"/>
      </c>
      <c r="U41" s="81"/>
    </row>
    <row r="42" spans="2:21" ht="13.5">
      <c r="B42" s="20">
        <v>34</v>
      </c>
      <c r="C42" s="78">
        <f t="shared" si="1"/>
      </c>
      <c r="D42" s="78"/>
      <c r="E42" s="20"/>
      <c r="F42" s="8"/>
      <c r="G42" s="20" t="s">
        <v>4</v>
      </c>
      <c r="H42" s="79"/>
      <c r="I42" s="79"/>
      <c r="J42" s="20"/>
      <c r="K42" s="78">
        <f t="shared" si="0"/>
      </c>
      <c r="L42" s="78"/>
      <c r="M42" s="6">
        <f t="shared" si="2"/>
      </c>
      <c r="N42" s="20"/>
      <c r="O42" s="8"/>
      <c r="P42" s="79"/>
      <c r="Q42" s="79"/>
      <c r="R42" s="80">
        <f t="shared" si="3"/>
      </c>
      <c r="S42" s="80"/>
      <c r="T42" s="81">
        <f t="shared" si="4"/>
      </c>
      <c r="U42" s="81"/>
    </row>
    <row r="43" spans="2:21" ht="13.5">
      <c r="B43" s="20">
        <v>35</v>
      </c>
      <c r="C43" s="78">
        <f t="shared" si="1"/>
      </c>
      <c r="D43" s="78"/>
      <c r="E43" s="20"/>
      <c r="F43" s="8"/>
      <c r="G43" s="20" t="s">
        <v>3</v>
      </c>
      <c r="H43" s="79"/>
      <c r="I43" s="79"/>
      <c r="J43" s="20"/>
      <c r="K43" s="78">
        <f t="shared" si="0"/>
      </c>
      <c r="L43" s="78"/>
      <c r="M43" s="6">
        <f t="shared" si="2"/>
      </c>
      <c r="N43" s="20"/>
      <c r="O43" s="8"/>
      <c r="P43" s="79"/>
      <c r="Q43" s="79"/>
      <c r="R43" s="80">
        <f t="shared" si="3"/>
      </c>
      <c r="S43" s="80"/>
      <c r="T43" s="81">
        <f t="shared" si="4"/>
      </c>
      <c r="U43" s="81"/>
    </row>
    <row r="44" spans="2:21" ht="13.5">
      <c r="B44" s="20">
        <v>36</v>
      </c>
      <c r="C44" s="78">
        <f t="shared" si="1"/>
      </c>
      <c r="D44" s="78"/>
      <c r="E44" s="20"/>
      <c r="F44" s="8"/>
      <c r="G44" s="20" t="s">
        <v>4</v>
      </c>
      <c r="H44" s="79"/>
      <c r="I44" s="79"/>
      <c r="J44" s="20"/>
      <c r="K44" s="78">
        <f t="shared" si="0"/>
      </c>
      <c r="L44" s="78"/>
      <c r="M44" s="6">
        <f t="shared" si="2"/>
      </c>
      <c r="N44" s="20"/>
      <c r="O44" s="8"/>
      <c r="P44" s="79"/>
      <c r="Q44" s="79"/>
      <c r="R44" s="80">
        <f t="shared" si="3"/>
      </c>
      <c r="S44" s="80"/>
      <c r="T44" s="81">
        <f t="shared" si="4"/>
      </c>
      <c r="U44" s="81"/>
    </row>
    <row r="45" spans="2:21" ht="13.5">
      <c r="B45" s="20">
        <v>37</v>
      </c>
      <c r="C45" s="78">
        <f t="shared" si="1"/>
      </c>
      <c r="D45" s="78"/>
      <c r="E45" s="20"/>
      <c r="F45" s="8"/>
      <c r="G45" s="20" t="s">
        <v>3</v>
      </c>
      <c r="H45" s="79"/>
      <c r="I45" s="79"/>
      <c r="J45" s="20"/>
      <c r="K45" s="78">
        <f t="shared" si="0"/>
      </c>
      <c r="L45" s="78"/>
      <c r="M45" s="6">
        <f t="shared" si="2"/>
      </c>
      <c r="N45" s="20"/>
      <c r="O45" s="8"/>
      <c r="P45" s="79"/>
      <c r="Q45" s="79"/>
      <c r="R45" s="80">
        <f t="shared" si="3"/>
      </c>
      <c r="S45" s="80"/>
      <c r="T45" s="81">
        <f t="shared" si="4"/>
      </c>
      <c r="U45" s="81"/>
    </row>
    <row r="46" spans="2:21" ht="13.5">
      <c r="B46" s="20">
        <v>38</v>
      </c>
      <c r="C46" s="78">
        <f t="shared" si="1"/>
      </c>
      <c r="D46" s="78"/>
      <c r="E46" s="20"/>
      <c r="F46" s="8"/>
      <c r="G46" s="20" t="s">
        <v>4</v>
      </c>
      <c r="H46" s="79"/>
      <c r="I46" s="79"/>
      <c r="J46" s="20"/>
      <c r="K46" s="78">
        <f t="shared" si="0"/>
      </c>
      <c r="L46" s="78"/>
      <c r="M46" s="6">
        <f t="shared" si="2"/>
      </c>
      <c r="N46" s="20"/>
      <c r="O46" s="8"/>
      <c r="P46" s="79"/>
      <c r="Q46" s="79"/>
      <c r="R46" s="80">
        <f t="shared" si="3"/>
      </c>
      <c r="S46" s="80"/>
      <c r="T46" s="81">
        <f t="shared" si="4"/>
      </c>
      <c r="U46" s="81"/>
    </row>
    <row r="47" spans="2:21" ht="13.5">
      <c r="B47" s="20">
        <v>39</v>
      </c>
      <c r="C47" s="78">
        <f t="shared" si="1"/>
      </c>
      <c r="D47" s="78"/>
      <c r="E47" s="20"/>
      <c r="F47" s="8"/>
      <c r="G47" s="20" t="s">
        <v>4</v>
      </c>
      <c r="H47" s="79"/>
      <c r="I47" s="79"/>
      <c r="J47" s="20"/>
      <c r="K47" s="78">
        <f t="shared" si="0"/>
      </c>
      <c r="L47" s="78"/>
      <c r="M47" s="6">
        <f t="shared" si="2"/>
      </c>
      <c r="N47" s="20"/>
      <c r="O47" s="8"/>
      <c r="P47" s="79"/>
      <c r="Q47" s="79"/>
      <c r="R47" s="80">
        <f t="shared" si="3"/>
      </c>
      <c r="S47" s="80"/>
      <c r="T47" s="81">
        <f t="shared" si="4"/>
      </c>
      <c r="U47" s="81"/>
    </row>
    <row r="48" spans="2:21" ht="13.5">
      <c r="B48" s="20">
        <v>40</v>
      </c>
      <c r="C48" s="78">
        <f t="shared" si="1"/>
      </c>
      <c r="D48" s="78"/>
      <c r="E48" s="20"/>
      <c r="F48" s="8"/>
      <c r="G48" s="20" t="s">
        <v>37</v>
      </c>
      <c r="H48" s="79"/>
      <c r="I48" s="79"/>
      <c r="J48" s="20"/>
      <c r="K48" s="78">
        <f t="shared" si="0"/>
      </c>
      <c r="L48" s="78"/>
      <c r="M48" s="6">
        <f t="shared" si="2"/>
      </c>
      <c r="N48" s="20"/>
      <c r="O48" s="8"/>
      <c r="P48" s="79"/>
      <c r="Q48" s="79"/>
      <c r="R48" s="80">
        <f t="shared" si="3"/>
      </c>
      <c r="S48" s="80"/>
      <c r="T48" s="81">
        <f t="shared" si="4"/>
      </c>
      <c r="U48" s="81"/>
    </row>
    <row r="49" spans="2:21" ht="13.5">
      <c r="B49" s="20">
        <v>41</v>
      </c>
      <c r="C49" s="78">
        <f t="shared" si="1"/>
      </c>
      <c r="D49" s="78"/>
      <c r="E49" s="20"/>
      <c r="F49" s="8"/>
      <c r="G49" s="20" t="s">
        <v>4</v>
      </c>
      <c r="H49" s="79"/>
      <c r="I49" s="79"/>
      <c r="J49" s="20"/>
      <c r="K49" s="78">
        <f t="shared" si="0"/>
      </c>
      <c r="L49" s="78"/>
      <c r="M49" s="6">
        <f t="shared" si="2"/>
      </c>
      <c r="N49" s="20"/>
      <c r="O49" s="8"/>
      <c r="P49" s="79"/>
      <c r="Q49" s="79"/>
      <c r="R49" s="80">
        <f t="shared" si="3"/>
      </c>
      <c r="S49" s="80"/>
      <c r="T49" s="81">
        <f t="shared" si="4"/>
      </c>
      <c r="U49" s="81"/>
    </row>
    <row r="50" spans="2:21" ht="13.5">
      <c r="B50" s="20">
        <v>42</v>
      </c>
      <c r="C50" s="78">
        <f t="shared" si="1"/>
      </c>
      <c r="D50" s="78"/>
      <c r="E50" s="20"/>
      <c r="F50" s="8"/>
      <c r="G50" s="20" t="s">
        <v>4</v>
      </c>
      <c r="H50" s="79"/>
      <c r="I50" s="79"/>
      <c r="J50" s="20"/>
      <c r="K50" s="78">
        <f t="shared" si="0"/>
      </c>
      <c r="L50" s="78"/>
      <c r="M50" s="6">
        <f t="shared" si="2"/>
      </c>
      <c r="N50" s="20"/>
      <c r="O50" s="8"/>
      <c r="P50" s="79"/>
      <c r="Q50" s="79"/>
      <c r="R50" s="80">
        <f t="shared" si="3"/>
      </c>
      <c r="S50" s="80"/>
      <c r="T50" s="81">
        <f t="shared" si="4"/>
      </c>
      <c r="U50" s="81"/>
    </row>
    <row r="51" spans="2:21" ht="13.5">
      <c r="B51" s="20">
        <v>43</v>
      </c>
      <c r="C51" s="78">
        <f t="shared" si="1"/>
      </c>
      <c r="D51" s="78"/>
      <c r="E51" s="20"/>
      <c r="F51" s="8"/>
      <c r="G51" s="20" t="s">
        <v>3</v>
      </c>
      <c r="H51" s="79"/>
      <c r="I51" s="79"/>
      <c r="J51" s="20"/>
      <c r="K51" s="78">
        <f t="shared" si="0"/>
      </c>
      <c r="L51" s="78"/>
      <c r="M51" s="6">
        <f t="shared" si="2"/>
      </c>
      <c r="N51" s="20"/>
      <c r="O51" s="8"/>
      <c r="P51" s="79"/>
      <c r="Q51" s="79"/>
      <c r="R51" s="80">
        <f t="shared" si="3"/>
      </c>
      <c r="S51" s="80"/>
      <c r="T51" s="81">
        <f t="shared" si="4"/>
      </c>
      <c r="U51" s="81"/>
    </row>
    <row r="52" spans="2:21" ht="13.5">
      <c r="B52" s="20">
        <v>44</v>
      </c>
      <c r="C52" s="78">
        <f t="shared" si="1"/>
      </c>
      <c r="D52" s="78"/>
      <c r="E52" s="20"/>
      <c r="F52" s="8"/>
      <c r="G52" s="20" t="s">
        <v>3</v>
      </c>
      <c r="H52" s="79"/>
      <c r="I52" s="79"/>
      <c r="J52" s="20"/>
      <c r="K52" s="78">
        <f t="shared" si="0"/>
      </c>
      <c r="L52" s="78"/>
      <c r="M52" s="6">
        <f t="shared" si="2"/>
      </c>
      <c r="N52" s="20"/>
      <c r="O52" s="8"/>
      <c r="P52" s="79"/>
      <c r="Q52" s="79"/>
      <c r="R52" s="80">
        <f t="shared" si="3"/>
      </c>
      <c r="S52" s="80"/>
      <c r="T52" s="81">
        <f t="shared" si="4"/>
      </c>
      <c r="U52" s="81"/>
    </row>
    <row r="53" spans="2:21" ht="13.5">
      <c r="B53" s="20">
        <v>45</v>
      </c>
      <c r="C53" s="78">
        <f t="shared" si="1"/>
      </c>
      <c r="D53" s="78"/>
      <c r="E53" s="20"/>
      <c r="F53" s="8"/>
      <c r="G53" s="20" t="s">
        <v>4</v>
      </c>
      <c r="H53" s="79"/>
      <c r="I53" s="79"/>
      <c r="J53" s="20"/>
      <c r="K53" s="78">
        <f t="shared" si="0"/>
      </c>
      <c r="L53" s="78"/>
      <c r="M53" s="6">
        <f t="shared" si="2"/>
      </c>
      <c r="N53" s="20"/>
      <c r="O53" s="8"/>
      <c r="P53" s="79"/>
      <c r="Q53" s="79"/>
      <c r="R53" s="80">
        <f t="shared" si="3"/>
      </c>
      <c r="S53" s="80"/>
      <c r="T53" s="81">
        <f t="shared" si="4"/>
      </c>
      <c r="U53" s="81"/>
    </row>
    <row r="54" spans="2:21" ht="13.5">
      <c r="B54" s="20">
        <v>46</v>
      </c>
      <c r="C54" s="78">
        <f t="shared" si="1"/>
      </c>
      <c r="D54" s="78"/>
      <c r="E54" s="20"/>
      <c r="F54" s="8"/>
      <c r="G54" s="20" t="s">
        <v>4</v>
      </c>
      <c r="H54" s="79"/>
      <c r="I54" s="79"/>
      <c r="J54" s="20"/>
      <c r="K54" s="78">
        <f t="shared" si="0"/>
      </c>
      <c r="L54" s="78"/>
      <c r="M54" s="6">
        <f t="shared" si="2"/>
      </c>
      <c r="N54" s="20"/>
      <c r="O54" s="8"/>
      <c r="P54" s="79"/>
      <c r="Q54" s="79"/>
      <c r="R54" s="80">
        <f t="shared" si="3"/>
      </c>
      <c r="S54" s="80"/>
      <c r="T54" s="81">
        <f t="shared" si="4"/>
      </c>
      <c r="U54" s="81"/>
    </row>
    <row r="55" spans="2:21" ht="13.5">
      <c r="B55" s="20">
        <v>47</v>
      </c>
      <c r="C55" s="78">
        <f t="shared" si="1"/>
      </c>
      <c r="D55" s="78"/>
      <c r="E55" s="20"/>
      <c r="F55" s="8"/>
      <c r="G55" s="20" t="s">
        <v>3</v>
      </c>
      <c r="H55" s="79"/>
      <c r="I55" s="79"/>
      <c r="J55" s="20"/>
      <c r="K55" s="78">
        <f t="shared" si="0"/>
      </c>
      <c r="L55" s="78"/>
      <c r="M55" s="6">
        <f t="shared" si="2"/>
      </c>
      <c r="N55" s="20"/>
      <c r="O55" s="8"/>
      <c r="P55" s="79"/>
      <c r="Q55" s="79"/>
      <c r="R55" s="80">
        <f t="shared" si="3"/>
      </c>
      <c r="S55" s="80"/>
      <c r="T55" s="81">
        <f t="shared" si="4"/>
      </c>
      <c r="U55" s="81"/>
    </row>
    <row r="56" spans="2:21" ht="13.5">
      <c r="B56" s="20">
        <v>48</v>
      </c>
      <c r="C56" s="78">
        <f t="shared" si="1"/>
      </c>
      <c r="D56" s="78"/>
      <c r="E56" s="20"/>
      <c r="F56" s="8"/>
      <c r="G56" s="20" t="s">
        <v>3</v>
      </c>
      <c r="H56" s="79"/>
      <c r="I56" s="79"/>
      <c r="J56" s="20"/>
      <c r="K56" s="78">
        <f t="shared" si="0"/>
      </c>
      <c r="L56" s="78"/>
      <c r="M56" s="6">
        <f t="shared" si="2"/>
      </c>
      <c r="N56" s="20"/>
      <c r="O56" s="8"/>
      <c r="P56" s="79"/>
      <c r="Q56" s="79"/>
      <c r="R56" s="80">
        <f t="shared" si="3"/>
      </c>
      <c r="S56" s="80"/>
      <c r="T56" s="81">
        <f t="shared" si="4"/>
      </c>
      <c r="U56" s="81"/>
    </row>
    <row r="57" spans="2:21" ht="13.5">
      <c r="B57" s="20">
        <v>49</v>
      </c>
      <c r="C57" s="78">
        <f t="shared" si="1"/>
      </c>
      <c r="D57" s="78"/>
      <c r="E57" s="20"/>
      <c r="F57" s="8"/>
      <c r="G57" s="20" t="s">
        <v>3</v>
      </c>
      <c r="H57" s="79"/>
      <c r="I57" s="79"/>
      <c r="J57" s="20"/>
      <c r="K57" s="78">
        <f t="shared" si="0"/>
      </c>
      <c r="L57" s="78"/>
      <c r="M57" s="6">
        <f t="shared" si="2"/>
      </c>
      <c r="N57" s="20"/>
      <c r="O57" s="8"/>
      <c r="P57" s="79"/>
      <c r="Q57" s="79"/>
      <c r="R57" s="80">
        <f t="shared" si="3"/>
      </c>
      <c r="S57" s="80"/>
      <c r="T57" s="81">
        <f t="shared" si="4"/>
      </c>
      <c r="U57" s="81"/>
    </row>
    <row r="58" spans="2:21" ht="13.5">
      <c r="B58" s="20">
        <v>50</v>
      </c>
      <c r="C58" s="78">
        <f t="shared" si="1"/>
      </c>
      <c r="D58" s="78"/>
      <c r="E58" s="20"/>
      <c r="F58" s="8"/>
      <c r="G58" s="20" t="s">
        <v>3</v>
      </c>
      <c r="H58" s="79"/>
      <c r="I58" s="79"/>
      <c r="J58" s="20"/>
      <c r="K58" s="78">
        <f t="shared" si="0"/>
      </c>
      <c r="L58" s="78"/>
      <c r="M58" s="6">
        <f t="shared" si="2"/>
      </c>
      <c r="N58" s="20"/>
      <c r="O58" s="8"/>
      <c r="P58" s="79"/>
      <c r="Q58" s="79"/>
      <c r="R58" s="80">
        <f t="shared" si="3"/>
      </c>
      <c r="S58" s="80"/>
      <c r="T58" s="81">
        <f t="shared" si="4"/>
      </c>
      <c r="U58" s="81"/>
    </row>
    <row r="59" spans="2:21" ht="13.5">
      <c r="B59" s="20">
        <v>51</v>
      </c>
      <c r="C59" s="78">
        <f t="shared" si="1"/>
      </c>
      <c r="D59" s="78"/>
      <c r="E59" s="20"/>
      <c r="F59" s="8"/>
      <c r="G59" s="20" t="s">
        <v>3</v>
      </c>
      <c r="H59" s="79"/>
      <c r="I59" s="79"/>
      <c r="J59" s="20"/>
      <c r="K59" s="78">
        <f t="shared" si="0"/>
      </c>
      <c r="L59" s="78"/>
      <c r="M59" s="6">
        <f t="shared" si="2"/>
      </c>
      <c r="N59" s="20"/>
      <c r="O59" s="8"/>
      <c r="P59" s="79"/>
      <c r="Q59" s="79"/>
      <c r="R59" s="80">
        <f t="shared" si="3"/>
      </c>
      <c r="S59" s="80"/>
      <c r="T59" s="81">
        <f t="shared" si="4"/>
      </c>
      <c r="U59" s="81"/>
    </row>
    <row r="60" spans="2:21" ht="13.5">
      <c r="B60" s="20">
        <v>52</v>
      </c>
      <c r="C60" s="78">
        <f t="shared" si="1"/>
      </c>
      <c r="D60" s="78"/>
      <c r="E60" s="20"/>
      <c r="F60" s="8"/>
      <c r="G60" s="20" t="s">
        <v>3</v>
      </c>
      <c r="H60" s="79"/>
      <c r="I60" s="79"/>
      <c r="J60" s="20"/>
      <c r="K60" s="78">
        <f t="shared" si="0"/>
      </c>
      <c r="L60" s="78"/>
      <c r="M60" s="6">
        <f t="shared" si="2"/>
      </c>
      <c r="N60" s="20"/>
      <c r="O60" s="8"/>
      <c r="P60" s="79"/>
      <c r="Q60" s="79"/>
      <c r="R60" s="80">
        <f t="shared" si="3"/>
      </c>
      <c r="S60" s="80"/>
      <c r="T60" s="81">
        <f t="shared" si="4"/>
      </c>
      <c r="U60" s="81"/>
    </row>
    <row r="61" spans="2:21" ht="13.5">
      <c r="B61" s="20">
        <v>53</v>
      </c>
      <c r="C61" s="78">
        <f t="shared" si="1"/>
      </c>
      <c r="D61" s="78"/>
      <c r="E61" s="20"/>
      <c r="F61" s="8"/>
      <c r="G61" s="20" t="s">
        <v>3</v>
      </c>
      <c r="H61" s="79"/>
      <c r="I61" s="79"/>
      <c r="J61" s="20"/>
      <c r="K61" s="78">
        <f t="shared" si="0"/>
      </c>
      <c r="L61" s="78"/>
      <c r="M61" s="6">
        <f t="shared" si="2"/>
      </c>
      <c r="N61" s="20"/>
      <c r="O61" s="8"/>
      <c r="P61" s="79"/>
      <c r="Q61" s="79"/>
      <c r="R61" s="80">
        <f t="shared" si="3"/>
      </c>
      <c r="S61" s="80"/>
      <c r="T61" s="81">
        <f t="shared" si="4"/>
      </c>
      <c r="U61" s="81"/>
    </row>
    <row r="62" spans="2:21" ht="13.5">
      <c r="B62" s="20">
        <v>54</v>
      </c>
      <c r="C62" s="78">
        <f t="shared" si="1"/>
      </c>
      <c r="D62" s="78"/>
      <c r="E62" s="20"/>
      <c r="F62" s="8"/>
      <c r="G62" s="20" t="s">
        <v>3</v>
      </c>
      <c r="H62" s="79"/>
      <c r="I62" s="79"/>
      <c r="J62" s="20"/>
      <c r="K62" s="78">
        <f t="shared" si="0"/>
      </c>
      <c r="L62" s="78"/>
      <c r="M62" s="6">
        <f t="shared" si="2"/>
      </c>
      <c r="N62" s="20"/>
      <c r="O62" s="8"/>
      <c r="P62" s="79"/>
      <c r="Q62" s="79"/>
      <c r="R62" s="80">
        <f t="shared" si="3"/>
      </c>
      <c r="S62" s="80"/>
      <c r="T62" s="81">
        <f t="shared" si="4"/>
      </c>
      <c r="U62" s="81"/>
    </row>
    <row r="63" spans="2:21" ht="13.5">
      <c r="B63" s="20">
        <v>55</v>
      </c>
      <c r="C63" s="78">
        <f t="shared" si="1"/>
      </c>
      <c r="D63" s="78"/>
      <c r="E63" s="20"/>
      <c r="F63" s="8"/>
      <c r="G63" s="20" t="s">
        <v>4</v>
      </c>
      <c r="H63" s="79"/>
      <c r="I63" s="79"/>
      <c r="J63" s="20"/>
      <c r="K63" s="78">
        <f t="shared" si="0"/>
      </c>
      <c r="L63" s="78"/>
      <c r="M63" s="6">
        <f t="shared" si="2"/>
      </c>
      <c r="N63" s="20"/>
      <c r="O63" s="8"/>
      <c r="P63" s="79"/>
      <c r="Q63" s="79"/>
      <c r="R63" s="80">
        <f t="shared" si="3"/>
      </c>
      <c r="S63" s="80"/>
      <c r="T63" s="81">
        <f t="shared" si="4"/>
      </c>
      <c r="U63" s="81"/>
    </row>
    <row r="64" spans="2:21" ht="13.5">
      <c r="B64" s="20">
        <v>56</v>
      </c>
      <c r="C64" s="78">
        <f t="shared" si="1"/>
      </c>
      <c r="D64" s="78"/>
      <c r="E64" s="20"/>
      <c r="F64" s="8"/>
      <c r="G64" s="20" t="s">
        <v>3</v>
      </c>
      <c r="H64" s="79"/>
      <c r="I64" s="79"/>
      <c r="J64" s="20"/>
      <c r="K64" s="78">
        <f t="shared" si="0"/>
      </c>
      <c r="L64" s="78"/>
      <c r="M64" s="6">
        <f t="shared" si="2"/>
      </c>
      <c r="N64" s="20"/>
      <c r="O64" s="8"/>
      <c r="P64" s="79"/>
      <c r="Q64" s="79"/>
      <c r="R64" s="80">
        <f t="shared" si="3"/>
      </c>
      <c r="S64" s="80"/>
      <c r="T64" s="81">
        <f t="shared" si="4"/>
      </c>
      <c r="U64" s="81"/>
    </row>
    <row r="65" spans="2:21" ht="13.5">
      <c r="B65" s="20">
        <v>57</v>
      </c>
      <c r="C65" s="78">
        <f t="shared" si="1"/>
      </c>
      <c r="D65" s="78"/>
      <c r="E65" s="20"/>
      <c r="F65" s="8"/>
      <c r="G65" s="20" t="s">
        <v>3</v>
      </c>
      <c r="H65" s="79"/>
      <c r="I65" s="79"/>
      <c r="J65" s="20"/>
      <c r="K65" s="78">
        <f t="shared" si="0"/>
      </c>
      <c r="L65" s="78"/>
      <c r="M65" s="6">
        <f t="shared" si="2"/>
      </c>
      <c r="N65" s="20"/>
      <c r="O65" s="8"/>
      <c r="P65" s="79"/>
      <c r="Q65" s="79"/>
      <c r="R65" s="80">
        <f t="shared" si="3"/>
      </c>
      <c r="S65" s="80"/>
      <c r="T65" s="81">
        <f t="shared" si="4"/>
      </c>
      <c r="U65" s="81"/>
    </row>
    <row r="66" spans="2:21" ht="13.5">
      <c r="B66" s="20">
        <v>58</v>
      </c>
      <c r="C66" s="78">
        <f t="shared" si="1"/>
      </c>
      <c r="D66" s="78"/>
      <c r="E66" s="20"/>
      <c r="F66" s="8"/>
      <c r="G66" s="20" t="s">
        <v>3</v>
      </c>
      <c r="H66" s="79"/>
      <c r="I66" s="79"/>
      <c r="J66" s="20"/>
      <c r="K66" s="78">
        <f t="shared" si="0"/>
      </c>
      <c r="L66" s="78"/>
      <c r="M66" s="6">
        <f t="shared" si="2"/>
      </c>
      <c r="N66" s="20"/>
      <c r="O66" s="8"/>
      <c r="P66" s="79"/>
      <c r="Q66" s="79"/>
      <c r="R66" s="80">
        <f t="shared" si="3"/>
      </c>
      <c r="S66" s="80"/>
      <c r="T66" s="81">
        <f t="shared" si="4"/>
      </c>
      <c r="U66" s="81"/>
    </row>
    <row r="67" spans="2:21" ht="13.5">
      <c r="B67" s="20">
        <v>59</v>
      </c>
      <c r="C67" s="78">
        <f t="shared" si="1"/>
      </c>
      <c r="D67" s="78"/>
      <c r="E67" s="20"/>
      <c r="F67" s="8"/>
      <c r="G67" s="20" t="s">
        <v>3</v>
      </c>
      <c r="H67" s="79"/>
      <c r="I67" s="79"/>
      <c r="J67" s="20"/>
      <c r="K67" s="78">
        <f t="shared" si="0"/>
      </c>
      <c r="L67" s="78"/>
      <c r="M67" s="6">
        <f t="shared" si="2"/>
      </c>
      <c r="N67" s="20"/>
      <c r="O67" s="8"/>
      <c r="P67" s="79"/>
      <c r="Q67" s="79"/>
      <c r="R67" s="80">
        <f t="shared" si="3"/>
      </c>
      <c r="S67" s="80"/>
      <c r="T67" s="81">
        <f t="shared" si="4"/>
      </c>
      <c r="U67" s="81"/>
    </row>
    <row r="68" spans="2:21" ht="13.5">
      <c r="B68" s="20">
        <v>60</v>
      </c>
      <c r="C68" s="78">
        <f t="shared" si="1"/>
      </c>
      <c r="D68" s="78"/>
      <c r="E68" s="20"/>
      <c r="F68" s="8"/>
      <c r="G68" s="20" t="s">
        <v>4</v>
      </c>
      <c r="H68" s="79"/>
      <c r="I68" s="79"/>
      <c r="J68" s="20"/>
      <c r="K68" s="78">
        <f t="shared" si="0"/>
      </c>
      <c r="L68" s="78"/>
      <c r="M68" s="6">
        <f t="shared" si="2"/>
      </c>
      <c r="N68" s="20"/>
      <c r="O68" s="8"/>
      <c r="P68" s="79"/>
      <c r="Q68" s="79"/>
      <c r="R68" s="80">
        <f t="shared" si="3"/>
      </c>
      <c r="S68" s="80"/>
      <c r="T68" s="81">
        <f t="shared" si="4"/>
      </c>
      <c r="U68" s="81"/>
    </row>
    <row r="69" spans="2:21" ht="13.5">
      <c r="B69" s="20">
        <v>61</v>
      </c>
      <c r="C69" s="78">
        <f t="shared" si="1"/>
      </c>
      <c r="D69" s="78"/>
      <c r="E69" s="20"/>
      <c r="F69" s="8"/>
      <c r="G69" s="20" t="s">
        <v>4</v>
      </c>
      <c r="H69" s="79"/>
      <c r="I69" s="79"/>
      <c r="J69" s="20"/>
      <c r="K69" s="78">
        <f t="shared" si="0"/>
      </c>
      <c r="L69" s="78"/>
      <c r="M69" s="6">
        <f t="shared" si="2"/>
      </c>
      <c r="N69" s="20"/>
      <c r="O69" s="8"/>
      <c r="P69" s="79"/>
      <c r="Q69" s="79"/>
      <c r="R69" s="80">
        <f t="shared" si="3"/>
      </c>
      <c r="S69" s="80"/>
      <c r="T69" s="81">
        <f t="shared" si="4"/>
      </c>
      <c r="U69" s="81"/>
    </row>
    <row r="70" spans="2:21" ht="13.5">
      <c r="B70" s="20">
        <v>62</v>
      </c>
      <c r="C70" s="78">
        <f t="shared" si="1"/>
      </c>
      <c r="D70" s="78"/>
      <c r="E70" s="20"/>
      <c r="F70" s="8"/>
      <c r="G70" s="20" t="s">
        <v>3</v>
      </c>
      <c r="H70" s="79"/>
      <c r="I70" s="79"/>
      <c r="J70" s="20"/>
      <c r="K70" s="78">
        <f t="shared" si="0"/>
      </c>
      <c r="L70" s="78"/>
      <c r="M70" s="6">
        <f t="shared" si="2"/>
      </c>
      <c r="N70" s="20"/>
      <c r="O70" s="8"/>
      <c r="P70" s="79"/>
      <c r="Q70" s="79"/>
      <c r="R70" s="80">
        <f t="shared" si="3"/>
      </c>
      <c r="S70" s="80"/>
      <c r="T70" s="81">
        <f t="shared" si="4"/>
      </c>
      <c r="U70" s="81"/>
    </row>
    <row r="71" spans="2:21" ht="13.5">
      <c r="B71" s="20">
        <v>63</v>
      </c>
      <c r="C71" s="78">
        <f t="shared" si="1"/>
      </c>
      <c r="D71" s="78"/>
      <c r="E71" s="20"/>
      <c r="F71" s="8"/>
      <c r="G71" s="20" t="s">
        <v>4</v>
      </c>
      <c r="H71" s="79"/>
      <c r="I71" s="79"/>
      <c r="J71" s="20"/>
      <c r="K71" s="78">
        <f t="shared" si="0"/>
      </c>
      <c r="L71" s="78"/>
      <c r="M71" s="6">
        <f t="shared" si="2"/>
      </c>
      <c r="N71" s="20"/>
      <c r="O71" s="8"/>
      <c r="P71" s="79"/>
      <c r="Q71" s="79"/>
      <c r="R71" s="80">
        <f t="shared" si="3"/>
      </c>
      <c r="S71" s="80"/>
      <c r="T71" s="81">
        <f t="shared" si="4"/>
      </c>
      <c r="U71" s="81"/>
    </row>
    <row r="72" spans="2:21" ht="13.5">
      <c r="B72" s="20">
        <v>64</v>
      </c>
      <c r="C72" s="78">
        <f t="shared" si="1"/>
      </c>
      <c r="D72" s="78"/>
      <c r="E72" s="20"/>
      <c r="F72" s="8"/>
      <c r="G72" s="20" t="s">
        <v>3</v>
      </c>
      <c r="H72" s="79"/>
      <c r="I72" s="79"/>
      <c r="J72" s="20"/>
      <c r="K72" s="78">
        <f t="shared" si="0"/>
      </c>
      <c r="L72" s="78"/>
      <c r="M72" s="6">
        <f t="shared" si="2"/>
      </c>
      <c r="N72" s="20"/>
      <c r="O72" s="8"/>
      <c r="P72" s="79"/>
      <c r="Q72" s="79"/>
      <c r="R72" s="80">
        <f t="shared" si="3"/>
      </c>
      <c r="S72" s="80"/>
      <c r="T72" s="81">
        <f t="shared" si="4"/>
      </c>
      <c r="U72" s="81"/>
    </row>
    <row r="73" spans="2:21" ht="13.5">
      <c r="B73" s="20">
        <v>65</v>
      </c>
      <c r="C73" s="78">
        <f t="shared" si="1"/>
      </c>
      <c r="D73" s="78"/>
      <c r="E73" s="20"/>
      <c r="F73" s="8"/>
      <c r="G73" s="20" t="s">
        <v>4</v>
      </c>
      <c r="H73" s="79"/>
      <c r="I73" s="79"/>
      <c r="J73" s="20"/>
      <c r="K73" s="78">
        <f aca="true" t="shared" si="5" ref="K73:K108">IF(F73="","",C73*0.03)</f>
      </c>
      <c r="L73" s="78"/>
      <c r="M73" s="6">
        <f t="shared" si="2"/>
      </c>
      <c r="N73" s="20"/>
      <c r="O73" s="8"/>
      <c r="P73" s="79"/>
      <c r="Q73" s="79"/>
      <c r="R73" s="80">
        <f t="shared" si="3"/>
      </c>
      <c r="S73" s="80"/>
      <c r="T73" s="81">
        <f t="shared" si="4"/>
      </c>
      <c r="U73" s="81"/>
    </row>
    <row r="74" spans="2:21" ht="13.5">
      <c r="B74" s="20">
        <v>66</v>
      </c>
      <c r="C74" s="78">
        <f aca="true" t="shared" si="6" ref="C74:C108">IF(R73="","",C73+R73)</f>
      </c>
      <c r="D74" s="78"/>
      <c r="E74" s="20"/>
      <c r="F74" s="8"/>
      <c r="G74" s="20" t="s">
        <v>4</v>
      </c>
      <c r="H74" s="79"/>
      <c r="I74" s="79"/>
      <c r="J74" s="20"/>
      <c r="K74" s="78">
        <f t="shared" si="5"/>
      </c>
      <c r="L74" s="78"/>
      <c r="M74" s="6">
        <f aca="true" t="shared" si="7" ref="M74:M108">IF(J74="","",(K74/J74)/1000)</f>
      </c>
      <c r="N74" s="20"/>
      <c r="O74" s="8"/>
      <c r="P74" s="79"/>
      <c r="Q74" s="79"/>
      <c r="R74" s="80">
        <f aca="true" t="shared" si="8" ref="R74:R108">IF(O74="","",(IF(G74="売",H74-P74,P74-H74))*M74*10000000)</f>
      </c>
      <c r="S74" s="80"/>
      <c r="T74" s="81">
        <f aca="true" t="shared" si="9" ref="T74:T108">IF(O74="","",IF(R74&lt;0,J74*(-1),IF(G74="買",(P74-H74)*10000,(H74-P74)*10000)))</f>
      </c>
      <c r="U74" s="81"/>
    </row>
    <row r="75" spans="2:21" ht="13.5">
      <c r="B75" s="20">
        <v>67</v>
      </c>
      <c r="C75" s="78">
        <f t="shared" si="6"/>
      </c>
      <c r="D75" s="78"/>
      <c r="E75" s="20"/>
      <c r="F75" s="8"/>
      <c r="G75" s="20" t="s">
        <v>3</v>
      </c>
      <c r="H75" s="79"/>
      <c r="I75" s="79"/>
      <c r="J75" s="20"/>
      <c r="K75" s="78">
        <f t="shared" si="5"/>
      </c>
      <c r="L75" s="78"/>
      <c r="M75" s="6">
        <f t="shared" si="7"/>
      </c>
      <c r="N75" s="20"/>
      <c r="O75" s="8"/>
      <c r="P75" s="79"/>
      <c r="Q75" s="79"/>
      <c r="R75" s="80">
        <f t="shared" si="8"/>
      </c>
      <c r="S75" s="80"/>
      <c r="T75" s="81">
        <f t="shared" si="9"/>
      </c>
      <c r="U75" s="81"/>
    </row>
    <row r="76" spans="2:21" ht="13.5">
      <c r="B76" s="20">
        <v>68</v>
      </c>
      <c r="C76" s="78">
        <f t="shared" si="6"/>
      </c>
      <c r="D76" s="78"/>
      <c r="E76" s="20"/>
      <c r="F76" s="8"/>
      <c r="G76" s="20" t="s">
        <v>3</v>
      </c>
      <c r="H76" s="79"/>
      <c r="I76" s="79"/>
      <c r="J76" s="20"/>
      <c r="K76" s="78">
        <f t="shared" si="5"/>
      </c>
      <c r="L76" s="78"/>
      <c r="M76" s="6">
        <f t="shared" si="7"/>
      </c>
      <c r="N76" s="20"/>
      <c r="O76" s="8"/>
      <c r="P76" s="79"/>
      <c r="Q76" s="79"/>
      <c r="R76" s="80">
        <f t="shared" si="8"/>
      </c>
      <c r="S76" s="80"/>
      <c r="T76" s="81">
        <f t="shared" si="9"/>
      </c>
      <c r="U76" s="81"/>
    </row>
    <row r="77" spans="2:21" ht="13.5">
      <c r="B77" s="20">
        <v>69</v>
      </c>
      <c r="C77" s="78">
        <f t="shared" si="6"/>
      </c>
      <c r="D77" s="78"/>
      <c r="E77" s="20"/>
      <c r="F77" s="8"/>
      <c r="G77" s="20" t="s">
        <v>3</v>
      </c>
      <c r="H77" s="79"/>
      <c r="I77" s="79"/>
      <c r="J77" s="20"/>
      <c r="K77" s="78">
        <f t="shared" si="5"/>
      </c>
      <c r="L77" s="78"/>
      <c r="M77" s="6">
        <f t="shared" si="7"/>
      </c>
      <c r="N77" s="20"/>
      <c r="O77" s="8"/>
      <c r="P77" s="79"/>
      <c r="Q77" s="79"/>
      <c r="R77" s="80">
        <f t="shared" si="8"/>
      </c>
      <c r="S77" s="80"/>
      <c r="T77" s="81">
        <f t="shared" si="9"/>
      </c>
      <c r="U77" s="81"/>
    </row>
    <row r="78" spans="2:21" ht="13.5">
      <c r="B78" s="20">
        <v>70</v>
      </c>
      <c r="C78" s="78">
        <f t="shared" si="6"/>
      </c>
      <c r="D78" s="78"/>
      <c r="E78" s="20"/>
      <c r="F78" s="8"/>
      <c r="G78" s="20" t="s">
        <v>4</v>
      </c>
      <c r="H78" s="79"/>
      <c r="I78" s="79"/>
      <c r="J78" s="20"/>
      <c r="K78" s="78">
        <f t="shared" si="5"/>
      </c>
      <c r="L78" s="78"/>
      <c r="M78" s="6">
        <f t="shared" si="7"/>
      </c>
      <c r="N78" s="20"/>
      <c r="O78" s="8"/>
      <c r="P78" s="79"/>
      <c r="Q78" s="79"/>
      <c r="R78" s="80">
        <f t="shared" si="8"/>
      </c>
      <c r="S78" s="80"/>
      <c r="T78" s="81">
        <f t="shared" si="9"/>
      </c>
      <c r="U78" s="81"/>
    </row>
    <row r="79" spans="2:21" ht="13.5">
      <c r="B79" s="20">
        <v>71</v>
      </c>
      <c r="C79" s="78">
        <f t="shared" si="6"/>
      </c>
      <c r="D79" s="78"/>
      <c r="E79" s="20"/>
      <c r="F79" s="8"/>
      <c r="G79" s="20" t="s">
        <v>3</v>
      </c>
      <c r="H79" s="79"/>
      <c r="I79" s="79"/>
      <c r="J79" s="20"/>
      <c r="K79" s="78">
        <f t="shared" si="5"/>
      </c>
      <c r="L79" s="78"/>
      <c r="M79" s="6">
        <f t="shared" si="7"/>
      </c>
      <c r="N79" s="20"/>
      <c r="O79" s="8"/>
      <c r="P79" s="79"/>
      <c r="Q79" s="79"/>
      <c r="R79" s="80">
        <f t="shared" si="8"/>
      </c>
      <c r="S79" s="80"/>
      <c r="T79" s="81">
        <f t="shared" si="9"/>
      </c>
      <c r="U79" s="81"/>
    </row>
    <row r="80" spans="2:21" ht="13.5">
      <c r="B80" s="20">
        <v>72</v>
      </c>
      <c r="C80" s="78">
        <f t="shared" si="6"/>
      </c>
      <c r="D80" s="78"/>
      <c r="E80" s="20"/>
      <c r="F80" s="8"/>
      <c r="G80" s="20" t="s">
        <v>4</v>
      </c>
      <c r="H80" s="79"/>
      <c r="I80" s="79"/>
      <c r="J80" s="20"/>
      <c r="K80" s="78">
        <f t="shared" si="5"/>
      </c>
      <c r="L80" s="78"/>
      <c r="M80" s="6">
        <f t="shared" si="7"/>
      </c>
      <c r="N80" s="20"/>
      <c r="O80" s="8"/>
      <c r="P80" s="79"/>
      <c r="Q80" s="79"/>
      <c r="R80" s="80">
        <f t="shared" si="8"/>
      </c>
      <c r="S80" s="80"/>
      <c r="T80" s="81">
        <f t="shared" si="9"/>
      </c>
      <c r="U80" s="81"/>
    </row>
    <row r="81" spans="2:21" ht="13.5">
      <c r="B81" s="20">
        <v>73</v>
      </c>
      <c r="C81" s="78">
        <f t="shared" si="6"/>
      </c>
      <c r="D81" s="78"/>
      <c r="E81" s="20"/>
      <c r="F81" s="8"/>
      <c r="G81" s="20" t="s">
        <v>3</v>
      </c>
      <c r="H81" s="79"/>
      <c r="I81" s="79"/>
      <c r="J81" s="20"/>
      <c r="K81" s="78">
        <f t="shared" si="5"/>
      </c>
      <c r="L81" s="78"/>
      <c r="M81" s="6">
        <f t="shared" si="7"/>
      </c>
      <c r="N81" s="20"/>
      <c r="O81" s="8"/>
      <c r="P81" s="79"/>
      <c r="Q81" s="79"/>
      <c r="R81" s="80">
        <f t="shared" si="8"/>
      </c>
      <c r="S81" s="80"/>
      <c r="T81" s="81">
        <f t="shared" si="9"/>
      </c>
      <c r="U81" s="81"/>
    </row>
    <row r="82" spans="2:21" ht="13.5">
      <c r="B82" s="20">
        <v>74</v>
      </c>
      <c r="C82" s="78">
        <f t="shared" si="6"/>
      </c>
      <c r="D82" s="78"/>
      <c r="E82" s="20"/>
      <c r="F82" s="8"/>
      <c r="G82" s="20" t="s">
        <v>3</v>
      </c>
      <c r="H82" s="79"/>
      <c r="I82" s="79"/>
      <c r="J82" s="20"/>
      <c r="K82" s="78">
        <f t="shared" si="5"/>
      </c>
      <c r="L82" s="78"/>
      <c r="M82" s="6">
        <f t="shared" si="7"/>
      </c>
      <c r="N82" s="20"/>
      <c r="O82" s="8"/>
      <c r="P82" s="79"/>
      <c r="Q82" s="79"/>
      <c r="R82" s="80">
        <f t="shared" si="8"/>
      </c>
      <c r="S82" s="80"/>
      <c r="T82" s="81">
        <f t="shared" si="9"/>
      </c>
      <c r="U82" s="81"/>
    </row>
    <row r="83" spans="2:21" ht="13.5">
      <c r="B83" s="20">
        <v>75</v>
      </c>
      <c r="C83" s="78">
        <f t="shared" si="6"/>
      </c>
      <c r="D83" s="78"/>
      <c r="E83" s="20"/>
      <c r="F83" s="8"/>
      <c r="G83" s="20" t="s">
        <v>3</v>
      </c>
      <c r="H83" s="79"/>
      <c r="I83" s="79"/>
      <c r="J83" s="20"/>
      <c r="K83" s="78">
        <f t="shared" si="5"/>
      </c>
      <c r="L83" s="78"/>
      <c r="M83" s="6">
        <f t="shared" si="7"/>
      </c>
      <c r="N83" s="20"/>
      <c r="O83" s="8"/>
      <c r="P83" s="79"/>
      <c r="Q83" s="79"/>
      <c r="R83" s="80">
        <f t="shared" si="8"/>
      </c>
      <c r="S83" s="80"/>
      <c r="T83" s="81">
        <f t="shared" si="9"/>
      </c>
      <c r="U83" s="81"/>
    </row>
    <row r="84" spans="2:21" ht="13.5">
      <c r="B84" s="20">
        <v>76</v>
      </c>
      <c r="C84" s="78">
        <f t="shared" si="6"/>
      </c>
      <c r="D84" s="78"/>
      <c r="E84" s="20"/>
      <c r="F84" s="8"/>
      <c r="G84" s="20" t="s">
        <v>3</v>
      </c>
      <c r="H84" s="79"/>
      <c r="I84" s="79"/>
      <c r="J84" s="20"/>
      <c r="K84" s="78">
        <f t="shared" si="5"/>
      </c>
      <c r="L84" s="78"/>
      <c r="M84" s="6">
        <f t="shared" si="7"/>
      </c>
      <c r="N84" s="20"/>
      <c r="O84" s="8"/>
      <c r="P84" s="79"/>
      <c r="Q84" s="79"/>
      <c r="R84" s="80">
        <f t="shared" si="8"/>
      </c>
      <c r="S84" s="80"/>
      <c r="T84" s="81">
        <f t="shared" si="9"/>
      </c>
      <c r="U84" s="81"/>
    </row>
    <row r="85" spans="2:21" ht="13.5">
      <c r="B85" s="20">
        <v>77</v>
      </c>
      <c r="C85" s="78">
        <f t="shared" si="6"/>
      </c>
      <c r="D85" s="78"/>
      <c r="E85" s="20"/>
      <c r="F85" s="8"/>
      <c r="G85" s="20" t="s">
        <v>4</v>
      </c>
      <c r="H85" s="79"/>
      <c r="I85" s="79"/>
      <c r="J85" s="20"/>
      <c r="K85" s="78">
        <f t="shared" si="5"/>
      </c>
      <c r="L85" s="78"/>
      <c r="M85" s="6">
        <f t="shared" si="7"/>
      </c>
      <c r="N85" s="20"/>
      <c r="O85" s="8"/>
      <c r="P85" s="79"/>
      <c r="Q85" s="79"/>
      <c r="R85" s="80">
        <f t="shared" si="8"/>
      </c>
      <c r="S85" s="80"/>
      <c r="T85" s="81">
        <f t="shared" si="9"/>
      </c>
      <c r="U85" s="81"/>
    </row>
    <row r="86" spans="2:21" ht="13.5">
      <c r="B86" s="20">
        <v>78</v>
      </c>
      <c r="C86" s="78">
        <f t="shared" si="6"/>
      </c>
      <c r="D86" s="78"/>
      <c r="E86" s="20"/>
      <c r="F86" s="8"/>
      <c r="G86" s="20" t="s">
        <v>3</v>
      </c>
      <c r="H86" s="79"/>
      <c r="I86" s="79"/>
      <c r="J86" s="20"/>
      <c r="K86" s="78">
        <f t="shared" si="5"/>
      </c>
      <c r="L86" s="78"/>
      <c r="M86" s="6">
        <f t="shared" si="7"/>
      </c>
      <c r="N86" s="20"/>
      <c r="O86" s="8"/>
      <c r="P86" s="79"/>
      <c r="Q86" s="79"/>
      <c r="R86" s="80">
        <f t="shared" si="8"/>
      </c>
      <c r="S86" s="80"/>
      <c r="T86" s="81">
        <f t="shared" si="9"/>
      </c>
      <c r="U86" s="81"/>
    </row>
    <row r="87" spans="2:21" ht="13.5">
      <c r="B87" s="20">
        <v>79</v>
      </c>
      <c r="C87" s="78">
        <f t="shared" si="6"/>
      </c>
      <c r="D87" s="78"/>
      <c r="E87" s="20"/>
      <c r="F87" s="8"/>
      <c r="G87" s="20" t="s">
        <v>4</v>
      </c>
      <c r="H87" s="79"/>
      <c r="I87" s="79"/>
      <c r="J87" s="20"/>
      <c r="K87" s="78">
        <f t="shared" si="5"/>
      </c>
      <c r="L87" s="78"/>
      <c r="M87" s="6">
        <f t="shared" si="7"/>
      </c>
      <c r="N87" s="20"/>
      <c r="O87" s="8"/>
      <c r="P87" s="79"/>
      <c r="Q87" s="79"/>
      <c r="R87" s="80">
        <f t="shared" si="8"/>
      </c>
      <c r="S87" s="80"/>
      <c r="T87" s="81">
        <f t="shared" si="9"/>
      </c>
      <c r="U87" s="81"/>
    </row>
    <row r="88" spans="2:21" ht="13.5">
      <c r="B88" s="20">
        <v>80</v>
      </c>
      <c r="C88" s="78">
        <f t="shared" si="6"/>
      </c>
      <c r="D88" s="78"/>
      <c r="E88" s="20"/>
      <c r="F88" s="8"/>
      <c r="G88" s="20" t="s">
        <v>4</v>
      </c>
      <c r="H88" s="79"/>
      <c r="I88" s="79"/>
      <c r="J88" s="20"/>
      <c r="K88" s="78">
        <f t="shared" si="5"/>
      </c>
      <c r="L88" s="78"/>
      <c r="M88" s="6">
        <f t="shared" si="7"/>
      </c>
      <c r="N88" s="20"/>
      <c r="O88" s="8"/>
      <c r="P88" s="79"/>
      <c r="Q88" s="79"/>
      <c r="R88" s="80">
        <f t="shared" si="8"/>
      </c>
      <c r="S88" s="80"/>
      <c r="T88" s="81">
        <f t="shared" si="9"/>
      </c>
      <c r="U88" s="81"/>
    </row>
    <row r="89" spans="2:21" ht="13.5">
      <c r="B89" s="20">
        <v>81</v>
      </c>
      <c r="C89" s="78">
        <f t="shared" si="6"/>
      </c>
      <c r="D89" s="78"/>
      <c r="E89" s="20"/>
      <c r="F89" s="8"/>
      <c r="G89" s="20" t="s">
        <v>4</v>
      </c>
      <c r="H89" s="79"/>
      <c r="I89" s="79"/>
      <c r="J89" s="20"/>
      <c r="K89" s="78">
        <f t="shared" si="5"/>
      </c>
      <c r="L89" s="78"/>
      <c r="M89" s="6">
        <f t="shared" si="7"/>
      </c>
      <c r="N89" s="20"/>
      <c r="O89" s="8"/>
      <c r="P89" s="79"/>
      <c r="Q89" s="79"/>
      <c r="R89" s="80">
        <f t="shared" si="8"/>
      </c>
      <c r="S89" s="80"/>
      <c r="T89" s="81">
        <f t="shared" si="9"/>
      </c>
      <c r="U89" s="81"/>
    </row>
    <row r="90" spans="2:21" ht="13.5">
      <c r="B90" s="20">
        <v>82</v>
      </c>
      <c r="C90" s="78">
        <f t="shared" si="6"/>
      </c>
      <c r="D90" s="78"/>
      <c r="E90" s="20"/>
      <c r="F90" s="8"/>
      <c r="G90" s="20" t="s">
        <v>4</v>
      </c>
      <c r="H90" s="79"/>
      <c r="I90" s="79"/>
      <c r="J90" s="20"/>
      <c r="K90" s="78">
        <f t="shared" si="5"/>
      </c>
      <c r="L90" s="78"/>
      <c r="M90" s="6">
        <f t="shared" si="7"/>
      </c>
      <c r="N90" s="20"/>
      <c r="O90" s="8"/>
      <c r="P90" s="79"/>
      <c r="Q90" s="79"/>
      <c r="R90" s="80">
        <f t="shared" si="8"/>
      </c>
      <c r="S90" s="80"/>
      <c r="T90" s="81">
        <f t="shared" si="9"/>
      </c>
      <c r="U90" s="81"/>
    </row>
    <row r="91" spans="2:21" ht="13.5">
      <c r="B91" s="20">
        <v>83</v>
      </c>
      <c r="C91" s="78">
        <f t="shared" si="6"/>
      </c>
      <c r="D91" s="78"/>
      <c r="E91" s="20"/>
      <c r="F91" s="8"/>
      <c r="G91" s="20" t="s">
        <v>4</v>
      </c>
      <c r="H91" s="79"/>
      <c r="I91" s="79"/>
      <c r="J91" s="20"/>
      <c r="K91" s="78">
        <f t="shared" si="5"/>
      </c>
      <c r="L91" s="78"/>
      <c r="M91" s="6">
        <f t="shared" si="7"/>
      </c>
      <c r="N91" s="20"/>
      <c r="O91" s="8"/>
      <c r="P91" s="79"/>
      <c r="Q91" s="79"/>
      <c r="R91" s="80">
        <f t="shared" si="8"/>
      </c>
      <c r="S91" s="80"/>
      <c r="T91" s="81">
        <f t="shared" si="9"/>
      </c>
      <c r="U91" s="81"/>
    </row>
    <row r="92" spans="2:21" ht="13.5">
      <c r="B92" s="20">
        <v>84</v>
      </c>
      <c r="C92" s="78">
        <f t="shared" si="6"/>
      </c>
      <c r="D92" s="78"/>
      <c r="E92" s="20"/>
      <c r="F92" s="8"/>
      <c r="G92" s="20" t="s">
        <v>3</v>
      </c>
      <c r="H92" s="79"/>
      <c r="I92" s="79"/>
      <c r="J92" s="20"/>
      <c r="K92" s="78">
        <f t="shared" si="5"/>
      </c>
      <c r="L92" s="78"/>
      <c r="M92" s="6">
        <f t="shared" si="7"/>
      </c>
      <c r="N92" s="20"/>
      <c r="O92" s="8"/>
      <c r="P92" s="79"/>
      <c r="Q92" s="79"/>
      <c r="R92" s="80">
        <f t="shared" si="8"/>
      </c>
      <c r="S92" s="80"/>
      <c r="T92" s="81">
        <f t="shared" si="9"/>
      </c>
      <c r="U92" s="81"/>
    </row>
    <row r="93" spans="2:21" ht="13.5">
      <c r="B93" s="20">
        <v>85</v>
      </c>
      <c r="C93" s="78">
        <f t="shared" si="6"/>
      </c>
      <c r="D93" s="78"/>
      <c r="E93" s="20"/>
      <c r="F93" s="8"/>
      <c r="G93" s="20" t="s">
        <v>4</v>
      </c>
      <c r="H93" s="79"/>
      <c r="I93" s="79"/>
      <c r="J93" s="20"/>
      <c r="K93" s="78">
        <f t="shared" si="5"/>
      </c>
      <c r="L93" s="78"/>
      <c r="M93" s="6">
        <f t="shared" si="7"/>
      </c>
      <c r="N93" s="20"/>
      <c r="O93" s="8"/>
      <c r="P93" s="79"/>
      <c r="Q93" s="79"/>
      <c r="R93" s="80">
        <f t="shared" si="8"/>
      </c>
      <c r="S93" s="80"/>
      <c r="T93" s="81">
        <f t="shared" si="9"/>
      </c>
      <c r="U93" s="81"/>
    </row>
    <row r="94" spans="2:21" ht="13.5">
      <c r="B94" s="20">
        <v>86</v>
      </c>
      <c r="C94" s="78">
        <f t="shared" si="6"/>
      </c>
      <c r="D94" s="78"/>
      <c r="E94" s="20"/>
      <c r="F94" s="8"/>
      <c r="G94" s="20" t="s">
        <v>3</v>
      </c>
      <c r="H94" s="79"/>
      <c r="I94" s="79"/>
      <c r="J94" s="20"/>
      <c r="K94" s="78">
        <f t="shared" si="5"/>
      </c>
      <c r="L94" s="78"/>
      <c r="M94" s="6">
        <f t="shared" si="7"/>
      </c>
      <c r="N94" s="20"/>
      <c r="O94" s="8"/>
      <c r="P94" s="79"/>
      <c r="Q94" s="79"/>
      <c r="R94" s="80">
        <f t="shared" si="8"/>
      </c>
      <c r="S94" s="80"/>
      <c r="T94" s="81">
        <f t="shared" si="9"/>
      </c>
      <c r="U94" s="81"/>
    </row>
    <row r="95" spans="2:21" ht="13.5">
      <c r="B95" s="20">
        <v>87</v>
      </c>
      <c r="C95" s="78">
        <f t="shared" si="6"/>
      </c>
      <c r="D95" s="78"/>
      <c r="E95" s="20"/>
      <c r="F95" s="8"/>
      <c r="G95" s="20" t="s">
        <v>4</v>
      </c>
      <c r="H95" s="79"/>
      <c r="I95" s="79"/>
      <c r="J95" s="20"/>
      <c r="K95" s="78">
        <f t="shared" si="5"/>
      </c>
      <c r="L95" s="78"/>
      <c r="M95" s="6">
        <f t="shared" si="7"/>
      </c>
      <c r="N95" s="20"/>
      <c r="O95" s="8"/>
      <c r="P95" s="79"/>
      <c r="Q95" s="79"/>
      <c r="R95" s="80">
        <f t="shared" si="8"/>
      </c>
      <c r="S95" s="80"/>
      <c r="T95" s="81">
        <f t="shared" si="9"/>
      </c>
      <c r="U95" s="81"/>
    </row>
    <row r="96" spans="2:21" ht="13.5">
      <c r="B96" s="20">
        <v>88</v>
      </c>
      <c r="C96" s="78">
        <f t="shared" si="6"/>
      </c>
      <c r="D96" s="78"/>
      <c r="E96" s="20"/>
      <c r="F96" s="8"/>
      <c r="G96" s="20" t="s">
        <v>3</v>
      </c>
      <c r="H96" s="79"/>
      <c r="I96" s="79"/>
      <c r="J96" s="20"/>
      <c r="K96" s="78">
        <f t="shared" si="5"/>
      </c>
      <c r="L96" s="78"/>
      <c r="M96" s="6">
        <f t="shared" si="7"/>
      </c>
      <c r="N96" s="20"/>
      <c r="O96" s="8"/>
      <c r="P96" s="79"/>
      <c r="Q96" s="79"/>
      <c r="R96" s="80">
        <f t="shared" si="8"/>
      </c>
      <c r="S96" s="80"/>
      <c r="T96" s="81">
        <f t="shared" si="9"/>
      </c>
      <c r="U96" s="81"/>
    </row>
    <row r="97" spans="2:21" ht="13.5">
      <c r="B97" s="20">
        <v>89</v>
      </c>
      <c r="C97" s="78">
        <f t="shared" si="6"/>
      </c>
      <c r="D97" s="78"/>
      <c r="E97" s="20"/>
      <c r="F97" s="8"/>
      <c r="G97" s="20" t="s">
        <v>4</v>
      </c>
      <c r="H97" s="79"/>
      <c r="I97" s="79"/>
      <c r="J97" s="20"/>
      <c r="K97" s="78">
        <f t="shared" si="5"/>
      </c>
      <c r="L97" s="78"/>
      <c r="M97" s="6">
        <f t="shared" si="7"/>
      </c>
      <c r="N97" s="20"/>
      <c r="O97" s="8"/>
      <c r="P97" s="79"/>
      <c r="Q97" s="79"/>
      <c r="R97" s="80">
        <f t="shared" si="8"/>
      </c>
      <c r="S97" s="80"/>
      <c r="T97" s="81">
        <f t="shared" si="9"/>
      </c>
      <c r="U97" s="81"/>
    </row>
    <row r="98" spans="2:21" ht="13.5">
      <c r="B98" s="20">
        <v>90</v>
      </c>
      <c r="C98" s="78">
        <f t="shared" si="6"/>
      </c>
      <c r="D98" s="78"/>
      <c r="E98" s="20"/>
      <c r="F98" s="8"/>
      <c r="G98" s="20" t="s">
        <v>3</v>
      </c>
      <c r="H98" s="79"/>
      <c r="I98" s="79"/>
      <c r="J98" s="20"/>
      <c r="K98" s="78">
        <f t="shared" si="5"/>
      </c>
      <c r="L98" s="78"/>
      <c r="M98" s="6">
        <f t="shared" si="7"/>
      </c>
      <c r="N98" s="20"/>
      <c r="O98" s="8"/>
      <c r="P98" s="79"/>
      <c r="Q98" s="79"/>
      <c r="R98" s="80">
        <f t="shared" si="8"/>
      </c>
      <c r="S98" s="80"/>
      <c r="T98" s="81">
        <f t="shared" si="9"/>
      </c>
      <c r="U98" s="81"/>
    </row>
    <row r="99" spans="2:21" ht="13.5">
      <c r="B99" s="20">
        <v>91</v>
      </c>
      <c r="C99" s="78">
        <f t="shared" si="6"/>
      </c>
      <c r="D99" s="78"/>
      <c r="E99" s="20"/>
      <c r="F99" s="8"/>
      <c r="G99" s="20" t="s">
        <v>4</v>
      </c>
      <c r="H99" s="79"/>
      <c r="I99" s="79"/>
      <c r="J99" s="20"/>
      <c r="K99" s="78">
        <f t="shared" si="5"/>
      </c>
      <c r="L99" s="78"/>
      <c r="M99" s="6">
        <f t="shared" si="7"/>
      </c>
      <c r="N99" s="20"/>
      <c r="O99" s="8"/>
      <c r="P99" s="79"/>
      <c r="Q99" s="79"/>
      <c r="R99" s="80">
        <f t="shared" si="8"/>
      </c>
      <c r="S99" s="80"/>
      <c r="T99" s="81">
        <f t="shared" si="9"/>
      </c>
      <c r="U99" s="81"/>
    </row>
    <row r="100" spans="2:21" ht="13.5">
      <c r="B100" s="20">
        <v>92</v>
      </c>
      <c r="C100" s="78">
        <f t="shared" si="6"/>
      </c>
      <c r="D100" s="78"/>
      <c r="E100" s="20"/>
      <c r="F100" s="8"/>
      <c r="G100" s="20" t="s">
        <v>4</v>
      </c>
      <c r="H100" s="79"/>
      <c r="I100" s="79"/>
      <c r="J100" s="20"/>
      <c r="K100" s="78">
        <f t="shared" si="5"/>
      </c>
      <c r="L100" s="78"/>
      <c r="M100" s="6">
        <f t="shared" si="7"/>
      </c>
      <c r="N100" s="20"/>
      <c r="O100" s="8"/>
      <c r="P100" s="79"/>
      <c r="Q100" s="79"/>
      <c r="R100" s="80">
        <f t="shared" si="8"/>
      </c>
      <c r="S100" s="80"/>
      <c r="T100" s="81">
        <f t="shared" si="9"/>
      </c>
      <c r="U100" s="81"/>
    </row>
    <row r="101" spans="2:21" ht="13.5">
      <c r="B101" s="20">
        <v>93</v>
      </c>
      <c r="C101" s="78">
        <f t="shared" si="6"/>
      </c>
      <c r="D101" s="78"/>
      <c r="E101" s="20"/>
      <c r="F101" s="8"/>
      <c r="G101" s="20" t="s">
        <v>3</v>
      </c>
      <c r="H101" s="79"/>
      <c r="I101" s="79"/>
      <c r="J101" s="20"/>
      <c r="K101" s="78">
        <f t="shared" si="5"/>
      </c>
      <c r="L101" s="78"/>
      <c r="M101" s="6">
        <f t="shared" si="7"/>
      </c>
      <c r="N101" s="20"/>
      <c r="O101" s="8"/>
      <c r="P101" s="79"/>
      <c r="Q101" s="79"/>
      <c r="R101" s="80">
        <f t="shared" si="8"/>
      </c>
      <c r="S101" s="80"/>
      <c r="T101" s="81">
        <f t="shared" si="9"/>
      </c>
      <c r="U101" s="81"/>
    </row>
    <row r="102" spans="2:21" ht="13.5">
      <c r="B102" s="20">
        <v>94</v>
      </c>
      <c r="C102" s="78">
        <f t="shared" si="6"/>
      </c>
      <c r="D102" s="78"/>
      <c r="E102" s="20"/>
      <c r="F102" s="8"/>
      <c r="G102" s="20" t="s">
        <v>3</v>
      </c>
      <c r="H102" s="79"/>
      <c r="I102" s="79"/>
      <c r="J102" s="20"/>
      <c r="K102" s="78">
        <f t="shared" si="5"/>
      </c>
      <c r="L102" s="78"/>
      <c r="M102" s="6">
        <f t="shared" si="7"/>
      </c>
      <c r="N102" s="20"/>
      <c r="O102" s="8"/>
      <c r="P102" s="79"/>
      <c r="Q102" s="79"/>
      <c r="R102" s="80">
        <f t="shared" si="8"/>
      </c>
      <c r="S102" s="80"/>
      <c r="T102" s="81">
        <f t="shared" si="9"/>
      </c>
      <c r="U102" s="81"/>
    </row>
    <row r="103" spans="2:21" ht="13.5">
      <c r="B103" s="20">
        <v>95</v>
      </c>
      <c r="C103" s="78">
        <f t="shared" si="6"/>
      </c>
      <c r="D103" s="78"/>
      <c r="E103" s="20"/>
      <c r="F103" s="8"/>
      <c r="G103" s="20" t="s">
        <v>3</v>
      </c>
      <c r="H103" s="79"/>
      <c r="I103" s="79"/>
      <c r="J103" s="20"/>
      <c r="K103" s="78">
        <f t="shared" si="5"/>
      </c>
      <c r="L103" s="78"/>
      <c r="M103" s="6">
        <f t="shared" si="7"/>
      </c>
      <c r="N103" s="20"/>
      <c r="O103" s="8"/>
      <c r="P103" s="79"/>
      <c r="Q103" s="79"/>
      <c r="R103" s="80">
        <f t="shared" si="8"/>
      </c>
      <c r="S103" s="80"/>
      <c r="T103" s="81">
        <f t="shared" si="9"/>
      </c>
      <c r="U103" s="81"/>
    </row>
    <row r="104" spans="2:21" ht="13.5">
      <c r="B104" s="20">
        <v>96</v>
      </c>
      <c r="C104" s="78">
        <f t="shared" si="6"/>
      </c>
      <c r="D104" s="78"/>
      <c r="E104" s="20"/>
      <c r="F104" s="8"/>
      <c r="G104" s="20" t="s">
        <v>4</v>
      </c>
      <c r="H104" s="79"/>
      <c r="I104" s="79"/>
      <c r="J104" s="20"/>
      <c r="K104" s="78">
        <f t="shared" si="5"/>
      </c>
      <c r="L104" s="78"/>
      <c r="M104" s="6">
        <f t="shared" si="7"/>
      </c>
      <c r="N104" s="20"/>
      <c r="O104" s="8"/>
      <c r="P104" s="79"/>
      <c r="Q104" s="79"/>
      <c r="R104" s="80">
        <f t="shared" si="8"/>
      </c>
      <c r="S104" s="80"/>
      <c r="T104" s="81">
        <f t="shared" si="9"/>
      </c>
      <c r="U104" s="81"/>
    </row>
    <row r="105" spans="2:21" ht="13.5">
      <c r="B105" s="20">
        <v>97</v>
      </c>
      <c r="C105" s="78">
        <f t="shared" si="6"/>
      </c>
      <c r="D105" s="78"/>
      <c r="E105" s="20"/>
      <c r="F105" s="8"/>
      <c r="G105" s="20" t="s">
        <v>3</v>
      </c>
      <c r="H105" s="79"/>
      <c r="I105" s="79"/>
      <c r="J105" s="20"/>
      <c r="K105" s="78">
        <f t="shared" si="5"/>
      </c>
      <c r="L105" s="78"/>
      <c r="M105" s="6">
        <f t="shared" si="7"/>
      </c>
      <c r="N105" s="20"/>
      <c r="O105" s="8"/>
      <c r="P105" s="79"/>
      <c r="Q105" s="79"/>
      <c r="R105" s="80">
        <f t="shared" si="8"/>
      </c>
      <c r="S105" s="80"/>
      <c r="T105" s="81">
        <f t="shared" si="9"/>
      </c>
      <c r="U105" s="81"/>
    </row>
    <row r="106" spans="2:21" ht="13.5">
      <c r="B106" s="20">
        <v>98</v>
      </c>
      <c r="C106" s="78">
        <f t="shared" si="6"/>
      </c>
      <c r="D106" s="78"/>
      <c r="E106" s="20"/>
      <c r="F106" s="8"/>
      <c r="G106" s="20" t="s">
        <v>4</v>
      </c>
      <c r="H106" s="79"/>
      <c r="I106" s="79"/>
      <c r="J106" s="20"/>
      <c r="K106" s="78">
        <f t="shared" si="5"/>
      </c>
      <c r="L106" s="78"/>
      <c r="M106" s="6">
        <f t="shared" si="7"/>
      </c>
      <c r="N106" s="20"/>
      <c r="O106" s="8"/>
      <c r="P106" s="79"/>
      <c r="Q106" s="79"/>
      <c r="R106" s="80">
        <f t="shared" si="8"/>
      </c>
      <c r="S106" s="80"/>
      <c r="T106" s="81">
        <f t="shared" si="9"/>
      </c>
      <c r="U106" s="81"/>
    </row>
    <row r="107" spans="2:21" ht="13.5">
      <c r="B107" s="20">
        <v>99</v>
      </c>
      <c r="C107" s="78">
        <f t="shared" si="6"/>
      </c>
      <c r="D107" s="78"/>
      <c r="E107" s="20"/>
      <c r="F107" s="8"/>
      <c r="G107" s="20" t="s">
        <v>4</v>
      </c>
      <c r="H107" s="79"/>
      <c r="I107" s="79"/>
      <c r="J107" s="20"/>
      <c r="K107" s="78">
        <f t="shared" si="5"/>
      </c>
      <c r="L107" s="78"/>
      <c r="M107" s="6">
        <f t="shared" si="7"/>
      </c>
      <c r="N107" s="20"/>
      <c r="O107" s="8"/>
      <c r="P107" s="79"/>
      <c r="Q107" s="79"/>
      <c r="R107" s="80">
        <f t="shared" si="8"/>
      </c>
      <c r="S107" s="80"/>
      <c r="T107" s="81">
        <f t="shared" si="9"/>
      </c>
      <c r="U107" s="81"/>
    </row>
    <row r="108" spans="2:21" ht="13.5">
      <c r="B108" s="20">
        <v>100</v>
      </c>
      <c r="C108" s="78">
        <f t="shared" si="6"/>
      </c>
      <c r="D108" s="78"/>
      <c r="E108" s="20"/>
      <c r="F108" s="8"/>
      <c r="G108" s="20" t="s">
        <v>3</v>
      </c>
      <c r="H108" s="79"/>
      <c r="I108" s="79"/>
      <c r="J108" s="20"/>
      <c r="K108" s="78">
        <f t="shared" si="5"/>
      </c>
      <c r="L108" s="78"/>
      <c r="M108" s="6">
        <f t="shared" si="7"/>
      </c>
      <c r="N108" s="20"/>
      <c r="O108" s="8"/>
      <c r="P108" s="79"/>
      <c r="Q108" s="79"/>
      <c r="R108" s="80">
        <f t="shared" si="8"/>
      </c>
      <c r="S108" s="80"/>
      <c r="T108" s="81">
        <f t="shared" si="9"/>
      </c>
      <c r="U108" s="81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32" operator="equal" stopIfTrue="1">
      <formula>"買"</formula>
    </cfRule>
    <cfRule type="cellIs" priority="2" dxfId="33" operator="equal" stopIfTrue="1">
      <formula>"売"</formula>
    </cfRule>
  </conditionalFormatting>
  <conditionalFormatting sqref="G9:G11 G14:G45 G47:G108">
    <cfRule type="cellIs" priority="7" dxfId="32" operator="equal" stopIfTrue="1">
      <formula>"買"</formula>
    </cfRule>
    <cfRule type="cellIs" priority="8" dxfId="33" operator="equal" stopIfTrue="1">
      <formula>"売"</formula>
    </cfRule>
  </conditionalFormatting>
  <conditionalFormatting sqref="G12">
    <cfRule type="cellIs" priority="5" dxfId="32" operator="equal" stopIfTrue="1">
      <formula>"買"</formula>
    </cfRule>
    <cfRule type="cellIs" priority="6" dxfId="33" operator="equal" stopIfTrue="1">
      <formula>"売"</formula>
    </cfRule>
  </conditionalFormatting>
  <conditionalFormatting sqref="G13">
    <cfRule type="cellIs" priority="3" dxfId="32" operator="equal" stopIfTrue="1">
      <formula>"買"</formula>
    </cfRule>
    <cfRule type="cellIs" priority="4" dxfId="33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2015-07-15T10:17:15Z</cp:lastPrinted>
  <dcterms:created xsi:type="dcterms:W3CDTF">2013-10-09T23:04:08Z</dcterms:created>
  <dcterms:modified xsi:type="dcterms:W3CDTF">2016-12-01T09:52:56Z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