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0730" windowHeight="11760"/>
  </bookViews>
  <sheets>
    <sheet name="検証（USDJPY1H）仕掛け１" sheetId="28" r:id="rId1"/>
    <sheet name="画像 (1)" sheetId="32" r:id="rId2"/>
    <sheet name="気づき (1)" sheetId="33" r:id="rId3"/>
    <sheet name="検証（USDJPY1H) 552 " sheetId="30" r:id="rId4"/>
    <sheet name="画像(2)" sheetId="26" r:id="rId5"/>
    <sheet name="気づき(2)" sheetId="9" r:id="rId6"/>
    <sheet name="検証終了通貨" sheetId="10" r:id="rId7"/>
    <sheet name="テンプレ" sheetId="17" r:id="rId8"/>
  </sheets>
  <calcPr calcId="125725"/>
</workbook>
</file>

<file path=xl/calcChain.xml><?xml version="1.0" encoding="utf-8"?>
<calcChain xmlns="http://schemas.openxmlformats.org/spreadsheetml/2006/main">
  <c r="K9" i="30"/>
  <c r="M9" s="1"/>
  <c r="R9" s="1"/>
  <c r="L2"/>
  <c r="T9" l="1"/>
  <c r="C10"/>
  <c r="K10" l="1"/>
  <c r="M10" s="1"/>
  <c r="R10" s="1"/>
  <c r="K9" i="28"/>
  <c r="M9" s="1"/>
  <c r="R9" s="1"/>
  <c r="R10" i="17"/>
  <c r="T10"/>
  <c r="R11"/>
  <c r="C12" s="1"/>
  <c r="T11"/>
  <c r="R12"/>
  <c r="T12"/>
  <c r="R13"/>
  <c r="C14" s="1"/>
  <c r="T13"/>
  <c r="R14"/>
  <c r="T14"/>
  <c r="R15"/>
  <c r="C16" s="1"/>
  <c r="T15"/>
  <c r="R16"/>
  <c r="T16"/>
  <c r="R17"/>
  <c r="C18" s="1"/>
  <c r="T17"/>
  <c r="R18"/>
  <c r="T18"/>
  <c r="R19"/>
  <c r="C20" s="1"/>
  <c r="T19"/>
  <c r="R20"/>
  <c r="T20"/>
  <c r="R21"/>
  <c r="C22" s="1"/>
  <c r="T21"/>
  <c r="R22"/>
  <c r="T22"/>
  <c r="R23"/>
  <c r="C24" s="1"/>
  <c r="T23"/>
  <c r="R24"/>
  <c r="T24"/>
  <c r="R25"/>
  <c r="C26" s="1"/>
  <c r="T25"/>
  <c r="R26"/>
  <c r="T26"/>
  <c r="R27"/>
  <c r="C28" s="1"/>
  <c r="T27"/>
  <c r="R28"/>
  <c r="T28"/>
  <c r="R29"/>
  <c r="C30" s="1"/>
  <c r="T29"/>
  <c r="R30"/>
  <c r="T30"/>
  <c r="R31"/>
  <c r="C32" s="1"/>
  <c r="T31"/>
  <c r="R32"/>
  <c r="T32"/>
  <c r="R33"/>
  <c r="C34" s="1"/>
  <c r="T33"/>
  <c r="R34"/>
  <c r="T34"/>
  <c r="R35"/>
  <c r="C36" s="1"/>
  <c r="T35"/>
  <c r="R36"/>
  <c r="T36"/>
  <c r="R37"/>
  <c r="C38" s="1"/>
  <c r="T37"/>
  <c r="R38"/>
  <c r="T38"/>
  <c r="R39"/>
  <c r="C40" s="1"/>
  <c r="T39"/>
  <c r="R40"/>
  <c r="T40"/>
  <c r="R41"/>
  <c r="C42" s="1"/>
  <c r="T41"/>
  <c r="R42"/>
  <c r="T42"/>
  <c r="R43"/>
  <c r="C44" s="1"/>
  <c r="T43"/>
  <c r="R44"/>
  <c r="T44"/>
  <c r="R45"/>
  <c r="C46" s="1"/>
  <c r="T45"/>
  <c r="R46"/>
  <c r="T46"/>
  <c r="R47"/>
  <c r="C48" s="1"/>
  <c r="T47"/>
  <c r="R48"/>
  <c r="T48"/>
  <c r="R49"/>
  <c r="C50" s="1"/>
  <c r="T49"/>
  <c r="R50"/>
  <c r="T50"/>
  <c r="R51"/>
  <c r="C52" s="1"/>
  <c r="T51"/>
  <c r="R52"/>
  <c r="T52"/>
  <c r="R53"/>
  <c r="C54" s="1"/>
  <c r="T53"/>
  <c r="R54"/>
  <c r="T54"/>
  <c r="R55"/>
  <c r="C56" s="1"/>
  <c r="T55"/>
  <c r="R56"/>
  <c r="T56"/>
  <c r="R57"/>
  <c r="C58" s="1"/>
  <c r="T57"/>
  <c r="R58"/>
  <c r="T58"/>
  <c r="R59"/>
  <c r="C60" s="1"/>
  <c r="T59"/>
  <c r="R60"/>
  <c r="T60"/>
  <c r="R61"/>
  <c r="C62" s="1"/>
  <c r="T61"/>
  <c r="R62"/>
  <c r="T62"/>
  <c r="R63"/>
  <c r="C64" s="1"/>
  <c r="T63"/>
  <c r="R64"/>
  <c r="T64"/>
  <c r="R65"/>
  <c r="C66" s="1"/>
  <c r="T65"/>
  <c r="R66"/>
  <c r="T66"/>
  <c r="R67"/>
  <c r="C68" s="1"/>
  <c r="T67"/>
  <c r="R68"/>
  <c r="T68"/>
  <c r="R69"/>
  <c r="C70" s="1"/>
  <c r="T69"/>
  <c r="R70"/>
  <c r="T70"/>
  <c r="R71"/>
  <c r="C72" s="1"/>
  <c r="T71"/>
  <c r="R72"/>
  <c r="T72"/>
  <c r="R73"/>
  <c r="C74" s="1"/>
  <c r="T73"/>
  <c r="R74"/>
  <c r="T74"/>
  <c r="R75"/>
  <c r="C76" s="1"/>
  <c r="T75"/>
  <c r="R76"/>
  <c r="T76"/>
  <c r="R77"/>
  <c r="C78" s="1"/>
  <c r="T77"/>
  <c r="R78"/>
  <c r="T78"/>
  <c r="R79"/>
  <c r="C80" s="1"/>
  <c r="T79"/>
  <c r="R80"/>
  <c r="T80"/>
  <c r="R81"/>
  <c r="C82" s="1"/>
  <c r="T81"/>
  <c r="R82"/>
  <c r="T82"/>
  <c r="R83"/>
  <c r="C84" s="1"/>
  <c r="T83"/>
  <c r="R84"/>
  <c r="T84"/>
  <c r="R85"/>
  <c r="C86" s="1"/>
  <c r="T85"/>
  <c r="R86"/>
  <c r="T86"/>
  <c r="R87"/>
  <c r="C88" s="1"/>
  <c r="T87"/>
  <c r="R88"/>
  <c r="T88"/>
  <c r="R89"/>
  <c r="C90" s="1"/>
  <c r="T89"/>
  <c r="R90"/>
  <c r="T90"/>
  <c r="R91"/>
  <c r="C92" s="1"/>
  <c r="T91"/>
  <c r="R92"/>
  <c r="T92"/>
  <c r="R93"/>
  <c r="C94" s="1"/>
  <c r="T93"/>
  <c r="R94"/>
  <c r="T94"/>
  <c r="R95"/>
  <c r="C96" s="1"/>
  <c r="T95"/>
  <c r="R96"/>
  <c r="T96"/>
  <c r="R97"/>
  <c r="C98" s="1"/>
  <c r="T97"/>
  <c r="R98"/>
  <c r="T98"/>
  <c r="R99"/>
  <c r="C100" s="1"/>
  <c r="T99"/>
  <c r="R100"/>
  <c r="T100"/>
  <c r="R101"/>
  <c r="C102" s="1"/>
  <c r="T101"/>
  <c r="R102"/>
  <c r="T102"/>
  <c r="R103"/>
  <c r="C104" s="1"/>
  <c r="T103"/>
  <c r="R104"/>
  <c r="T104"/>
  <c r="R105"/>
  <c r="C106" s="1"/>
  <c r="T105"/>
  <c r="R106"/>
  <c r="T106"/>
  <c r="R107"/>
  <c r="C108" s="1"/>
  <c r="P2" s="1"/>
  <c r="T107"/>
  <c r="R108"/>
  <c r="T108"/>
  <c r="M10"/>
  <c r="M11"/>
  <c r="M12"/>
  <c r="M13"/>
  <c r="M14"/>
  <c r="M15"/>
  <c r="M16"/>
  <c r="M17"/>
  <c r="M18"/>
  <c r="M19"/>
  <c r="M20"/>
  <c r="M21"/>
  <c r="M22"/>
  <c r="M23"/>
  <c r="M24"/>
  <c r="M25"/>
  <c r="M26"/>
  <c r="M27"/>
  <c r="M28"/>
  <c r="M29"/>
  <c r="M30"/>
  <c r="M31"/>
  <c r="M32"/>
  <c r="M33"/>
  <c r="M34"/>
  <c r="M35"/>
  <c r="M36"/>
  <c r="M37"/>
  <c r="M38"/>
  <c r="M39"/>
  <c r="M40"/>
  <c r="M41"/>
  <c r="M42"/>
  <c r="M43"/>
  <c r="M44"/>
  <c r="M45"/>
  <c r="M46"/>
  <c r="M47"/>
  <c r="M48"/>
  <c r="M49"/>
  <c r="M50"/>
  <c r="M51"/>
  <c r="M52"/>
  <c r="M53"/>
  <c r="M54"/>
  <c r="M55"/>
  <c r="M56"/>
  <c r="M57"/>
  <c r="M58"/>
  <c r="M59"/>
  <c r="M60"/>
  <c r="M61"/>
  <c r="M62"/>
  <c r="M63"/>
  <c r="M64"/>
  <c r="M65"/>
  <c r="M66"/>
  <c r="M67"/>
  <c r="M68"/>
  <c r="M69"/>
  <c r="M70"/>
  <c r="M71"/>
  <c r="M72"/>
  <c r="M73"/>
  <c r="M74"/>
  <c r="M75"/>
  <c r="M76"/>
  <c r="M77"/>
  <c r="M78"/>
  <c r="M79"/>
  <c r="M80"/>
  <c r="M81"/>
  <c r="M82"/>
  <c r="M83"/>
  <c r="M84"/>
  <c r="M85"/>
  <c r="M86"/>
  <c r="M87"/>
  <c r="M88"/>
  <c r="M89"/>
  <c r="M90"/>
  <c r="M91"/>
  <c r="M92"/>
  <c r="M93"/>
  <c r="M94"/>
  <c r="M95"/>
  <c r="M96"/>
  <c r="M97"/>
  <c r="M98"/>
  <c r="M99"/>
  <c r="M100"/>
  <c r="M101"/>
  <c r="M102"/>
  <c r="M103"/>
  <c r="M104"/>
  <c r="M105"/>
  <c r="M106"/>
  <c r="M107"/>
  <c r="M108"/>
  <c r="L2" i="28"/>
  <c r="K108" i="17"/>
  <c r="K107"/>
  <c r="C107"/>
  <c r="K106"/>
  <c r="K105"/>
  <c r="C105"/>
  <c r="K104"/>
  <c r="K103"/>
  <c r="C103"/>
  <c r="K102"/>
  <c r="K101"/>
  <c r="C101"/>
  <c r="K100"/>
  <c r="K99"/>
  <c r="C99"/>
  <c r="K98"/>
  <c r="K97"/>
  <c r="C97"/>
  <c r="K96"/>
  <c r="K95"/>
  <c r="C95"/>
  <c r="K94"/>
  <c r="K93"/>
  <c r="C93"/>
  <c r="K92"/>
  <c r="K91"/>
  <c r="C91"/>
  <c r="K90"/>
  <c r="K89"/>
  <c r="C89"/>
  <c r="K88"/>
  <c r="K87"/>
  <c r="C87"/>
  <c r="K86"/>
  <c r="K85"/>
  <c r="C85"/>
  <c r="K84"/>
  <c r="K83"/>
  <c r="C83"/>
  <c r="K82"/>
  <c r="K81"/>
  <c r="C81"/>
  <c r="K80"/>
  <c r="K79"/>
  <c r="C79"/>
  <c r="K78"/>
  <c r="K77"/>
  <c r="C77"/>
  <c r="K76"/>
  <c r="K75"/>
  <c r="C75"/>
  <c r="K74"/>
  <c r="K73"/>
  <c r="C73"/>
  <c r="K72"/>
  <c r="K71"/>
  <c r="C71"/>
  <c r="K70"/>
  <c r="K69"/>
  <c r="C69"/>
  <c r="K68"/>
  <c r="K67"/>
  <c r="C67"/>
  <c r="K66"/>
  <c r="K65"/>
  <c r="C65"/>
  <c r="K64"/>
  <c r="K63"/>
  <c r="C63"/>
  <c r="K62"/>
  <c r="K61"/>
  <c r="C61"/>
  <c r="K60"/>
  <c r="K59"/>
  <c r="C59"/>
  <c r="K58"/>
  <c r="K57"/>
  <c r="C57"/>
  <c r="K56"/>
  <c r="K55"/>
  <c r="C55"/>
  <c r="K54"/>
  <c r="K53"/>
  <c r="C53"/>
  <c r="K52"/>
  <c r="K51"/>
  <c r="C51"/>
  <c r="K50"/>
  <c r="K49"/>
  <c r="C49"/>
  <c r="K48"/>
  <c r="K47"/>
  <c r="C47"/>
  <c r="K46"/>
  <c r="K45"/>
  <c r="C45"/>
  <c r="K44"/>
  <c r="K43"/>
  <c r="C43"/>
  <c r="K42"/>
  <c r="K41"/>
  <c r="C41"/>
  <c r="K40"/>
  <c r="K39"/>
  <c r="C39"/>
  <c r="K38"/>
  <c r="K37"/>
  <c r="C37"/>
  <c r="K36"/>
  <c r="K35"/>
  <c r="C35"/>
  <c r="K34"/>
  <c r="K33"/>
  <c r="C33"/>
  <c r="K32"/>
  <c r="K31"/>
  <c r="C31"/>
  <c r="K30"/>
  <c r="K29"/>
  <c r="C29"/>
  <c r="K28"/>
  <c r="K27"/>
  <c r="C27"/>
  <c r="K26"/>
  <c r="K25"/>
  <c r="C25"/>
  <c r="K24"/>
  <c r="K23"/>
  <c r="C23"/>
  <c r="K22"/>
  <c r="K21"/>
  <c r="C21"/>
  <c r="K20"/>
  <c r="K19"/>
  <c r="C19"/>
  <c r="K18"/>
  <c r="K17"/>
  <c r="C17"/>
  <c r="K16"/>
  <c r="K15"/>
  <c r="C15"/>
  <c r="K14"/>
  <c r="K13"/>
  <c r="C13"/>
  <c r="K12"/>
  <c r="K11"/>
  <c r="C11"/>
  <c r="K10"/>
  <c r="K9"/>
  <c r="M9" s="1"/>
  <c r="R9" s="1"/>
  <c r="L2"/>
  <c r="T9" l="1"/>
  <c r="C10"/>
  <c r="G5"/>
  <c r="H4"/>
  <c r="P4"/>
  <c r="L4"/>
  <c r="D4"/>
  <c r="C5"/>
  <c r="E5"/>
  <c r="C11" i="30"/>
  <c r="T10"/>
  <c r="T9" i="28"/>
  <c r="C10"/>
  <c r="K10" s="1"/>
  <c r="M10" s="1"/>
  <c r="R10" s="1"/>
  <c r="C11" s="1"/>
  <c r="K11" s="1"/>
  <c r="M11" s="1"/>
  <c r="R11" s="1"/>
  <c r="C12" s="1"/>
  <c r="K12" s="1"/>
  <c r="M12" s="1"/>
  <c r="R12" s="1"/>
  <c r="T11" l="1"/>
  <c r="T10"/>
  <c r="I5" i="17"/>
  <c r="C13" i="28"/>
  <c r="K13" s="1"/>
  <c r="M13" s="1"/>
  <c r="R13" s="1"/>
  <c r="T12"/>
  <c r="K11" i="30"/>
  <c r="M11" s="1"/>
  <c r="R11" s="1"/>
  <c r="C14" i="28" l="1"/>
  <c r="T13"/>
  <c r="T11" i="30"/>
  <c r="C12"/>
  <c r="K14" i="28" l="1"/>
  <c r="M14" s="1"/>
  <c r="R14" s="1"/>
  <c r="K12" i="30"/>
  <c r="M12" s="1"/>
  <c r="R12" s="1"/>
  <c r="C15" i="28" l="1"/>
  <c r="T14"/>
  <c r="C13" i="30"/>
  <c r="T12"/>
  <c r="K15" i="28" l="1"/>
  <c r="M15" s="1"/>
  <c r="R15" s="1"/>
  <c r="K13" i="30"/>
  <c r="M13" s="1"/>
  <c r="R13" s="1"/>
  <c r="C16" i="28" l="1"/>
  <c r="T15"/>
  <c r="T13" i="30"/>
  <c r="C14"/>
  <c r="K16" i="28" l="1"/>
  <c r="M16" s="1"/>
  <c r="R16" s="1"/>
  <c r="K14" i="30"/>
  <c r="M14" s="1"/>
  <c r="R14" s="1"/>
  <c r="C17" i="28" l="1"/>
  <c r="T16"/>
  <c r="C15" i="30"/>
  <c r="K15" s="1"/>
  <c r="M15" s="1"/>
  <c r="R15" s="1"/>
  <c r="T14"/>
  <c r="K17" i="28" l="1"/>
  <c r="M17" s="1"/>
  <c r="R17" s="1"/>
  <c r="T15" i="30"/>
  <c r="C16"/>
  <c r="K16" s="1"/>
  <c r="M16" s="1"/>
  <c r="R16" s="1"/>
  <c r="C18" i="28" l="1"/>
  <c r="T17"/>
  <c r="C17" i="30"/>
  <c r="K17" s="1"/>
  <c r="M17" s="1"/>
  <c r="R17" s="1"/>
  <c r="T16"/>
  <c r="K18" i="28" l="1"/>
  <c r="M18" s="1"/>
  <c r="R18" s="1"/>
  <c r="T17" i="30"/>
  <c r="C18"/>
  <c r="K18" s="1"/>
  <c r="M18" s="1"/>
  <c r="R18" s="1"/>
  <c r="C19" i="28" l="1"/>
  <c r="K19" s="1"/>
  <c r="M19" s="1"/>
  <c r="R19" s="1"/>
  <c r="T18"/>
  <c r="C19" i="30"/>
  <c r="K19" s="1"/>
  <c r="M19" s="1"/>
  <c r="R19" s="1"/>
  <c r="T18"/>
  <c r="C20" i="28" l="1"/>
  <c r="K20" s="1"/>
  <c r="M20" s="1"/>
  <c r="R20" s="1"/>
  <c r="T19"/>
  <c r="T19" i="30"/>
  <c r="C20"/>
  <c r="K20" s="1"/>
  <c r="M20" s="1"/>
  <c r="R20" s="1"/>
  <c r="C21" i="28" l="1"/>
  <c r="K21" s="1"/>
  <c r="M21" s="1"/>
  <c r="R21" s="1"/>
  <c r="T20"/>
  <c r="C21" i="30"/>
  <c r="K21" s="1"/>
  <c r="M21" s="1"/>
  <c r="R21" s="1"/>
  <c r="T20"/>
  <c r="C22" i="28" l="1"/>
  <c r="K22" s="1"/>
  <c r="M22" s="1"/>
  <c r="R22" s="1"/>
  <c r="T21"/>
  <c r="T21" i="30"/>
  <c r="C22"/>
  <c r="K22" s="1"/>
  <c r="M22" s="1"/>
  <c r="R22" s="1"/>
  <c r="C23" i="28" l="1"/>
  <c r="K23" s="1"/>
  <c r="M23" s="1"/>
  <c r="R23" s="1"/>
  <c r="T22"/>
  <c r="C23" i="30"/>
  <c r="K23" s="1"/>
  <c r="M23" s="1"/>
  <c r="R23" s="1"/>
  <c r="T22"/>
  <c r="C24" i="28" l="1"/>
  <c r="K24" s="1"/>
  <c r="M24" s="1"/>
  <c r="R24" s="1"/>
  <c r="T23"/>
  <c r="T23" i="30"/>
  <c r="C24"/>
  <c r="K24" s="1"/>
  <c r="M24" s="1"/>
  <c r="R24" s="1"/>
  <c r="C25" i="28" l="1"/>
  <c r="K25" s="1"/>
  <c r="M25" s="1"/>
  <c r="R25" s="1"/>
  <c r="T24"/>
  <c r="C25" i="30"/>
  <c r="K25" s="1"/>
  <c r="M25" s="1"/>
  <c r="R25" s="1"/>
  <c r="T24"/>
  <c r="C26" i="28" l="1"/>
  <c r="K26" s="1"/>
  <c r="M26" s="1"/>
  <c r="R26" s="1"/>
  <c r="T25"/>
  <c r="T25" i="30"/>
  <c r="C26"/>
  <c r="K26" s="1"/>
  <c r="M26" s="1"/>
  <c r="R26" s="1"/>
  <c r="C27" i="28" l="1"/>
  <c r="K27" s="1"/>
  <c r="M27" s="1"/>
  <c r="R27" s="1"/>
  <c r="T26"/>
  <c r="C27" i="30"/>
  <c r="K27" s="1"/>
  <c r="M27" s="1"/>
  <c r="R27" s="1"/>
  <c r="T26"/>
  <c r="C28" i="28" l="1"/>
  <c r="K28" s="1"/>
  <c r="M28" s="1"/>
  <c r="R28" s="1"/>
  <c r="T27"/>
  <c r="T27" i="30"/>
  <c r="C28"/>
  <c r="K28" s="1"/>
  <c r="M28" s="1"/>
  <c r="R28" s="1"/>
  <c r="C29" i="28" l="1"/>
  <c r="K29" s="1"/>
  <c r="M29" s="1"/>
  <c r="R29" s="1"/>
  <c r="T28"/>
  <c r="C29" i="30"/>
  <c r="K29" s="1"/>
  <c r="M29" s="1"/>
  <c r="R29" s="1"/>
  <c r="T28"/>
  <c r="C30" i="28" l="1"/>
  <c r="K30" s="1"/>
  <c r="M30" s="1"/>
  <c r="R30" s="1"/>
  <c r="T29"/>
  <c r="T29" i="30"/>
  <c r="C30"/>
  <c r="K30" s="1"/>
  <c r="M30" s="1"/>
  <c r="R30" s="1"/>
  <c r="C31" i="28" l="1"/>
  <c r="K31" s="1"/>
  <c r="M31" s="1"/>
  <c r="R31" s="1"/>
  <c r="T30"/>
  <c r="C31" i="30"/>
  <c r="K31" s="1"/>
  <c r="M31" s="1"/>
  <c r="R31" s="1"/>
  <c r="T30"/>
  <c r="C32" i="28" l="1"/>
  <c r="K32" s="1"/>
  <c r="M32" s="1"/>
  <c r="R32" s="1"/>
  <c r="T31"/>
  <c r="T31" i="30"/>
  <c r="C32"/>
  <c r="K32" s="1"/>
  <c r="M32" s="1"/>
  <c r="R32" s="1"/>
  <c r="C33" i="28" l="1"/>
  <c r="K33" s="1"/>
  <c r="M33" s="1"/>
  <c r="T32"/>
  <c r="C33" i="30"/>
  <c r="K33" s="1"/>
  <c r="M33" s="1"/>
  <c r="R33" s="1"/>
  <c r="T32"/>
  <c r="R33" i="28" l="1"/>
  <c r="T33" s="1"/>
  <c r="T33" i="30"/>
  <c r="C34"/>
  <c r="K34" s="1"/>
  <c r="M34" s="1"/>
  <c r="R34" s="1"/>
  <c r="C34" i="28" l="1"/>
  <c r="K34" s="1"/>
  <c r="M34" s="1"/>
  <c r="R34" s="1"/>
  <c r="C35" i="30"/>
  <c r="K35" s="1"/>
  <c r="M35" s="1"/>
  <c r="R35" s="1"/>
  <c r="T34"/>
  <c r="C35" i="28" l="1"/>
  <c r="K35" s="1"/>
  <c r="M35" s="1"/>
  <c r="R35" s="1"/>
  <c r="T34"/>
  <c r="T35" i="30"/>
  <c r="C36"/>
  <c r="K36" s="1"/>
  <c r="M36" s="1"/>
  <c r="R36" s="1"/>
  <c r="C36" i="28" l="1"/>
  <c r="K36" s="1"/>
  <c r="M36" s="1"/>
  <c r="R36" s="1"/>
  <c r="T35"/>
  <c r="C37" i="30"/>
  <c r="K37" s="1"/>
  <c r="M37" s="1"/>
  <c r="R37" s="1"/>
  <c r="T36"/>
  <c r="C37" i="28" l="1"/>
  <c r="K37" s="1"/>
  <c r="M37" s="1"/>
  <c r="R37" s="1"/>
  <c r="T36"/>
  <c r="T37" i="30"/>
  <c r="C38"/>
  <c r="K38" s="1"/>
  <c r="M38" s="1"/>
  <c r="R38" s="1"/>
  <c r="C38" i="28" l="1"/>
  <c r="K38" s="1"/>
  <c r="M38" s="1"/>
  <c r="R38" s="1"/>
  <c r="T37"/>
  <c r="C39" i="30"/>
  <c r="K39" s="1"/>
  <c r="M39" s="1"/>
  <c r="R39" s="1"/>
  <c r="T38"/>
  <c r="C39" i="28" l="1"/>
  <c r="K39" s="1"/>
  <c r="M39" s="1"/>
  <c r="R39" s="1"/>
  <c r="T38"/>
  <c r="T39" i="30"/>
  <c r="C40"/>
  <c r="K40" s="1"/>
  <c r="M40" s="1"/>
  <c r="R40" s="1"/>
  <c r="C40" i="28" l="1"/>
  <c r="K40" s="1"/>
  <c r="M40" s="1"/>
  <c r="R40" s="1"/>
  <c r="T39"/>
  <c r="C41" i="30"/>
  <c r="K41" s="1"/>
  <c r="M41" s="1"/>
  <c r="R41" s="1"/>
  <c r="T40"/>
  <c r="C41" i="28" l="1"/>
  <c r="K41" s="1"/>
  <c r="M41" s="1"/>
  <c r="R41" s="1"/>
  <c r="T40"/>
  <c r="T41" i="30"/>
  <c r="C42"/>
  <c r="K42" s="1"/>
  <c r="M42" s="1"/>
  <c r="R42" s="1"/>
  <c r="C42" i="28" l="1"/>
  <c r="K42" s="1"/>
  <c r="M42" s="1"/>
  <c r="R42" s="1"/>
  <c r="T41"/>
  <c r="C43" i="30"/>
  <c r="K43" s="1"/>
  <c r="M43" s="1"/>
  <c r="R43" s="1"/>
  <c r="T42"/>
  <c r="C43" i="28" l="1"/>
  <c r="K43" s="1"/>
  <c r="M43" s="1"/>
  <c r="R43" s="1"/>
  <c r="T42"/>
  <c r="T43" i="30"/>
  <c r="C44"/>
  <c r="K44" s="1"/>
  <c r="M44" s="1"/>
  <c r="R44" s="1"/>
  <c r="C44" i="28" l="1"/>
  <c r="K44" s="1"/>
  <c r="M44" s="1"/>
  <c r="R44" s="1"/>
  <c r="T43"/>
  <c r="C45" i="30"/>
  <c r="K45" s="1"/>
  <c r="M45" s="1"/>
  <c r="R45" s="1"/>
  <c r="T44"/>
  <c r="C45" i="28" l="1"/>
  <c r="K45" s="1"/>
  <c r="M45" s="1"/>
  <c r="R45" s="1"/>
  <c r="T44"/>
  <c r="T45" i="30"/>
  <c r="C46"/>
  <c r="K46" s="1"/>
  <c r="M46" s="1"/>
  <c r="R46" s="1"/>
  <c r="C46" i="28" l="1"/>
  <c r="K46" s="1"/>
  <c r="M46" s="1"/>
  <c r="R46" s="1"/>
  <c r="T45"/>
  <c r="C47" i="30"/>
  <c r="K47" s="1"/>
  <c r="M47" s="1"/>
  <c r="R47" s="1"/>
  <c r="T46"/>
  <c r="C47" i="28" l="1"/>
  <c r="K47" s="1"/>
  <c r="M47" s="1"/>
  <c r="R47" s="1"/>
  <c r="T46"/>
  <c r="T47" i="30"/>
  <c r="C48"/>
  <c r="K48" s="1"/>
  <c r="M48" s="1"/>
  <c r="R48" s="1"/>
  <c r="C48" i="28" l="1"/>
  <c r="K48" s="1"/>
  <c r="M48" s="1"/>
  <c r="R48" s="1"/>
  <c r="T47"/>
  <c r="C49" i="30"/>
  <c r="K49" s="1"/>
  <c r="M49" s="1"/>
  <c r="R49" s="1"/>
  <c r="T48"/>
  <c r="C49" i="28" l="1"/>
  <c r="K49" s="1"/>
  <c r="M49" s="1"/>
  <c r="R49" s="1"/>
  <c r="T48"/>
  <c r="T49" i="30"/>
  <c r="C50"/>
  <c r="K50" s="1"/>
  <c r="M50" s="1"/>
  <c r="R50" s="1"/>
  <c r="C50" i="28" l="1"/>
  <c r="K50" s="1"/>
  <c r="M50" s="1"/>
  <c r="R50" s="1"/>
  <c r="T49"/>
  <c r="C51" i="30"/>
  <c r="K51" s="1"/>
  <c r="M51" s="1"/>
  <c r="R51" s="1"/>
  <c r="T50"/>
  <c r="C51" i="28" l="1"/>
  <c r="K51" s="1"/>
  <c r="M51" s="1"/>
  <c r="R51" s="1"/>
  <c r="T50"/>
  <c r="T51" i="30"/>
  <c r="C52"/>
  <c r="K52" s="1"/>
  <c r="M52" s="1"/>
  <c r="R52" s="1"/>
  <c r="C52" i="28" l="1"/>
  <c r="K52" s="1"/>
  <c r="M52" s="1"/>
  <c r="R52" s="1"/>
  <c r="T51"/>
  <c r="C53" i="30"/>
  <c r="K53" s="1"/>
  <c r="M53" s="1"/>
  <c r="R53" s="1"/>
  <c r="T52"/>
  <c r="C53" i="28" l="1"/>
  <c r="K53" s="1"/>
  <c r="M53" s="1"/>
  <c r="R53" s="1"/>
  <c r="T52"/>
  <c r="T53" i="30"/>
  <c r="C54"/>
  <c r="K54" s="1"/>
  <c r="M54" s="1"/>
  <c r="R54" s="1"/>
  <c r="C54" i="28" l="1"/>
  <c r="K54" s="1"/>
  <c r="M54" s="1"/>
  <c r="R54" s="1"/>
  <c r="T53"/>
  <c r="C55" i="30"/>
  <c r="K55" s="1"/>
  <c r="M55" s="1"/>
  <c r="R55" s="1"/>
  <c r="T54"/>
  <c r="C55" i="28" l="1"/>
  <c r="K55" s="1"/>
  <c r="M55" s="1"/>
  <c r="R55" s="1"/>
  <c r="T54"/>
  <c r="T55" i="30"/>
  <c r="C56"/>
  <c r="K56" s="1"/>
  <c r="M56" s="1"/>
  <c r="R56" s="1"/>
  <c r="C56" i="28" l="1"/>
  <c r="K56" s="1"/>
  <c r="M56" s="1"/>
  <c r="R56" s="1"/>
  <c r="T55"/>
  <c r="C57" i="30"/>
  <c r="K57" s="1"/>
  <c r="M57" s="1"/>
  <c r="R57" s="1"/>
  <c r="T56"/>
  <c r="C57" i="28" l="1"/>
  <c r="K57" s="1"/>
  <c r="M57" s="1"/>
  <c r="R57" s="1"/>
  <c r="T56"/>
  <c r="T57" i="30"/>
  <c r="C58"/>
  <c r="K58" s="1"/>
  <c r="M58" s="1"/>
  <c r="R58" s="1"/>
  <c r="C58" i="28" l="1"/>
  <c r="K58" s="1"/>
  <c r="M58" s="1"/>
  <c r="R58" s="1"/>
  <c r="T57"/>
  <c r="C59" i="30"/>
  <c r="K59" s="1"/>
  <c r="M59" s="1"/>
  <c r="R59" s="1"/>
  <c r="T58"/>
  <c r="C59" i="28" l="1"/>
  <c r="K59" s="1"/>
  <c r="M59" s="1"/>
  <c r="R59" s="1"/>
  <c r="T58"/>
  <c r="T59" i="30"/>
  <c r="C60"/>
  <c r="K60" s="1"/>
  <c r="M60" s="1"/>
  <c r="R60" s="1"/>
  <c r="C60" i="28" l="1"/>
  <c r="K60" s="1"/>
  <c r="M60" s="1"/>
  <c r="R60" s="1"/>
  <c r="T59"/>
  <c r="C61" i="30"/>
  <c r="K61" s="1"/>
  <c r="M61" s="1"/>
  <c r="R61" s="1"/>
  <c r="T60"/>
  <c r="C61" i="28" l="1"/>
  <c r="K61" s="1"/>
  <c r="M61" s="1"/>
  <c r="R61" s="1"/>
  <c r="T60"/>
  <c r="T61" i="30"/>
  <c r="C62"/>
  <c r="K62" s="1"/>
  <c r="M62" s="1"/>
  <c r="R62" s="1"/>
  <c r="C62" i="28" l="1"/>
  <c r="K62" s="1"/>
  <c r="M62" s="1"/>
  <c r="R62" s="1"/>
  <c r="T61"/>
  <c r="C63" i="30"/>
  <c r="K63" s="1"/>
  <c r="M63" s="1"/>
  <c r="R63" s="1"/>
  <c r="T62"/>
  <c r="C63" i="28" l="1"/>
  <c r="K63" s="1"/>
  <c r="M63" s="1"/>
  <c r="R63" s="1"/>
  <c r="T62"/>
  <c r="T63" i="30"/>
  <c r="C64"/>
  <c r="K64" s="1"/>
  <c r="M64" s="1"/>
  <c r="R64" s="1"/>
  <c r="C64" i="28" l="1"/>
  <c r="K64" s="1"/>
  <c r="M64" s="1"/>
  <c r="R64" s="1"/>
  <c r="T63"/>
  <c r="C65" i="30"/>
  <c r="K65" s="1"/>
  <c r="M65" s="1"/>
  <c r="R65" s="1"/>
  <c r="T64"/>
  <c r="C65" i="28" l="1"/>
  <c r="K65" s="1"/>
  <c r="M65" s="1"/>
  <c r="R65" s="1"/>
  <c r="T64"/>
  <c r="T65" i="30"/>
  <c r="C66"/>
  <c r="K66" s="1"/>
  <c r="M66" s="1"/>
  <c r="R66" s="1"/>
  <c r="C66" i="28" l="1"/>
  <c r="K66" s="1"/>
  <c r="M66" s="1"/>
  <c r="R66" s="1"/>
  <c r="T65"/>
  <c r="C67" i="30"/>
  <c r="K67" s="1"/>
  <c r="M67" s="1"/>
  <c r="R67" s="1"/>
  <c r="T66"/>
  <c r="C67" i="28" l="1"/>
  <c r="K67" s="1"/>
  <c r="M67" s="1"/>
  <c r="R67" s="1"/>
  <c r="T66"/>
  <c r="T67" i="30"/>
  <c r="C68"/>
  <c r="K68" s="1"/>
  <c r="M68" s="1"/>
  <c r="R68" s="1"/>
  <c r="C68" i="28" l="1"/>
  <c r="K68" s="1"/>
  <c r="M68" s="1"/>
  <c r="R68" s="1"/>
  <c r="T67"/>
  <c r="C69" i="30"/>
  <c r="K69" s="1"/>
  <c r="M69" s="1"/>
  <c r="R69" s="1"/>
  <c r="T68"/>
  <c r="C69" i="28" l="1"/>
  <c r="K69" s="1"/>
  <c r="M69" s="1"/>
  <c r="R69" s="1"/>
  <c r="T68"/>
  <c r="T69" i="30"/>
  <c r="C70"/>
  <c r="K70" s="1"/>
  <c r="M70" s="1"/>
  <c r="R70" s="1"/>
  <c r="C70" i="28" l="1"/>
  <c r="K70" s="1"/>
  <c r="M70" s="1"/>
  <c r="R70" s="1"/>
  <c r="T69"/>
  <c r="C71" i="30"/>
  <c r="K71" s="1"/>
  <c r="M71" s="1"/>
  <c r="R71" s="1"/>
  <c r="T70"/>
  <c r="C71" i="28" l="1"/>
  <c r="K71" s="1"/>
  <c r="M71" s="1"/>
  <c r="R71" s="1"/>
  <c r="T70"/>
  <c r="T71" i="30"/>
  <c r="C72"/>
  <c r="K72" s="1"/>
  <c r="M72" s="1"/>
  <c r="R72" s="1"/>
  <c r="C72" i="28" l="1"/>
  <c r="K72" s="1"/>
  <c r="M72" s="1"/>
  <c r="R72" s="1"/>
  <c r="T71"/>
  <c r="C73" i="30"/>
  <c r="K73" s="1"/>
  <c r="M73" s="1"/>
  <c r="R73" s="1"/>
  <c r="T72"/>
  <c r="C73" i="28" l="1"/>
  <c r="K73" s="1"/>
  <c r="M73" s="1"/>
  <c r="R73" s="1"/>
  <c r="T72"/>
  <c r="T73" i="30"/>
  <c r="C74"/>
  <c r="K74" s="1"/>
  <c r="M74" s="1"/>
  <c r="R74" s="1"/>
  <c r="C74" i="28" l="1"/>
  <c r="K74" s="1"/>
  <c r="M74" s="1"/>
  <c r="R74" s="1"/>
  <c r="T73"/>
  <c r="C75" i="30"/>
  <c r="K75" s="1"/>
  <c r="M75" s="1"/>
  <c r="R75" s="1"/>
  <c r="T74"/>
  <c r="C75" i="28" l="1"/>
  <c r="K75" s="1"/>
  <c r="M75" s="1"/>
  <c r="R75" s="1"/>
  <c r="T74"/>
  <c r="T75" i="30"/>
  <c r="C76"/>
  <c r="K76" s="1"/>
  <c r="M76" s="1"/>
  <c r="R76" s="1"/>
  <c r="C76" i="28" l="1"/>
  <c r="K76" s="1"/>
  <c r="M76" s="1"/>
  <c r="R76" s="1"/>
  <c r="T75"/>
  <c r="C77" i="30"/>
  <c r="K77" s="1"/>
  <c r="M77" s="1"/>
  <c r="R77" s="1"/>
  <c r="T76"/>
  <c r="C77" i="28" l="1"/>
  <c r="K77" s="1"/>
  <c r="M77" s="1"/>
  <c r="R77" s="1"/>
  <c r="T76"/>
  <c r="T77" i="30"/>
  <c r="C78"/>
  <c r="K78" s="1"/>
  <c r="M78" s="1"/>
  <c r="R78" s="1"/>
  <c r="C78" i="28" l="1"/>
  <c r="K78" s="1"/>
  <c r="M78" s="1"/>
  <c r="R78" s="1"/>
  <c r="T77"/>
  <c r="C79" i="30"/>
  <c r="K79" s="1"/>
  <c r="M79" s="1"/>
  <c r="R79" s="1"/>
  <c r="T78"/>
  <c r="C79" i="28" l="1"/>
  <c r="K79" s="1"/>
  <c r="M79" s="1"/>
  <c r="R79" s="1"/>
  <c r="T78"/>
  <c r="T79" i="30"/>
  <c r="C80"/>
  <c r="K80" s="1"/>
  <c r="M80" s="1"/>
  <c r="R80" s="1"/>
  <c r="T79" i="28" l="1"/>
  <c r="C80"/>
  <c r="K80" s="1"/>
  <c r="M80" s="1"/>
  <c r="R80" s="1"/>
  <c r="C81" i="30"/>
  <c r="K81" s="1"/>
  <c r="M81" s="1"/>
  <c r="R81" s="1"/>
  <c r="T80"/>
  <c r="C81" i="28" l="1"/>
  <c r="K81" s="1"/>
  <c r="M81" s="1"/>
  <c r="R81" s="1"/>
  <c r="T80"/>
  <c r="T81" i="30"/>
  <c r="C82"/>
  <c r="K82" s="1"/>
  <c r="M82" s="1"/>
  <c r="R82" s="1"/>
  <c r="C82" i="28" l="1"/>
  <c r="K82" s="1"/>
  <c r="M82" s="1"/>
  <c r="R82" s="1"/>
  <c r="T81"/>
  <c r="C83" i="30"/>
  <c r="K83" s="1"/>
  <c r="M83" s="1"/>
  <c r="R83" s="1"/>
  <c r="T82"/>
  <c r="C83" i="28" l="1"/>
  <c r="K83" s="1"/>
  <c r="M83" s="1"/>
  <c r="R83" s="1"/>
  <c r="T82"/>
  <c r="T83" i="30"/>
  <c r="C84"/>
  <c r="K84" s="1"/>
  <c r="M84" s="1"/>
  <c r="R84" s="1"/>
  <c r="C84" i="28" l="1"/>
  <c r="K84" s="1"/>
  <c r="M84" s="1"/>
  <c r="R84" s="1"/>
  <c r="T83"/>
  <c r="C85" i="30"/>
  <c r="K85" s="1"/>
  <c r="M85" s="1"/>
  <c r="R85" s="1"/>
  <c r="T84"/>
  <c r="C85" i="28" l="1"/>
  <c r="K85" s="1"/>
  <c r="M85" s="1"/>
  <c r="R85" s="1"/>
  <c r="T84"/>
  <c r="T85" i="30"/>
  <c r="C86"/>
  <c r="K86" s="1"/>
  <c r="M86" s="1"/>
  <c r="R86" s="1"/>
  <c r="C86" i="28" l="1"/>
  <c r="K86" s="1"/>
  <c r="M86" s="1"/>
  <c r="R86" s="1"/>
  <c r="T85"/>
  <c r="C87" i="30"/>
  <c r="K87" s="1"/>
  <c r="M87" s="1"/>
  <c r="R87" s="1"/>
  <c r="T86"/>
  <c r="C87" i="28" l="1"/>
  <c r="K87" s="1"/>
  <c r="M87" s="1"/>
  <c r="R87" s="1"/>
  <c r="T86"/>
  <c r="T87" i="30"/>
  <c r="C88"/>
  <c r="K88" s="1"/>
  <c r="M88" s="1"/>
  <c r="R88" s="1"/>
  <c r="C88" i="28" l="1"/>
  <c r="K88" s="1"/>
  <c r="M88" s="1"/>
  <c r="R88" s="1"/>
  <c r="T87"/>
  <c r="C89" i="30"/>
  <c r="K89" s="1"/>
  <c r="M89" s="1"/>
  <c r="R89" s="1"/>
  <c r="T88"/>
  <c r="C89" i="28" l="1"/>
  <c r="K89" s="1"/>
  <c r="M89" s="1"/>
  <c r="R89" s="1"/>
  <c r="T88"/>
  <c r="T89" i="30"/>
  <c r="C90"/>
  <c r="K90" s="1"/>
  <c r="M90" s="1"/>
  <c r="R90" s="1"/>
  <c r="C90" i="28" l="1"/>
  <c r="K90" s="1"/>
  <c r="M90" s="1"/>
  <c r="R90" s="1"/>
  <c r="T89"/>
  <c r="C91" i="30"/>
  <c r="K91" s="1"/>
  <c r="M91" s="1"/>
  <c r="R91" s="1"/>
  <c r="T90"/>
  <c r="C91" i="28" l="1"/>
  <c r="K91" s="1"/>
  <c r="M91" s="1"/>
  <c r="R91" s="1"/>
  <c r="T90"/>
  <c r="T91" i="30"/>
  <c r="C92"/>
  <c r="K92" s="1"/>
  <c r="M92" s="1"/>
  <c r="R92" s="1"/>
  <c r="C92" i="28" l="1"/>
  <c r="K92" s="1"/>
  <c r="M92" s="1"/>
  <c r="R92" s="1"/>
  <c r="T91"/>
  <c r="C93" i="30"/>
  <c r="K93" s="1"/>
  <c r="M93" s="1"/>
  <c r="R93" s="1"/>
  <c r="T92"/>
  <c r="C93" i="28" l="1"/>
  <c r="K93" s="1"/>
  <c r="M93" s="1"/>
  <c r="R93" s="1"/>
  <c r="T92"/>
  <c r="T93" i="30"/>
  <c r="C94"/>
  <c r="K94" s="1"/>
  <c r="M94" s="1"/>
  <c r="R94" s="1"/>
  <c r="C94" i="28" l="1"/>
  <c r="K94" s="1"/>
  <c r="M94" s="1"/>
  <c r="R94" s="1"/>
  <c r="T93"/>
  <c r="C95" i="30"/>
  <c r="K95" s="1"/>
  <c r="M95" s="1"/>
  <c r="R95" s="1"/>
  <c r="T94"/>
  <c r="C95" i="28" l="1"/>
  <c r="K95" s="1"/>
  <c r="M95" s="1"/>
  <c r="R95" s="1"/>
  <c r="T94"/>
  <c r="T95" i="30"/>
  <c r="C96"/>
  <c r="K96" s="1"/>
  <c r="M96" s="1"/>
  <c r="R96" s="1"/>
  <c r="C96" i="28" l="1"/>
  <c r="K96" s="1"/>
  <c r="M96" s="1"/>
  <c r="R96" s="1"/>
  <c r="T95"/>
  <c r="C97" i="30"/>
  <c r="K97" s="1"/>
  <c r="M97" s="1"/>
  <c r="R97" s="1"/>
  <c r="T96"/>
  <c r="C97" i="28" l="1"/>
  <c r="K97" s="1"/>
  <c r="M97" s="1"/>
  <c r="R97" s="1"/>
  <c r="T96"/>
  <c r="T97" i="30"/>
  <c r="C98"/>
  <c r="K98" s="1"/>
  <c r="M98" s="1"/>
  <c r="R98" s="1"/>
  <c r="C98" i="28" l="1"/>
  <c r="K98" s="1"/>
  <c r="M98" s="1"/>
  <c r="R98" s="1"/>
  <c r="T97"/>
  <c r="C99" i="30"/>
  <c r="K99" s="1"/>
  <c r="M99" s="1"/>
  <c r="R99" s="1"/>
  <c r="T98"/>
  <c r="C99" i="28" l="1"/>
  <c r="K99" s="1"/>
  <c r="M99" s="1"/>
  <c r="R99" s="1"/>
  <c r="T98"/>
  <c r="T99" i="30"/>
  <c r="C100"/>
  <c r="K100" s="1"/>
  <c r="M100" s="1"/>
  <c r="R100" s="1"/>
  <c r="C100" i="28" l="1"/>
  <c r="K100" s="1"/>
  <c r="M100" s="1"/>
  <c r="R100" s="1"/>
  <c r="T99"/>
  <c r="C101" i="30"/>
  <c r="K101" s="1"/>
  <c r="M101" s="1"/>
  <c r="R101" s="1"/>
  <c r="T100"/>
  <c r="C101" i="28" l="1"/>
  <c r="K101" s="1"/>
  <c r="M101" s="1"/>
  <c r="R101" s="1"/>
  <c r="T100"/>
  <c r="T101" i="30"/>
  <c r="C102"/>
  <c r="K102" s="1"/>
  <c r="M102" s="1"/>
  <c r="R102" s="1"/>
  <c r="C102" i="28" l="1"/>
  <c r="K102" s="1"/>
  <c r="M102" s="1"/>
  <c r="R102" s="1"/>
  <c r="T101"/>
  <c r="C103" i="30"/>
  <c r="K103" s="1"/>
  <c r="M103" s="1"/>
  <c r="R103" s="1"/>
  <c r="T102"/>
  <c r="C103" i="28" l="1"/>
  <c r="K103" s="1"/>
  <c r="M103" s="1"/>
  <c r="R103" s="1"/>
  <c r="T102"/>
  <c r="T103" i="30"/>
  <c r="C104"/>
  <c r="K104" s="1"/>
  <c r="M104" s="1"/>
  <c r="R104" s="1"/>
  <c r="C104" i="28" l="1"/>
  <c r="K104" s="1"/>
  <c r="M104" s="1"/>
  <c r="R104" s="1"/>
  <c r="T103"/>
  <c r="C105" i="30"/>
  <c r="K105" s="1"/>
  <c r="M105" s="1"/>
  <c r="R105" s="1"/>
  <c r="T104"/>
  <c r="C105" i="28" l="1"/>
  <c r="K105" s="1"/>
  <c r="M105" s="1"/>
  <c r="R105" s="1"/>
  <c r="T104"/>
  <c r="T105" i="30"/>
  <c r="C106"/>
  <c r="K106" s="1"/>
  <c r="M106" s="1"/>
  <c r="R106" s="1"/>
  <c r="C106" i="28" l="1"/>
  <c r="K106" s="1"/>
  <c r="M106" s="1"/>
  <c r="R106" s="1"/>
  <c r="T105"/>
  <c r="C107" i="30"/>
  <c r="K107" s="1"/>
  <c r="M107" s="1"/>
  <c r="R107" s="1"/>
  <c r="T106"/>
  <c r="C107" i="28" l="1"/>
  <c r="K107" s="1"/>
  <c r="M107" s="1"/>
  <c r="R107" s="1"/>
  <c r="T106"/>
  <c r="T107" i="30"/>
  <c r="C108"/>
  <c r="C108" i="28" l="1"/>
  <c r="T107"/>
  <c r="K108" i="30"/>
  <c r="M108" s="1"/>
  <c r="R108" s="1"/>
  <c r="L4"/>
  <c r="P4"/>
  <c r="K108" i="28" l="1"/>
  <c r="M108" s="1"/>
  <c r="R108" s="1"/>
  <c r="P2" s="1"/>
  <c r="P4"/>
  <c r="L4"/>
  <c r="T108" i="30"/>
  <c r="H4" s="1"/>
  <c r="E5"/>
  <c r="D4"/>
  <c r="C5"/>
  <c r="G5"/>
  <c r="P2"/>
  <c r="T108" i="28" l="1"/>
  <c r="H4" s="1"/>
  <c r="D4"/>
  <c r="G5"/>
  <c r="E5"/>
  <c r="C5"/>
  <c r="I5" i="30"/>
  <c r="I5" i="28" l="1"/>
</calcChain>
</file>

<file path=xl/sharedStrings.xml><?xml version="1.0" encoding="utf-8"?>
<sst xmlns="http://schemas.openxmlformats.org/spreadsheetml/2006/main" count="455" uniqueCount="77">
  <si>
    <t>気付き　質問</t>
  </si>
  <si>
    <t>感想</t>
  </si>
  <si>
    <t>今後</t>
  </si>
  <si>
    <t>売</t>
  </si>
  <si>
    <t>買</t>
  </si>
  <si>
    <t>通貨ペア</t>
    <rPh sb="0" eb="2">
      <t>ツウカ</t>
    </rPh>
    <phoneticPr fontId="3"/>
  </si>
  <si>
    <t>時間足</t>
    <rPh sb="0" eb="2">
      <t>ジカン</t>
    </rPh>
    <rPh sb="2" eb="3">
      <t>アシ</t>
    </rPh>
    <phoneticPr fontId="3"/>
  </si>
  <si>
    <t>当初資金</t>
    <rPh sb="0" eb="2">
      <t>トウショ</t>
    </rPh>
    <rPh sb="2" eb="4">
      <t>シキン</t>
    </rPh>
    <phoneticPr fontId="3"/>
  </si>
  <si>
    <t>最終資金</t>
    <rPh sb="0" eb="2">
      <t>サイシュウ</t>
    </rPh>
    <rPh sb="2" eb="4">
      <t>シキン</t>
    </rPh>
    <phoneticPr fontId="3"/>
  </si>
  <si>
    <t>エントリー理由</t>
    <rPh sb="5" eb="7">
      <t>リユウ</t>
    </rPh>
    <phoneticPr fontId="3"/>
  </si>
  <si>
    <t>決済理由</t>
    <rPh sb="0" eb="2">
      <t>ケッサイ</t>
    </rPh>
    <rPh sb="2" eb="4">
      <t>リユウ</t>
    </rPh>
    <phoneticPr fontId="3"/>
  </si>
  <si>
    <t>損益金額</t>
    <rPh sb="0" eb="2">
      <t>ソンエキ</t>
    </rPh>
    <rPh sb="2" eb="4">
      <t>キンガク</t>
    </rPh>
    <phoneticPr fontId="3"/>
  </si>
  <si>
    <t>損益pips</t>
    <rPh sb="0" eb="2">
      <t>ソンエキ</t>
    </rPh>
    <phoneticPr fontId="3"/>
  </si>
  <si>
    <t>最大ドローアップ</t>
    <rPh sb="0" eb="2">
      <t>サイダイ</t>
    </rPh>
    <phoneticPr fontId="3"/>
  </si>
  <si>
    <t>最大ドローダウン</t>
    <rPh sb="0" eb="2">
      <t>サイダイ</t>
    </rPh>
    <phoneticPr fontId="3"/>
  </si>
  <si>
    <t>勝数</t>
    <rPh sb="0" eb="1">
      <t>カ</t>
    </rPh>
    <rPh sb="1" eb="2">
      <t>カズ</t>
    </rPh>
    <phoneticPr fontId="3"/>
  </si>
  <si>
    <t>負数</t>
    <rPh sb="0" eb="1">
      <t>マ</t>
    </rPh>
    <rPh sb="1" eb="2">
      <t>カズ</t>
    </rPh>
    <phoneticPr fontId="3"/>
  </si>
  <si>
    <t>引分</t>
    <rPh sb="0" eb="1">
      <t>ヒ</t>
    </rPh>
    <rPh sb="1" eb="2">
      <t>ワ</t>
    </rPh>
    <phoneticPr fontId="3"/>
  </si>
  <si>
    <t>勝率</t>
    <rPh sb="0" eb="2">
      <t>ショウリツ</t>
    </rPh>
    <phoneticPr fontId="3"/>
  </si>
  <si>
    <t>最大連勝</t>
    <rPh sb="0" eb="2">
      <t>サイダイ</t>
    </rPh>
    <rPh sb="2" eb="4">
      <t>レンショウ</t>
    </rPh>
    <phoneticPr fontId="3"/>
  </si>
  <si>
    <t>最大連敗</t>
    <rPh sb="0" eb="2">
      <t>サイダイ</t>
    </rPh>
    <rPh sb="2" eb="4">
      <t>レンパイ</t>
    </rPh>
    <phoneticPr fontId="3"/>
  </si>
  <si>
    <t>No.</t>
    <phoneticPr fontId="3"/>
  </si>
  <si>
    <t>資金</t>
    <rPh sb="0" eb="2">
      <t>シキン</t>
    </rPh>
    <phoneticPr fontId="3"/>
  </si>
  <si>
    <t>エントリー</t>
    <phoneticPr fontId="3"/>
  </si>
  <si>
    <t>リスク（3%）</t>
    <phoneticPr fontId="3"/>
  </si>
  <si>
    <t>ロット</t>
    <phoneticPr fontId="3"/>
  </si>
  <si>
    <t>決済</t>
    <rPh sb="0" eb="2">
      <t>ケッサイ</t>
    </rPh>
    <phoneticPr fontId="3"/>
  </si>
  <si>
    <t>損益</t>
    <rPh sb="0" eb="2">
      <t>ソンエキ</t>
    </rPh>
    <phoneticPr fontId="3"/>
  </si>
  <si>
    <t>西暦</t>
    <rPh sb="0" eb="2">
      <t>セイレキ</t>
    </rPh>
    <phoneticPr fontId="3"/>
  </si>
  <si>
    <t>日付</t>
    <rPh sb="0" eb="2">
      <t>ヒヅケ</t>
    </rPh>
    <phoneticPr fontId="3"/>
  </si>
  <si>
    <t>売買</t>
    <rPh sb="0" eb="2">
      <t>バイバイ</t>
    </rPh>
    <phoneticPr fontId="3"/>
  </si>
  <si>
    <t>レート</t>
    <phoneticPr fontId="3"/>
  </si>
  <si>
    <t>pips</t>
    <phoneticPr fontId="3"/>
  </si>
  <si>
    <t>損失上限</t>
    <rPh sb="0" eb="2">
      <t>ソンシツ</t>
    </rPh>
    <rPh sb="2" eb="4">
      <t>ジョウゲン</t>
    </rPh>
    <phoneticPr fontId="3"/>
  </si>
  <si>
    <t>金額</t>
    <rPh sb="0" eb="2">
      <t>キンガク</t>
    </rPh>
    <phoneticPr fontId="3"/>
  </si>
  <si>
    <t>・トレーリングストップ（ダウ理論）</t>
    <rPh sb="14" eb="16">
      <t>リロン</t>
    </rPh>
    <phoneticPr fontId="3"/>
  </si>
  <si>
    <t>日足</t>
    <rPh sb="0" eb="2">
      <t>ヒアシ</t>
    </rPh>
    <phoneticPr fontId="3"/>
  </si>
  <si>
    <t>売</t>
    <phoneticPr fontId="2"/>
  </si>
  <si>
    <t>10MA・20MAの両方の上側にキャンドルがあれば買い方向、下側なら売り方向。MAに触れてPB出現でエントリー待ち、PB高値or安値ブレイクでエントリー。</t>
    <phoneticPr fontId="3"/>
  </si>
  <si>
    <t>検証終了通貨</t>
    <rPh sb="0" eb="2">
      <t>ケンショウ</t>
    </rPh>
    <rPh sb="2" eb="4">
      <t>シュウリョウ</t>
    </rPh>
    <rPh sb="4" eb="6">
      <t>ツウカ</t>
    </rPh>
    <phoneticPr fontId="2"/>
  </si>
  <si>
    <t>通貨ペア</t>
    <rPh sb="0" eb="2">
      <t>ツウカ</t>
    </rPh>
    <phoneticPr fontId="2"/>
  </si>
  <si>
    <t>終了日</t>
    <rPh sb="0" eb="3">
      <t>シュウリョウビ</t>
    </rPh>
    <phoneticPr fontId="2"/>
  </si>
  <si>
    <t>ルール</t>
    <phoneticPr fontId="2"/>
  </si>
  <si>
    <t>日足</t>
    <rPh sb="0" eb="2">
      <t>ヒアシ</t>
    </rPh>
    <phoneticPr fontId="2"/>
  </si>
  <si>
    <t>4Ｈ足</t>
    <rPh sb="2" eb="3">
      <t>アシ</t>
    </rPh>
    <phoneticPr fontId="2"/>
  </si>
  <si>
    <t>１Ｈ足</t>
    <rPh sb="2" eb="3">
      <t>アシ</t>
    </rPh>
    <phoneticPr fontId="2"/>
  </si>
  <si>
    <t>1時間足</t>
    <rPh sb="1" eb="3">
      <t>ジカン</t>
    </rPh>
    <rPh sb="3" eb="4">
      <t>アシ</t>
    </rPh>
    <phoneticPr fontId="3"/>
  </si>
  <si>
    <t>リスク（2%）</t>
    <phoneticPr fontId="3"/>
  </si>
  <si>
    <t>・ストップリミット１：１にて決済</t>
    <rPh sb="14" eb="16">
      <t>ケッサイ</t>
    </rPh>
    <phoneticPr fontId="3"/>
  </si>
  <si>
    <t>USDJPY</t>
    <phoneticPr fontId="2"/>
  </si>
  <si>
    <t>USD/JPY</t>
    <phoneticPr fontId="2"/>
  </si>
  <si>
    <t>仕掛け1</t>
    <rPh sb="0" eb="2">
      <t>シカ</t>
    </rPh>
    <phoneticPr fontId="2"/>
  </si>
  <si>
    <t>エントリーNo.12，13</t>
    <phoneticPr fontId="2"/>
  </si>
  <si>
    <t>エントリーNo.1，2</t>
    <phoneticPr fontId="2"/>
  </si>
  <si>
    <t>エントリーNo.22，23</t>
    <phoneticPr fontId="2"/>
  </si>
  <si>
    <t>エントリーNo.31，32</t>
    <phoneticPr fontId="2"/>
  </si>
  <si>
    <t>エントリーNo.41，42</t>
    <phoneticPr fontId="2"/>
  </si>
  <si>
    <t>エントリーNo.50，51，52</t>
    <phoneticPr fontId="2"/>
  </si>
  <si>
    <t>エントリーNo.59，60，61</t>
    <phoneticPr fontId="2"/>
  </si>
  <si>
    <t>エントリーNo.69，70</t>
    <phoneticPr fontId="2"/>
  </si>
  <si>
    <t>エントリーNo.81</t>
    <phoneticPr fontId="2"/>
  </si>
  <si>
    <t>エントリーNo.100</t>
    <phoneticPr fontId="2"/>
  </si>
  <si>
    <t>エントリーNo.11</t>
    <phoneticPr fontId="2"/>
  </si>
  <si>
    <t>エントリーNo.20</t>
    <phoneticPr fontId="2"/>
  </si>
  <si>
    <t>エントリーNo.31</t>
    <phoneticPr fontId="2"/>
  </si>
  <si>
    <t>エントリーNo.41</t>
    <phoneticPr fontId="2"/>
  </si>
  <si>
    <t>エントリーNo.51</t>
    <phoneticPr fontId="2"/>
  </si>
  <si>
    <t>エントリーNo.59</t>
    <phoneticPr fontId="2"/>
  </si>
  <si>
    <t>エントリーNo.70</t>
    <phoneticPr fontId="2"/>
  </si>
  <si>
    <t>エントリーNo.80</t>
    <phoneticPr fontId="2"/>
  </si>
  <si>
    <t>エントリーNo.98</t>
    <phoneticPr fontId="2"/>
  </si>
  <si>
    <t>勝率低めで、利益率重視の手法という前提で検証を始めました。結果その通りだったのですが、途中連敗が続くと（最大で8連敗）、実際のトレードの場合、どれだけ納得して続けられるのかは、それこそこうした検証をやり続けることが大事であると実感しました。今はこの手法で1度だけの検証ですので、まだまだ足りないとは思いますが。</t>
    <phoneticPr fontId="2"/>
  </si>
  <si>
    <t>10MA・20MAの両方の上側にキャンドルがあれば買い方向、下側なら売り方向。MAに触れてPB出現でエントリー待ち、PB高値or安値ブレイクでエントリー。
エントリー後に新たなPBが出ても、トレーリングストップにかかる前であればそのキャンドルは無視して続行した。</t>
    <rPh sb="83" eb="84">
      <t>ゴ</t>
    </rPh>
    <rPh sb="85" eb="86">
      <t>アラ</t>
    </rPh>
    <rPh sb="91" eb="92">
      <t>デ</t>
    </rPh>
    <rPh sb="109" eb="110">
      <t>マエ</t>
    </rPh>
    <rPh sb="122" eb="124">
      <t>ムシ</t>
    </rPh>
    <rPh sb="126" eb="128">
      <t>ゾッコウ</t>
    </rPh>
    <phoneticPr fontId="3"/>
  </si>
  <si>
    <t>USDJPY</t>
    <phoneticPr fontId="2"/>
  </si>
  <si>
    <t>移動平均線が平行になるような局面（特に2本ともそのようになるような時）には、価格が上下に振れやすいので、結果損切りが多くなる傾向にあるようです。今回はその辺りの見極めをせず、とにかくサインがでたらエントリーとしてみたので、相場の状況に応じてエントリーの見極めができるようになれば勝率はもう少し上がるのではないかとも思いました。</t>
    <rPh sb="0" eb="2">
      <t>イドウ</t>
    </rPh>
    <rPh sb="2" eb="4">
      <t>ヘイキン</t>
    </rPh>
    <rPh sb="4" eb="5">
      <t>セン</t>
    </rPh>
    <rPh sb="6" eb="8">
      <t>ヘイコウ</t>
    </rPh>
    <rPh sb="14" eb="16">
      <t>キョクメン</t>
    </rPh>
    <rPh sb="17" eb="18">
      <t>トク</t>
    </rPh>
    <rPh sb="20" eb="21">
      <t>ホン</t>
    </rPh>
    <rPh sb="33" eb="34">
      <t>トキ</t>
    </rPh>
    <rPh sb="38" eb="40">
      <t>カカク</t>
    </rPh>
    <rPh sb="41" eb="43">
      <t>ジョウゲ</t>
    </rPh>
    <rPh sb="44" eb="45">
      <t>フ</t>
    </rPh>
    <rPh sb="52" eb="54">
      <t>ケッカ</t>
    </rPh>
    <rPh sb="54" eb="55">
      <t>ソン</t>
    </rPh>
    <rPh sb="55" eb="56">
      <t>ギ</t>
    </rPh>
    <rPh sb="58" eb="59">
      <t>オオ</t>
    </rPh>
    <rPh sb="62" eb="64">
      <t>ケイコウ</t>
    </rPh>
    <rPh sb="72" eb="74">
      <t>コンカイ</t>
    </rPh>
    <rPh sb="77" eb="78">
      <t>アタ</t>
    </rPh>
    <rPh sb="80" eb="82">
      <t>ミキワ</t>
    </rPh>
    <rPh sb="111" eb="113">
      <t>ソウバ</t>
    </rPh>
    <rPh sb="114" eb="116">
      <t>ジョウキョウ</t>
    </rPh>
    <rPh sb="117" eb="118">
      <t>オウ</t>
    </rPh>
    <rPh sb="126" eb="128">
      <t>ミキワ</t>
    </rPh>
    <rPh sb="139" eb="141">
      <t>ショウリツ</t>
    </rPh>
    <rPh sb="144" eb="145">
      <t>スコ</t>
    </rPh>
    <rPh sb="146" eb="147">
      <t>ア</t>
    </rPh>
    <rPh sb="157" eb="158">
      <t>オモ</t>
    </rPh>
    <phoneticPr fontId="2"/>
  </si>
  <si>
    <t>無料説明会にて提示された手法も検証してみました。トレンド相場においては6割程度の勝率で、ストップリミット1：1に設定している旨の説明がありましたが、今回の検証では勝率はそれよりも低くなりました。たまたま検証した時期にトレンドが出ていなかったためと思われます。</t>
    <phoneticPr fontId="2"/>
  </si>
  <si>
    <t>勝ちやすい移動平均線のパターン、負けやすいパターンと言うのが存在しそうな感じが致します。</t>
    <rPh sb="0" eb="1">
      <t>カ</t>
    </rPh>
    <rPh sb="5" eb="10">
      <t>イドウヘイキンセン</t>
    </rPh>
    <rPh sb="16" eb="17">
      <t>マ</t>
    </rPh>
    <rPh sb="26" eb="27">
      <t>イ</t>
    </rPh>
    <rPh sb="30" eb="32">
      <t>ソンザイ</t>
    </rPh>
    <rPh sb="36" eb="37">
      <t>カン</t>
    </rPh>
    <rPh sb="39" eb="40">
      <t>イタ</t>
    </rPh>
    <phoneticPr fontId="2"/>
  </si>
</sst>
</file>

<file path=xl/styles.xml><?xml version="1.0" encoding="utf-8"?>
<styleSheet xmlns="http://schemas.openxmlformats.org/spreadsheetml/2006/main">
  <numFmts count="6">
    <numFmt numFmtId="176" formatCode="0.00_ "/>
    <numFmt numFmtId="177" formatCode="m/d;@"/>
    <numFmt numFmtId="178" formatCode="#,##0_ ;[Red]\-#,##0\ "/>
    <numFmt numFmtId="179" formatCode="0.0%"/>
    <numFmt numFmtId="180" formatCode="#,##0_ "/>
    <numFmt numFmtId="181" formatCode="0.0_ ;[Red]\-0.0\ "/>
  </numFmts>
  <fonts count="11">
    <font>
      <sz val="11"/>
      <color indexed="8"/>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b/>
      <sz val="11"/>
      <color indexed="8"/>
      <name val="ＭＳ Ｐゴシック"/>
      <family val="3"/>
      <charset val="128"/>
    </font>
    <font>
      <b/>
      <sz val="14"/>
      <color indexed="8"/>
      <name val="ＭＳ Ｐゴシック"/>
      <family val="3"/>
      <charset val="128"/>
    </font>
    <font>
      <sz val="14"/>
      <color indexed="8"/>
      <name val="ＭＳ Ｐゴシック"/>
      <family val="3"/>
      <charset val="128"/>
    </font>
    <font>
      <b/>
      <sz val="12"/>
      <color indexed="8"/>
      <name val="ＭＳ Ｐゴシック"/>
      <family val="3"/>
      <charset val="128"/>
    </font>
    <font>
      <b/>
      <sz val="11"/>
      <color theme="1"/>
      <name val="ＭＳ Ｐゴシック"/>
      <family val="3"/>
      <charset val="128"/>
      <scheme val="minor"/>
    </font>
    <font>
      <sz val="11"/>
      <name val="ＭＳ Ｐゴシック"/>
      <family val="3"/>
      <charset val="128"/>
      <scheme val="minor"/>
    </font>
    <font>
      <b/>
      <sz val="14"/>
      <color rgb="FFFF0000"/>
      <name val="ＭＳ Ｐゴシック"/>
      <family val="3"/>
      <charset val="128"/>
    </font>
  </fonts>
  <fills count="11">
    <fill>
      <patternFill patternType="none"/>
    </fill>
    <fill>
      <patternFill patternType="gray125"/>
    </fill>
    <fill>
      <patternFill patternType="solid">
        <fgColor rgb="FFFFCC99"/>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CC"/>
        <bgColor indexed="64"/>
      </patternFill>
    </fill>
    <fill>
      <patternFill patternType="solid">
        <fgColor theme="8" tint="0.39997558519241921"/>
        <bgColor indexed="64"/>
      </patternFill>
    </fill>
    <fill>
      <patternFill patternType="solid">
        <fgColor rgb="FFCCCCFF"/>
        <bgColor indexed="64"/>
      </patternFill>
    </fill>
    <fill>
      <patternFill patternType="solid">
        <fgColor rgb="FFCCFFFF"/>
        <bgColor indexed="64"/>
      </patternFill>
    </fill>
    <fill>
      <patternFill patternType="solid">
        <fgColor rgb="FFFFCCFF"/>
        <bgColor indexed="64"/>
      </patternFill>
    </fill>
    <fill>
      <patternFill patternType="solid">
        <fgColor rgb="FFEAEAEA"/>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88">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179" fontId="0" fillId="0" borderId="1" xfId="1" applyNumberFormat="1" applyFont="1" applyBorder="1" applyAlignment="1">
      <alignment horizontal="center" vertical="center"/>
    </xf>
    <xf numFmtId="0" fontId="8" fillId="2" borderId="1" xfId="0" applyFont="1" applyFill="1" applyBorder="1" applyAlignment="1">
      <alignment horizontal="center" vertical="center" shrinkToFit="1"/>
    </xf>
    <xf numFmtId="0" fontId="8" fillId="3" borderId="1" xfId="0" applyFont="1" applyFill="1" applyBorder="1" applyAlignment="1">
      <alignment horizontal="center" vertical="center" shrinkToFit="1"/>
    </xf>
    <xf numFmtId="176" fontId="9" fillId="0" borderId="1" xfId="0" applyNumberFormat="1" applyFont="1" applyFill="1" applyBorder="1" applyAlignment="1">
      <alignment horizontal="center" vertical="center"/>
    </xf>
    <xf numFmtId="0" fontId="0" fillId="0" borderId="2" xfId="0" applyBorder="1" applyAlignment="1">
      <alignment horizontal="center" vertical="center"/>
    </xf>
    <xf numFmtId="177" fontId="9" fillId="0" borderId="1" xfId="0" applyNumberFormat="1" applyFont="1" applyFill="1" applyBorder="1" applyAlignment="1">
      <alignment horizontal="center" vertical="center"/>
    </xf>
    <xf numFmtId="0" fontId="8" fillId="4" borderId="2" xfId="0" applyFont="1" applyFill="1" applyBorder="1" applyAlignment="1">
      <alignment vertical="center"/>
    </xf>
    <xf numFmtId="0" fontId="0" fillId="0" borderId="3" xfId="0" applyBorder="1" applyAlignment="1">
      <alignment horizontal="center" vertical="center"/>
    </xf>
    <xf numFmtId="0" fontId="8" fillId="0" borderId="3" xfId="0" applyFont="1" applyFill="1" applyBorder="1" applyAlignment="1">
      <alignment horizontal="center" vertical="center"/>
    </xf>
    <xf numFmtId="0" fontId="0" fillId="0" borderId="3" xfId="0" applyFill="1" applyBorder="1" applyAlignment="1">
      <alignment horizontal="center" vertical="center"/>
    </xf>
    <xf numFmtId="0" fontId="8" fillId="0" borderId="3" xfId="0" applyFont="1" applyFill="1" applyBorder="1" applyAlignment="1">
      <alignment vertical="center"/>
    </xf>
    <xf numFmtId="0" fontId="0" fillId="0" borderId="4" xfId="0" applyFill="1" applyBorder="1" applyAlignment="1">
      <alignment horizontal="center" vertical="center"/>
    </xf>
    <xf numFmtId="0" fontId="8" fillId="0" borderId="4" xfId="0" applyFont="1" applyFill="1" applyBorder="1" applyAlignment="1">
      <alignment horizontal="center" vertical="center"/>
    </xf>
    <xf numFmtId="0" fontId="0" fillId="0" borderId="5" xfId="0" applyBorder="1" applyAlignment="1">
      <alignment horizontal="center" vertical="center"/>
    </xf>
    <xf numFmtId="179" fontId="0" fillId="0" borderId="3" xfId="1" applyNumberFormat="1" applyFont="1" applyFill="1" applyBorder="1" applyAlignment="1">
      <alignment horizontal="center" vertical="center"/>
    </xf>
    <xf numFmtId="0" fontId="8" fillId="4" borderId="6" xfId="0" applyFont="1" applyFill="1" applyBorder="1" applyAlignment="1">
      <alignment vertical="center"/>
    </xf>
    <xf numFmtId="0" fontId="8" fillId="5" borderId="1" xfId="0" applyFont="1" applyFill="1" applyBorder="1" applyAlignment="1">
      <alignment horizontal="center" vertical="center" shrinkToFit="1"/>
    </xf>
    <xf numFmtId="0" fontId="9" fillId="0" borderId="1"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5" xfId="0" applyFont="1" applyFill="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6" fillId="0" borderId="0" xfId="0" applyFont="1" applyAlignment="1">
      <alignment horizontal="center" vertical="center"/>
    </xf>
    <xf numFmtId="0" fontId="6" fillId="0" borderId="0" xfId="0" applyFont="1">
      <alignment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5" fillId="6" borderId="1" xfId="0" applyFont="1" applyFill="1" applyBorder="1" applyAlignment="1">
      <alignment horizontal="center" vertical="center"/>
    </xf>
    <xf numFmtId="0" fontId="10" fillId="6" borderId="1" xfId="0" applyFont="1" applyFill="1" applyBorder="1" applyAlignment="1">
      <alignment horizontal="center" vertical="center"/>
    </xf>
    <xf numFmtId="0" fontId="10" fillId="0" borderId="0" xfId="0" applyFont="1" applyAlignment="1">
      <alignment horizontal="center" vertical="center"/>
    </xf>
    <xf numFmtId="14"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7" fillId="0" borderId="0" xfId="0" applyFont="1" applyAlignment="1">
      <alignment horizontal="center" vertical="center"/>
    </xf>
    <xf numFmtId="0" fontId="9" fillId="0" borderId="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xf>
    <xf numFmtId="180" fontId="9" fillId="0" borderId="1" xfId="0" applyNumberFormat="1" applyFont="1" applyFill="1" applyBorder="1" applyAlignment="1">
      <alignment horizontal="center" vertical="center"/>
    </xf>
    <xf numFmtId="0" fontId="9" fillId="0" borderId="1" xfId="0" applyFont="1" applyFill="1" applyBorder="1" applyAlignment="1">
      <alignment horizontal="center" vertical="center"/>
    </xf>
    <xf numFmtId="178" fontId="9" fillId="0" borderId="1" xfId="0" applyNumberFormat="1" applyFont="1" applyFill="1" applyBorder="1" applyAlignment="1">
      <alignment horizontal="center" vertical="center"/>
    </xf>
    <xf numFmtId="181" fontId="9" fillId="0" borderId="1" xfId="0" applyNumberFormat="1" applyFont="1" applyFill="1" applyBorder="1" applyAlignment="1">
      <alignment horizontal="center" vertical="center"/>
    </xf>
    <xf numFmtId="0" fontId="8" fillId="8" borderId="8" xfId="0" applyFont="1" applyFill="1" applyBorder="1" applyAlignment="1">
      <alignment horizontal="center" vertical="center" shrinkToFit="1"/>
    </xf>
    <xf numFmtId="0" fontId="8" fillId="8" borderId="1" xfId="0" applyFont="1" applyFill="1" applyBorder="1" applyAlignment="1">
      <alignment horizontal="center" vertical="center" shrinkToFit="1"/>
    </xf>
    <xf numFmtId="0" fontId="8" fillId="9" borderId="6" xfId="0" applyFont="1" applyFill="1" applyBorder="1" applyAlignment="1">
      <alignment horizontal="center" vertical="center" shrinkToFit="1"/>
    </xf>
    <xf numFmtId="0" fontId="8" fillId="9" borderId="9" xfId="0" applyFont="1" applyFill="1" applyBorder="1" applyAlignment="1">
      <alignment horizontal="center" vertical="center" shrinkToFit="1"/>
    </xf>
    <xf numFmtId="0" fontId="8" fillId="9" borderId="10" xfId="0" applyFont="1" applyFill="1" applyBorder="1" applyAlignment="1">
      <alignment horizontal="center" vertical="center" shrinkToFit="1"/>
    </xf>
    <xf numFmtId="0" fontId="8" fillId="9" borderId="11" xfId="0" applyFont="1" applyFill="1" applyBorder="1" applyAlignment="1">
      <alignment horizontal="center" vertical="center" shrinkToFit="1"/>
    </xf>
    <xf numFmtId="0" fontId="8" fillId="5" borderId="10" xfId="0" applyFont="1" applyFill="1" applyBorder="1" applyAlignment="1">
      <alignment horizontal="center" vertical="center" shrinkToFit="1"/>
    </xf>
    <xf numFmtId="0" fontId="8" fillId="5" borderId="3" xfId="0" applyFont="1" applyFill="1" applyBorder="1" applyAlignment="1">
      <alignment horizontal="center" vertical="center" shrinkToFit="1"/>
    </xf>
    <xf numFmtId="0" fontId="8" fillId="5" borderId="2" xfId="0" applyFont="1" applyFill="1" applyBorder="1" applyAlignment="1">
      <alignment horizontal="center" vertical="center" shrinkToFit="1"/>
    </xf>
    <xf numFmtId="0" fontId="8" fillId="2" borderId="10"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0" fontId="8" fillId="10" borderId="1" xfId="0" applyFont="1" applyFill="1" applyBorder="1" applyAlignment="1">
      <alignment horizontal="center" vertical="center" shrinkToFit="1"/>
    </xf>
    <xf numFmtId="0" fontId="8" fillId="3" borderId="10" xfId="0" applyFont="1" applyFill="1" applyBorder="1" applyAlignment="1">
      <alignment horizontal="center" vertical="center" shrinkToFit="1"/>
    </xf>
    <xf numFmtId="0" fontId="8" fillId="3" borderId="3" xfId="0" applyFont="1" applyFill="1" applyBorder="1" applyAlignment="1">
      <alignment horizontal="center" vertical="center" shrinkToFit="1"/>
    </xf>
    <xf numFmtId="0" fontId="8" fillId="3" borderId="2" xfId="0" applyFont="1" applyFill="1" applyBorder="1" applyAlignment="1">
      <alignment horizontal="center" vertical="center" shrinkToFit="1"/>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8" fillId="7" borderId="1" xfId="0" applyFont="1" applyFill="1" applyBorder="1" applyAlignment="1">
      <alignment horizontal="center" vertical="center" shrinkToFit="1"/>
    </xf>
    <xf numFmtId="0" fontId="8" fillId="5" borderId="7" xfId="0" applyFont="1" applyFill="1" applyBorder="1" applyAlignment="1">
      <alignment horizontal="center" vertical="center" shrinkToFit="1"/>
    </xf>
    <xf numFmtId="0" fontId="8" fillId="2" borderId="7" xfId="0" applyFont="1" applyFill="1" applyBorder="1" applyAlignment="1">
      <alignment horizontal="center" vertical="center" shrinkToFit="1"/>
    </xf>
    <xf numFmtId="0" fontId="8" fillId="3" borderId="7" xfId="0" applyFont="1" applyFill="1" applyBorder="1" applyAlignment="1">
      <alignment horizontal="center" vertical="center" shrinkToFit="1"/>
    </xf>
    <xf numFmtId="178" fontId="0" fillId="0" borderId="1" xfId="0" applyNumberFormat="1" applyBorder="1" applyAlignment="1">
      <alignment horizontal="center" vertical="center"/>
    </xf>
    <xf numFmtId="181" fontId="0" fillId="0" borderId="1" xfId="0" applyNumberFormat="1" applyBorder="1" applyAlignment="1">
      <alignment horizontal="center" vertical="center"/>
    </xf>
    <xf numFmtId="180"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0" fontId="8" fillId="4" borderId="1" xfId="0" applyFont="1" applyFill="1" applyBorder="1" applyAlignment="1">
      <alignment horizontal="center" vertical="center" shrinkToFit="1"/>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vertical="top" wrapText="1"/>
    </xf>
    <xf numFmtId="0" fontId="0" fillId="0" borderId="0" xfId="0" applyAlignment="1">
      <alignment vertical="top"/>
    </xf>
  </cellXfs>
  <cellStyles count="4">
    <cellStyle name="パーセント" xfId="1" builtinId="5"/>
    <cellStyle name="標準" xfId="0" builtinId="0"/>
    <cellStyle name="標準 2" xfId="2"/>
    <cellStyle name="標準 3" xfId="3"/>
  </cellStyles>
  <dxfs count="24">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8" Type="http://schemas.openxmlformats.org/officeDocument/2006/relationships/image" Target="../media/image18.png"/><Relationship Id="rId3" Type="http://schemas.openxmlformats.org/officeDocument/2006/relationships/image" Target="../media/image13.png"/><Relationship Id="rId7" Type="http://schemas.openxmlformats.org/officeDocument/2006/relationships/image" Target="../media/image17.png"/><Relationship Id="rId2" Type="http://schemas.openxmlformats.org/officeDocument/2006/relationships/image" Target="../media/image12.png"/><Relationship Id="rId1" Type="http://schemas.openxmlformats.org/officeDocument/2006/relationships/image" Target="../media/image11.png"/><Relationship Id="rId6" Type="http://schemas.openxmlformats.org/officeDocument/2006/relationships/image" Target="../media/image16.png"/><Relationship Id="rId5" Type="http://schemas.openxmlformats.org/officeDocument/2006/relationships/image" Target="../media/image15.png"/><Relationship Id="rId10" Type="http://schemas.openxmlformats.org/officeDocument/2006/relationships/image" Target="../media/image20.png"/><Relationship Id="rId4" Type="http://schemas.openxmlformats.org/officeDocument/2006/relationships/image" Target="../media/image14.png"/><Relationship Id="rId9" Type="http://schemas.openxmlformats.org/officeDocument/2006/relationships/image" Target="../media/image19.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12</xdr:col>
      <xdr:colOff>117601</xdr:colOff>
      <xdr:row>33</xdr:row>
      <xdr:rowOff>107086</xdr:rowOff>
    </xdr:to>
    <xdr:pic>
      <xdr:nvPicPr>
        <xdr:cNvPr id="12" name="図 11"/>
        <xdr:cNvPicPr>
          <a:picLocks noChangeAspect="1"/>
        </xdr:cNvPicPr>
      </xdr:nvPicPr>
      <xdr:blipFill>
        <a:blip xmlns:r="http://schemas.openxmlformats.org/officeDocument/2006/relationships" r:embed="rId1" cstate="print"/>
        <a:stretch>
          <a:fillRect/>
        </a:stretch>
      </xdr:blipFill>
      <xdr:spPr>
        <a:xfrm>
          <a:off x="0" y="361950"/>
          <a:ext cx="8166226" cy="5717311"/>
        </a:xfrm>
        <a:prstGeom prst="rect">
          <a:avLst/>
        </a:prstGeom>
      </xdr:spPr>
    </xdr:pic>
    <xdr:clientData/>
  </xdr:twoCellAnchor>
  <xdr:twoCellAnchor editAs="oneCell">
    <xdr:from>
      <xdr:col>0</xdr:col>
      <xdr:colOff>0</xdr:colOff>
      <xdr:row>37</xdr:row>
      <xdr:rowOff>0</xdr:rowOff>
    </xdr:from>
    <xdr:to>
      <xdr:col>12</xdr:col>
      <xdr:colOff>146187</xdr:colOff>
      <xdr:row>69</xdr:row>
      <xdr:rowOff>30928</xdr:rowOff>
    </xdr:to>
    <xdr:pic>
      <xdr:nvPicPr>
        <xdr:cNvPr id="13" name="図 12"/>
        <xdr:cNvPicPr>
          <a:picLocks noChangeAspect="1"/>
        </xdr:cNvPicPr>
      </xdr:nvPicPr>
      <xdr:blipFill>
        <a:blip xmlns:r="http://schemas.openxmlformats.org/officeDocument/2006/relationships" r:embed="rId2" cstate="print"/>
        <a:stretch>
          <a:fillRect/>
        </a:stretch>
      </xdr:blipFill>
      <xdr:spPr>
        <a:xfrm>
          <a:off x="0" y="6696075"/>
          <a:ext cx="8194812" cy="5822128"/>
        </a:xfrm>
        <a:prstGeom prst="rect">
          <a:avLst/>
        </a:prstGeom>
      </xdr:spPr>
    </xdr:pic>
    <xdr:clientData/>
  </xdr:twoCellAnchor>
  <xdr:twoCellAnchor editAs="oneCell">
    <xdr:from>
      <xdr:col>0</xdr:col>
      <xdr:colOff>0</xdr:colOff>
      <xdr:row>72</xdr:row>
      <xdr:rowOff>0</xdr:rowOff>
    </xdr:from>
    <xdr:to>
      <xdr:col>12</xdr:col>
      <xdr:colOff>98543</xdr:colOff>
      <xdr:row>103</xdr:row>
      <xdr:rowOff>154730</xdr:rowOff>
    </xdr:to>
    <xdr:pic>
      <xdr:nvPicPr>
        <xdr:cNvPr id="14" name="図 13"/>
        <xdr:cNvPicPr>
          <a:picLocks noChangeAspect="1"/>
        </xdr:cNvPicPr>
      </xdr:nvPicPr>
      <xdr:blipFill>
        <a:blip xmlns:r="http://schemas.openxmlformats.org/officeDocument/2006/relationships" r:embed="rId3" cstate="print"/>
        <a:stretch>
          <a:fillRect/>
        </a:stretch>
      </xdr:blipFill>
      <xdr:spPr>
        <a:xfrm>
          <a:off x="0" y="13030200"/>
          <a:ext cx="8147168" cy="5764955"/>
        </a:xfrm>
        <a:prstGeom prst="rect">
          <a:avLst/>
        </a:prstGeom>
      </xdr:spPr>
    </xdr:pic>
    <xdr:clientData/>
  </xdr:twoCellAnchor>
  <xdr:twoCellAnchor editAs="oneCell">
    <xdr:from>
      <xdr:col>0</xdr:col>
      <xdr:colOff>0</xdr:colOff>
      <xdr:row>108</xdr:row>
      <xdr:rowOff>0</xdr:rowOff>
    </xdr:from>
    <xdr:to>
      <xdr:col>15</xdr:col>
      <xdr:colOff>185135</xdr:colOff>
      <xdr:row>139</xdr:row>
      <xdr:rowOff>78499</xdr:rowOff>
    </xdr:to>
    <xdr:pic>
      <xdr:nvPicPr>
        <xdr:cNvPr id="15" name="図 14"/>
        <xdr:cNvPicPr>
          <a:picLocks noChangeAspect="1"/>
        </xdr:cNvPicPr>
      </xdr:nvPicPr>
      <xdr:blipFill>
        <a:blip xmlns:r="http://schemas.openxmlformats.org/officeDocument/2006/relationships" r:embed="rId4" cstate="print"/>
        <a:stretch>
          <a:fillRect/>
        </a:stretch>
      </xdr:blipFill>
      <xdr:spPr>
        <a:xfrm>
          <a:off x="0" y="19545300"/>
          <a:ext cx="10291160" cy="5688724"/>
        </a:xfrm>
        <a:prstGeom prst="rect">
          <a:avLst/>
        </a:prstGeom>
      </xdr:spPr>
    </xdr:pic>
    <xdr:clientData/>
  </xdr:twoCellAnchor>
  <xdr:twoCellAnchor editAs="oneCell">
    <xdr:from>
      <xdr:col>0</xdr:col>
      <xdr:colOff>0</xdr:colOff>
      <xdr:row>144</xdr:row>
      <xdr:rowOff>0</xdr:rowOff>
    </xdr:from>
    <xdr:to>
      <xdr:col>9</xdr:col>
      <xdr:colOff>135827</xdr:colOff>
      <xdr:row>175</xdr:row>
      <xdr:rowOff>173788</xdr:rowOff>
    </xdr:to>
    <xdr:pic>
      <xdr:nvPicPr>
        <xdr:cNvPr id="16" name="図 15"/>
        <xdr:cNvPicPr>
          <a:picLocks noChangeAspect="1"/>
        </xdr:cNvPicPr>
      </xdr:nvPicPr>
      <xdr:blipFill>
        <a:blip xmlns:r="http://schemas.openxmlformats.org/officeDocument/2006/relationships" r:embed="rId5" cstate="print"/>
        <a:stretch>
          <a:fillRect/>
        </a:stretch>
      </xdr:blipFill>
      <xdr:spPr>
        <a:xfrm>
          <a:off x="0" y="26060400"/>
          <a:ext cx="6127052" cy="5784013"/>
        </a:xfrm>
        <a:prstGeom prst="rect">
          <a:avLst/>
        </a:prstGeom>
      </xdr:spPr>
    </xdr:pic>
    <xdr:clientData/>
  </xdr:twoCellAnchor>
  <xdr:twoCellAnchor editAs="oneCell">
    <xdr:from>
      <xdr:col>0</xdr:col>
      <xdr:colOff>0</xdr:colOff>
      <xdr:row>179</xdr:row>
      <xdr:rowOff>0</xdr:rowOff>
    </xdr:from>
    <xdr:to>
      <xdr:col>8</xdr:col>
      <xdr:colOff>297540</xdr:colOff>
      <xdr:row>210</xdr:row>
      <xdr:rowOff>164259</xdr:rowOff>
    </xdr:to>
    <xdr:pic>
      <xdr:nvPicPr>
        <xdr:cNvPr id="17" name="図 16"/>
        <xdr:cNvPicPr>
          <a:picLocks noChangeAspect="1"/>
        </xdr:cNvPicPr>
      </xdr:nvPicPr>
      <xdr:blipFill>
        <a:blip xmlns:r="http://schemas.openxmlformats.org/officeDocument/2006/relationships" r:embed="rId6" cstate="print"/>
        <a:stretch>
          <a:fillRect/>
        </a:stretch>
      </xdr:blipFill>
      <xdr:spPr>
        <a:xfrm>
          <a:off x="0" y="32394525"/>
          <a:ext cx="5602965" cy="5774484"/>
        </a:xfrm>
        <a:prstGeom prst="rect">
          <a:avLst/>
        </a:prstGeom>
      </xdr:spPr>
    </xdr:pic>
    <xdr:clientData/>
  </xdr:twoCellAnchor>
  <xdr:twoCellAnchor editAs="oneCell">
    <xdr:from>
      <xdr:col>0</xdr:col>
      <xdr:colOff>0</xdr:colOff>
      <xdr:row>214</xdr:row>
      <xdr:rowOff>0</xdr:rowOff>
    </xdr:from>
    <xdr:to>
      <xdr:col>8</xdr:col>
      <xdr:colOff>316597</xdr:colOff>
      <xdr:row>245</xdr:row>
      <xdr:rowOff>145201</xdr:rowOff>
    </xdr:to>
    <xdr:pic>
      <xdr:nvPicPr>
        <xdr:cNvPr id="18" name="図 17"/>
        <xdr:cNvPicPr>
          <a:picLocks noChangeAspect="1"/>
        </xdr:cNvPicPr>
      </xdr:nvPicPr>
      <xdr:blipFill>
        <a:blip xmlns:r="http://schemas.openxmlformats.org/officeDocument/2006/relationships" r:embed="rId7" cstate="print"/>
        <a:stretch>
          <a:fillRect/>
        </a:stretch>
      </xdr:blipFill>
      <xdr:spPr>
        <a:xfrm>
          <a:off x="0" y="38728650"/>
          <a:ext cx="5622022" cy="5755426"/>
        </a:xfrm>
        <a:prstGeom prst="rect">
          <a:avLst/>
        </a:prstGeom>
      </xdr:spPr>
    </xdr:pic>
    <xdr:clientData/>
  </xdr:twoCellAnchor>
  <xdr:twoCellAnchor editAs="oneCell">
    <xdr:from>
      <xdr:col>0</xdr:col>
      <xdr:colOff>0</xdr:colOff>
      <xdr:row>250</xdr:row>
      <xdr:rowOff>0</xdr:rowOff>
    </xdr:from>
    <xdr:to>
      <xdr:col>9</xdr:col>
      <xdr:colOff>564625</xdr:colOff>
      <xdr:row>282</xdr:row>
      <xdr:rowOff>40457</xdr:rowOff>
    </xdr:to>
    <xdr:pic>
      <xdr:nvPicPr>
        <xdr:cNvPr id="19" name="図 18"/>
        <xdr:cNvPicPr>
          <a:picLocks noChangeAspect="1"/>
        </xdr:cNvPicPr>
      </xdr:nvPicPr>
      <xdr:blipFill>
        <a:blip xmlns:r="http://schemas.openxmlformats.org/officeDocument/2006/relationships" r:embed="rId8" cstate="print"/>
        <a:stretch>
          <a:fillRect/>
        </a:stretch>
      </xdr:blipFill>
      <xdr:spPr>
        <a:xfrm>
          <a:off x="0" y="45243750"/>
          <a:ext cx="6555850" cy="5831657"/>
        </a:xfrm>
        <a:prstGeom prst="rect">
          <a:avLst/>
        </a:prstGeom>
      </xdr:spPr>
    </xdr:pic>
    <xdr:clientData/>
  </xdr:twoCellAnchor>
  <xdr:twoCellAnchor editAs="oneCell">
    <xdr:from>
      <xdr:col>0</xdr:col>
      <xdr:colOff>0</xdr:colOff>
      <xdr:row>285</xdr:row>
      <xdr:rowOff>0</xdr:rowOff>
    </xdr:from>
    <xdr:to>
      <xdr:col>8</xdr:col>
      <xdr:colOff>573876</xdr:colOff>
      <xdr:row>317</xdr:row>
      <xdr:rowOff>30928</xdr:rowOff>
    </xdr:to>
    <xdr:pic>
      <xdr:nvPicPr>
        <xdr:cNvPr id="20" name="図 19"/>
        <xdr:cNvPicPr>
          <a:picLocks noChangeAspect="1"/>
        </xdr:cNvPicPr>
      </xdr:nvPicPr>
      <xdr:blipFill>
        <a:blip xmlns:r="http://schemas.openxmlformats.org/officeDocument/2006/relationships" r:embed="rId9" cstate="print"/>
        <a:stretch>
          <a:fillRect/>
        </a:stretch>
      </xdr:blipFill>
      <xdr:spPr>
        <a:xfrm>
          <a:off x="0" y="51577875"/>
          <a:ext cx="5879301" cy="5822128"/>
        </a:xfrm>
        <a:prstGeom prst="rect">
          <a:avLst/>
        </a:prstGeom>
      </xdr:spPr>
    </xdr:pic>
    <xdr:clientData/>
  </xdr:twoCellAnchor>
  <xdr:twoCellAnchor editAs="oneCell">
    <xdr:from>
      <xdr:col>0</xdr:col>
      <xdr:colOff>0</xdr:colOff>
      <xdr:row>320</xdr:row>
      <xdr:rowOff>0</xdr:rowOff>
    </xdr:from>
    <xdr:to>
      <xdr:col>8</xdr:col>
      <xdr:colOff>507174</xdr:colOff>
      <xdr:row>352</xdr:row>
      <xdr:rowOff>21399</xdr:rowOff>
    </xdr:to>
    <xdr:pic>
      <xdr:nvPicPr>
        <xdr:cNvPr id="21" name="図 20"/>
        <xdr:cNvPicPr>
          <a:picLocks noChangeAspect="1"/>
        </xdr:cNvPicPr>
      </xdr:nvPicPr>
      <xdr:blipFill>
        <a:blip xmlns:r="http://schemas.openxmlformats.org/officeDocument/2006/relationships" r:embed="rId10" cstate="print"/>
        <a:stretch>
          <a:fillRect/>
        </a:stretch>
      </xdr:blipFill>
      <xdr:spPr>
        <a:xfrm>
          <a:off x="0" y="57912000"/>
          <a:ext cx="5812599" cy="58125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1</xdr:row>
      <xdr:rowOff>9525</xdr:rowOff>
    </xdr:from>
    <xdr:to>
      <xdr:col>14</xdr:col>
      <xdr:colOff>32384</xdr:colOff>
      <xdr:row>31</xdr:row>
      <xdr:rowOff>87951</xdr:rowOff>
    </xdr:to>
    <xdr:pic>
      <xdr:nvPicPr>
        <xdr:cNvPr id="4" name="図 3"/>
        <xdr:cNvPicPr>
          <a:picLocks noChangeAspect="1"/>
        </xdr:cNvPicPr>
      </xdr:nvPicPr>
      <xdr:blipFill>
        <a:blip xmlns:r="http://schemas.openxmlformats.org/officeDocument/2006/relationships" r:embed="rId1" cstate="print"/>
        <a:stretch>
          <a:fillRect/>
        </a:stretch>
      </xdr:blipFill>
      <xdr:spPr>
        <a:xfrm>
          <a:off x="28575" y="190500"/>
          <a:ext cx="9424034" cy="5507676"/>
        </a:xfrm>
        <a:prstGeom prst="rect">
          <a:avLst/>
        </a:prstGeom>
      </xdr:spPr>
    </xdr:pic>
    <xdr:clientData/>
  </xdr:twoCellAnchor>
  <xdr:twoCellAnchor editAs="oneCell">
    <xdr:from>
      <xdr:col>0</xdr:col>
      <xdr:colOff>0</xdr:colOff>
      <xdr:row>36</xdr:row>
      <xdr:rowOff>0</xdr:rowOff>
    </xdr:from>
    <xdr:to>
      <xdr:col>11</xdr:col>
      <xdr:colOff>31564</xdr:colOff>
      <xdr:row>68</xdr:row>
      <xdr:rowOff>59515</xdr:rowOff>
    </xdr:to>
    <xdr:pic>
      <xdr:nvPicPr>
        <xdr:cNvPr id="6" name="図 5"/>
        <xdr:cNvPicPr>
          <a:picLocks noChangeAspect="1"/>
        </xdr:cNvPicPr>
      </xdr:nvPicPr>
      <xdr:blipFill>
        <a:blip xmlns:r="http://schemas.openxmlformats.org/officeDocument/2006/relationships" r:embed="rId2" cstate="print"/>
        <a:stretch>
          <a:fillRect/>
        </a:stretch>
      </xdr:blipFill>
      <xdr:spPr>
        <a:xfrm>
          <a:off x="0" y="6515100"/>
          <a:ext cx="7394389" cy="5850715"/>
        </a:xfrm>
        <a:prstGeom prst="rect">
          <a:avLst/>
        </a:prstGeom>
      </xdr:spPr>
    </xdr:pic>
    <xdr:clientData/>
  </xdr:twoCellAnchor>
  <xdr:twoCellAnchor editAs="oneCell">
    <xdr:from>
      <xdr:col>0</xdr:col>
      <xdr:colOff>0</xdr:colOff>
      <xdr:row>72</xdr:row>
      <xdr:rowOff>0</xdr:rowOff>
    </xdr:from>
    <xdr:to>
      <xdr:col>9</xdr:col>
      <xdr:colOff>469336</xdr:colOff>
      <xdr:row>103</xdr:row>
      <xdr:rowOff>97557</xdr:rowOff>
    </xdr:to>
    <xdr:pic>
      <xdr:nvPicPr>
        <xdr:cNvPr id="8" name="図 7"/>
        <xdr:cNvPicPr>
          <a:picLocks noChangeAspect="1"/>
        </xdr:cNvPicPr>
      </xdr:nvPicPr>
      <xdr:blipFill>
        <a:blip xmlns:r="http://schemas.openxmlformats.org/officeDocument/2006/relationships" r:embed="rId3" cstate="print"/>
        <a:stretch>
          <a:fillRect/>
        </a:stretch>
      </xdr:blipFill>
      <xdr:spPr>
        <a:xfrm>
          <a:off x="0" y="13211175"/>
          <a:ext cx="6460561" cy="5707782"/>
        </a:xfrm>
        <a:prstGeom prst="rect">
          <a:avLst/>
        </a:prstGeom>
      </xdr:spPr>
    </xdr:pic>
    <xdr:clientData/>
  </xdr:twoCellAnchor>
  <xdr:twoCellAnchor editAs="oneCell">
    <xdr:from>
      <xdr:col>0</xdr:col>
      <xdr:colOff>0</xdr:colOff>
      <xdr:row>108</xdr:row>
      <xdr:rowOff>0</xdr:rowOff>
    </xdr:from>
    <xdr:to>
      <xdr:col>11</xdr:col>
      <xdr:colOff>107795</xdr:colOff>
      <xdr:row>139</xdr:row>
      <xdr:rowOff>126144</xdr:rowOff>
    </xdr:to>
    <xdr:pic>
      <xdr:nvPicPr>
        <xdr:cNvPr id="9" name="図 8"/>
        <xdr:cNvPicPr>
          <a:picLocks noChangeAspect="1"/>
        </xdr:cNvPicPr>
      </xdr:nvPicPr>
      <xdr:blipFill>
        <a:blip xmlns:r="http://schemas.openxmlformats.org/officeDocument/2006/relationships" r:embed="rId4" cstate="print"/>
        <a:stretch>
          <a:fillRect/>
        </a:stretch>
      </xdr:blipFill>
      <xdr:spPr>
        <a:xfrm>
          <a:off x="0" y="19545300"/>
          <a:ext cx="7470620" cy="5736369"/>
        </a:xfrm>
        <a:prstGeom prst="rect">
          <a:avLst/>
        </a:prstGeom>
      </xdr:spPr>
    </xdr:pic>
    <xdr:clientData/>
  </xdr:twoCellAnchor>
  <xdr:twoCellAnchor editAs="oneCell">
    <xdr:from>
      <xdr:col>0</xdr:col>
      <xdr:colOff>0</xdr:colOff>
      <xdr:row>144</xdr:row>
      <xdr:rowOff>0</xdr:rowOff>
    </xdr:from>
    <xdr:to>
      <xdr:col>9</xdr:col>
      <xdr:colOff>78653</xdr:colOff>
      <xdr:row>175</xdr:row>
      <xdr:rowOff>59442</xdr:rowOff>
    </xdr:to>
    <xdr:pic>
      <xdr:nvPicPr>
        <xdr:cNvPr id="10" name="図 9"/>
        <xdr:cNvPicPr>
          <a:picLocks noChangeAspect="1"/>
        </xdr:cNvPicPr>
      </xdr:nvPicPr>
      <xdr:blipFill>
        <a:blip xmlns:r="http://schemas.openxmlformats.org/officeDocument/2006/relationships" r:embed="rId5" cstate="print"/>
        <a:stretch>
          <a:fillRect/>
        </a:stretch>
      </xdr:blipFill>
      <xdr:spPr>
        <a:xfrm>
          <a:off x="0" y="26060400"/>
          <a:ext cx="6069878" cy="5669667"/>
        </a:xfrm>
        <a:prstGeom prst="rect">
          <a:avLst/>
        </a:prstGeom>
      </xdr:spPr>
    </xdr:pic>
    <xdr:clientData/>
  </xdr:twoCellAnchor>
  <xdr:twoCellAnchor editAs="oneCell">
    <xdr:from>
      <xdr:col>0</xdr:col>
      <xdr:colOff>0</xdr:colOff>
      <xdr:row>179</xdr:row>
      <xdr:rowOff>0</xdr:rowOff>
    </xdr:from>
    <xdr:to>
      <xdr:col>10</xdr:col>
      <xdr:colOff>555373</xdr:colOff>
      <xdr:row>210</xdr:row>
      <xdr:rowOff>135672</xdr:rowOff>
    </xdr:to>
    <xdr:pic>
      <xdr:nvPicPr>
        <xdr:cNvPr id="11" name="図 10"/>
        <xdr:cNvPicPr>
          <a:picLocks noChangeAspect="1"/>
        </xdr:cNvPicPr>
      </xdr:nvPicPr>
      <xdr:blipFill>
        <a:blip xmlns:r="http://schemas.openxmlformats.org/officeDocument/2006/relationships" r:embed="rId6" cstate="print"/>
        <a:stretch>
          <a:fillRect/>
        </a:stretch>
      </xdr:blipFill>
      <xdr:spPr>
        <a:xfrm>
          <a:off x="0" y="32394525"/>
          <a:ext cx="7232398" cy="5745897"/>
        </a:xfrm>
        <a:prstGeom prst="rect">
          <a:avLst/>
        </a:prstGeom>
      </xdr:spPr>
    </xdr:pic>
    <xdr:clientData/>
  </xdr:twoCellAnchor>
  <xdr:twoCellAnchor editAs="oneCell">
    <xdr:from>
      <xdr:col>0</xdr:col>
      <xdr:colOff>0</xdr:colOff>
      <xdr:row>214</xdr:row>
      <xdr:rowOff>0</xdr:rowOff>
    </xdr:from>
    <xdr:to>
      <xdr:col>11</xdr:col>
      <xdr:colOff>69679</xdr:colOff>
      <xdr:row>246</xdr:row>
      <xdr:rowOff>11871</xdr:rowOff>
    </xdr:to>
    <xdr:pic>
      <xdr:nvPicPr>
        <xdr:cNvPr id="12" name="図 11"/>
        <xdr:cNvPicPr>
          <a:picLocks noChangeAspect="1"/>
        </xdr:cNvPicPr>
      </xdr:nvPicPr>
      <xdr:blipFill>
        <a:blip xmlns:r="http://schemas.openxmlformats.org/officeDocument/2006/relationships" r:embed="rId7" cstate="print"/>
        <a:stretch>
          <a:fillRect/>
        </a:stretch>
      </xdr:blipFill>
      <xdr:spPr>
        <a:xfrm>
          <a:off x="0" y="38728650"/>
          <a:ext cx="7432504" cy="5803071"/>
        </a:xfrm>
        <a:prstGeom prst="rect">
          <a:avLst/>
        </a:prstGeom>
      </xdr:spPr>
    </xdr:pic>
    <xdr:clientData/>
  </xdr:twoCellAnchor>
  <xdr:twoCellAnchor editAs="oneCell">
    <xdr:from>
      <xdr:col>0</xdr:col>
      <xdr:colOff>0</xdr:colOff>
      <xdr:row>250</xdr:row>
      <xdr:rowOff>0</xdr:rowOff>
    </xdr:from>
    <xdr:to>
      <xdr:col>8</xdr:col>
      <xdr:colOff>288011</xdr:colOff>
      <xdr:row>281</xdr:row>
      <xdr:rowOff>97557</xdr:rowOff>
    </xdr:to>
    <xdr:pic>
      <xdr:nvPicPr>
        <xdr:cNvPr id="13" name="図 12"/>
        <xdr:cNvPicPr>
          <a:picLocks noChangeAspect="1"/>
        </xdr:cNvPicPr>
      </xdr:nvPicPr>
      <xdr:blipFill>
        <a:blip xmlns:r="http://schemas.openxmlformats.org/officeDocument/2006/relationships" r:embed="rId8" cstate="print"/>
        <a:stretch>
          <a:fillRect/>
        </a:stretch>
      </xdr:blipFill>
      <xdr:spPr>
        <a:xfrm>
          <a:off x="0" y="45243750"/>
          <a:ext cx="5593436" cy="5707782"/>
        </a:xfrm>
        <a:prstGeom prst="rect">
          <a:avLst/>
        </a:prstGeom>
      </xdr:spPr>
    </xdr:pic>
    <xdr:clientData/>
  </xdr:twoCellAnchor>
  <xdr:twoCellAnchor editAs="oneCell">
    <xdr:from>
      <xdr:col>0</xdr:col>
      <xdr:colOff>0</xdr:colOff>
      <xdr:row>285</xdr:row>
      <xdr:rowOff>0</xdr:rowOff>
    </xdr:from>
    <xdr:to>
      <xdr:col>9</xdr:col>
      <xdr:colOff>40538</xdr:colOff>
      <xdr:row>316</xdr:row>
      <xdr:rowOff>145201</xdr:rowOff>
    </xdr:to>
    <xdr:pic>
      <xdr:nvPicPr>
        <xdr:cNvPr id="14" name="図 13"/>
        <xdr:cNvPicPr>
          <a:picLocks noChangeAspect="1"/>
        </xdr:cNvPicPr>
      </xdr:nvPicPr>
      <xdr:blipFill>
        <a:blip xmlns:r="http://schemas.openxmlformats.org/officeDocument/2006/relationships" r:embed="rId9" cstate="print"/>
        <a:stretch>
          <a:fillRect/>
        </a:stretch>
      </xdr:blipFill>
      <xdr:spPr>
        <a:xfrm>
          <a:off x="0" y="51577875"/>
          <a:ext cx="6031763" cy="5755426"/>
        </a:xfrm>
        <a:prstGeom prst="rect">
          <a:avLst/>
        </a:prstGeom>
      </xdr:spPr>
    </xdr:pic>
    <xdr:clientData/>
  </xdr:twoCellAnchor>
  <xdr:twoCellAnchor editAs="oneCell">
    <xdr:from>
      <xdr:col>0</xdr:col>
      <xdr:colOff>0</xdr:colOff>
      <xdr:row>320</xdr:row>
      <xdr:rowOff>0</xdr:rowOff>
    </xdr:from>
    <xdr:to>
      <xdr:col>8</xdr:col>
      <xdr:colOff>592934</xdr:colOff>
      <xdr:row>351</xdr:row>
      <xdr:rowOff>78499</xdr:rowOff>
    </xdr:to>
    <xdr:pic>
      <xdr:nvPicPr>
        <xdr:cNvPr id="15" name="図 14"/>
        <xdr:cNvPicPr>
          <a:picLocks noChangeAspect="1"/>
        </xdr:cNvPicPr>
      </xdr:nvPicPr>
      <xdr:blipFill>
        <a:blip xmlns:r="http://schemas.openxmlformats.org/officeDocument/2006/relationships" r:embed="rId10" cstate="print"/>
        <a:stretch>
          <a:fillRect/>
        </a:stretch>
      </xdr:blipFill>
      <xdr:spPr>
        <a:xfrm>
          <a:off x="0" y="57912000"/>
          <a:ext cx="5898359" cy="568872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B2:V109"/>
  <sheetViews>
    <sheetView tabSelected="1" zoomScale="115" zoomScaleNormal="115" workbookViewId="0">
      <pane ySplit="8" topLeftCell="A39" activePane="bottomLeft" state="frozen"/>
      <selection pane="bottomLeft" activeCell="J21" sqref="J21"/>
    </sheetView>
  </sheetViews>
  <sheetFormatPr defaultRowHeight="13.5"/>
  <cols>
    <col min="1" max="1" width="2.875" customWidth="1"/>
    <col min="2" max="18" width="6.625" customWidth="1"/>
    <col min="22" max="22" width="10.875" style="23" bestFit="1" customWidth="1"/>
  </cols>
  <sheetData>
    <row r="2" spans="2:21">
      <c r="B2" s="70" t="s">
        <v>5</v>
      </c>
      <c r="C2" s="70"/>
      <c r="D2" s="73" t="s">
        <v>73</v>
      </c>
      <c r="E2" s="73"/>
      <c r="F2" s="70" t="s">
        <v>6</v>
      </c>
      <c r="G2" s="70"/>
      <c r="H2" s="73" t="s">
        <v>46</v>
      </c>
      <c r="I2" s="73"/>
      <c r="J2" s="70" t="s">
        <v>7</v>
      </c>
      <c r="K2" s="70"/>
      <c r="L2" s="80">
        <f>C9</f>
        <v>500000</v>
      </c>
      <c r="M2" s="73"/>
      <c r="N2" s="70" t="s">
        <v>8</v>
      </c>
      <c r="O2" s="70"/>
      <c r="P2" s="80">
        <f>C108+R108</f>
        <v>1434797.7770698254</v>
      </c>
      <c r="Q2" s="73"/>
      <c r="R2" s="1"/>
      <c r="S2" s="1"/>
      <c r="T2" s="1"/>
    </row>
    <row r="3" spans="2:21" ht="103.5" customHeight="1">
      <c r="B3" s="70" t="s">
        <v>9</v>
      </c>
      <c r="C3" s="70"/>
      <c r="D3" s="81" t="s">
        <v>72</v>
      </c>
      <c r="E3" s="81"/>
      <c r="F3" s="81"/>
      <c r="G3" s="81"/>
      <c r="H3" s="81"/>
      <c r="I3" s="81"/>
      <c r="J3" s="70" t="s">
        <v>10</v>
      </c>
      <c r="K3" s="70"/>
      <c r="L3" s="81" t="s">
        <v>35</v>
      </c>
      <c r="M3" s="82"/>
      <c r="N3" s="82"/>
      <c r="O3" s="82"/>
      <c r="P3" s="82"/>
      <c r="Q3" s="82"/>
      <c r="R3" s="1"/>
      <c r="S3" s="1"/>
    </row>
    <row r="4" spans="2:21">
      <c r="B4" s="70" t="s">
        <v>11</v>
      </c>
      <c r="C4" s="70"/>
      <c r="D4" s="78">
        <f>SUM($R$9:$S$993)</f>
        <v>934797.77706982533</v>
      </c>
      <c r="E4" s="78"/>
      <c r="F4" s="70" t="s">
        <v>12</v>
      </c>
      <c r="G4" s="70"/>
      <c r="H4" s="79">
        <f>SUM($T$9:$U$108)</f>
        <v>784.60000000000218</v>
      </c>
      <c r="I4" s="73"/>
      <c r="J4" s="83" t="s">
        <v>13</v>
      </c>
      <c r="K4" s="83"/>
      <c r="L4" s="80">
        <f>MAX($C$9:$D$990)-C9</f>
        <v>925898.59522368014</v>
      </c>
      <c r="M4" s="80"/>
      <c r="N4" s="83" t="s">
        <v>14</v>
      </c>
      <c r="O4" s="83"/>
      <c r="P4" s="78">
        <f>MIN($C$9:$D$990)-C9</f>
        <v>-15406.785641025694</v>
      </c>
      <c r="Q4" s="78"/>
      <c r="R4" s="1"/>
      <c r="S4" s="1"/>
      <c r="T4" s="1"/>
    </row>
    <row r="5" spans="2:21">
      <c r="B5" s="37" t="s">
        <v>15</v>
      </c>
      <c r="C5" s="2">
        <f>COUNTIF($R$9:$R$990,"&gt;0")</f>
        <v>31</v>
      </c>
      <c r="D5" s="38" t="s">
        <v>16</v>
      </c>
      <c r="E5" s="16">
        <f>COUNTIF($R$9:$R$990,"&lt;0")</f>
        <v>69</v>
      </c>
      <c r="F5" s="38" t="s">
        <v>17</v>
      </c>
      <c r="G5" s="2">
        <f>COUNTIF($R$9:$R$990,"=0")</f>
        <v>0</v>
      </c>
      <c r="H5" s="38" t="s">
        <v>18</v>
      </c>
      <c r="I5" s="3">
        <f>C5/SUM(C5,E5,G5)</f>
        <v>0.31</v>
      </c>
      <c r="J5" s="69" t="s">
        <v>19</v>
      </c>
      <c r="K5" s="70"/>
      <c r="L5" s="71">
        <v>3</v>
      </c>
      <c r="M5" s="72"/>
      <c r="N5" s="18" t="s">
        <v>20</v>
      </c>
      <c r="O5" s="9"/>
      <c r="P5" s="71">
        <v>8</v>
      </c>
      <c r="Q5" s="72"/>
      <c r="R5" s="1"/>
      <c r="S5" s="1"/>
      <c r="T5" s="1"/>
    </row>
    <row r="6" spans="2:21">
      <c r="B6" s="11"/>
      <c r="C6" s="14"/>
      <c r="D6" s="15"/>
      <c r="E6" s="12"/>
      <c r="F6" s="11"/>
      <c r="G6" s="12"/>
      <c r="H6" s="11"/>
      <c r="I6" s="17"/>
      <c r="J6" s="11"/>
      <c r="K6" s="11"/>
      <c r="L6" s="12"/>
      <c r="M6" s="12"/>
      <c r="N6" s="13"/>
      <c r="O6" s="13"/>
      <c r="P6" s="10"/>
      <c r="Q6" s="7"/>
      <c r="R6" s="1"/>
      <c r="S6" s="1"/>
      <c r="T6" s="1"/>
    </row>
    <row r="7" spans="2:21">
      <c r="B7" s="53" t="s">
        <v>21</v>
      </c>
      <c r="C7" s="55" t="s">
        <v>22</v>
      </c>
      <c r="D7" s="56"/>
      <c r="E7" s="59" t="s">
        <v>23</v>
      </c>
      <c r="F7" s="60"/>
      <c r="G7" s="60"/>
      <c r="H7" s="60"/>
      <c r="I7" s="61"/>
      <c r="J7" s="62" t="s">
        <v>47</v>
      </c>
      <c r="K7" s="63"/>
      <c r="L7" s="64"/>
      <c r="M7" s="65" t="s">
        <v>25</v>
      </c>
      <c r="N7" s="66" t="s">
        <v>26</v>
      </c>
      <c r="O7" s="67"/>
      <c r="P7" s="67"/>
      <c r="Q7" s="68"/>
      <c r="R7" s="74" t="s">
        <v>27</v>
      </c>
      <c r="S7" s="74"/>
      <c r="T7" s="74"/>
      <c r="U7" s="74"/>
    </row>
    <row r="8" spans="2:21">
      <c r="B8" s="54"/>
      <c r="C8" s="57"/>
      <c r="D8" s="58"/>
      <c r="E8" s="19" t="s">
        <v>28</v>
      </c>
      <c r="F8" s="19" t="s">
        <v>29</v>
      </c>
      <c r="G8" s="19" t="s">
        <v>30</v>
      </c>
      <c r="H8" s="75" t="s">
        <v>31</v>
      </c>
      <c r="I8" s="61"/>
      <c r="J8" s="4" t="s">
        <v>32</v>
      </c>
      <c r="K8" s="76" t="s">
        <v>33</v>
      </c>
      <c r="L8" s="64"/>
      <c r="M8" s="65"/>
      <c r="N8" s="5" t="s">
        <v>28</v>
      </c>
      <c r="O8" s="5" t="s">
        <v>29</v>
      </c>
      <c r="P8" s="77" t="s">
        <v>31</v>
      </c>
      <c r="Q8" s="68"/>
      <c r="R8" s="74" t="s">
        <v>34</v>
      </c>
      <c r="S8" s="74"/>
      <c r="T8" s="74" t="s">
        <v>32</v>
      </c>
      <c r="U8" s="74"/>
    </row>
    <row r="9" spans="2:21">
      <c r="B9" s="36">
        <v>1</v>
      </c>
      <c r="C9" s="49">
        <v>500000</v>
      </c>
      <c r="D9" s="49"/>
      <c r="E9" s="36">
        <v>2016</v>
      </c>
      <c r="F9" s="8">
        <v>42387</v>
      </c>
      <c r="G9" s="36" t="s">
        <v>4</v>
      </c>
      <c r="H9" s="50">
        <v>117.30800000000001</v>
      </c>
      <c r="I9" s="50"/>
      <c r="J9" s="36">
        <v>23.8</v>
      </c>
      <c r="K9" s="49">
        <f>IF(F9="","",C9*0.02)</f>
        <v>10000</v>
      </c>
      <c r="L9" s="49"/>
      <c r="M9" s="6">
        <f>IF(J9="","",(K9/J9)/1000)</f>
        <v>0.42016806722689076</v>
      </c>
      <c r="N9" s="39">
        <v>2016</v>
      </c>
      <c r="O9" s="8">
        <v>42387</v>
      </c>
      <c r="P9" s="50">
        <v>117.07</v>
      </c>
      <c r="Q9" s="50"/>
      <c r="R9" s="51">
        <f>IF(O9="","",(IF(G9="売",H9-P9,P9-H9))*M9*100000)</f>
        <v>-10000.000000000578</v>
      </c>
      <c r="S9" s="51"/>
      <c r="T9" s="52">
        <f>IF(O9="","",IF(R9&lt;0,J9*(-1),IF(G9="買",(P9-H9)*100,(H9-P9)*100)))</f>
        <v>-23.8</v>
      </c>
      <c r="U9" s="52"/>
    </row>
    <row r="10" spans="2:21">
      <c r="B10" s="36">
        <v>2</v>
      </c>
      <c r="C10" s="49">
        <f t="shared" ref="C10:C73" si="0">IF(R9="","",C9+R9)</f>
        <v>489999.99999999942</v>
      </c>
      <c r="D10" s="49"/>
      <c r="E10" s="39">
        <v>2016</v>
      </c>
      <c r="F10" s="8">
        <v>42387</v>
      </c>
      <c r="G10" s="36" t="s">
        <v>4</v>
      </c>
      <c r="H10" s="50">
        <v>117.38200000000001</v>
      </c>
      <c r="I10" s="50"/>
      <c r="J10" s="36">
        <v>23.4</v>
      </c>
      <c r="K10" s="49">
        <f t="shared" ref="K10:K73" si="1">IF(F10="","",C10*0.02)</f>
        <v>9799.9999999999891</v>
      </c>
      <c r="L10" s="49"/>
      <c r="M10" s="6">
        <f t="shared" ref="M10:M73" si="2">IF(J10="","",(K10/J10)/1000)</f>
        <v>0.41880341880341837</v>
      </c>
      <c r="N10" s="39">
        <v>2016</v>
      </c>
      <c r="O10" s="8">
        <v>42388</v>
      </c>
      <c r="P10" s="50">
        <v>117.73</v>
      </c>
      <c r="Q10" s="50"/>
      <c r="R10" s="51">
        <f t="shared" ref="R10:R73" si="3">IF(O10="","",(IF(G10="売",H10-P10,P10-H10))*M10*100000)</f>
        <v>14574.358974358916</v>
      </c>
      <c r="S10" s="51"/>
      <c r="T10" s="52">
        <f t="shared" ref="T10:T73" si="4">IF(O10="","",IF(R10&lt;0,J10*(-1),IF(G10="買",(P10-H10)*100,(H10-P10)*100)))</f>
        <v>34.799999999999898</v>
      </c>
      <c r="U10" s="52"/>
    </row>
    <row r="11" spans="2:21">
      <c r="B11" s="36">
        <v>3</v>
      </c>
      <c r="C11" s="49">
        <f t="shared" si="0"/>
        <v>504574.35897435836</v>
      </c>
      <c r="D11" s="49"/>
      <c r="E11" s="39">
        <v>2016</v>
      </c>
      <c r="F11" s="8">
        <v>42397</v>
      </c>
      <c r="G11" s="36" t="s">
        <v>4</v>
      </c>
      <c r="H11" s="50">
        <v>118.74</v>
      </c>
      <c r="I11" s="50"/>
      <c r="J11" s="36">
        <v>20</v>
      </c>
      <c r="K11" s="49">
        <f t="shared" si="1"/>
        <v>10091.487179487167</v>
      </c>
      <c r="L11" s="49"/>
      <c r="M11" s="6">
        <f t="shared" si="2"/>
        <v>0.50457435897435832</v>
      </c>
      <c r="N11" s="39">
        <v>2016</v>
      </c>
      <c r="O11" s="8">
        <v>42398</v>
      </c>
      <c r="P11" s="50">
        <v>118.54</v>
      </c>
      <c r="Q11" s="50"/>
      <c r="R11" s="51">
        <f t="shared" si="3"/>
        <v>-10091.487179486592</v>
      </c>
      <c r="S11" s="51"/>
      <c r="T11" s="52">
        <f t="shared" si="4"/>
        <v>-20</v>
      </c>
      <c r="U11" s="52"/>
    </row>
    <row r="12" spans="2:21">
      <c r="B12" s="36">
        <v>4</v>
      </c>
      <c r="C12" s="49">
        <f t="shared" si="0"/>
        <v>494482.87179487175</v>
      </c>
      <c r="D12" s="49"/>
      <c r="E12" s="39">
        <v>2016</v>
      </c>
      <c r="F12" s="8">
        <v>42401</v>
      </c>
      <c r="G12" s="36" t="s">
        <v>4</v>
      </c>
      <c r="H12" s="50">
        <v>121.4</v>
      </c>
      <c r="I12" s="50"/>
      <c r="J12" s="36">
        <v>25.6</v>
      </c>
      <c r="K12" s="49">
        <f t="shared" si="1"/>
        <v>9889.6574358974358</v>
      </c>
      <c r="L12" s="49"/>
      <c r="M12" s="6">
        <f t="shared" si="2"/>
        <v>0.38631474358974355</v>
      </c>
      <c r="N12" s="39">
        <v>2016</v>
      </c>
      <c r="O12" s="8">
        <v>42401</v>
      </c>
      <c r="P12" s="50">
        <v>121.14400000000001</v>
      </c>
      <c r="Q12" s="50"/>
      <c r="R12" s="51">
        <f t="shared" si="3"/>
        <v>-9889.6574358974431</v>
      </c>
      <c r="S12" s="51"/>
      <c r="T12" s="52">
        <f t="shared" si="4"/>
        <v>-25.6</v>
      </c>
      <c r="U12" s="52"/>
    </row>
    <row r="13" spans="2:21">
      <c r="B13" s="36">
        <v>5</v>
      </c>
      <c r="C13" s="49">
        <f t="shared" si="0"/>
        <v>484593.21435897431</v>
      </c>
      <c r="D13" s="49"/>
      <c r="E13" s="39">
        <v>2016</v>
      </c>
      <c r="F13" s="8">
        <v>42402</v>
      </c>
      <c r="G13" s="36" t="s">
        <v>3</v>
      </c>
      <c r="H13" s="50">
        <v>121.02200000000001</v>
      </c>
      <c r="I13" s="50"/>
      <c r="J13" s="36">
        <v>17.7</v>
      </c>
      <c r="K13" s="49">
        <f t="shared" si="1"/>
        <v>9691.8642871794855</v>
      </c>
      <c r="L13" s="49"/>
      <c r="M13" s="6">
        <f t="shared" si="2"/>
        <v>0.54756295407793709</v>
      </c>
      <c r="N13" s="39">
        <v>2016</v>
      </c>
      <c r="O13" s="8">
        <v>42405</v>
      </c>
      <c r="P13" s="50">
        <v>117.32</v>
      </c>
      <c r="Q13" s="50"/>
      <c r="R13" s="51">
        <f t="shared" si="3"/>
        <v>202707.80559965299</v>
      </c>
      <c r="S13" s="51"/>
      <c r="T13" s="52">
        <f t="shared" si="4"/>
        <v>370.20000000000124</v>
      </c>
      <c r="U13" s="52"/>
    </row>
    <row r="14" spans="2:21">
      <c r="B14" s="36">
        <v>6</v>
      </c>
      <c r="C14" s="49">
        <f t="shared" si="0"/>
        <v>687301.01995862729</v>
      </c>
      <c r="D14" s="49"/>
      <c r="E14" s="39">
        <v>2016</v>
      </c>
      <c r="F14" s="8">
        <v>42410</v>
      </c>
      <c r="G14" s="36" t="s">
        <v>3</v>
      </c>
      <c r="H14" s="50">
        <v>114.373</v>
      </c>
      <c r="I14" s="50"/>
      <c r="J14" s="36">
        <v>76.900000000000006</v>
      </c>
      <c r="K14" s="49">
        <f t="shared" si="1"/>
        <v>13746.020399172547</v>
      </c>
      <c r="L14" s="49"/>
      <c r="M14" s="6">
        <f t="shared" si="2"/>
        <v>0.17875189075647002</v>
      </c>
      <c r="N14" s="39">
        <v>2016</v>
      </c>
      <c r="O14" s="8">
        <v>42410</v>
      </c>
      <c r="P14" s="50">
        <v>115.142</v>
      </c>
      <c r="Q14" s="50"/>
      <c r="R14" s="51">
        <f t="shared" si="3"/>
        <v>-13746.020399172387</v>
      </c>
      <c r="S14" s="51"/>
      <c r="T14" s="52">
        <f t="shared" si="4"/>
        <v>-76.900000000000006</v>
      </c>
      <c r="U14" s="52"/>
    </row>
    <row r="15" spans="2:21">
      <c r="B15" s="36">
        <v>7</v>
      </c>
      <c r="C15" s="49">
        <f t="shared" si="0"/>
        <v>673554.99955945485</v>
      </c>
      <c r="D15" s="49"/>
      <c r="E15" s="39">
        <v>2016</v>
      </c>
      <c r="F15" s="8">
        <v>42410</v>
      </c>
      <c r="G15" s="36" t="s">
        <v>4</v>
      </c>
      <c r="H15" s="50">
        <v>114.944</v>
      </c>
      <c r="I15" s="50"/>
      <c r="J15" s="36">
        <v>46.4</v>
      </c>
      <c r="K15" s="49">
        <f t="shared" si="1"/>
        <v>13471.099991189098</v>
      </c>
      <c r="L15" s="49"/>
      <c r="M15" s="6">
        <f t="shared" si="2"/>
        <v>0.29032543084459261</v>
      </c>
      <c r="N15" s="39">
        <v>2016</v>
      </c>
      <c r="O15" s="8">
        <v>42410</v>
      </c>
      <c r="P15" s="50">
        <v>114.48</v>
      </c>
      <c r="Q15" s="50"/>
      <c r="R15" s="51">
        <f t="shared" si="3"/>
        <v>-13471.099991189059</v>
      </c>
      <c r="S15" s="51"/>
      <c r="T15" s="52">
        <f t="shared" si="4"/>
        <v>-46.4</v>
      </c>
      <c r="U15" s="52"/>
    </row>
    <row r="16" spans="2:21">
      <c r="B16" s="36">
        <v>8</v>
      </c>
      <c r="C16" s="49">
        <f t="shared" si="0"/>
        <v>660083.89956826577</v>
      </c>
      <c r="D16" s="49"/>
      <c r="E16" s="39">
        <v>2016</v>
      </c>
      <c r="F16" s="8">
        <v>42412</v>
      </c>
      <c r="G16" s="36" t="s">
        <v>4</v>
      </c>
      <c r="H16" s="50">
        <v>112.605</v>
      </c>
      <c r="I16" s="50"/>
      <c r="J16" s="36">
        <v>70.8</v>
      </c>
      <c r="K16" s="49">
        <f t="shared" si="1"/>
        <v>13201.677991365315</v>
      </c>
      <c r="L16" s="49"/>
      <c r="M16" s="6">
        <f t="shared" si="2"/>
        <v>0.18646437840911462</v>
      </c>
      <c r="N16" s="39">
        <v>2016</v>
      </c>
      <c r="O16" s="8">
        <v>42412</v>
      </c>
      <c r="P16" s="50">
        <v>111.89700000000001</v>
      </c>
      <c r="Q16" s="50"/>
      <c r="R16" s="51">
        <f t="shared" si="3"/>
        <v>-13201.677991365284</v>
      </c>
      <c r="S16" s="51"/>
      <c r="T16" s="52">
        <f t="shared" si="4"/>
        <v>-70.8</v>
      </c>
      <c r="U16" s="52"/>
    </row>
    <row r="17" spans="2:21">
      <c r="B17" s="36">
        <v>9</v>
      </c>
      <c r="C17" s="49">
        <f t="shared" si="0"/>
        <v>646882.22157690045</v>
      </c>
      <c r="D17" s="49"/>
      <c r="E17" s="39">
        <v>2016</v>
      </c>
      <c r="F17" s="8">
        <v>42418</v>
      </c>
      <c r="G17" s="36" t="s">
        <v>3</v>
      </c>
      <c r="H17" s="50">
        <v>113.81699999999999</v>
      </c>
      <c r="I17" s="50"/>
      <c r="J17" s="36">
        <v>19.8</v>
      </c>
      <c r="K17" s="49">
        <f t="shared" si="1"/>
        <v>12937.644431538009</v>
      </c>
      <c r="L17" s="49"/>
      <c r="M17" s="6">
        <f t="shared" si="2"/>
        <v>0.65341638543121261</v>
      </c>
      <c r="N17" s="39">
        <v>2016</v>
      </c>
      <c r="O17" s="8">
        <v>42422</v>
      </c>
      <c r="P17" s="50">
        <v>113.093</v>
      </c>
      <c r="Q17" s="50"/>
      <c r="R17" s="51">
        <f t="shared" si="3"/>
        <v>47307.346305219115</v>
      </c>
      <c r="S17" s="51"/>
      <c r="T17" s="52">
        <f t="shared" si="4"/>
        <v>72.399999999998954</v>
      </c>
      <c r="U17" s="52"/>
    </row>
    <row r="18" spans="2:21">
      <c r="B18" s="36">
        <v>10</v>
      </c>
      <c r="C18" s="49">
        <f t="shared" si="0"/>
        <v>694189.56788211956</v>
      </c>
      <c r="D18" s="49"/>
      <c r="E18" s="39">
        <v>2016</v>
      </c>
      <c r="F18" s="8">
        <v>42423</v>
      </c>
      <c r="G18" s="36" t="s">
        <v>3</v>
      </c>
      <c r="H18" s="50">
        <v>112.023</v>
      </c>
      <c r="I18" s="50"/>
      <c r="J18" s="36">
        <v>16</v>
      </c>
      <c r="K18" s="49">
        <f t="shared" si="1"/>
        <v>13883.791357642391</v>
      </c>
      <c r="L18" s="49"/>
      <c r="M18" s="6">
        <f t="shared" si="2"/>
        <v>0.86773695985264943</v>
      </c>
      <c r="N18" s="39">
        <v>2016</v>
      </c>
      <c r="O18" s="8">
        <v>42424</v>
      </c>
      <c r="P18" s="50">
        <v>112.07</v>
      </c>
      <c r="Q18" s="50"/>
      <c r="R18" s="51">
        <f t="shared" si="3"/>
        <v>-4078.3637113071959</v>
      </c>
      <c r="S18" s="51"/>
      <c r="T18" s="52">
        <f t="shared" si="4"/>
        <v>-16</v>
      </c>
      <c r="U18" s="52"/>
    </row>
    <row r="19" spans="2:21">
      <c r="B19" s="36">
        <v>11</v>
      </c>
      <c r="C19" s="49">
        <f t="shared" si="0"/>
        <v>690111.20417081239</v>
      </c>
      <c r="D19" s="49"/>
      <c r="E19" s="39">
        <v>2016</v>
      </c>
      <c r="F19" s="8">
        <v>42433</v>
      </c>
      <c r="G19" s="36" t="s">
        <v>4</v>
      </c>
      <c r="H19" s="50">
        <v>113.729</v>
      </c>
      <c r="I19" s="50"/>
      <c r="J19" s="36">
        <v>20.100000000000001</v>
      </c>
      <c r="K19" s="49">
        <f t="shared" si="1"/>
        <v>13802.224083416248</v>
      </c>
      <c r="L19" s="49"/>
      <c r="M19" s="6">
        <f t="shared" si="2"/>
        <v>0.68667781509533565</v>
      </c>
      <c r="N19" s="39">
        <v>2016</v>
      </c>
      <c r="O19" s="8">
        <v>42433</v>
      </c>
      <c r="P19" s="50">
        <v>113.52800000000001</v>
      </c>
      <c r="Q19" s="50"/>
      <c r="R19" s="51">
        <f t="shared" si="3"/>
        <v>-13802.224083415793</v>
      </c>
      <c r="S19" s="51"/>
      <c r="T19" s="52">
        <f t="shared" si="4"/>
        <v>-20.100000000000001</v>
      </c>
      <c r="U19" s="52"/>
    </row>
    <row r="20" spans="2:21">
      <c r="B20" s="36">
        <v>12</v>
      </c>
      <c r="C20" s="49">
        <f t="shared" si="0"/>
        <v>676308.98008739657</v>
      </c>
      <c r="D20" s="49"/>
      <c r="E20" s="39">
        <v>2016</v>
      </c>
      <c r="F20" s="8">
        <v>42437</v>
      </c>
      <c r="G20" s="36" t="s">
        <v>3</v>
      </c>
      <c r="H20" s="50">
        <v>112.953</v>
      </c>
      <c r="I20" s="50"/>
      <c r="J20" s="36">
        <v>20</v>
      </c>
      <c r="K20" s="49">
        <f t="shared" si="1"/>
        <v>13526.179601747932</v>
      </c>
      <c r="L20" s="49"/>
      <c r="M20" s="6">
        <f t="shared" si="2"/>
        <v>0.67630898008739659</v>
      </c>
      <c r="N20" s="39">
        <v>2016</v>
      </c>
      <c r="O20" s="8">
        <v>42438</v>
      </c>
      <c r="P20" s="50">
        <v>112.666</v>
      </c>
      <c r="Q20" s="50"/>
      <c r="R20" s="51">
        <f t="shared" si="3"/>
        <v>19410.067728508697</v>
      </c>
      <c r="S20" s="51"/>
      <c r="T20" s="52">
        <f t="shared" si="4"/>
        <v>28.700000000000614</v>
      </c>
      <c r="U20" s="52"/>
    </row>
    <row r="21" spans="2:21">
      <c r="B21" s="36">
        <v>13</v>
      </c>
      <c r="C21" s="49">
        <f t="shared" si="0"/>
        <v>695719.0478159053</v>
      </c>
      <c r="D21" s="49"/>
      <c r="E21" s="39">
        <v>2016</v>
      </c>
      <c r="F21" s="8">
        <v>42439</v>
      </c>
      <c r="G21" s="36" t="s">
        <v>4</v>
      </c>
      <c r="H21" s="50">
        <v>114.17400000000001</v>
      </c>
      <c r="I21" s="50"/>
      <c r="J21" s="36">
        <v>63.9</v>
      </c>
      <c r="K21" s="49">
        <f t="shared" si="1"/>
        <v>13914.380956318106</v>
      </c>
      <c r="L21" s="49"/>
      <c r="M21" s="6">
        <f t="shared" si="2"/>
        <v>0.21775244063095628</v>
      </c>
      <c r="N21" s="39">
        <v>2016</v>
      </c>
      <c r="O21" s="8">
        <v>42439</v>
      </c>
      <c r="P21" s="50">
        <v>113.535</v>
      </c>
      <c r="Q21" s="50"/>
      <c r="R21" s="51">
        <f t="shared" si="3"/>
        <v>-13914.380956318322</v>
      </c>
      <c r="S21" s="51"/>
      <c r="T21" s="52">
        <f t="shared" si="4"/>
        <v>-63.9</v>
      </c>
      <c r="U21" s="52"/>
    </row>
    <row r="22" spans="2:21">
      <c r="B22" s="36">
        <v>14</v>
      </c>
      <c r="C22" s="49">
        <f t="shared" si="0"/>
        <v>681804.66685958696</v>
      </c>
      <c r="D22" s="49"/>
      <c r="E22" s="39">
        <v>2016</v>
      </c>
      <c r="F22" s="8">
        <v>42450</v>
      </c>
      <c r="G22" s="36" t="s">
        <v>4</v>
      </c>
      <c r="H22" s="50">
        <v>111.547</v>
      </c>
      <c r="I22" s="50"/>
      <c r="J22" s="36">
        <v>22.6</v>
      </c>
      <c r="K22" s="49">
        <f t="shared" si="1"/>
        <v>13636.09333719174</v>
      </c>
      <c r="L22" s="49"/>
      <c r="M22" s="6">
        <f t="shared" si="2"/>
        <v>0.60336696182264338</v>
      </c>
      <c r="N22" s="39">
        <v>2016</v>
      </c>
      <c r="O22" s="8">
        <v>42450</v>
      </c>
      <c r="P22" s="50">
        <v>111.321</v>
      </c>
      <c r="Q22" s="50"/>
      <c r="R22" s="51">
        <f t="shared" si="3"/>
        <v>-13636.093337191685</v>
      </c>
      <c r="S22" s="51"/>
      <c r="T22" s="52">
        <f t="shared" si="4"/>
        <v>-22.6</v>
      </c>
      <c r="U22" s="52"/>
    </row>
    <row r="23" spans="2:21">
      <c r="B23" s="36">
        <v>15</v>
      </c>
      <c r="C23" s="49">
        <f t="shared" si="0"/>
        <v>668168.57352239522</v>
      </c>
      <c r="D23" s="49"/>
      <c r="E23" s="39">
        <v>2016</v>
      </c>
      <c r="F23" s="8">
        <v>42452</v>
      </c>
      <c r="G23" s="36" t="s">
        <v>4</v>
      </c>
      <c r="H23" s="50">
        <v>112.41800000000001</v>
      </c>
      <c r="I23" s="50"/>
      <c r="J23" s="36">
        <v>20.3</v>
      </c>
      <c r="K23" s="49">
        <f t="shared" si="1"/>
        <v>13363.371470447904</v>
      </c>
      <c r="L23" s="49"/>
      <c r="M23" s="6">
        <f t="shared" si="2"/>
        <v>0.65829416110580807</v>
      </c>
      <c r="N23" s="39">
        <v>2016</v>
      </c>
      <c r="O23" s="8">
        <v>42458</v>
      </c>
      <c r="P23" s="50">
        <v>113.215</v>
      </c>
      <c r="Q23" s="50"/>
      <c r="R23" s="51">
        <f t="shared" si="3"/>
        <v>52466.044640132714</v>
      </c>
      <c r="S23" s="51"/>
      <c r="T23" s="52">
        <f t="shared" si="4"/>
        <v>79.699999999999704</v>
      </c>
      <c r="U23" s="52"/>
    </row>
    <row r="24" spans="2:21">
      <c r="B24" s="36">
        <v>16</v>
      </c>
      <c r="C24" s="49">
        <f t="shared" si="0"/>
        <v>720634.61816252791</v>
      </c>
      <c r="D24" s="49"/>
      <c r="E24" s="39">
        <v>2016</v>
      </c>
      <c r="F24" s="8">
        <v>42465</v>
      </c>
      <c r="G24" s="36" t="s">
        <v>3</v>
      </c>
      <c r="H24" s="50">
        <v>110.43300000000001</v>
      </c>
      <c r="I24" s="50"/>
      <c r="J24" s="36">
        <v>27.1</v>
      </c>
      <c r="K24" s="49">
        <f t="shared" si="1"/>
        <v>14412.692363250559</v>
      </c>
      <c r="L24" s="49"/>
      <c r="M24" s="6">
        <f t="shared" si="2"/>
        <v>0.53183366654061104</v>
      </c>
      <c r="N24" s="39">
        <v>2016</v>
      </c>
      <c r="O24" s="8">
        <v>42468</v>
      </c>
      <c r="P24" s="50">
        <v>108.577</v>
      </c>
      <c r="Q24" s="50"/>
      <c r="R24" s="51">
        <f t="shared" si="3"/>
        <v>98708.32850993787</v>
      </c>
      <c r="S24" s="51"/>
      <c r="T24" s="52">
        <f t="shared" si="4"/>
        <v>185.60000000000088</v>
      </c>
      <c r="U24" s="52"/>
    </row>
    <row r="25" spans="2:21">
      <c r="B25" s="36">
        <v>17</v>
      </c>
      <c r="C25" s="49">
        <f t="shared" si="0"/>
        <v>819342.94667246577</v>
      </c>
      <c r="D25" s="49"/>
      <c r="E25" s="39">
        <v>2016</v>
      </c>
      <c r="F25" s="8">
        <v>42481</v>
      </c>
      <c r="G25" s="36" t="s">
        <v>4</v>
      </c>
      <c r="H25" s="50">
        <v>109.797</v>
      </c>
      <c r="I25" s="50"/>
      <c r="J25" s="36">
        <v>24</v>
      </c>
      <c r="K25" s="49">
        <f t="shared" si="1"/>
        <v>16386.858933449315</v>
      </c>
      <c r="L25" s="49"/>
      <c r="M25" s="6">
        <f t="shared" si="2"/>
        <v>0.68278578889372143</v>
      </c>
      <c r="N25" s="39">
        <v>2016</v>
      </c>
      <c r="O25" s="8">
        <v>42481</v>
      </c>
      <c r="P25" s="50">
        <v>109.557</v>
      </c>
      <c r="Q25" s="50"/>
      <c r="R25" s="51">
        <f t="shared" si="3"/>
        <v>-16386.858933448962</v>
      </c>
      <c r="S25" s="51"/>
      <c r="T25" s="52">
        <f t="shared" si="4"/>
        <v>-24</v>
      </c>
      <c r="U25" s="52"/>
    </row>
    <row r="26" spans="2:21">
      <c r="B26" s="36">
        <v>18</v>
      </c>
      <c r="C26" s="49">
        <f t="shared" si="0"/>
        <v>802956.08773901686</v>
      </c>
      <c r="D26" s="49"/>
      <c r="E26" s="39">
        <v>2016</v>
      </c>
      <c r="F26" s="8">
        <v>42486</v>
      </c>
      <c r="G26" s="36" t="s">
        <v>3</v>
      </c>
      <c r="H26" s="50">
        <v>111.096</v>
      </c>
      <c r="I26" s="50"/>
      <c r="J26" s="36">
        <v>15.8</v>
      </c>
      <c r="K26" s="49">
        <f t="shared" si="1"/>
        <v>16059.121754780337</v>
      </c>
      <c r="L26" s="49"/>
      <c r="M26" s="6">
        <f t="shared" si="2"/>
        <v>1.0164001110620466</v>
      </c>
      <c r="N26" s="39">
        <v>2016</v>
      </c>
      <c r="O26" s="8">
        <v>42486</v>
      </c>
      <c r="P26" s="50">
        <v>111.086</v>
      </c>
      <c r="Q26" s="50"/>
      <c r="R26" s="51">
        <f t="shared" si="3"/>
        <v>1016.4001110625666</v>
      </c>
      <c r="S26" s="51"/>
      <c r="T26" s="52">
        <f t="shared" si="4"/>
        <v>1.0000000000005116</v>
      </c>
      <c r="U26" s="52"/>
    </row>
    <row r="27" spans="2:21">
      <c r="B27" s="36">
        <v>19</v>
      </c>
      <c r="C27" s="49">
        <f t="shared" si="0"/>
        <v>803972.48785007943</v>
      </c>
      <c r="D27" s="49"/>
      <c r="E27" s="39">
        <v>2016</v>
      </c>
      <c r="F27" s="8">
        <v>42492</v>
      </c>
      <c r="G27" s="36" t="s">
        <v>4</v>
      </c>
      <c r="H27" s="50">
        <v>106.634</v>
      </c>
      <c r="I27" s="50"/>
      <c r="J27" s="36">
        <v>17.7</v>
      </c>
      <c r="K27" s="49">
        <f t="shared" si="1"/>
        <v>16079.449757001588</v>
      </c>
      <c r="L27" s="49"/>
      <c r="M27" s="6">
        <f t="shared" si="2"/>
        <v>0.90844348909613493</v>
      </c>
      <c r="N27" s="39">
        <v>2016</v>
      </c>
      <c r="O27" s="8">
        <v>42492</v>
      </c>
      <c r="P27" s="50">
        <v>106.45699999999999</v>
      </c>
      <c r="Q27" s="50"/>
      <c r="R27" s="51">
        <f t="shared" si="3"/>
        <v>-16079.449757002198</v>
      </c>
      <c r="S27" s="51"/>
      <c r="T27" s="52">
        <f t="shared" si="4"/>
        <v>-17.7</v>
      </c>
      <c r="U27" s="52"/>
    </row>
    <row r="28" spans="2:21">
      <c r="B28" s="36">
        <v>20</v>
      </c>
      <c r="C28" s="49">
        <f t="shared" si="0"/>
        <v>787893.03809307725</v>
      </c>
      <c r="D28" s="49"/>
      <c r="E28" s="39">
        <v>2016</v>
      </c>
      <c r="F28" s="8">
        <v>42492</v>
      </c>
      <c r="G28" s="36" t="s">
        <v>3</v>
      </c>
      <c r="H28" s="50">
        <v>106.387</v>
      </c>
      <c r="I28" s="50"/>
      <c r="J28" s="36">
        <v>25.5</v>
      </c>
      <c r="K28" s="49">
        <f t="shared" si="1"/>
        <v>15757.860761861546</v>
      </c>
      <c r="L28" s="49"/>
      <c r="M28" s="6">
        <f t="shared" si="2"/>
        <v>0.61795532399457043</v>
      </c>
      <c r="N28" s="39">
        <v>2016</v>
      </c>
      <c r="O28" s="8">
        <v>42493</v>
      </c>
      <c r="P28" s="50">
        <v>106.389</v>
      </c>
      <c r="Q28" s="50"/>
      <c r="R28" s="51">
        <f t="shared" si="3"/>
        <v>-123.59106479862606</v>
      </c>
      <c r="S28" s="51"/>
      <c r="T28" s="52">
        <f t="shared" si="4"/>
        <v>-25.5</v>
      </c>
      <c r="U28" s="52"/>
    </row>
    <row r="29" spans="2:21">
      <c r="B29" s="36">
        <v>21</v>
      </c>
      <c r="C29" s="49">
        <f t="shared" si="0"/>
        <v>787769.44702827861</v>
      </c>
      <c r="D29" s="49"/>
      <c r="E29" s="39">
        <v>2016</v>
      </c>
      <c r="F29" s="8">
        <v>42506</v>
      </c>
      <c r="G29" s="36" t="s">
        <v>3</v>
      </c>
      <c r="H29" s="50">
        <v>108.71299999999999</v>
      </c>
      <c r="I29" s="50"/>
      <c r="J29" s="36">
        <v>17.899999999999999</v>
      </c>
      <c r="K29" s="49">
        <f t="shared" si="1"/>
        <v>15755.388940565572</v>
      </c>
      <c r="L29" s="49"/>
      <c r="M29" s="6">
        <f t="shared" si="2"/>
        <v>0.88018932628857949</v>
      </c>
      <c r="N29" s="39">
        <v>2016</v>
      </c>
      <c r="O29" s="8">
        <v>42506</v>
      </c>
      <c r="P29" s="50">
        <v>108.892</v>
      </c>
      <c r="Q29" s="50"/>
      <c r="R29" s="51">
        <f t="shared" si="3"/>
        <v>-15755.388940565754</v>
      </c>
      <c r="S29" s="51"/>
      <c r="T29" s="52">
        <f t="shared" si="4"/>
        <v>-17.899999999999999</v>
      </c>
      <c r="U29" s="52"/>
    </row>
    <row r="30" spans="2:21">
      <c r="B30" s="36">
        <v>22</v>
      </c>
      <c r="C30" s="49">
        <f t="shared" si="0"/>
        <v>772014.05808771285</v>
      </c>
      <c r="D30" s="49"/>
      <c r="E30" s="39">
        <v>2016</v>
      </c>
      <c r="F30" s="8">
        <v>42510</v>
      </c>
      <c r="G30" s="36" t="s">
        <v>4</v>
      </c>
      <c r="H30" s="50">
        <v>110.05800000000001</v>
      </c>
      <c r="I30" s="50"/>
      <c r="J30" s="36">
        <v>15.2</v>
      </c>
      <c r="K30" s="49">
        <f t="shared" si="1"/>
        <v>15440.281161754257</v>
      </c>
      <c r="L30" s="49"/>
      <c r="M30" s="6">
        <f t="shared" si="2"/>
        <v>1.0158079711680432</v>
      </c>
      <c r="N30" s="39">
        <v>2016</v>
      </c>
      <c r="O30" s="8">
        <v>42510</v>
      </c>
      <c r="P30" s="50">
        <v>110.259</v>
      </c>
      <c r="Q30" s="50"/>
      <c r="R30" s="51">
        <f t="shared" si="3"/>
        <v>20417.740220476997</v>
      </c>
      <c r="S30" s="51"/>
      <c r="T30" s="52">
        <f t="shared" si="4"/>
        <v>20.099999999999341</v>
      </c>
      <c r="U30" s="52"/>
    </row>
    <row r="31" spans="2:21">
      <c r="B31" s="36">
        <v>23</v>
      </c>
      <c r="C31" s="49">
        <f t="shared" si="0"/>
        <v>792431.79830818984</v>
      </c>
      <c r="D31" s="49"/>
      <c r="E31" s="39">
        <v>2016</v>
      </c>
      <c r="F31" s="8">
        <v>42513</v>
      </c>
      <c r="G31" s="36" t="s">
        <v>3</v>
      </c>
      <c r="H31" s="50">
        <v>109.383</v>
      </c>
      <c r="I31" s="50"/>
      <c r="J31" s="36">
        <v>19.3</v>
      </c>
      <c r="K31" s="49">
        <f t="shared" si="1"/>
        <v>15848.635966163798</v>
      </c>
      <c r="L31" s="49"/>
      <c r="M31" s="6">
        <f t="shared" si="2"/>
        <v>0.82117284798776158</v>
      </c>
      <c r="N31" s="39">
        <v>2016</v>
      </c>
      <c r="O31" s="8">
        <v>42514</v>
      </c>
      <c r="P31" s="50">
        <v>109.46899999999999</v>
      </c>
      <c r="Q31" s="50"/>
      <c r="R31" s="51">
        <f t="shared" si="3"/>
        <v>-7062.0864926946288</v>
      </c>
      <c r="S31" s="51"/>
      <c r="T31" s="52">
        <f t="shared" si="4"/>
        <v>-19.3</v>
      </c>
      <c r="U31" s="52"/>
    </row>
    <row r="32" spans="2:21">
      <c r="B32" s="36">
        <v>24</v>
      </c>
      <c r="C32" s="49">
        <f t="shared" si="0"/>
        <v>785369.71181549516</v>
      </c>
      <c r="D32" s="49"/>
      <c r="E32" s="39">
        <v>2016</v>
      </c>
      <c r="F32" s="8">
        <v>42515</v>
      </c>
      <c r="G32" s="36" t="s">
        <v>3</v>
      </c>
      <c r="H32" s="50">
        <v>109.92</v>
      </c>
      <c r="I32" s="50"/>
      <c r="J32" s="36">
        <v>17.100000000000001</v>
      </c>
      <c r="K32" s="49">
        <f t="shared" si="1"/>
        <v>15707.394236309903</v>
      </c>
      <c r="L32" s="49"/>
      <c r="M32" s="6">
        <f t="shared" si="2"/>
        <v>0.91856106645087143</v>
      </c>
      <c r="N32" s="39">
        <v>2016</v>
      </c>
      <c r="O32" s="8">
        <v>42515</v>
      </c>
      <c r="P32" s="50">
        <v>110.09099999999999</v>
      </c>
      <c r="Q32" s="50"/>
      <c r="R32" s="51">
        <f t="shared" ref="R32" si="5">IF(O32="","",(IF(G32="売",H32-P32,P32-H32))*M32*100000)</f>
        <v>-15707.394236309192</v>
      </c>
      <c r="S32" s="51"/>
      <c r="T32" s="52">
        <f t="shared" si="4"/>
        <v>-17.100000000000001</v>
      </c>
      <c r="U32" s="52"/>
    </row>
    <row r="33" spans="2:21">
      <c r="B33" s="36">
        <v>25</v>
      </c>
      <c r="C33" s="49">
        <f t="shared" si="0"/>
        <v>769662.31757918594</v>
      </c>
      <c r="D33" s="49"/>
      <c r="E33" s="39">
        <v>2016</v>
      </c>
      <c r="F33" s="8">
        <v>42530</v>
      </c>
      <c r="G33" s="36" t="s">
        <v>3</v>
      </c>
      <c r="H33" s="50">
        <v>106.45099999999999</v>
      </c>
      <c r="I33" s="50"/>
      <c r="J33" s="36">
        <v>14.1</v>
      </c>
      <c r="K33" s="49">
        <f t="shared" si="1"/>
        <v>15393.246351583719</v>
      </c>
      <c r="L33" s="49"/>
      <c r="M33" s="6">
        <f t="shared" si="2"/>
        <v>1.0917195994031006</v>
      </c>
      <c r="N33" s="39">
        <v>2016</v>
      </c>
      <c r="O33" s="8">
        <v>42530</v>
      </c>
      <c r="P33" s="50">
        <v>106.592</v>
      </c>
      <c r="Q33" s="50"/>
      <c r="R33" s="51">
        <f t="shared" ref="R33" si="6">IF(O33="","",(IF(G33="売",H33-P33,P33-H33))*M33*100000)</f>
        <v>-15393.246351584303</v>
      </c>
      <c r="S33" s="51"/>
      <c r="T33" s="52">
        <f t="shared" si="4"/>
        <v>-14.1</v>
      </c>
      <c r="U33" s="52"/>
    </row>
    <row r="34" spans="2:21">
      <c r="B34" s="36">
        <v>26</v>
      </c>
      <c r="C34" s="49">
        <f t="shared" si="0"/>
        <v>754269.07122760161</v>
      </c>
      <c r="D34" s="49"/>
      <c r="E34" s="39">
        <v>2016</v>
      </c>
      <c r="F34" s="8">
        <v>42531</v>
      </c>
      <c r="G34" s="36" t="s">
        <v>4</v>
      </c>
      <c r="H34" s="50">
        <v>107.18600000000001</v>
      </c>
      <c r="I34" s="50"/>
      <c r="J34" s="36">
        <v>29</v>
      </c>
      <c r="K34" s="49">
        <f t="shared" si="1"/>
        <v>15085.381424552033</v>
      </c>
      <c r="L34" s="49"/>
      <c r="M34" s="6">
        <f t="shared" si="2"/>
        <v>0.52018556636386326</v>
      </c>
      <c r="N34" s="39">
        <v>2016</v>
      </c>
      <c r="O34" s="8">
        <v>42531</v>
      </c>
      <c r="P34" s="50">
        <v>106.896</v>
      </c>
      <c r="Q34" s="50"/>
      <c r="R34" s="51">
        <f t="shared" si="3"/>
        <v>-15085.381424552361</v>
      </c>
      <c r="S34" s="51"/>
      <c r="T34" s="52">
        <f t="shared" si="4"/>
        <v>-29</v>
      </c>
      <c r="U34" s="52"/>
    </row>
    <row r="35" spans="2:21">
      <c r="B35" s="36">
        <v>27</v>
      </c>
      <c r="C35" s="49">
        <f t="shared" si="0"/>
        <v>739183.6898030492</v>
      </c>
      <c r="D35" s="49"/>
      <c r="E35" s="39">
        <v>2016</v>
      </c>
      <c r="F35" s="8">
        <v>42545</v>
      </c>
      <c r="G35" s="36" t="s">
        <v>3</v>
      </c>
      <c r="H35" s="50">
        <v>102.14</v>
      </c>
      <c r="I35" s="50"/>
      <c r="J35" s="36">
        <v>62.7</v>
      </c>
      <c r="K35" s="49">
        <f t="shared" si="1"/>
        <v>14783.673796060984</v>
      </c>
      <c r="L35" s="49"/>
      <c r="M35" s="6">
        <f t="shared" si="2"/>
        <v>0.23578427106955316</v>
      </c>
      <c r="N35" s="39">
        <v>2016</v>
      </c>
      <c r="O35" s="8">
        <v>42549</v>
      </c>
      <c r="P35" s="50">
        <v>102.133</v>
      </c>
      <c r="Q35" s="50"/>
      <c r="R35" s="51">
        <f t="shared" si="3"/>
        <v>165.04898974880516</v>
      </c>
      <c r="S35" s="51"/>
      <c r="T35" s="52">
        <f t="shared" si="4"/>
        <v>0.70000000000050022</v>
      </c>
      <c r="U35" s="52"/>
    </row>
    <row r="36" spans="2:21">
      <c r="B36" s="36">
        <v>28</v>
      </c>
      <c r="C36" s="49">
        <f t="shared" si="0"/>
        <v>739348.73879279802</v>
      </c>
      <c r="D36" s="49"/>
      <c r="E36" s="39">
        <v>2016</v>
      </c>
      <c r="F36" s="8">
        <v>42551</v>
      </c>
      <c r="G36" s="36" t="s">
        <v>3</v>
      </c>
      <c r="H36" s="50">
        <v>102.631</v>
      </c>
      <c r="I36" s="50"/>
      <c r="J36" s="36">
        <v>19</v>
      </c>
      <c r="K36" s="49">
        <f t="shared" si="1"/>
        <v>14786.974775855961</v>
      </c>
      <c r="L36" s="49"/>
      <c r="M36" s="6">
        <f t="shared" si="2"/>
        <v>0.7782618303082085</v>
      </c>
      <c r="N36" s="39">
        <v>2016</v>
      </c>
      <c r="O36" s="8">
        <v>42551</v>
      </c>
      <c r="P36" s="50">
        <v>102.821</v>
      </c>
      <c r="Q36" s="50"/>
      <c r="R36" s="51">
        <f t="shared" si="3"/>
        <v>-14786.974775855786</v>
      </c>
      <c r="S36" s="51"/>
      <c r="T36" s="52">
        <f t="shared" si="4"/>
        <v>-19</v>
      </c>
      <c r="U36" s="52"/>
    </row>
    <row r="37" spans="2:21">
      <c r="B37" s="36">
        <v>29</v>
      </c>
      <c r="C37" s="49">
        <f t="shared" si="0"/>
        <v>724561.76401694224</v>
      </c>
      <c r="D37" s="49"/>
      <c r="E37" s="39">
        <v>2016</v>
      </c>
      <c r="F37" s="8">
        <v>42552</v>
      </c>
      <c r="G37" s="36" t="s">
        <v>3</v>
      </c>
      <c r="H37" s="50">
        <v>102.828</v>
      </c>
      <c r="I37" s="50"/>
      <c r="J37" s="36">
        <v>17.399999999999999</v>
      </c>
      <c r="K37" s="49">
        <f t="shared" si="1"/>
        <v>14491.235280338846</v>
      </c>
      <c r="L37" s="49"/>
      <c r="M37" s="6">
        <f t="shared" si="2"/>
        <v>0.83282961381257747</v>
      </c>
      <c r="N37" s="39">
        <v>2016</v>
      </c>
      <c r="O37" s="8">
        <v>42557</v>
      </c>
      <c r="P37" s="50">
        <v>101.244</v>
      </c>
      <c r="Q37" s="50"/>
      <c r="R37" s="51">
        <f t="shared" si="3"/>
        <v>131920.21082791255</v>
      </c>
      <c r="S37" s="51"/>
      <c r="T37" s="52">
        <f t="shared" si="4"/>
        <v>158.40000000000032</v>
      </c>
      <c r="U37" s="52"/>
    </row>
    <row r="38" spans="2:21">
      <c r="B38" s="36">
        <v>30</v>
      </c>
      <c r="C38" s="49">
        <f t="shared" si="0"/>
        <v>856481.97484485479</v>
      </c>
      <c r="D38" s="49"/>
      <c r="E38" s="39">
        <v>2016</v>
      </c>
      <c r="F38" s="8">
        <v>42559</v>
      </c>
      <c r="G38" s="36" t="s">
        <v>3</v>
      </c>
      <c r="H38" s="50">
        <v>100.574</v>
      </c>
      <c r="I38" s="50"/>
      <c r="J38" s="36">
        <v>18</v>
      </c>
      <c r="K38" s="49">
        <f t="shared" si="1"/>
        <v>17129.639496897096</v>
      </c>
      <c r="L38" s="49"/>
      <c r="M38" s="6">
        <f t="shared" si="2"/>
        <v>0.95164663871650534</v>
      </c>
      <c r="N38" s="39">
        <v>2016</v>
      </c>
      <c r="O38" s="8">
        <v>42559</v>
      </c>
      <c r="P38" s="50">
        <v>100.754</v>
      </c>
      <c r="Q38" s="50"/>
      <c r="R38" s="51">
        <f t="shared" si="3"/>
        <v>-17129.639496897744</v>
      </c>
      <c r="S38" s="51"/>
      <c r="T38" s="52">
        <f t="shared" si="4"/>
        <v>-18</v>
      </c>
      <c r="U38" s="52"/>
    </row>
    <row r="39" spans="2:21">
      <c r="B39" s="36">
        <v>31</v>
      </c>
      <c r="C39" s="49">
        <f t="shared" si="0"/>
        <v>839352.33534795709</v>
      </c>
      <c r="D39" s="49"/>
      <c r="E39" s="39">
        <v>2016</v>
      </c>
      <c r="F39" s="8">
        <v>42562</v>
      </c>
      <c r="G39" s="36" t="s">
        <v>4</v>
      </c>
      <c r="H39" s="50">
        <v>100.751</v>
      </c>
      <c r="I39" s="50"/>
      <c r="J39" s="36">
        <v>20.6</v>
      </c>
      <c r="K39" s="49">
        <f t="shared" si="1"/>
        <v>16787.046706959143</v>
      </c>
      <c r="L39" s="49"/>
      <c r="M39" s="6">
        <f t="shared" si="2"/>
        <v>0.81490517994947287</v>
      </c>
      <c r="N39" s="39">
        <v>2016</v>
      </c>
      <c r="O39" s="8">
        <v>42564</v>
      </c>
      <c r="P39" s="50">
        <v>103.932</v>
      </c>
      <c r="Q39" s="50"/>
      <c r="R39" s="51">
        <f t="shared" si="3"/>
        <v>259221.3377419271</v>
      </c>
      <c r="S39" s="51"/>
      <c r="T39" s="52">
        <f t="shared" si="4"/>
        <v>318.09999999999974</v>
      </c>
      <c r="U39" s="52"/>
    </row>
    <row r="40" spans="2:21">
      <c r="B40" s="36">
        <v>32</v>
      </c>
      <c r="C40" s="49">
        <f t="shared" si="0"/>
        <v>1098573.6730898842</v>
      </c>
      <c r="D40" s="49"/>
      <c r="E40" s="39">
        <v>2016</v>
      </c>
      <c r="F40" s="8">
        <v>42571</v>
      </c>
      <c r="G40" s="36" t="s">
        <v>4</v>
      </c>
      <c r="H40" s="50">
        <v>106.217</v>
      </c>
      <c r="I40" s="50"/>
      <c r="J40" s="36">
        <v>16.899999999999999</v>
      </c>
      <c r="K40" s="49">
        <f t="shared" si="1"/>
        <v>21971.473461797686</v>
      </c>
      <c r="L40" s="49"/>
      <c r="M40" s="6">
        <f t="shared" si="2"/>
        <v>1.3000871870886206</v>
      </c>
      <c r="N40" s="39">
        <v>2016</v>
      </c>
      <c r="O40" s="8">
        <v>42571</v>
      </c>
      <c r="P40" s="50">
        <v>106.048</v>
      </c>
      <c r="Q40" s="50"/>
      <c r="R40" s="51">
        <f t="shared" si="3"/>
        <v>-21971.47346179729</v>
      </c>
      <c r="S40" s="51"/>
      <c r="T40" s="52">
        <f t="shared" si="4"/>
        <v>-16.899999999999999</v>
      </c>
      <c r="U40" s="52"/>
    </row>
    <row r="41" spans="2:21">
      <c r="B41" s="36">
        <v>33</v>
      </c>
      <c r="C41" s="49">
        <f t="shared" si="0"/>
        <v>1076602.199628087</v>
      </c>
      <c r="D41" s="49"/>
      <c r="E41" s="39">
        <v>2016</v>
      </c>
      <c r="F41" s="8">
        <v>42576</v>
      </c>
      <c r="G41" s="36" t="s">
        <v>3</v>
      </c>
      <c r="H41" s="50">
        <v>105.79900000000001</v>
      </c>
      <c r="I41" s="50"/>
      <c r="J41" s="36">
        <v>35.299999999999997</v>
      </c>
      <c r="K41" s="49">
        <f t="shared" si="1"/>
        <v>21532.043992561739</v>
      </c>
      <c r="L41" s="49"/>
      <c r="M41" s="6">
        <f t="shared" si="2"/>
        <v>0.6099729176363099</v>
      </c>
      <c r="N41" s="39">
        <v>2016</v>
      </c>
      <c r="O41" s="8">
        <v>42578</v>
      </c>
      <c r="P41" s="50">
        <v>104.938</v>
      </c>
      <c r="Q41" s="50"/>
      <c r="R41" s="51">
        <f t="shared" si="3"/>
        <v>52518.668208486539</v>
      </c>
      <c r="S41" s="51"/>
      <c r="T41" s="52">
        <f t="shared" si="4"/>
        <v>86.100000000000421</v>
      </c>
      <c r="U41" s="52"/>
    </row>
    <row r="42" spans="2:21">
      <c r="B42" s="36">
        <v>34</v>
      </c>
      <c r="C42" s="49">
        <f t="shared" si="0"/>
        <v>1129120.8678365736</v>
      </c>
      <c r="D42" s="49"/>
      <c r="E42" s="39">
        <v>2016</v>
      </c>
      <c r="F42" s="8">
        <v>42583</v>
      </c>
      <c r="G42" s="36" t="s">
        <v>4</v>
      </c>
      <c r="H42" s="50">
        <v>102.39700000000001</v>
      </c>
      <c r="I42" s="50"/>
      <c r="J42" s="36">
        <v>11.6</v>
      </c>
      <c r="K42" s="49">
        <f t="shared" si="1"/>
        <v>22582.417356731472</v>
      </c>
      <c r="L42" s="49"/>
      <c r="M42" s="6">
        <f t="shared" si="2"/>
        <v>1.9467601169596096</v>
      </c>
      <c r="N42" s="39">
        <v>2016</v>
      </c>
      <c r="O42" s="8">
        <v>42584</v>
      </c>
      <c r="P42" s="50">
        <v>102.28100000000001</v>
      </c>
      <c r="Q42" s="50"/>
      <c r="R42" s="51">
        <f t="shared" si="3"/>
        <v>-22582.417356731403</v>
      </c>
      <c r="S42" s="51"/>
      <c r="T42" s="52">
        <f t="shared" si="4"/>
        <v>-11.6</v>
      </c>
      <c r="U42" s="52"/>
    </row>
    <row r="43" spans="2:21">
      <c r="B43" s="36">
        <v>35</v>
      </c>
      <c r="C43" s="49">
        <f t="shared" si="0"/>
        <v>1106538.4504798423</v>
      </c>
      <c r="D43" s="49"/>
      <c r="E43" s="39">
        <v>2016</v>
      </c>
      <c r="F43" s="8">
        <v>42594</v>
      </c>
      <c r="G43" s="36" t="s">
        <v>4</v>
      </c>
      <c r="H43" s="50">
        <v>102.053</v>
      </c>
      <c r="I43" s="50"/>
      <c r="J43" s="36">
        <v>14.4</v>
      </c>
      <c r="K43" s="49">
        <f t="shared" si="1"/>
        <v>22130.769009596846</v>
      </c>
      <c r="L43" s="49"/>
      <c r="M43" s="6">
        <f t="shared" si="2"/>
        <v>1.536858958999781</v>
      </c>
      <c r="N43" s="39">
        <v>2016</v>
      </c>
      <c r="O43" s="8">
        <v>42594</v>
      </c>
      <c r="P43" s="50">
        <v>101.90900000000001</v>
      </c>
      <c r="Q43" s="50"/>
      <c r="R43" s="51">
        <f t="shared" si="3"/>
        <v>-22130.7690095955</v>
      </c>
      <c r="S43" s="51"/>
      <c r="T43" s="52">
        <f t="shared" si="4"/>
        <v>-14.4</v>
      </c>
      <c r="U43" s="52"/>
    </row>
    <row r="44" spans="2:21">
      <c r="B44" s="36">
        <v>36</v>
      </c>
      <c r="C44" s="49">
        <f t="shared" si="0"/>
        <v>1084407.6814702468</v>
      </c>
      <c r="D44" s="49"/>
      <c r="E44" s="39">
        <v>2016</v>
      </c>
      <c r="F44" s="8">
        <v>42601</v>
      </c>
      <c r="G44" s="36" t="s">
        <v>4</v>
      </c>
      <c r="H44" s="50">
        <v>100.30200000000001</v>
      </c>
      <c r="I44" s="50"/>
      <c r="J44" s="36">
        <v>21.5</v>
      </c>
      <c r="K44" s="49">
        <f t="shared" si="1"/>
        <v>21688.153629404937</v>
      </c>
      <c r="L44" s="49"/>
      <c r="M44" s="6">
        <f t="shared" si="2"/>
        <v>1.0087513316002297</v>
      </c>
      <c r="N44" s="39">
        <v>2016</v>
      </c>
      <c r="O44" s="8">
        <v>42601</v>
      </c>
      <c r="P44" s="50">
        <v>100.087</v>
      </c>
      <c r="Q44" s="50"/>
      <c r="R44" s="51">
        <f t="shared" si="3"/>
        <v>-21688.153629405282</v>
      </c>
      <c r="S44" s="51"/>
      <c r="T44" s="52">
        <f t="shared" si="4"/>
        <v>-21.5</v>
      </c>
      <c r="U44" s="52"/>
    </row>
    <row r="45" spans="2:21">
      <c r="B45" s="36">
        <v>37</v>
      </c>
      <c r="C45" s="49">
        <f t="shared" si="0"/>
        <v>1062719.5278408416</v>
      </c>
      <c r="D45" s="49"/>
      <c r="E45" s="39">
        <v>2016</v>
      </c>
      <c r="F45" s="8">
        <v>42604</v>
      </c>
      <c r="G45" s="36" t="s">
        <v>4</v>
      </c>
      <c r="H45" s="50">
        <v>100.794</v>
      </c>
      <c r="I45" s="50"/>
      <c r="J45" s="36">
        <v>16.600000000000001</v>
      </c>
      <c r="K45" s="49">
        <f t="shared" si="1"/>
        <v>21254.39055681683</v>
      </c>
      <c r="L45" s="49"/>
      <c r="M45" s="6">
        <f t="shared" si="2"/>
        <v>1.2803849733022186</v>
      </c>
      <c r="N45" s="39">
        <v>2016</v>
      </c>
      <c r="O45" s="8">
        <v>42604</v>
      </c>
      <c r="P45" s="50">
        <v>100.628</v>
      </c>
      <c r="Q45" s="50"/>
      <c r="R45" s="51">
        <f t="shared" si="3"/>
        <v>-21254.390556816423</v>
      </c>
      <c r="S45" s="51"/>
      <c r="T45" s="52">
        <f t="shared" si="4"/>
        <v>-16.600000000000001</v>
      </c>
      <c r="U45" s="52"/>
    </row>
    <row r="46" spans="2:21">
      <c r="B46" s="36">
        <v>38</v>
      </c>
      <c r="C46" s="49">
        <f t="shared" si="0"/>
        <v>1041465.1372840251</v>
      </c>
      <c r="D46" s="49"/>
      <c r="E46" s="39">
        <v>2016</v>
      </c>
      <c r="F46" s="8">
        <v>42607</v>
      </c>
      <c r="G46" s="36" t="s">
        <v>4</v>
      </c>
      <c r="H46" s="50">
        <v>100.57899999999999</v>
      </c>
      <c r="I46" s="50"/>
      <c r="J46" s="36">
        <v>8.6999999999999993</v>
      </c>
      <c r="K46" s="49">
        <f t="shared" si="1"/>
        <v>20829.302745680503</v>
      </c>
      <c r="L46" s="49"/>
      <c r="M46" s="6">
        <f t="shared" si="2"/>
        <v>2.394172729388564</v>
      </c>
      <c r="N46" s="39">
        <v>2016</v>
      </c>
      <c r="O46" s="8">
        <v>42608</v>
      </c>
      <c r="P46" s="50">
        <v>100.492</v>
      </c>
      <c r="Q46" s="50"/>
      <c r="R46" s="51">
        <f t="shared" si="3"/>
        <v>-20829.302745677895</v>
      </c>
      <c r="S46" s="51"/>
      <c r="T46" s="52">
        <f t="shared" si="4"/>
        <v>-8.6999999999999993</v>
      </c>
      <c r="U46" s="52"/>
    </row>
    <row r="47" spans="2:21">
      <c r="B47" s="36">
        <v>39</v>
      </c>
      <c r="C47" s="49">
        <f t="shared" si="0"/>
        <v>1020635.8345383472</v>
      </c>
      <c r="D47" s="49"/>
      <c r="E47" s="39">
        <v>2016</v>
      </c>
      <c r="F47" s="8">
        <v>42608</v>
      </c>
      <c r="G47" s="36" t="s">
        <v>3</v>
      </c>
      <c r="H47" s="50">
        <v>100.449</v>
      </c>
      <c r="I47" s="50"/>
      <c r="J47" s="36">
        <v>8</v>
      </c>
      <c r="K47" s="49">
        <f t="shared" si="1"/>
        <v>20412.716690766945</v>
      </c>
      <c r="L47" s="49"/>
      <c r="M47" s="6">
        <f t="shared" si="2"/>
        <v>2.5515895863458682</v>
      </c>
      <c r="N47" s="39">
        <v>2016</v>
      </c>
      <c r="O47" s="8">
        <v>42608</v>
      </c>
      <c r="P47" s="50">
        <v>100.529</v>
      </c>
      <c r="Q47" s="50"/>
      <c r="R47" s="51">
        <f t="shared" si="3"/>
        <v>-20412.716690766512</v>
      </c>
      <c r="S47" s="51"/>
      <c r="T47" s="52">
        <f t="shared" si="4"/>
        <v>-8</v>
      </c>
      <c r="U47" s="52"/>
    </row>
    <row r="48" spans="2:21">
      <c r="B48" s="36">
        <v>40</v>
      </c>
      <c r="C48" s="49">
        <f t="shared" si="0"/>
        <v>1000223.1178475807</v>
      </c>
      <c r="D48" s="49"/>
      <c r="E48" s="39">
        <v>2016</v>
      </c>
      <c r="F48" s="8">
        <v>42619</v>
      </c>
      <c r="G48" s="36" t="s">
        <v>4</v>
      </c>
      <c r="H48" s="50">
        <v>103.44</v>
      </c>
      <c r="I48" s="50"/>
      <c r="J48" s="36">
        <v>5.4</v>
      </c>
      <c r="K48" s="49">
        <f t="shared" si="1"/>
        <v>20004.462356951615</v>
      </c>
      <c r="L48" s="49"/>
      <c r="M48" s="6">
        <f t="shared" si="2"/>
        <v>3.7045300661021505</v>
      </c>
      <c r="N48" s="39">
        <v>2016</v>
      </c>
      <c r="O48" s="8">
        <v>42619</v>
      </c>
      <c r="P48" s="50">
        <v>103.386</v>
      </c>
      <c r="Q48" s="50"/>
      <c r="R48" s="51">
        <f t="shared" si="3"/>
        <v>-20004.462356952372</v>
      </c>
      <c r="S48" s="51"/>
      <c r="T48" s="52">
        <f t="shared" si="4"/>
        <v>-5.4</v>
      </c>
      <c r="U48" s="52"/>
    </row>
    <row r="49" spans="2:21">
      <c r="B49" s="36">
        <v>41</v>
      </c>
      <c r="C49" s="49">
        <f t="shared" si="0"/>
        <v>980218.65549062833</v>
      </c>
      <c r="D49" s="49"/>
      <c r="E49" s="39">
        <v>2016</v>
      </c>
      <c r="F49" s="8">
        <v>42625</v>
      </c>
      <c r="G49" s="36" t="s">
        <v>3</v>
      </c>
      <c r="H49" s="50">
        <v>102.422</v>
      </c>
      <c r="I49" s="50"/>
      <c r="J49" s="36">
        <v>18.100000000000001</v>
      </c>
      <c r="K49" s="49">
        <f t="shared" si="1"/>
        <v>19604.373109812568</v>
      </c>
      <c r="L49" s="49"/>
      <c r="M49" s="6">
        <f t="shared" si="2"/>
        <v>1.0831145364537329</v>
      </c>
      <c r="N49" s="39">
        <v>2016</v>
      </c>
      <c r="O49" s="8">
        <v>42626</v>
      </c>
      <c r="P49" s="50">
        <v>101.99</v>
      </c>
      <c r="Q49" s="50"/>
      <c r="R49" s="51">
        <f t="shared" si="3"/>
        <v>46790.547974801491</v>
      </c>
      <c r="S49" s="51"/>
      <c r="T49" s="52">
        <f t="shared" si="4"/>
        <v>43.200000000000216</v>
      </c>
      <c r="U49" s="52"/>
    </row>
    <row r="50" spans="2:21">
      <c r="B50" s="36">
        <v>42</v>
      </c>
      <c r="C50" s="49">
        <f t="shared" si="0"/>
        <v>1027009.2034654298</v>
      </c>
      <c r="D50" s="49"/>
      <c r="E50" s="39">
        <v>2016</v>
      </c>
      <c r="F50" s="8">
        <v>42628</v>
      </c>
      <c r="G50" s="36" t="s">
        <v>4</v>
      </c>
      <c r="H50" s="50">
        <v>102.494</v>
      </c>
      <c r="I50" s="50"/>
      <c r="J50" s="36">
        <v>61.6</v>
      </c>
      <c r="K50" s="49">
        <f t="shared" si="1"/>
        <v>20540.184069308598</v>
      </c>
      <c r="L50" s="49"/>
      <c r="M50" s="6">
        <f t="shared" si="2"/>
        <v>0.33344454657968503</v>
      </c>
      <c r="N50" s="39">
        <v>2016</v>
      </c>
      <c r="O50" s="8">
        <v>42629</v>
      </c>
      <c r="P50" s="50">
        <v>101.878</v>
      </c>
      <c r="Q50" s="50"/>
      <c r="R50" s="51">
        <f t="shared" si="3"/>
        <v>-20540.184069308587</v>
      </c>
      <c r="S50" s="51"/>
      <c r="T50" s="52">
        <f t="shared" si="4"/>
        <v>-61.6</v>
      </c>
      <c r="U50" s="52"/>
    </row>
    <row r="51" spans="2:21">
      <c r="B51" s="36">
        <v>43</v>
      </c>
      <c r="C51" s="49">
        <f t="shared" si="0"/>
        <v>1006469.0193961213</v>
      </c>
      <c r="D51" s="49"/>
      <c r="E51" s="39">
        <v>2016</v>
      </c>
      <c r="F51" s="8">
        <v>42635</v>
      </c>
      <c r="G51" s="36" t="s">
        <v>4</v>
      </c>
      <c r="H51" s="50">
        <v>100.84099999999999</v>
      </c>
      <c r="I51" s="50"/>
      <c r="J51" s="36">
        <v>14.4</v>
      </c>
      <c r="K51" s="49">
        <f t="shared" si="1"/>
        <v>20129.380387922425</v>
      </c>
      <c r="L51" s="49"/>
      <c r="M51" s="6">
        <f t="shared" si="2"/>
        <v>1.3978736380501684</v>
      </c>
      <c r="N51" s="39">
        <v>2016</v>
      </c>
      <c r="O51" s="8">
        <v>42636</v>
      </c>
      <c r="P51" s="50">
        <v>100.697</v>
      </c>
      <c r="Q51" s="50"/>
      <c r="R51" s="51">
        <f t="shared" si="3"/>
        <v>-20129.380387921199</v>
      </c>
      <c r="S51" s="51"/>
      <c r="T51" s="52">
        <f t="shared" si="4"/>
        <v>-14.4</v>
      </c>
      <c r="U51" s="52"/>
    </row>
    <row r="52" spans="2:21">
      <c r="B52" s="36">
        <v>44</v>
      </c>
      <c r="C52" s="49">
        <f t="shared" si="0"/>
        <v>986339.63900820003</v>
      </c>
      <c r="D52" s="49"/>
      <c r="E52" s="39">
        <v>2016</v>
      </c>
      <c r="F52" s="8">
        <v>42640</v>
      </c>
      <c r="G52" s="36" t="s">
        <v>3</v>
      </c>
      <c r="H52" s="50">
        <v>100.309</v>
      </c>
      <c r="I52" s="50"/>
      <c r="J52" s="36">
        <v>19.8</v>
      </c>
      <c r="K52" s="49">
        <f t="shared" si="1"/>
        <v>19726.792780164</v>
      </c>
      <c r="L52" s="49"/>
      <c r="M52" s="6">
        <f t="shared" si="2"/>
        <v>0.99630266566484837</v>
      </c>
      <c r="N52" s="39">
        <v>2016</v>
      </c>
      <c r="O52" s="8">
        <v>42641</v>
      </c>
      <c r="P52" s="50">
        <v>100.50700000000001</v>
      </c>
      <c r="Q52" s="50"/>
      <c r="R52" s="51">
        <f t="shared" si="3"/>
        <v>-19726.792780164746</v>
      </c>
      <c r="S52" s="51"/>
      <c r="T52" s="52">
        <f t="shared" si="4"/>
        <v>-19.8</v>
      </c>
      <c r="U52" s="52"/>
    </row>
    <row r="53" spans="2:21">
      <c r="B53" s="36">
        <v>45</v>
      </c>
      <c r="C53" s="49">
        <f t="shared" si="0"/>
        <v>966612.84622803528</v>
      </c>
      <c r="D53" s="49"/>
      <c r="E53" s="39">
        <v>2016</v>
      </c>
      <c r="F53" s="8">
        <v>42643</v>
      </c>
      <c r="G53" s="36" t="s">
        <v>4</v>
      </c>
      <c r="H53" s="50">
        <v>101.169</v>
      </c>
      <c r="I53" s="50"/>
      <c r="J53" s="36">
        <v>13.9</v>
      </c>
      <c r="K53" s="49">
        <f t="shared" si="1"/>
        <v>19332.256924560705</v>
      </c>
      <c r="L53" s="49"/>
      <c r="M53" s="6">
        <f t="shared" si="2"/>
        <v>1.3908098506878204</v>
      </c>
      <c r="N53" s="39">
        <v>2016</v>
      </c>
      <c r="O53" s="8">
        <v>42646</v>
      </c>
      <c r="P53" s="50">
        <v>101.205</v>
      </c>
      <c r="Q53" s="50"/>
      <c r="R53" s="51">
        <f t="shared" si="3"/>
        <v>5006.9154624763432</v>
      </c>
      <c r="S53" s="51"/>
      <c r="T53" s="52">
        <f t="shared" si="4"/>
        <v>3.6000000000001364</v>
      </c>
      <c r="U53" s="52"/>
    </row>
    <row r="54" spans="2:21">
      <c r="B54" s="36">
        <v>46</v>
      </c>
      <c r="C54" s="49">
        <f t="shared" si="0"/>
        <v>971619.7616905116</v>
      </c>
      <c r="D54" s="49"/>
      <c r="E54" s="39">
        <v>2016</v>
      </c>
      <c r="F54" s="8">
        <v>42649</v>
      </c>
      <c r="G54" s="36" t="s">
        <v>4</v>
      </c>
      <c r="H54" s="50">
        <v>103.61499999999999</v>
      </c>
      <c r="I54" s="50"/>
      <c r="J54" s="36">
        <v>16.8</v>
      </c>
      <c r="K54" s="49">
        <f t="shared" si="1"/>
        <v>19432.395233810232</v>
      </c>
      <c r="L54" s="49"/>
      <c r="M54" s="6">
        <f t="shared" si="2"/>
        <v>1.1566901924887043</v>
      </c>
      <c r="N54" s="39">
        <v>2016</v>
      </c>
      <c r="O54" s="8">
        <v>42650</v>
      </c>
      <c r="P54" s="50">
        <v>103.523</v>
      </c>
      <c r="Q54" s="50"/>
      <c r="R54" s="51">
        <f t="shared" si="3"/>
        <v>-10641.549770895936</v>
      </c>
      <c r="S54" s="51"/>
      <c r="T54" s="52">
        <f t="shared" si="4"/>
        <v>-16.8</v>
      </c>
      <c r="U54" s="52"/>
    </row>
    <row r="55" spans="2:21">
      <c r="B55" s="36">
        <v>47</v>
      </c>
      <c r="C55" s="49">
        <f t="shared" si="0"/>
        <v>960978.21191961563</v>
      </c>
      <c r="D55" s="49"/>
      <c r="E55" s="39">
        <v>2016</v>
      </c>
      <c r="F55" s="8">
        <v>42654</v>
      </c>
      <c r="G55" s="36" t="s">
        <v>4</v>
      </c>
      <c r="H55" s="50">
        <v>103.97</v>
      </c>
      <c r="I55" s="50"/>
      <c r="J55" s="36">
        <v>30.8</v>
      </c>
      <c r="K55" s="49">
        <f t="shared" si="1"/>
        <v>19219.564238392311</v>
      </c>
      <c r="L55" s="49"/>
      <c r="M55" s="6">
        <f t="shared" si="2"/>
        <v>0.62401182592182824</v>
      </c>
      <c r="N55" s="39">
        <v>2016</v>
      </c>
      <c r="O55" s="8">
        <v>42654</v>
      </c>
      <c r="P55" s="50">
        <v>103.66200000000001</v>
      </c>
      <c r="Q55" s="50"/>
      <c r="R55" s="51">
        <f t="shared" si="3"/>
        <v>-19219.564238391857</v>
      </c>
      <c r="S55" s="51"/>
      <c r="T55" s="52">
        <f t="shared" si="4"/>
        <v>-30.8</v>
      </c>
      <c r="U55" s="52"/>
    </row>
    <row r="56" spans="2:21">
      <c r="B56" s="36">
        <v>48</v>
      </c>
      <c r="C56" s="49">
        <f t="shared" si="0"/>
        <v>941758.64768122381</v>
      </c>
      <c r="D56" s="49"/>
      <c r="E56" s="39">
        <v>2016</v>
      </c>
      <c r="F56" s="8">
        <v>42660</v>
      </c>
      <c r="G56" s="36" t="s">
        <v>4</v>
      </c>
      <c r="H56" s="50">
        <v>104.262</v>
      </c>
      <c r="I56" s="50"/>
      <c r="J56" s="36">
        <v>19.7</v>
      </c>
      <c r="K56" s="49">
        <f t="shared" si="1"/>
        <v>18835.172953624478</v>
      </c>
      <c r="L56" s="49"/>
      <c r="M56" s="6">
        <f t="shared" si="2"/>
        <v>0.95610014993017656</v>
      </c>
      <c r="N56" s="39">
        <v>2016</v>
      </c>
      <c r="O56" s="8">
        <v>42660</v>
      </c>
      <c r="P56" s="50">
        <v>104.065</v>
      </c>
      <c r="Q56" s="50"/>
      <c r="R56" s="51">
        <f t="shared" si="3"/>
        <v>-18835.17295362474</v>
      </c>
      <c r="S56" s="51"/>
      <c r="T56" s="52">
        <f t="shared" si="4"/>
        <v>-19.7</v>
      </c>
      <c r="U56" s="52"/>
    </row>
    <row r="57" spans="2:21">
      <c r="B57" s="36">
        <v>49</v>
      </c>
      <c r="C57" s="49">
        <f t="shared" si="0"/>
        <v>922923.47472759907</v>
      </c>
      <c r="D57" s="49"/>
      <c r="E57" s="39">
        <v>2016</v>
      </c>
      <c r="F57" s="8">
        <v>42660</v>
      </c>
      <c r="G57" s="36" t="s">
        <v>3</v>
      </c>
      <c r="H57" s="50">
        <v>104.11199999999999</v>
      </c>
      <c r="I57" s="50"/>
      <c r="J57" s="36">
        <v>20.399999999999999</v>
      </c>
      <c r="K57" s="49">
        <f t="shared" si="1"/>
        <v>18458.46949455198</v>
      </c>
      <c r="L57" s="49"/>
      <c r="M57" s="6">
        <f t="shared" si="2"/>
        <v>0.90482693600745001</v>
      </c>
      <c r="N57" s="39">
        <v>2016</v>
      </c>
      <c r="O57" s="8">
        <v>42661</v>
      </c>
      <c r="P57" s="50">
        <v>103.925</v>
      </c>
      <c r="Q57" s="50"/>
      <c r="R57" s="51">
        <f t="shared" si="3"/>
        <v>16920.2637033391</v>
      </c>
      <c r="S57" s="51"/>
      <c r="T57" s="52">
        <f t="shared" si="4"/>
        <v>18.699999999999761</v>
      </c>
      <c r="U57" s="52"/>
    </row>
    <row r="58" spans="2:21">
      <c r="B58" s="36">
        <v>50</v>
      </c>
      <c r="C58" s="49">
        <f t="shared" si="0"/>
        <v>939843.73843093822</v>
      </c>
      <c r="D58" s="49"/>
      <c r="E58" s="39">
        <v>2016</v>
      </c>
      <c r="F58" s="8">
        <v>42663</v>
      </c>
      <c r="G58" s="36" t="s">
        <v>4</v>
      </c>
      <c r="H58" s="50">
        <v>103.82299999999999</v>
      </c>
      <c r="I58" s="50"/>
      <c r="J58" s="36">
        <v>26.1</v>
      </c>
      <c r="K58" s="49">
        <f t="shared" si="1"/>
        <v>18796.874768618763</v>
      </c>
      <c r="L58" s="49"/>
      <c r="M58" s="6">
        <f t="shared" si="2"/>
        <v>0.72018677274401388</v>
      </c>
      <c r="N58" s="39">
        <v>2016</v>
      </c>
      <c r="O58" s="8">
        <v>42664</v>
      </c>
      <c r="P58" s="50">
        <v>103.898</v>
      </c>
      <c r="Q58" s="50"/>
      <c r="R58" s="51">
        <f t="shared" si="3"/>
        <v>5401.4007955803081</v>
      </c>
      <c r="S58" s="51"/>
      <c r="T58" s="52">
        <f t="shared" si="4"/>
        <v>7.5000000000002842</v>
      </c>
      <c r="U58" s="52"/>
    </row>
    <row r="59" spans="2:21">
      <c r="B59" s="36">
        <v>51</v>
      </c>
      <c r="C59" s="49">
        <f t="shared" si="0"/>
        <v>945245.13922651857</v>
      </c>
      <c r="D59" s="49"/>
      <c r="E59" s="39">
        <v>2016</v>
      </c>
      <c r="F59" s="8">
        <v>42667</v>
      </c>
      <c r="G59" s="36" t="s">
        <v>4</v>
      </c>
      <c r="H59" s="50">
        <v>103.928</v>
      </c>
      <c r="I59" s="50"/>
      <c r="J59" s="36">
        <v>11.4</v>
      </c>
      <c r="K59" s="49">
        <f t="shared" si="1"/>
        <v>18904.902784530372</v>
      </c>
      <c r="L59" s="49"/>
      <c r="M59" s="6">
        <f t="shared" si="2"/>
        <v>1.6583248056605588</v>
      </c>
      <c r="N59" s="39">
        <v>2016</v>
      </c>
      <c r="O59" s="8">
        <v>42667</v>
      </c>
      <c r="P59" s="50">
        <v>103.81399999999999</v>
      </c>
      <c r="Q59" s="50"/>
      <c r="R59" s="51">
        <f t="shared" si="3"/>
        <v>-18904.902784531088</v>
      </c>
      <c r="S59" s="51"/>
      <c r="T59" s="52">
        <f t="shared" si="4"/>
        <v>-11.4</v>
      </c>
      <c r="U59" s="52"/>
    </row>
    <row r="60" spans="2:21">
      <c r="B60" s="36">
        <v>52</v>
      </c>
      <c r="C60" s="49">
        <f t="shared" si="0"/>
        <v>926340.23644198745</v>
      </c>
      <c r="D60" s="49"/>
      <c r="E60" s="39">
        <v>2016</v>
      </c>
      <c r="F60" s="8">
        <v>42668</v>
      </c>
      <c r="G60" s="36" t="s">
        <v>4</v>
      </c>
      <c r="H60" s="50">
        <v>104.48099999999999</v>
      </c>
      <c r="I60" s="50"/>
      <c r="J60" s="36">
        <v>12.4</v>
      </c>
      <c r="K60" s="49">
        <f t="shared" si="1"/>
        <v>18526.80472883975</v>
      </c>
      <c r="L60" s="49"/>
      <c r="M60" s="6">
        <f t="shared" si="2"/>
        <v>1.4940971555515927</v>
      </c>
      <c r="N60" s="39">
        <v>2016</v>
      </c>
      <c r="O60" s="8">
        <v>42668</v>
      </c>
      <c r="P60" s="50">
        <v>104.357</v>
      </c>
      <c r="Q60" s="50"/>
      <c r="R60" s="51">
        <f t="shared" si="3"/>
        <v>-18526.804728839037</v>
      </c>
      <c r="S60" s="51"/>
      <c r="T60" s="52">
        <f t="shared" si="4"/>
        <v>-12.4</v>
      </c>
      <c r="U60" s="52"/>
    </row>
    <row r="61" spans="2:21">
      <c r="B61" s="36">
        <v>53</v>
      </c>
      <c r="C61" s="49">
        <f t="shared" si="0"/>
        <v>907813.43171314837</v>
      </c>
      <c r="D61" s="49"/>
      <c r="E61" s="39">
        <v>2016</v>
      </c>
      <c r="F61" s="8">
        <v>42678</v>
      </c>
      <c r="G61" s="36" t="s">
        <v>3</v>
      </c>
      <c r="H61" s="50">
        <v>102.878</v>
      </c>
      <c r="I61" s="50"/>
      <c r="J61" s="36">
        <v>41.8</v>
      </c>
      <c r="K61" s="49">
        <f t="shared" si="1"/>
        <v>18156.268634262968</v>
      </c>
      <c r="L61" s="49"/>
      <c r="M61" s="6">
        <f t="shared" si="2"/>
        <v>0.43436049364265478</v>
      </c>
      <c r="N61" s="39">
        <v>2016</v>
      </c>
      <c r="O61" s="8">
        <v>42681</v>
      </c>
      <c r="P61" s="50">
        <v>104.08</v>
      </c>
      <c r="Q61" s="50"/>
      <c r="R61" s="51">
        <f t="shared" si="3"/>
        <v>-52210.131335847022</v>
      </c>
      <c r="S61" s="51"/>
      <c r="T61" s="52">
        <f t="shared" si="4"/>
        <v>-41.8</v>
      </c>
      <c r="U61" s="52"/>
    </row>
    <row r="62" spans="2:21">
      <c r="B62" s="36">
        <v>54</v>
      </c>
      <c r="C62" s="49">
        <f t="shared" si="0"/>
        <v>855603.30037730141</v>
      </c>
      <c r="D62" s="49"/>
      <c r="E62" s="39">
        <v>2016</v>
      </c>
      <c r="F62" s="8">
        <v>42685</v>
      </c>
      <c r="G62" s="36" t="s">
        <v>4</v>
      </c>
      <c r="H62" s="50">
        <v>106.82899999999999</v>
      </c>
      <c r="I62" s="50"/>
      <c r="J62" s="36">
        <v>18.3</v>
      </c>
      <c r="K62" s="49">
        <f t="shared" si="1"/>
        <v>17112.066007546029</v>
      </c>
      <c r="L62" s="49"/>
      <c r="M62" s="6">
        <f t="shared" si="2"/>
        <v>0.9350855741828431</v>
      </c>
      <c r="N62" s="39">
        <v>2016</v>
      </c>
      <c r="O62" s="8">
        <v>42685</v>
      </c>
      <c r="P62" s="50">
        <v>106.646</v>
      </c>
      <c r="Q62" s="50"/>
      <c r="R62" s="51">
        <f t="shared" si="3"/>
        <v>-17112.066007545349</v>
      </c>
      <c r="S62" s="51"/>
      <c r="T62" s="52">
        <f t="shared" si="4"/>
        <v>-18.3</v>
      </c>
      <c r="U62" s="52"/>
    </row>
    <row r="63" spans="2:21">
      <c r="B63" s="36">
        <v>55</v>
      </c>
      <c r="C63" s="49">
        <f t="shared" si="0"/>
        <v>838491.23436975607</v>
      </c>
      <c r="D63" s="49"/>
      <c r="E63" s="39">
        <v>2016</v>
      </c>
      <c r="F63" s="8">
        <v>42695</v>
      </c>
      <c r="G63" s="36" t="s">
        <v>4</v>
      </c>
      <c r="H63" s="50">
        <v>111.14100000000001</v>
      </c>
      <c r="I63" s="50"/>
      <c r="J63" s="36">
        <v>20.399999999999999</v>
      </c>
      <c r="K63" s="49">
        <f t="shared" si="1"/>
        <v>16769.824687395121</v>
      </c>
      <c r="L63" s="49"/>
      <c r="M63" s="6">
        <f t="shared" si="2"/>
        <v>0.82205022977427078</v>
      </c>
      <c r="N63" s="39">
        <v>2016</v>
      </c>
      <c r="O63" s="8">
        <v>42695</v>
      </c>
      <c r="P63" s="50">
        <v>110.937</v>
      </c>
      <c r="Q63" s="50"/>
      <c r="R63" s="51">
        <f t="shared" si="3"/>
        <v>-16769.824687395758</v>
      </c>
      <c r="S63" s="51"/>
      <c r="T63" s="52">
        <f t="shared" si="4"/>
        <v>-20.399999999999999</v>
      </c>
      <c r="U63" s="52"/>
    </row>
    <row r="64" spans="2:21">
      <c r="B64" s="36">
        <v>56</v>
      </c>
      <c r="C64" s="49">
        <f t="shared" si="0"/>
        <v>821721.40968236036</v>
      </c>
      <c r="D64" s="49"/>
      <c r="E64" s="39">
        <v>2016</v>
      </c>
      <c r="F64" s="8">
        <v>42695</v>
      </c>
      <c r="G64" s="36" t="s">
        <v>4</v>
      </c>
      <c r="H64" s="50">
        <v>111.02500000000001</v>
      </c>
      <c r="I64" s="50"/>
      <c r="J64" s="36">
        <v>37.200000000000003</v>
      </c>
      <c r="K64" s="49">
        <f t="shared" si="1"/>
        <v>16434.428193647207</v>
      </c>
      <c r="L64" s="49"/>
      <c r="M64" s="6">
        <f t="shared" si="2"/>
        <v>0.44178570413030122</v>
      </c>
      <c r="N64" s="39">
        <v>2016</v>
      </c>
      <c r="O64" s="8">
        <v>42695</v>
      </c>
      <c r="P64" s="50">
        <v>110.65300000000001</v>
      </c>
      <c r="Q64" s="50"/>
      <c r="R64" s="51">
        <f t="shared" si="3"/>
        <v>-16434.4281936472</v>
      </c>
      <c r="S64" s="51"/>
      <c r="T64" s="52">
        <f t="shared" si="4"/>
        <v>-37.200000000000003</v>
      </c>
      <c r="U64" s="52"/>
    </row>
    <row r="65" spans="2:21">
      <c r="B65" s="36">
        <v>57</v>
      </c>
      <c r="C65" s="49">
        <f t="shared" si="0"/>
        <v>805286.98148871318</v>
      </c>
      <c r="D65" s="49"/>
      <c r="E65" s="39">
        <v>2016</v>
      </c>
      <c r="F65" s="8">
        <v>42696</v>
      </c>
      <c r="G65" s="36" t="s">
        <v>4</v>
      </c>
      <c r="H65" s="50">
        <v>111.07899999999999</v>
      </c>
      <c r="I65" s="50"/>
      <c r="J65" s="36">
        <v>26.8</v>
      </c>
      <c r="K65" s="49">
        <f t="shared" si="1"/>
        <v>16105.739629774263</v>
      </c>
      <c r="L65" s="49"/>
      <c r="M65" s="6">
        <f t="shared" si="2"/>
        <v>0.60096043394680088</v>
      </c>
      <c r="N65" s="39">
        <v>2016</v>
      </c>
      <c r="O65" s="8">
        <v>42699</v>
      </c>
      <c r="P65" s="50">
        <v>113.16800000000001</v>
      </c>
      <c r="Q65" s="50"/>
      <c r="R65" s="51">
        <f t="shared" si="3"/>
        <v>125540.63465148747</v>
      </c>
      <c r="S65" s="51"/>
      <c r="T65" s="52">
        <f t="shared" si="4"/>
        <v>208.90000000000128</v>
      </c>
      <c r="U65" s="52"/>
    </row>
    <row r="66" spans="2:21">
      <c r="B66" s="36">
        <v>58</v>
      </c>
      <c r="C66" s="49">
        <f t="shared" si="0"/>
        <v>930827.61614020064</v>
      </c>
      <c r="D66" s="49"/>
      <c r="E66" s="39">
        <v>2016</v>
      </c>
      <c r="F66" s="8">
        <v>42703</v>
      </c>
      <c r="G66" s="36" t="s">
        <v>3</v>
      </c>
      <c r="H66" s="50">
        <v>111.879</v>
      </c>
      <c r="I66" s="50"/>
      <c r="J66" s="36">
        <v>37.5</v>
      </c>
      <c r="K66" s="49">
        <f t="shared" si="1"/>
        <v>18616.552322804015</v>
      </c>
      <c r="L66" s="49"/>
      <c r="M66" s="6">
        <f t="shared" si="2"/>
        <v>0.49644139527477371</v>
      </c>
      <c r="N66" s="39">
        <v>2016</v>
      </c>
      <c r="O66" s="8">
        <v>42703</v>
      </c>
      <c r="P66" s="50">
        <v>112.254</v>
      </c>
      <c r="Q66" s="50"/>
      <c r="R66" s="51">
        <f t="shared" si="3"/>
        <v>-18616.552322804015</v>
      </c>
      <c r="S66" s="51"/>
      <c r="T66" s="52">
        <f t="shared" si="4"/>
        <v>-37.5</v>
      </c>
      <c r="U66" s="52"/>
    </row>
    <row r="67" spans="2:21">
      <c r="B67" s="36">
        <v>59</v>
      </c>
      <c r="C67" s="49">
        <f t="shared" si="0"/>
        <v>912211.06381739664</v>
      </c>
      <c r="D67" s="49"/>
      <c r="E67" s="39">
        <v>2016</v>
      </c>
      <c r="F67" s="8">
        <v>42703</v>
      </c>
      <c r="G67" s="36" t="s">
        <v>4</v>
      </c>
      <c r="H67" s="50">
        <v>112.98399999999999</v>
      </c>
      <c r="I67" s="50"/>
      <c r="J67" s="36">
        <v>39.700000000000003</v>
      </c>
      <c r="K67" s="49">
        <f t="shared" si="1"/>
        <v>18244.221276347933</v>
      </c>
      <c r="L67" s="49"/>
      <c r="M67" s="6">
        <f t="shared" si="2"/>
        <v>0.45955217320775649</v>
      </c>
      <c r="N67" s="39">
        <v>2016</v>
      </c>
      <c r="O67" s="8">
        <v>42703</v>
      </c>
      <c r="P67" s="50">
        <v>112.587</v>
      </c>
      <c r="Q67" s="50"/>
      <c r="R67" s="51">
        <f t="shared" si="3"/>
        <v>-18244.221276347536</v>
      </c>
      <c r="S67" s="51"/>
      <c r="T67" s="52">
        <f t="shared" si="4"/>
        <v>-39.700000000000003</v>
      </c>
      <c r="U67" s="52"/>
    </row>
    <row r="68" spans="2:21">
      <c r="B68" s="36">
        <v>60</v>
      </c>
      <c r="C68" s="49">
        <f t="shared" si="0"/>
        <v>893966.84254104912</v>
      </c>
      <c r="D68" s="49"/>
      <c r="E68" s="39">
        <v>2016</v>
      </c>
      <c r="F68" s="8">
        <v>42706</v>
      </c>
      <c r="G68" s="36" t="s">
        <v>3</v>
      </c>
      <c r="H68" s="50">
        <v>113.85</v>
      </c>
      <c r="I68" s="50"/>
      <c r="J68" s="36">
        <v>27</v>
      </c>
      <c r="K68" s="49">
        <f t="shared" si="1"/>
        <v>17879.336850820982</v>
      </c>
      <c r="L68" s="49"/>
      <c r="M68" s="6">
        <f t="shared" si="2"/>
        <v>0.6621976611415179</v>
      </c>
      <c r="N68" s="39">
        <v>2016</v>
      </c>
      <c r="O68" s="8">
        <v>42706</v>
      </c>
      <c r="P68" s="50">
        <v>114.12</v>
      </c>
      <c r="Q68" s="50"/>
      <c r="R68" s="51">
        <f t="shared" si="3"/>
        <v>-17879.336850821663</v>
      </c>
      <c r="S68" s="51"/>
      <c r="T68" s="52">
        <f t="shared" si="4"/>
        <v>-27</v>
      </c>
      <c r="U68" s="52"/>
    </row>
    <row r="69" spans="2:21">
      <c r="B69" s="36">
        <v>61</v>
      </c>
      <c r="C69" s="49">
        <f t="shared" si="0"/>
        <v>876087.5056902275</v>
      </c>
      <c r="D69" s="49"/>
      <c r="E69" s="39">
        <v>2016</v>
      </c>
      <c r="F69" s="8">
        <v>42709</v>
      </c>
      <c r="G69" s="36" t="s">
        <v>4</v>
      </c>
      <c r="H69" s="50">
        <v>114.45</v>
      </c>
      <c r="I69" s="50"/>
      <c r="J69" s="36">
        <v>43.2</v>
      </c>
      <c r="K69" s="49">
        <f t="shared" si="1"/>
        <v>17521.750113804552</v>
      </c>
      <c r="L69" s="49"/>
      <c r="M69" s="6">
        <f t="shared" si="2"/>
        <v>0.40559606744917942</v>
      </c>
      <c r="N69" s="39">
        <v>2016</v>
      </c>
      <c r="O69" s="8">
        <v>42709</v>
      </c>
      <c r="P69" s="50">
        <v>114.018</v>
      </c>
      <c r="Q69" s="50"/>
      <c r="R69" s="51">
        <f t="shared" si="3"/>
        <v>-17521.750113804639</v>
      </c>
      <c r="S69" s="51"/>
      <c r="T69" s="52">
        <f t="shared" si="4"/>
        <v>-43.2</v>
      </c>
      <c r="U69" s="52"/>
    </row>
    <row r="70" spans="2:21">
      <c r="B70" s="36">
        <v>62</v>
      </c>
      <c r="C70" s="49">
        <f t="shared" si="0"/>
        <v>858565.7555764229</v>
      </c>
      <c r="D70" s="49"/>
      <c r="E70" s="39">
        <v>2016</v>
      </c>
      <c r="F70" s="8">
        <v>42710</v>
      </c>
      <c r="G70" s="36" t="s">
        <v>4</v>
      </c>
      <c r="H70" s="50">
        <v>114.00700000000001</v>
      </c>
      <c r="I70" s="50"/>
      <c r="J70" s="36">
        <v>15.9</v>
      </c>
      <c r="K70" s="49">
        <f t="shared" si="1"/>
        <v>17171.31511152846</v>
      </c>
      <c r="L70" s="49"/>
      <c r="M70" s="6">
        <f t="shared" si="2"/>
        <v>1.0799569252533623</v>
      </c>
      <c r="N70" s="39">
        <v>2016</v>
      </c>
      <c r="O70" s="8">
        <v>42711</v>
      </c>
      <c r="P70" s="50">
        <v>113.94799999999999</v>
      </c>
      <c r="Q70" s="50"/>
      <c r="R70" s="51">
        <f t="shared" si="3"/>
        <v>-6371.7458589961016</v>
      </c>
      <c r="S70" s="51"/>
      <c r="T70" s="52">
        <f t="shared" si="4"/>
        <v>-15.9</v>
      </c>
      <c r="U70" s="52"/>
    </row>
    <row r="71" spans="2:21">
      <c r="B71" s="36">
        <v>63</v>
      </c>
      <c r="C71" s="49">
        <f t="shared" si="0"/>
        <v>852194.00971742684</v>
      </c>
      <c r="D71" s="49"/>
      <c r="E71" s="39">
        <v>2016</v>
      </c>
      <c r="F71" s="8">
        <v>42711</v>
      </c>
      <c r="G71" s="36" t="s">
        <v>3</v>
      </c>
      <c r="H71" s="50">
        <v>113.81699999999999</v>
      </c>
      <c r="I71" s="50"/>
      <c r="J71" s="36">
        <v>18.7</v>
      </c>
      <c r="K71" s="49">
        <f t="shared" si="1"/>
        <v>17043.880194348538</v>
      </c>
      <c r="L71" s="49"/>
      <c r="M71" s="6">
        <f t="shared" si="2"/>
        <v>0.91143744354805012</v>
      </c>
      <c r="N71" s="39">
        <v>2016</v>
      </c>
      <c r="O71" s="8">
        <v>42712</v>
      </c>
      <c r="P71" s="50">
        <v>113.712</v>
      </c>
      <c r="Q71" s="50"/>
      <c r="R71" s="51">
        <f t="shared" si="3"/>
        <v>9570.0931572535937</v>
      </c>
      <c r="S71" s="51"/>
      <c r="T71" s="52">
        <f t="shared" si="4"/>
        <v>10.499999999998977</v>
      </c>
      <c r="U71" s="52"/>
    </row>
    <row r="72" spans="2:21">
      <c r="B72" s="36">
        <v>64</v>
      </c>
      <c r="C72" s="49">
        <f t="shared" si="0"/>
        <v>861764.10287468042</v>
      </c>
      <c r="D72" s="49"/>
      <c r="E72" s="39">
        <v>2016</v>
      </c>
      <c r="F72" s="8">
        <v>42731</v>
      </c>
      <c r="G72" s="36" t="s">
        <v>4</v>
      </c>
      <c r="H72" s="50">
        <v>117.328</v>
      </c>
      <c r="I72" s="50"/>
      <c r="J72" s="36">
        <v>9</v>
      </c>
      <c r="K72" s="49">
        <f t="shared" si="1"/>
        <v>17235.282057493609</v>
      </c>
      <c r="L72" s="49"/>
      <c r="M72" s="6">
        <f t="shared" si="2"/>
        <v>1.915031339721512</v>
      </c>
      <c r="N72" s="39">
        <v>2016</v>
      </c>
      <c r="O72" s="8">
        <v>42731</v>
      </c>
      <c r="P72" s="50">
        <v>117.238</v>
      </c>
      <c r="Q72" s="50"/>
      <c r="R72" s="51">
        <f t="shared" si="3"/>
        <v>-17235.28205749426</v>
      </c>
      <c r="S72" s="51"/>
      <c r="T72" s="52">
        <f t="shared" si="4"/>
        <v>-9</v>
      </c>
      <c r="U72" s="52"/>
    </row>
    <row r="73" spans="2:21">
      <c r="B73" s="36">
        <v>65</v>
      </c>
      <c r="C73" s="49">
        <f t="shared" si="0"/>
        <v>844528.82081718615</v>
      </c>
      <c r="D73" s="49"/>
      <c r="E73" s="36">
        <v>2017</v>
      </c>
      <c r="F73" s="8">
        <v>42746</v>
      </c>
      <c r="G73" s="36" t="s">
        <v>4</v>
      </c>
      <c r="H73" s="50">
        <v>115.967</v>
      </c>
      <c r="I73" s="50"/>
      <c r="J73" s="36">
        <v>31</v>
      </c>
      <c r="K73" s="49">
        <f t="shared" si="1"/>
        <v>16890.576416343723</v>
      </c>
      <c r="L73" s="49"/>
      <c r="M73" s="6">
        <f t="shared" si="2"/>
        <v>0.54485730375302333</v>
      </c>
      <c r="N73" s="39">
        <v>2017</v>
      </c>
      <c r="O73" s="8">
        <v>42746</v>
      </c>
      <c r="P73" s="50">
        <v>116.047</v>
      </c>
      <c r="Q73" s="50"/>
      <c r="R73" s="51">
        <f t="shared" si="3"/>
        <v>4358.8584300240936</v>
      </c>
      <c r="S73" s="51"/>
      <c r="T73" s="52">
        <f t="shared" si="4"/>
        <v>7.9999999999998295</v>
      </c>
      <c r="U73" s="52"/>
    </row>
    <row r="74" spans="2:21">
      <c r="B74" s="36">
        <v>66</v>
      </c>
      <c r="C74" s="49">
        <f t="shared" ref="C74:C108" si="7">IF(R73="","",C73+R73)</f>
        <v>848887.67924721027</v>
      </c>
      <c r="D74" s="49"/>
      <c r="E74" s="39">
        <v>2017</v>
      </c>
      <c r="F74" s="8">
        <v>42752</v>
      </c>
      <c r="G74" s="36" t="s">
        <v>3</v>
      </c>
      <c r="H74" s="50">
        <v>112.874</v>
      </c>
      <c r="I74" s="50"/>
      <c r="J74" s="36">
        <v>33</v>
      </c>
      <c r="K74" s="49">
        <f t="shared" ref="K74:K100" si="8">IF(F74="","",C74*0.02)</f>
        <v>16977.753584944207</v>
      </c>
      <c r="L74" s="49"/>
      <c r="M74" s="6">
        <f t="shared" ref="M74:M108" si="9">IF(J74="","",(K74/J74)/1000)</f>
        <v>0.51447738136194565</v>
      </c>
      <c r="N74" s="39">
        <v>2017</v>
      </c>
      <c r="O74" s="8">
        <v>42753</v>
      </c>
      <c r="P74" s="50">
        <v>113.20399999999999</v>
      </c>
      <c r="Q74" s="50"/>
      <c r="R74" s="51">
        <f t="shared" ref="R74:R108" si="10">IF(O74="","",(IF(G74="売",H74-P74,P74-H74))*M74*100000)</f>
        <v>-16977.753584944119</v>
      </c>
      <c r="S74" s="51"/>
      <c r="T74" s="52">
        <f t="shared" ref="T74:T108" si="11">IF(O74="","",IF(R74&lt;0,J74*(-1),IF(G74="買",(P74-H74)*100,(H74-P74)*100)))</f>
        <v>-33</v>
      </c>
      <c r="U74" s="52"/>
    </row>
    <row r="75" spans="2:21">
      <c r="B75" s="36">
        <v>67</v>
      </c>
      <c r="C75" s="49">
        <f t="shared" si="7"/>
        <v>831909.92566226609</v>
      </c>
      <c r="D75" s="49"/>
      <c r="E75" s="39">
        <v>2017</v>
      </c>
      <c r="F75" s="8">
        <v>42753</v>
      </c>
      <c r="G75" s="36" t="s">
        <v>4</v>
      </c>
      <c r="H75" s="50">
        <v>113.36499999999999</v>
      </c>
      <c r="I75" s="50"/>
      <c r="J75" s="36">
        <v>29.5</v>
      </c>
      <c r="K75" s="49">
        <f t="shared" si="8"/>
        <v>16638.198513245323</v>
      </c>
      <c r="L75" s="49"/>
      <c r="M75" s="6">
        <f t="shared" si="9"/>
        <v>0.56400672926255335</v>
      </c>
      <c r="N75" s="39">
        <v>2017</v>
      </c>
      <c r="O75" s="8">
        <v>42754</v>
      </c>
      <c r="P75" s="50">
        <v>114.428</v>
      </c>
      <c r="Q75" s="50"/>
      <c r="R75" s="51">
        <f t="shared" si="10"/>
        <v>59953.915320609551</v>
      </c>
      <c r="S75" s="51"/>
      <c r="T75" s="52">
        <f t="shared" si="11"/>
        <v>106.30000000000024</v>
      </c>
      <c r="U75" s="52"/>
    </row>
    <row r="76" spans="2:21">
      <c r="B76" s="36">
        <v>68</v>
      </c>
      <c r="C76" s="49">
        <f t="shared" si="7"/>
        <v>891863.84098287567</v>
      </c>
      <c r="D76" s="49"/>
      <c r="E76" s="39">
        <v>2017</v>
      </c>
      <c r="F76" s="8">
        <v>42758</v>
      </c>
      <c r="G76" s="36" t="s">
        <v>3</v>
      </c>
      <c r="H76" s="50">
        <v>113.297</v>
      </c>
      <c r="I76" s="50"/>
      <c r="J76" s="36">
        <v>35.799999999999997</v>
      </c>
      <c r="K76" s="49">
        <f t="shared" si="8"/>
        <v>17837.276819657513</v>
      </c>
      <c r="L76" s="49"/>
      <c r="M76" s="6">
        <f t="shared" si="9"/>
        <v>0.49824795585635512</v>
      </c>
      <c r="N76" s="39">
        <v>2017</v>
      </c>
      <c r="O76" s="8">
        <v>42758</v>
      </c>
      <c r="P76" s="50">
        <v>113.655</v>
      </c>
      <c r="Q76" s="50"/>
      <c r="R76" s="51">
        <f t="shared" si="10"/>
        <v>-17837.276819657716</v>
      </c>
      <c r="S76" s="51"/>
      <c r="T76" s="52">
        <f t="shared" si="11"/>
        <v>-35.799999999999997</v>
      </c>
      <c r="U76" s="52"/>
    </row>
    <row r="77" spans="2:21">
      <c r="B77" s="36">
        <v>69</v>
      </c>
      <c r="C77" s="49">
        <f t="shared" si="7"/>
        <v>874026.5641632179</v>
      </c>
      <c r="D77" s="49"/>
      <c r="E77" s="39">
        <v>2017</v>
      </c>
      <c r="F77" s="8">
        <v>42760</v>
      </c>
      <c r="G77" s="36" t="s">
        <v>3</v>
      </c>
      <c r="H77" s="50">
        <v>113.53100000000001</v>
      </c>
      <c r="I77" s="50"/>
      <c r="J77" s="36">
        <v>17.3</v>
      </c>
      <c r="K77" s="49">
        <f t="shared" si="8"/>
        <v>17480.531283264358</v>
      </c>
      <c r="L77" s="49"/>
      <c r="M77" s="6">
        <f t="shared" si="9"/>
        <v>1.0104353342927375</v>
      </c>
      <c r="N77" s="39">
        <v>2017</v>
      </c>
      <c r="O77" s="8">
        <v>42760</v>
      </c>
      <c r="P77" s="50">
        <v>113.70399999999999</v>
      </c>
      <c r="Q77" s="50"/>
      <c r="R77" s="51">
        <f t="shared" si="10"/>
        <v>-17480.531283263106</v>
      </c>
      <c r="S77" s="51"/>
      <c r="T77" s="52">
        <f t="shared" si="11"/>
        <v>-17.3</v>
      </c>
      <c r="U77" s="52"/>
    </row>
    <row r="78" spans="2:21">
      <c r="B78" s="36">
        <v>70</v>
      </c>
      <c r="C78" s="49">
        <f t="shared" si="7"/>
        <v>856546.03287995479</v>
      </c>
      <c r="D78" s="49"/>
      <c r="E78" s="39">
        <v>2017</v>
      </c>
      <c r="F78" s="8">
        <v>42762</v>
      </c>
      <c r="G78" s="36" t="s">
        <v>4</v>
      </c>
      <c r="H78" s="50">
        <v>115.11</v>
      </c>
      <c r="I78" s="50"/>
      <c r="J78" s="36">
        <v>18.100000000000001</v>
      </c>
      <c r="K78" s="49">
        <f t="shared" si="8"/>
        <v>17130.920657599097</v>
      </c>
      <c r="L78" s="49"/>
      <c r="M78" s="6">
        <f t="shared" si="9"/>
        <v>0.94645970483972908</v>
      </c>
      <c r="N78" s="39">
        <v>2017</v>
      </c>
      <c r="O78" s="8">
        <v>42762</v>
      </c>
      <c r="P78" s="50">
        <v>114.929</v>
      </c>
      <c r="Q78" s="50"/>
      <c r="R78" s="51">
        <f t="shared" si="10"/>
        <v>-17130.92065759885</v>
      </c>
      <c r="S78" s="51"/>
      <c r="T78" s="52">
        <f t="shared" si="11"/>
        <v>-18.100000000000001</v>
      </c>
      <c r="U78" s="52"/>
    </row>
    <row r="79" spans="2:21">
      <c r="B79" s="36">
        <v>71</v>
      </c>
      <c r="C79" s="49">
        <f t="shared" si="7"/>
        <v>839415.11222235591</v>
      </c>
      <c r="D79" s="49"/>
      <c r="E79" s="39">
        <v>2017</v>
      </c>
      <c r="F79" s="8">
        <v>42768</v>
      </c>
      <c r="G79" s="36" t="s">
        <v>4</v>
      </c>
      <c r="H79" s="50">
        <v>112.801</v>
      </c>
      <c r="I79" s="50"/>
      <c r="J79" s="36">
        <v>21.9</v>
      </c>
      <c r="K79" s="49">
        <f t="shared" si="8"/>
        <v>16788.302244447117</v>
      </c>
      <c r="L79" s="49"/>
      <c r="M79" s="6">
        <f t="shared" si="9"/>
        <v>0.76658914358206021</v>
      </c>
      <c r="N79" s="39">
        <v>2017</v>
      </c>
      <c r="O79" s="8">
        <v>42769</v>
      </c>
      <c r="P79" s="50">
        <v>112.58199999999999</v>
      </c>
      <c r="Q79" s="50"/>
      <c r="R79" s="51">
        <f t="shared" si="10"/>
        <v>-16788.302244447757</v>
      </c>
      <c r="S79" s="51"/>
      <c r="T79" s="52">
        <f t="shared" si="11"/>
        <v>-21.9</v>
      </c>
      <c r="U79" s="52"/>
    </row>
    <row r="80" spans="2:21">
      <c r="B80" s="36">
        <v>72</v>
      </c>
      <c r="C80" s="49">
        <f t="shared" si="7"/>
        <v>822626.80997790815</v>
      </c>
      <c r="D80" s="49"/>
      <c r="E80" s="39">
        <v>2017</v>
      </c>
      <c r="F80" s="8">
        <v>42772</v>
      </c>
      <c r="G80" s="36" t="s">
        <v>3</v>
      </c>
      <c r="H80" s="50">
        <v>112.514</v>
      </c>
      <c r="I80" s="50"/>
      <c r="J80" s="36">
        <v>13.2</v>
      </c>
      <c r="K80" s="49">
        <f t="shared" si="8"/>
        <v>16452.536199558162</v>
      </c>
      <c r="L80" s="49"/>
      <c r="M80" s="6">
        <f t="shared" si="9"/>
        <v>1.2464042575422849</v>
      </c>
      <c r="N80" s="39">
        <v>2017</v>
      </c>
      <c r="O80" s="8">
        <v>42775</v>
      </c>
      <c r="P80" s="50">
        <v>112.227</v>
      </c>
      <c r="Q80" s="50"/>
      <c r="R80" s="51">
        <f t="shared" si="10"/>
        <v>35771.802191462571</v>
      </c>
      <c r="S80" s="51"/>
      <c r="T80" s="52">
        <f t="shared" si="11"/>
        <v>28.699999999999193</v>
      </c>
      <c r="U80" s="52"/>
    </row>
    <row r="81" spans="2:21">
      <c r="B81" s="36">
        <v>73</v>
      </c>
      <c r="C81" s="49">
        <f t="shared" si="7"/>
        <v>858398.61216937075</v>
      </c>
      <c r="D81" s="49"/>
      <c r="E81" s="39">
        <v>2017</v>
      </c>
      <c r="F81" s="8">
        <v>42776</v>
      </c>
      <c r="G81" s="36" t="s">
        <v>3</v>
      </c>
      <c r="H81" s="50">
        <v>113.363</v>
      </c>
      <c r="I81" s="50"/>
      <c r="J81" s="36">
        <v>19.7</v>
      </c>
      <c r="K81" s="49">
        <f t="shared" si="8"/>
        <v>17167.972243387416</v>
      </c>
      <c r="L81" s="49"/>
      <c r="M81" s="6">
        <f t="shared" si="9"/>
        <v>0.87147067225316832</v>
      </c>
      <c r="N81" s="39">
        <v>2017</v>
      </c>
      <c r="O81" s="8">
        <v>42779</v>
      </c>
      <c r="P81" s="50">
        <v>113.565</v>
      </c>
      <c r="Q81" s="50"/>
      <c r="R81" s="51">
        <f t="shared" si="10"/>
        <v>-17603.707579513841</v>
      </c>
      <c r="S81" s="51"/>
      <c r="T81" s="52">
        <f t="shared" si="11"/>
        <v>-19.7</v>
      </c>
      <c r="U81" s="52"/>
    </row>
    <row r="82" spans="2:21">
      <c r="B82" s="36">
        <v>74</v>
      </c>
      <c r="C82" s="49">
        <f t="shared" si="7"/>
        <v>840794.90458985686</v>
      </c>
      <c r="D82" s="49"/>
      <c r="E82" s="39">
        <v>2017</v>
      </c>
      <c r="F82" s="8">
        <v>42780</v>
      </c>
      <c r="G82" s="36" t="s">
        <v>3</v>
      </c>
      <c r="H82" s="50">
        <v>113.358</v>
      </c>
      <c r="I82" s="50"/>
      <c r="J82" s="36">
        <v>13</v>
      </c>
      <c r="K82" s="49">
        <f t="shared" si="8"/>
        <v>16815.898091797138</v>
      </c>
      <c r="L82" s="49"/>
      <c r="M82" s="6">
        <f t="shared" si="9"/>
        <v>1.2935306224459338</v>
      </c>
      <c r="N82" s="39">
        <v>2017</v>
      </c>
      <c r="O82" s="8">
        <v>42780</v>
      </c>
      <c r="P82" s="50">
        <v>113.488</v>
      </c>
      <c r="Q82" s="50"/>
      <c r="R82" s="51">
        <f t="shared" si="10"/>
        <v>-16815.898091796549</v>
      </c>
      <c r="S82" s="51"/>
      <c r="T82" s="52">
        <f t="shared" si="11"/>
        <v>-13</v>
      </c>
      <c r="U82" s="52"/>
    </row>
    <row r="83" spans="2:21">
      <c r="B83" s="36">
        <v>75</v>
      </c>
      <c r="C83" s="49">
        <f t="shared" si="7"/>
        <v>823979.00649806031</v>
      </c>
      <c r="D83" s="49"/>
      <c r="E83" s="39">
        <v>2017</v>
      </c>
      <c r="F83" s="8">
        <v>42788</v>
      </c>
      <c r="G83" s="36" t="s">
        <v>3</v>
      </c>
      <c r="H83" s="50">
        <v>113.404</v>
      </c>
      <c r="I83" s="50"/>
      <c r="J83" s="36">
        <v>19.3</v>
      </c>
      <c r="K83" s="49">
        <f t="shared" si="8"/>
        <v>16479.580129961207</v>
      </c>
      <c r="L83" s="49"/>
      <c r="M83" s="6">
        <f t="shared" si="9"/>
        <v>0.8538642554384045</v>
      </c>
      <c r="N83" s="39">
        <v>2017</v>
      </c>
      <c r="O83" s="8">
        <v>42788</v>
      </c>
      <c r="P83" s="50">
        <v>113.59699999999999</v>
      </c>
      <c r="Q83" s="50"/>
      <c r="R83" s="51">
        <f t="shared" si="10"/>
        <v>-16479.580129961021</v>
      </c>
      <c r="S83" s="51"/>
      <c r="T83" s="52">
        <f t="shared" si="11"/>
        <v>-19.3</v>
      </c>
      <c r="U83" s="52"/>
    </row>
    <row r="84" spans="2:21">
      <c r="B84" s="36">
        <v>76</v>
      </c>
      <c r="C84" s="49">
        <f t="shared" si="7"/>
        <v>807499.42636809929</v>
      </c>
      <c r="D84" s="49"/>
      <c r="E84" s="39">
        <v>2017</v>
      </c>
      <c r="F84" s="8">
        <v>42796</v>
      </c>
      <c r="G84" s="36" t="s">
        <v>4</v>
      </c>
      <c r="H84" s="50">
        <v>114.49</v>
      </c>
      <c r="I84" s="50"/>
      <c r="J84" s="36">
        <v>26.3</v>
      </c>
      <c r="K84" s="49">
        <f t="shared" si="8"/>
        <v>16149.988527361986</v>
      </c>
      <c r="L84" s="49"/>
      <c r="M84" s="6">
        <f t="shared" si="9"/>
        <v>0.614068004842661</v>
      </c>
      <c r="N84" s="39">
        <v>2017</v>
      </c>
      <c r="O84" s="8">
        <v>42797</v>
      </c>
      <c r="P84" s="50">
        <v>114.227</v>
      </c>
      <c r="Q84" s="50"/>
      <c r="R84" s="51">
        <f t="shared" si="10"/>
        <v>-16149.988527361433</v>
      </c>
      <c r="S84" s="51"/>
      <c r="T84" s="52">
        <f t="shared" si="11"/>
        <v>-26.3</v>
      </c>
      <c r="U84" s="52"/>
    </row>
    <row r="85" spans="2:21">
      <c r="B85" s="36">
        <v>77</v>
      </c>
      <c r="C85" s="49">
        <f t="shared" si="7"/>
        <v>791349.43784073787</v>
      </c>
      <c r="D85" s="49"/>
      <c r="E85" s="39">
        <v>2017</v>
      </c>
      <c r="F85" s="8">
        <v>42801</v>
      </c>
      <c r="G85" s="36" t="s">
        <v>4</v>
      </c>
      <c r="H85" s="50">
        <v>113.95099999999999</v>
      </c>
      <c r="I85" s="50"/>
      <c r="J85" s="36">
        <v>11.5</v>
      </c>
      <c r="K85" s="49">
        <f t="shared" si="8"/>
        <v>15826.988756814757</v>
      </c>
      <c r="L85" s="49"/>
      <c r="M85" s="6">
        <f t="shared" si="9"/>
        <v>1.3762598918969353</v>
      </c>
      <c r="N85" s="39">
        <v>2017</v>
      </c>
      <c r="O85" s="8">
        <v>42801</v>
      </c>
      <c r="P85" s="50">
        <v>113.836</v>
      </c>
      <c r="Q85" s="50"/>
      <c r="R85" s="51">
        <f t="shared" si="10"/>
        <v>-15826.988756814053</v>
      </c>
      <c r="S85" s="51"/>
      <c r="T85" s="52">
        <f t="shared" si="11"/>
        <v>-11.5</v>
      </c>
      <c r="U85" s="52"/>
    </row>
    <row r="86" spans="2:21">
      <c r="B86" s="36">
        <v>78</v>
      </c>
      <c r="C86" s="49">
        <f t="shared" si="7"/>
        <v>775522.44908392383</v>
      </c>
      <c r="D86" s="49"/>
      <c r="E86" s="39">
        <v>2017</v>
      </c>
      <c r="F86" s="8">
        <v>42801</v>
      </c>
      <c r="G86" s="36" t="s">
        <v>4</v>
      </c>
      <c r="H86" s="50">
        <v>114.02200000000001</v>
      </c>
      <c r="I86" s="50"/>
      <c r="J86" s="36">
        <v>15.2</v>
      </c>
      <c r="K86" s="49">
        <f t="shared" si="8"/>
        <v>15510.448981678477</v>
      </c>
      <c r="L86" s="49"/>
      <c r="M86" s="6">
        <f t="shared" si="9"/>
        <v>1.0204242751104262</v>
      </c>
      <c r="N86" s="39">
        <v>2017</v>
      </c>
      <c r="O86" s="8">
        <v>42801</v>
      </c>
      <c r="P86" s="50">
        <v>113.87</v>
      </c>
      <c r="Q86" s="50"/>
      <c r="R86" s="51">
        <f t="shared" si="10"/>
        <v>-15510.448981678583</v>
      </c>
      <c r="S86" s="51"/>
      <c r="T86" s="52">
        <f t="shared" si="11"/>
        <v>-15.2</v>
      </c>
      <c r="U86" s="52"/>
    </row>
    <row r="87" spans="2:21">
      <c r="B87" s="36">
        <v>79</v>
      </c>
      <c r="C87" s="49">
        <f t="shared" si="7"/>
        <v>760012.00010224525</v>
      </c>
      <c r="D87" s="49"/>
      <c r="E87" s="39">
        <v>2017</v>
      </c>
      <c r="F87" s="8">
        <v>42803</v>
      </c>
      <c r="G87" s="36" t="s">
        <v>4</v>
      </c>
      <c r="H87" s="50">
        <v>114.477</v>
      </c>
      <c r="I87" s="50"/>
      <c r="J87" s="36">
        <v>12.6</v>
      </c>
      <c r="K87" s="49">
        <f t="shared" si="8"/>
        <v>15200.240002044906</v>
      </c>
      <c r="L87" s="49"/>
      <c r="M87" s="6">
        <f t="shared" si="9"/>
        <v>1.2063682541305483</v>
      </c>
      <c r="N87" s="39">
        <v>2017</v>
      </c>
      <c r="O87" s="8">
        <v>42804</v>
      </c>
      <c r="P87" s="50">
        <v>115.321</v>
      </c>
      <c r="Q87" s="50"/>
      <c r="R87" s="51">
        <f t="shared" si="10"/>
        <v>101817.48064861755</v>
      </c>
      <c r="S87" s="51"/>
      <c r="T87" s="52">
        <f t="shared" si="11"/>
        <v>84.399999999999409</v>
      </c>
      <c r="U87" s="52"/>
    </row>
    <row r="88" spans="2:21">
      <c r="B88" s="36">
        <v>80</v>
      </c>
      <c r="C88" s="49">
        <f t="shared" si="7"/>
        <v>861829.48075086274</v>
      </c>
      <c r="D88" s="49"/>
      <c r="E88" s="39">
        <v>2017</v>
      </c>
      <c r="F88" s="8">
        <v>42809</v>
      </c>
      <c r="G88" s="36" t="s">
        <v>4</v>
      </c>
      <c r="H88" s="50">
        <v>114.83799999999999</v>
      </c>
      <c r="I88" s="50"/>
      <c r="J88" s="36">
        <v>9.9</v>
      </c>
      <c r="K88" s="49">
        <f t="shared" si="8"/>
        <v>17236.589615017256</v>
      </c>
      <c r="L88" s="49"/>
      <c r="M88" s="6">
        <f t="shared" si="9"/>
        <v>1.7410696580825511</v>
      </c>
      <c r="N88" s="39">
        <v>2017</v>
      </c>
      <c r="O88" s="8">
        <v>42809</v>
      </c>
      <c r="P88" s="50">
        <v>114.739</v>
      </c>
      <c r="Q88" s="50"/>
      <c r="R88" s="51">
        <f t="shared" si="10"/>
        <v>-17236.589615015437</v>
      </c>
      <c r="S88" s="51"/>
      <c r="T88" s="52">
        <f t="shared" si="11"/>
        <v>-9.9</v>
      </c>
      <c r="U88" s="52"/>
    </row>
    <row r="89" spans="2:21">
      <c r="B89" s="36">
        <v>81</v>
      </c>
      <c r="C89" s="49">
        <f t="shared" si="7"/>
        <v>844592.89113584731</v>
      </c>
      <c r="D89" s="49"/>
      <c r="E89" s="39">
        <v>2017</v>
      </c>
      <c r="F89" s="8">
        <v>42816</v>
      </c>
      <c r="G89" s="36" t="s">
        <v>3</v>
      </c>
      <c r="H89" s="50">
        <v>111.608</v>
      </c>
      <c r="I89" s="50"/>
      <c r="J89" s="36">
        <v>12.7</v>
      </c>
      <c r="K89" s="49">
        <f t="shared" si="8"/>
        <v>16891.857822716946</v>
      </c>
      <c r="L89" s="49"/>
      <c r="M89" s="6">
        <f t="shared" si="9"/>
        <v>1.3300675450958226</v>
      </c>
      <c r="N89" s="39">
        <v>2017</v>
      </c>
      <c r="O89" s="8">
        <v>42818</v>
      </c>
      <c r="P89" s="50">
        <v>111.313</v>
      </c>
      <c r="Q89" s="50"/>
      <c r="R89" s="51">
        <f t="shared" si="10"/>
        <v>39236.992580326994</v>
      </c>
      <c r="S89" s="51"/>
      <c r="T89" s="52">
        <f t="shared" si="11"/>
        <v>29.500000000000171</v>
      </c>
      <c r="U89" s="52"/>
    </row>
    <row r="90" spans="2:21">
      <c r="B90" s="36">
        <v>82</v>
      </c>
      <c r="C90" s="49">
        <f t="shared" si="7"/>
        <v>883829.88371617428</v>
      </c>
      <c r="D90" s="49"/>
      <c r="E90" s="39">
        <v>2017</v>
      </c>
      <c r="F90" s="8">
        <v>42821</v>
      </c>
      <c r="G90" s="36" t="s">
        <v>3</v>
      </c>
      <c r="H90" s="50">
        <v>110.86</v>
      </c>
      <c r="I90" s="50"/>
      <c r="J90" s="36">
        <v>18.600000000000001</v>
      </c>
      <c r="K90" s="49">
        <f t="shared" si="8"/>
        <v>17676.597674323486</v>
      </c>
      <c r="L90" s="49"/>
      <c r="M90" s="6">
        <f t="shared" si="9"/>
        <v>0.9503547136733056</v>
      </c>
      <c r="N90" s="39">
        <v>2017</v>
      </c>
      <c r="O90" s="8">
        <v>42821</v>
      </c>
      <c r="P90" s="50">
        <v>110.40900000000001</v>
      </c>
      <c r="Q90" s="50"/>
      <c r="R90" s="51">
        <f t="shared" si="10"/>
        <v>42860.997586665457</v>
      </c>
      <c r="S90" s="51"/>
      <c r="T90" s="52">
        <f t="shared" si="11"/>
        <v>45.099999999999341</v>
      </c>
      <c r="U90" s="52"/>
    </row>
    <row r="91" spans="2:21">
      <c r="B91" s="36">
        <v>83</v>
      </c>
      <c r="C91" s="49">
        <f t="shared" si="7"/>
        <v>926690.88130283973</v>
      </c>
      <c r="D91" s="49"/>
      <c r="E91" s="39">
        <v>2017</v>
      </c>
      <c r="F91" s="8">
        <v>42824</v>
      </c>
      <c r="G91" s="36" t="s">
        <v>4</v>
      </c>
      <c r="H91" s="50">
        <v>111.42700000000001</v>
      </c>
      <c r="I91" s="50"/>
      <c r="J91" s="36">
        <v>21.5</v>
      </c>
      <c r="K91" s="49">
        <f t="shared" si="8"/>
        <v>18533.817626056796</v>
      </c>
      <c r="L91" s="49"/>
      <c r="M91" s="6">
        <f t="shared" si="9"/>
        <v>0.8620380291189208</v>
      </c>
      <c r="N91" s="39">
        <v>2017</v>
      </c>
      <c r="O91" s="8">
        <v>42825</v>
      </c>
      <c r="P91" s="50">
        <v>111.72199999999999</v>
      </c>
      <c r="Q91" s="50"/>
      <c r="R91" s="51">
        <f t="shared" si="10"/>
        <v>25430.121859007089</v>
      </c>
      <c r="S91" s="51"/>
      <c r="T91" s="52">
        <f t="shared" si="11"/>
        <v>29.499999999998749</v>
      </c>
      <c r="U91" s="52"/>
    </row>
    <row r="92" spans="2:21">
      <c r="B92" s="36">
        <v>84</v>
      </c>
      <c r="C92" s="49">
        <f t="shared" si="7"/>
        <v>952121.00316184678</v>
      </c>
      <c r="D92" s="49"/>
      <c r="E92" s="40">
        <v>2017</v>
      </c>
      <c r="F92" s="8">
        <v>42831</v>
      </c>
      <c r="G92" s="36" t="s">
        <v>4</v>
      </c>
      <c r="H92" s="50">
        <v>110.876</v>
      </c>
      <c r="I92" s="50"/>
      <c r="J92" s="36">
        <v>22.8</v>
      </c>
      <c r="K92" s="49">
        <f t="shared" si="8"/>
        <v>19042.420063236936</v>
      </c>
      <c r="L92" s="49"/>
      <c r="M92" s="6">
        <f t="shared" si="9"/>
        <v>0.83519386242267257</v>
      </c>
      <c r="N92" s="40">
        <v>2017</v>
      </c>
      <c r="O92" s="8">
        <v>42832</v>
      </c>
      <c r="P92" s="50">
        <v>110.648</v>
      </c>
      <c r="Q92" s="50"/>
      <c r="R92" s="51">
        <f t="shared" si="10"/>
        <v>-19042.420063237656</v>
      </c>
      <c r="S92" s="51"/>
      <c r="T92" s="52">
        <f t="shared" si="11"/>
        <v>-22.8</v>
      </c>
      <c r="U92" s="52"/>
    </row>
    <row r="93" spans="2:21">
      <c r="B93" s="36">
        <v>85</v>
      </c>
      <c r="C93" s="49">
        <f t="shared" si="7"/>
        <v>933078.58309860912</v>
      </c>
      <c r="D93" s="49"/>
      <c r="E93" s="40">
        <v>2017</v>
      </c>
      <c r="F93" s="8">
        <v>42835</v>
      </c>
      <c r="G93" s="36" t="s">
        <v>3</v>
      </c>
      <c r="H93" s="50">
        <v>111.254</v>
      </c>
      <c r="I93" s="50"/>
      <c r="J93" s="36">
        <v>15.9</v>
      </c>
      <c r="K93" s="49">
        <f t="shared" si="8"/>
        <v>18661.571661972182</v>
      </c>
      <c r="L93" s="49"/>
      <c r="M93" s="6">
        <f t="shared" si="9"/>
        <v>1.1736837523252945</v>
      </c>
      <c r="N93" s="40">
        <v>2017</v>
      </c>
      <c r="O93" s="8">
        <v>42837</v>
      </c>
      <c r="P93" s="50">
        <v>109.759</v>
      </c>
      <c r="Q93" s="50"/>
      <c r="R93" s="51">
        <f t="shared" si="10"/>
        <v>175465.72097263206</v>
      </c>
      <c r="S93" s="51"/>
      <c r="T93" s="52">
        <f t="shared" si="11"/>
        <v>149.50000000000045</v>
      </c>
      <c r="U93" s="52"/>
    </row>
    <row r="94" spans="2:21">
      <c r="B94" s="36">
        <v>86</v>
      </c>
      <c r="C94" s="49">
        <f t="shared" si="7"/>
        <v>1108544.3040712411</v>
      </c>
      <c r="D94" s="49"/>
      <c r="E94" s="40">
        <v>2017</v>
      </c>
      <c r="F94" s="8">
        <v>42842</v>
      </c>
      <c r="G94" s="36" t="s">
        <v>3</v>
      </c>
      <c r="H94" s="50">
        <v>108.31399999999999</v>
      </c>
      <c r="I94" s="50"/>
      <c r="J94" s="36">
        <v>13.4</v>
      </c>
      <c r="K94" s="49">
        <f t="shared" si="8"/>
        <v>22170.886081424822</v>
      </c>
      <c r="L94" s="49"/>
      <c r="M94" s="6">
        <f t="shared" si="9"/>
        <v>1.6545437374197627</v>
      </c>
      <c r="N94" s="40">
        <v>2017</v>
      </c>
      <c r="O94" s="8">
        <v>42842</v>
      </c>
      <c r="P94" s="50">
        <v>108.44799999999999</v>
      </c>
      <c r="Q94" s="50"/>
      <c r="R94" s="51">
        <f t="shared" si="10"/>
        <v>-22170.886081424876</v>
      </c>
      <c r="S94" s="51"/>
      <c r="T94" s="52">
        <f t="shared" si="11"/>
        <v>-13.4</v>
      </c>
      <c r="U94" s="52"/>
    </row>
    <row r="95" spans="2:21">
      <c r="B95" s="36">
        <v>87</v>
      </c>
      <c r="C95" s="49">
        <f t="shared" si="7"/>
        <v>1086373.4179898163</v>
      </c>
      <c r="D95" s="49"/>
      <c r="E95" s="40">
        <v>2017</v>
      </c>
      <c r="F95" s="8">
        <v>42843</v>
      </c>
      <c r="G95" s="36" t="s">
        <v>3</v>
      </c>
      <c r="H95" s="50">
        <v>108.761</v>
      </c>
      <c r="I95" s="50"/>
      <c r="J95" s="36">
        <v>24</v>
      </c>
      <c r="K95" s="49">
        <f t="shared" si="8"/>
        <v>21727.468359796327</v>
      </c>
      <c r="L95" s="49"/>
      <c r="M95" s="6">
        <f t="shared" si="9"/>
        <v>0.90531118165818036</v>
      </c>
      <c r="N95" s="40">
        <v>2017</v>
      </c>
      <c r="O95" s="8">
        <v>42844</v>
      </c>
      <c r="P95" s="50">
        <v>108.59399999999999</v>
      </c>
      <c r="Q95" s="50"/>
      <c r="R95" s="51">
        <f t="shared" si="10"/>
        <v>15118.696733691755</v>
      </c>
      <c r="S95" s="51"/>
      <c r="T95" s="52">
        <f t="shared" si="11"/>
        <v>16.700000000000159</v>
      </c>
      <c r="U95" s="52"/>
    </row>
    <row r="96" spans="2:21">
      <c r="B96" s="36">
        <v>88</v>
      </c>
      <c r="C96" s="49">
        <f t="shared" si="7"/>
        <v>1101492.114723508</v>
      </c>
      <c r="D96" s="49"/>
      <c r="E96" s="40">
        <v>2017</v>
      </c>
      <c r="F96" s="8">
        <v>42844</v>
      </c>
      <c r="G96" s="36" t="s">
        <v>4</v>
      </c>
      <c r="H96" s="50">
        <v>108.639</v>
      </c>
      <c r="I96" s="50"/>
      <c r="J96" s="36">
        <v>11.8</v>
      </c>
      <c r="K96" s="49">
        <f t="shared" si="8"/>
        <v>22029.84229447016</v>
      </c>
      <c r="L96" s="49"/>
      <c r="M96" s="6">
        <f t="shared" si="9"/>
        <v>1.8669357876669626</v>
      </c>
      <c r="N96" s="40">
        <v>2017</v>
      </c>
      <c r="O96" s="8">
        <v>42846</v>
      </c>
      <c r="P96" s="50">
        <v>108.998</v>
      </c>
      <c r="Q96" s="50"/>
      <c r="R96" s="51">
        <f t="shared" si="10"/>
        <v>67022.994777245622</v>
      </c>
      <c r="S96" s="51"/>
      <c r="T96" s="52">
        <f t="shared" si="11"/>
        <v>35.900000000000887</v>
      </c>
      <c r="U96" s="52"/>
    </row>
    <row r="97" spans="2:21">
      <c r="B97" s="36">
        <v>89</v>
      </c>
      <c r="C97" s="49">
        <f t="shared" si="7"/>
        <v>1168515.1095007537</v>
      </c>
      <c r="D97" s="49"/>
      <c r="E97" s="40">
        <v>2017</v>
      </c>
      <c r="F97" s="8">
        <v>42853</v>
      </c>
      <c r="G97" s="36" t="s">
        <v>3</v>
      </c>
      <c r="H97" s="50">
        <v>111.22199999999999</v>
      </c>
      <c r="I97" s="50"/>
      <c r="J97" s="36">
        <v>9.6999999999999993</v>
      </c>
      <c r="K97" s="49">
        <f t="shared" si="8"/>
        <v>23370.302190015074</v>
      </c>
      <c r="L97" s="49"/>
      <c r="M97" s="6">
        <f t="shared" si="9"/>
        <v>2.4093095041252655</v>
      </c>
      <c r="N97" s="40">
        <v>2017</v>
      </c>
      <c r="O97" s="8">
        <v>42853</v>
      </c>
      <c r="P97" s="50">
        <v>111.319</v>
      </c>
      <c r="Q97" s="50"/>
      <c r="R97" s="51">
        <f t="shared" si="10"/>
        <v>-23370.302190017104</v>
      </c>
      <c r="S97" s="51"/>
      <c r="T97" s="52">
        <f t="shared" si="11"/>
        <v>-9.6999999999999993</v>
      </c>
      <c r="U97" s="52"/>
    </row>
    <row r="98" spans="2:21">
      <c r="B98" s="36">
        <v>90</v>
      </c>
      <c r="C98" s="49">
        <f t="shared" si="7"/>
        <v>1145144.8073107365</v>
      </c>
      <c r="D98" s="49"/>
      <c r="E98" s="40">
        <v>2017</v>
      </c>
      <c r="F98" s="8">
        <v>42853</v>
      </c>
      <c r="G98" s="36" t="s">
        <v>3</v>
      </c>
      <c r="H98" s="50">
        <v>111.101</v>
      </c>
      <c r="I98" s="50"/>
      <c r="J98" s="36">
        <v>13.9</v>
      </c>
      <c r="K98" s="49">
        <f t="shared" si="8"/>
        <v>22902.896146214731</v>
      </c>
      <c r="L98" s="49"/>
      <c r="M98" s="6">
        <f t="shared" si="9"/>
        <v>1.6476903702312757</v>
      </c>
      <c r="N98" s="40">
        <v>2017</v>
      </c>
      <c r="O98" s="8">
        <v>42853</v>
      </c>
      <c r="P98" s="50">
        <v>111.24</v>
      </c>
      <c r="Q98" s="50"/>
      <c r="R98" s="51">
        <f t="shared" si="10"/>
        <v>-22902.89614621404</v>
      </c>
      <c r="S98" s="51"/>
      <c r="T98" s="52">
        <f t="shared" si="11"/>
        <v>-13.9</v>
      </c>
      <c r="U98" s="52"/>
    </row>
    <row r="99" spans="2:21">
      <c r="B99" s="36">
        <v>91</v>
      </c>
      <c r="C99" s="49">
        <f t="shared" si="7"/>
        <v>1122241.9111645224</v>
      </c>
      <c r="D99" s="49"/>
      <c r="E99" s="40">
        <v>2017</v>
      </c>
      <c r="F99" s="8">
        <v>42865</v>
      </c>
      <c r="G99" s="36" t="s">
        <v>3</v>
      </c>
      <c r="H99" s="50">
        <v>113.783</v>
      </c>
      <c r="I99" s="50"/>
      <c r="J99" s="36">
        <v>16.600000000000001</v>
      </c>
      <c r="K99" s="49">
        <f t="shared" si="8"/>
        <v>22444.838223290448</v>
      </c>
      <c r="L99" s="49"/>
      <c r="M99" s="6">
        <f t="shared" si="9"/>
        <v>1.352098688150027</v>
      </c>
      <c r="N99" s="40">
        <v>2017</v>
      </c>
      <c r="O99" s="8">
        <v>42865</v>
      </c>
      <c r="P99" s="50">
        <v>113.949</v>
      </c>
      <c r="Q99" s="50"/>
      <c r="R99" s="51">
        <f t="shared" si="10"/>
        <v>-22444.838223290019</v>
      </c>
      <c r="S99" s="51"/>
      <c r="T99" s="52">
        <f t="shared" si="11"/>
        <v>-16.600000000000001</v>
      </c>
      <c r="U99" s="52"/>
    </row>
    <row r="100" spans="2:21">
      <c r="B100" s="36">
        <v>92</v>
      </c>
      <c r="C100" s="49">
        <f t="shared" si="7"/>
        <v>1099797.0729412325</v>
      </c>
      <c r="D100" s="49"/>
      <c r="E100" s="40">
        <v>2017</v>
      </c>
      <c r="F100" s="8">
        <v>42865</v>
      </c>
      <c r="G100" s="36" t="s">
        <v>3</v>
      </c>
      <c r="H100" s="50">
        <v>113.774</v>
      </c>
      <c r="I100" s="50"/>
      <c r="J100" s="36">
        <v>20</v>
      </c>
      <c r="K100" s="49">
        <f t="shared" si="8"/>
        <v>21995.941458824651</v>
      </c>
      <c r="L100" s="49"/>
      <c r="M100" s="6">
        <f t="shared" si="9"/>
        <v>1.0997970729412325</v>
      </c>
      <c r="N100" s="40">
        <v>2017</v>
      </c>
      <c r="O100" s="8">
        <v>42865</v>
      </c>
      <c r="P100" s="50">
        <v>113.974</v>
      </c>
      <c r="Q100" s="50"/>
      <c r="R100" s="51">
        <f t="shared" si="10"/>
        <v>-21995.941458824964</v>
      </c>
      <c r="S100" s="51"/>
      <c r="T100" s="52">
        <f t="shared" si="11"/>
        <v>-20</v>
      </c>
      <c r="U100" s="52"/>
    </row>
    <row r="101" spans="2:21">
      <c r="B101" s="36">
        <v>93</v>
      </c>
      <c r="C101" s="49">
        <f t="shared" si="7"/>
        <v>1077801.1314824075</v>
      </c>
      <c r="D101" s="49"/>
      <c r="E101" s="40">
        <v>2017</v>
      </c>
      <c r="F101" s="8">
        <v>42867</v>
      </c>
      <c r="G101" s="36" t="s">
        <v>3</v>
      </c>
      <c r="H101" s="50">
        <v>113.563</v>
      </c>
      <c r="I101" s="50"/>
      <c r="J101" s="36">
        <v>17.600000000000001</v>
      </c>
      <c r="K101" s="49">
        <f t="shared" ref="K101:K108" si="12">IF(F101="","",C101*0.03)</f>
        <v>32334.033944472223</v>
      </c>
      <c r="L101" s="49"/>
      <c r="M101" s="6">
        <f t="shared" si="9"/>
        <v>1.8371610195722854</v>
      </c>
      <c r="N101" s="40">
        <v>2017</v>
      </c>
      <c r="O101" s="8">
        <v>42867</v>
      </c>
      <c r="P101" s="50">
        <v>113.739</v>
      </c>
      <c r="Q101" s="50"/>
      <c r="R101" s="51">
        <f t="shared" si="10"/>
        <v>-32334.03394447258</v>
      </c>
      <c r="S101" s="51"/>
      <c r="T101" s="52">
        <f t="shared" si="11"/>
        <v>-17.600000000000001</v>
      </c>
      <c r="U101" s="52"/>
    </row>
    <row r="102" spans="2:21">
      <c r="B102" s="36">
        <v>94</v>
      </c>
      <c r="C102" s="49">
        <f t="shared" si="7"/>
        <v>1045467.0975379349</v>
      </c>
      <c r="D102" s="49"/>
      <c r="E102" s="40">
        <v>2017</v>
      </c>
      <c r="F102" s="8">
        <v>42880</v>
      </c>
      <c r="G102" s="36" t="s">
        <v>4</v>
      </c>
      <c r="H102" s="50">
        <v>111.849</v>
      </c>
      <c r="I102" s="50"/>
      <c r="J102" s="36">
        <v>17.8</v>
      </c>
      <c r="K102" s="49">
        <f t="shared" si="12"/>
        <v>31364.012926138046</v>
      </c>
      <c r="L102" s="49"/>
      <c r="M102" s="6">
        <f t="shared" si="9"/>
        <v>1.7620231980976431</v>
      </c>
      <c r="N102" s="40">
        <v>2017</v>
      </c>
      <c r="O102" s="8">
        <v>42880</v>
      </c>
      <c r="P102" s="50">
        <v>111.67100000000001</v>
      </c>
      <c r="Q102" s="50"/>
      <c r="R102" s="51">
        <f t="shared" si="10"/>
        <v>-31364.012926137562</v>
      </c>
      <c r="S102" s="51"/>
      <c r="T102" s="52">
        <f t="shared" si="11"/>
        <v>-17.8</v>
      </c>
      <c r="U102" s="52"/>
    </row>
    <row r="103" spans="2:21">
      <c r="B103" s="36">
        <v>95</v>
      </c>
      <c r="C103" s="49">
        <f t="shared" si="7"/>
        <v>1014103.0846117974</v>
      </c>
      <c r="D103" s="49"/>
      <c r="E103" s="40">
        <v>2017</v>
      </c>
      <c r="F103" s="8">
        <v>42884</v>
      </c>
      <c r="G103" s="36" t="s">
        <v>4</v>
      </c>
      <c r="H103" s="50">
        <v>111.352</v>
      </c>
      <c r="I103" s="50"/>
      <c r="J103" s="36">
        <v>6.9</v>
      </c>
      <c r="K103" s="49">
        <f t="shared" si="12"/>
        <v>30423.092538353918</v>
      </c>
      <c r="L103" s="49"/>
      <c r="M103" s="6">
        <f t="shared" si="9"/>
        <v>4.4091438461382486</v>
      </c>
      <c r="N103" s="40">
        <v>2017</v>
      </c>
      <c r="O103" s="8">
        <v>42884</v>
      </c>
      <c r="P103" s="50">
        <v>111.283</v>
      </c>
      <c r="Q103" s="50"/>
      <c r="R103" s="51">
        <f t="shared" si="10"/>
        <v>-30423.092538355068</v>
      </c>
      <c r="S103" s="51"/>
      <c r="T103" s="52">
        <f t="shared" si="11"/>
        <v>-6.9</v>
      </c>
      <c r="U103" s="52"/>
    </row>
    <row r="104" spans="2:21">
      <c r="B104" s="36">
        <v>96</v>
      </c>
      <c r="C104" s="49">
        <f t="shared" si="7"/>
        <v>983679.99207344232</v>
      </c>
      <c r="D104" s="49"/>
      <c r="E104" s="40">
        <v>2017</v>
      </c>
      <c r="F104" s="8">
        <v>42884</v>
      </c>
      <c r="G104" s="36" t="s">
        <v>3</v>
      </c>
      <c r="H104" s="50">
        <v>111.28</v>
      </c>
      <c r="I104" s="50"/>
      <c r="J104" s="36">
        <v>4.9000000000000004</v>
      </c>
      <c r="K104" s="49">
        <f t="shared" si="12"/>
        <v>29510.399762203269</v>
      </c>
      <c r="L104" s="49"/>
      <c r="M104" s="6">
        <f t="shared" si="9"/>
        <v>6.0225305637149527</v>
      </c>
      <c r="N104" s="40">
        <v>2017</v>
      </c>
      <c r="O104" s="8">
        <v>42884</v>
      </c>
      <c r="P104" s="50">
        <v>111.32899999999999</v>
      </c>
      <c r="Q104" s="50"/>
      <c r="R104" s="51">
        <f t="shared" si="10"/>
        <v>-29510.399762198682</v>
      </c>
      <c r="S104" s="51"/>
      <c r="T104" s="52">
        <f t="shared" si="11"/>
        <v>-4.9000000000000004</v>
      </c>
      <c r="U104" s="52"/>
    </row>
    <row r="105" spans="2:21">
      <c r="B105" s="36">
        <v>97</v>
      </c>
      <c r="C105" s="49">
        <f t="shared" si="7"/>
        <v>954169.59231124364</v>
      </c>
      <c r="D105" s="49"/>
      <c r="E105" s="40">
        <v>2017</v>
      </c>
      <c r="F105" s="8">
        <v>42887</v>
      </c>
      <c r="G105" s="36" t="s">
        <v>4</v>
      </c>
      <c r="H105" s="50">
        <v>110.83</v>
      </c>
      <c r="I105" s="50"/>
      <c r="J105" s="36">
        <v>14.2</v>
      </c>
      <c r="K105" s="49">
        <f t="shared" si="12"/>
        <v>28625.087769337308</v>
      </c>
      <c r="L105" s="49"/>
      <c r="M105" s="6">
        <f t="shared" si="9"/>
        <v>2.0158512513617821</v>
      </c>
      <c r="N105" s="40">
        <v>2017</v>
      </c>
      <c r="O105" s="8">
        <v>42887</v>
      </c>
      <c r="P105" s="50">
        <v>111.41800000000001</v>
      </c>
      <c r="Q105" s="50"/>
      <c r="R105" s="51">
        <f t="shared" si="10"/>
        <v>118532.05358007441</v>
      </c>
      <c r="S105" s="51"/>
      <c r="T105" s="52">
        <f t="shared" si="11"/>
        <v>58.800000000000807</v>
      </c>
      <c r="U105" s="52"/>
    </row>
    <row r="106" spans="2:21">
      <c r="B106" s="36">
        <v>98</v>
      </c>
      <c r="C106" s="49">
        <f t="shared" si="7"/>
        <v>1072701.6458913181</v>
      </c>
      <c r="D106" s="49"/>
      <c r="E106" s="40">
        <v>2017</v>
      </c>
      <c r="F106" s="8">
        <v>42888</v>
      </c>
      <c r="G106" s="36" t="s">
        <v>3</v>
      </c>
      <c r="H106" s="50">
        <v>111.47</v>
      </c>
      <c r="I106" s="50"/>
      <c r="J106" s="36">
        <v>8.1</v>
      </c>
      <c r="K106" s="49">
        <f t="shared" si="12"/>
        <v>32181.049376739542</v>
      </c>
      <c r="L106" s="49"/>
      <c r="M106" s="6">
        <f t="shared" si="9"/>
        <v>3.9729690588567337</v>
      </c>
      <c r="N106" s="40">
        <v>2017</v>
      </c>
      <c r="O106" s="8">
        <v>42891</v>
      </c>
      <c r="P106" s="50">
        <v>110.581</v>
      </c>
      <c r="Q106" s="50"/>
      <c r="R106" s="51">
        <f t="shared" si="10"/>
        <v>353196.94933236192</v>
      </c>
      <c r="S106" s="51"/>
      <c r="T106" s="52">
        <f t="shared" si="11"/>
        <v>88.899999999999579</v>
      </c>
      <c r="U106" s="52"/>
    </row>
    <row r="107" spans="2:21">
      <c r="B107" s="36">
        <v>99</v>
      </c>
      <c r="C107" s="49">
        <f t="shared" si="7"/>
        <v>1425898.5952236801</v>
      </c>
      <c r="D107" s="49"/>
      <c r="E107" s="40">
        <v>2017</v>
      </c>
      <c r="F107" s="8">
        <v>42893</v>
      </c>
      <c r="G107" s="36" t="s">
        <v>4</v>
      </c>
      <c r="H107" s="50">
        <v>109.48699999999999</v>
      </c>
      <c r="I107" s="50"/>
      <c r="J107" s="36">
        <v>12.9</v>
      </c>
      <c r="K107" s="49">
        <f t="shared" si="12"/>
        <v>42776.957856710404</v>
      </c>
      <c r="L107" s="49"/>
      <c r="M107" s="6">
        <f t="shared" si="9"/>
        <v>3.3160432447062327</v>
      </c>
      <c r="N107" s="40">
        <v>2017</v>
      </c>
      <c r="O107" s="8">
        <v>42893</v>
      </c>
      <c r="P107" s="50">
        <v>109.358</v>
      </c>
      <c r="Q107" s="50"/>
      <c r="R107" s="51">
        <f t="shared" si="10"/>
        <v>-42776.957856707311</v>
      </c>
      <c r="S107" s="51"/>
      <c r="T107" s="52">
        <f t="shared" si="11"/>
        <v>-12.9</v>
      </c>
      <c r="U107" s="52"/>
    </row>
    <row r="108" spans="2:21">
      <c r="B108" s="36">
        <v>100</v>
      </c>
      <c r="C108" s="49">
        <f t="shared" si="7"/>
        <v>1383121.6373669729</v>
      </c>
      <c r="D108" s="49"/>
      <c r="E108" s="40">
        <v>2017</v>
      </c>
      <c r="F108" s="8">
        <v>42898</v>
      </c>
      <c r="G108" s="36" t="s">
        <v>3</v>
      </c>
      <c r="H108" s="50">
        <v>110.161</v>
      </c>
      <c r="I108" s="50"/>
      <c r="J108" s="36">
        <v>16.3</v>
      </c>
      <c r="K108" s="49">
        <f t="shared" si="12"/>
        <v>41493.649121009184</v>
      </c>
      <c r="L108" s="49"/>
      <c r="M108" s="6">
        <f t="shared" si="9"/>
        <v>2.5456226454606861</v>
      </c>
      <c r="N108" s="40">
        <v>2017</v>
      </c>
      <c r="O108" s="8">
        <v>42899</v>
      </c>
      <c r="P108" s="50">
        <v>109.958</v>
      </c>
      <c r="Q108" s="50"/>
      <c r="R108" s="51">
        <f t="shared" si="10"/>
        <v>51676.139702852677</v>
      </c>
      <c r="S108" s="51"/>
      <c r="T108" s="52">
        <f t="shared" si="11"/>
        <v>20.300000000000296</v>
      </c>
      <c r="U108" s="52"/>
    </row>
    <row r="109" spans="2:21">
      <c r="B109" s="1"/>
      <c r="C109" s="1"/>
      <c r="D109" s="1"/>
      <c r="E109" s="1"/>
      <c r="F109" s="1"/>
      <c r="G109" s="1"/>
      <c r="H109" s="1"/>
      <c r="I109" s="1"/>
      <c r="J109" s="1"/>
      <c r="K109" s="1"/>
      <c r="L109" s="1"/>
      <c r="M109" s="1"/>
      <c r="N109" s="1"/>
      <c r="O109" s="1"/>
      <c r="P109" s="1"/>
      <c r="Q109" s="1"/>
      <c r="R109" s="1"/>
    </row>
  </sheetData>
  <mergeCells count="635">
    <mergeCell ref="B4:C4"/>
    <mergeCell ref="D4:E4"/>
    <mergeCell ref="F4:G4"/>
    <mergeCell ref="H4:I4"/>
    <mergeCell ref="J2:K2"/>
    <mergeCell ref="L2:M2"/>
    <mergeCell ref="N2:O2"/>
    <mergeCell ref="P2:Q2"/>
    <mergeCell ref="B3:C3"/>
    <mergeCell ref="D3:I3"/>
    <mergeCell ref="J3:K3"/>
    <mergeCell ref="L3:Q3"/>
    <mergeCell ref="B2:C2"/>
    <mergeCell ref="D2:E2"/>
    <mergeCell ref="J4:K4"/>
    <mergeCell ref="L4:M4"/>
    <mergeCell ref="N4:O4"/>
    <mergeCell ref="P4:Q4"/>
    <mergeCell ref="J5:K5"/>
    <mergeCell ref="L5:M5"/>
    <mergeCell ref="P5:Q5"/>
    <mergeCell ref="F2:G2"/>
    <mergeCell ref="H2:I2"/>
    <mergeCell ref="R7:U7"/>
    <mergeCell ref="H8:I8"/>
    <mergeCell ref="K8:L8"/>
    <mergeCell ref="P8:Q8"/>
    <mergeCell ref="R8:S8"/>
    <mergeCell ref="T8:U8"/>
    <mergeCell ref="B7:B8"/>
    <mergeCell ref="C7:D8"/>
    <mergeCell ref="E7:I7"/>
    <mergeCell ref="J7:L7"/>
    <mergeCell ref="M7:M8"/>
    <mergeCell ref="N7:Q7"/>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46">
    <cfRule type="cellIs" dxfId="23" priority="1" stopIfTrue="1" operator="equal">
      <formula>"買"</formula>
    </cfRule>
    <cfRule type="cellIs" dxfId="22" priority="2" stopIfTrue="1" operator="equal">
      <formula>"売"</formula>
    </cfRule>
  </conditionalFormatting>
  <conditionalFormatting sqref="G9:G11 G14:G45 G47:G108">
    <cfRule type="cellIs" dxfId="21" priority="7" stopIfTrue="1" operator="equal">
      <formula>"買"</formula>
    </cfRule>
    <cfRule type="cellIs" dxfId="20" priority="8" stopIfTrue="1" operator="equal">
      <formula>"売"</formula>
    </cfRule>
  </conditionalFormatting>
  <conditionalFormatting sqref="G12">
    <cfRule type="cellIs" dxfId="19" priority="5" stopIfTrue="1" operator="equal">
      <formula>"買"</formula>
    </cfRule>
    <cfRule type="cellIs" dxfId="18" priority="6" stopIfTrue="1" operator="equal">
      <formula>"売"</formula>
    </cfRule>
  </conditionalFormatting>
  <conditionalFormatting sqref="G13">
    <cfRule type="cellIs" dxfId="17" priority="3" stopIfTrue="1" operator="equal">
      <formula>"買"</formula>
    </cfRule>
    <cfRule type="cellIs" dxfId="16" priority="4" stopIfTrue="1" operator="equal">
      <formula>"売"</formula>
    </cfRule>
  </conditionalFormatting>
  <dataValidations count="1">
    <dataValidation type="list" allowBlank="1" showInputMessage="1" showErrorMessage="1" sqref="G9:G108">
      <formula1>"買,売"</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B319"/>
  <sheetViews>
    <sheetView topLeftCell="A331" workbookViewId="0">
      <selection activeCell="B178" sqref="B178"/>
    </sheetView>
  </sheetViews>
  <sheetFormatPr defaultRowHeight="14.25"/>
  <cols>
    <col min="1" max="1" width="7.5" style="35" customWidth="1"/>
    <col min="2" max="2" width="8.125" customWidth="1"/>
  </cols>
  <sheetData>
    <row r="1" spans="2:2">
      <c r="B1" s="35" t="s">
        <v>53</v>
      </c>
    </row>
    <row r="36" spans="2:2">
      <c r="B36" s="35" t="s">
        <v>62</v>
      </c>
    </row>
    <row r="71" spans="2:2">
      <c r="B71" s="35" t="s">
        <v>63</v>
      </c>
    </row>
    <row r="107" spans="2:2">
      <c r="B107" s="35" t="s">
        <v>64</v>
      </c>
    </row>
    <row r="143" spans="2:2">
      <c r="B143" s="35" t="s">
        <v>65</v>
      </c>
    </row>
    <row r="178" spans="2:2">
      <c r="B178" s="35" t="s">
        <v>66</v>
      </c>
    </row>
    <row r="213" spans="2:2">
      <c r="B213" s="35" t="s">
        <v>67</v>
      </c>
    </row>
    <row r="249" spans="2:2">
      <c r="B249" s="35" t="s">
        <v>68</v>
      </c>
    </row>
    <row r="284" spans="2:2">
      <c r="B284" s="35" t="s">
        <v>69</v>
      </c>
    </row>
    <row r="319" spans="2:2">
      <c r="B319" s="35" t="s">
        <v>70</v>
      </c>
    </row>
  </sheetData>
  <phoneticPr fontId="2"/>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dimension ref="A1:J29"/>
  <sheetViews>
    <sheetView zoomScale="145" zoomScaleNormal="145" zoomScaleSheetLayoutView="100" workbookViewId="0">
      <selection sqref="A1:XFD1048576"/>
    </sheetView>
  </sheetViews>
  <sheetFormatPr defaultColWidth="9" defaultRowHeight="13.5"/>
  <sheetData>
    <row r="1" spans="1:10">
      <c r="A1" t="s">
        <v>0</v>
      </c>
    </row>
    <row r="2" spans="1:10">
      <c r="A2" s="84" t="s">
        <v>74</v>
      </c>
      <c r="B2" s="85"/>
      <c r="C2" s="85"/>
      <c r="D2" s="85"/>
      <c r="E2" s="85"/>
      <c r="F2" s="85"/>
      <c r="G2" s="85"/>
      <c r="H2" s="85"/>
      <c r="I2" s="85"/>
      <c r="J2" s="85"/>
    </row>
    <row r="3" spans="1:10">
      <c r="A3" s="85"/>
      <c r="B3" s="85"/>
      <c r="C3" s="85"/>
      <c r="D3" s="85"/>
      <c r="E3" s="85"/>
      <c r="F3" s="85"/>
      <c r="G3" s="85"/>
      <c r="H3" s="85"/>
      <c r="I3" s="85"/>
      <c r="J3" s="85"/>
    </row>
    <row r="4" spans="1:10">
      <c r="A4" s="85"/>
      <c r="B4" s="85"/>
      <c r="C4" s="85"/>
      <c r="D4" s="85"/>
      <c r="E4" s="85"/>
      <c r="F4" s="85"/>
      <c r="G4" s="85"/>
      <c r="H4" s="85"/>
      <c r="I4" s="85"/>
      <c r="J4" s="85"/>
    </row>
    <row r="5" spans="1:10">
      <c r="A5" s="85"/>
      <c r="B5" s="85"/>
      <c r="C5" s="85"/>
      <c r="D5" s="85"/>
      <c r="E5" s="85"/>
      <c r="F5" s="85"/>
      <c r="G5" s="85"/>
      <c r="H5" s="85"/>
      <c r="I5" s="85"/>
      <c r="J5" s="85"/>
    </row>
    <row r="6" spans="1:10">
      <c r="A6" s="85"/>
      <c r="B6" s="85"/>
      <c r="C6" s="85"/>
      <c r="D6" s="85"/>
      <c r="E6" s="85"/>
      <c r="F6" s="85"/>
      <c r="G6" s="85"/>
      <c r="H6" s="85"/>
      <c r="I6" s="85"/>
      <c r="J6" s="85"/>
    </row>
    <row r="7" spans="1:10">
      <c r="A7" s="85"/>
      <c r="B7" s="85"/>
      <c r="C7" s="85"/>
      <c r="D7" s="85"/>
      <c r="E7" s="85"/>
      <c r="F7" s="85"/>
      <c r="G7" s="85"/>
      <c r="H7" s="85"/>
      <c r="I7" s="85"/>
      <c r="J7" s="85"/>
    </row>
    <row r="8" spans="1:10">
      <c r="A8" s="85"/>
      <c r="B8" s="85"/>
      <c r="C8" s="85"/>
      <c r="D8" s="85"/>
      <c r="E8" s="85"/>
      <c r="F8" s="85"/>
      <c r="G8" s="85"/>
      <c r="H8" s="85"/>
      <c r="I8" s="85"/>
      <c r="J8" s="85"/>
    </row>
    <row r="9" spans="1:10">
      <c r="A9" s="85"/>
      <c r="B9" s="85"/>
      <c r="C9" s="85"/>
      <c r="D9" s="85"/>
      <c r="E9" s="85"/>
      <c r="F9" s="85"/>
      <c r="G9" s="85"/>
      <c r="H9" s="85"/>
      <c r="I9" s="85"/>
      <c r="J9" s="85"/>
    </row>
    <row r="11" spans="1:10">
      <c r="A11" t="s">
        <v>1</v>
      </c>
    </row>
    <row r="12" spans="1:10">
      <c r="A12" s="86" t="s">
        <v>71</v>
      </c>
      <c r="B12" s="87"/>
      <c r="C12" s="87"/>
      <c r="D12" s="87"/>
      <c r="E12" s="87"/>
      <c r="F12" s="87"/>
      <c r="G12" s="87"/>
      <c r="H12" s="87"/>
      <c r="I12" s="87"/>
      <c r="J12" s="87"/>
    </row>
    <row r="13" spans="1:10">
      <c r="A13" s="87"/>
      <c r="B13" s="87"/>
      <c r="C13" s="87"/>
      <c r="D13" s="87"/>
      <c r="E13" s="87"/>
      <c r="F13" s="87"/>
      <c r="G13" s="87"/>
      <c r="H13" s="87"/>
      <c r="I13" s="87"/>
      <c r="J13" s="87"/>
    </row>
    <row r="14" spans="1:10">
      <c r="A14" s="87"/>
      <c r="B14" s="87"/>
      <c r="C14" s="87"/>
      <c r="D14" s="87"/>
      <c r="E14" s="87"/>
      <c r="F14" s="87"/>
      <c r="G14" s="87"/>
      <c r="H14" s="87"/>
      <c r="I14" s="87"/>
      <c r="J14" s="87"/>
    </row>
    <row r="15" spans="1:10">
      <c r="A15" s="87"/>
      <c r="B15" s="87"/>
      <c r="C15" s="87"/>
      <c r="D15" s="87"/>
      <c r="E15" s="87"/>
      <c r="F15" s="87"/>
      <c r="G15" s="87"/>
      <c r="H15" s="87"/>
      <c r="I15" s="87"/>
      <c r="J15" s="87"/>
    </row>
    <row r="16" spans="1:10">
      <c r="A16" s="87"/>
      <c r="B16" s="87"/>
      <c r="C16" s="87"/>
      <c r="D16" s="87"/>
      <c r="E16" s="87"/>
      <c r="F16" s="87"/>
      <c r="G16" s="87"/>
      <c r="H16" s="87"/>
      <c r="I16" s="87"/>
      <c r="J16" s="87"/>
    </row>
    <row r="17" spans="1:10">
      <c r="A17" s="87"/>
      <c r="B17" s="87"/>
      <c r="C17" s="87"/>
      <c r="D17" s="87"/>
      <c r="E17" s="87"/>
      <c r="F17" s="87"/>
      <c r="G17" s="87"/>
      <c r="H17" s="87"/>
      <c r="I17" s="87"/>
      <c r="J17" s="87"/>
    </row>
    <row r="18" spans="1:10">
      <c r="A18" s="87"/>
      <c r="B18" s="87"/>
      <c r="C18" s="87"/>
      <c r="D18" s="87"/>
      <c r="E18" s="87"/>
      <c r="F18" s="87"/>
      <c r="G18" s="87"/>
      <c r="H18" s="87"/>
      <c r="I18" s="87"/>
      <c r="J18" s="87"/>
    </row>
    <row r="19" spans="1:10">
      <c r="A19" s="87"/>
      <c r="B19" s="87"/>
      <c r="C19" s="87"/>
      <c r="D19" s="87"/>
      <c r="E19" s="87"/>
      <c r="F19" s="87"/>
      <c r="G19" s="87"/>
      <c r="H19" s="87"/>
      <c r="I19" s="87"/>
      <c r="J19" s="87"/>
    </row>
    <row r="21" spans="1:10">
      <c r="A21" t="s">
        <v>2</v>
      </c>
    </row>
    <row r="22" spans="1:10">
      <c r="A22" s="86"/>
      <c r="B22" s="86"/>
      <c r="C22" s="86"/>
      <c r="D22" s="86"/>
      <c r="E22" s="86"/>
      <c r="F22" s="86"/>
      <c r="G22" s="86"/>
      <c r="H22" s="86"/>
      <c r="I22" s="86"/>
      <c r="J22" s="86"/>
    </row>
    <row r="23" spans="1:10">
      <c r="A23" s="86"/>
      <c r="B23" s="86"/>
      <c r="C23" s="86"/>
      <c r="D23" s="86"/>
      <c r="E23" s="86"/>
      <c r="F23" s="86"/>
      <c r="G23" s="86"/>
      <c r="H23" s="86"/>
      <c r="I23" s="86"/>
      <c r="J23" s="86"/>
    </row>
    <row r="24" spans="1:10">
      <c r="A24" s="86"/>
      <c r="B24" s="86"/>
      <c r="C24" s="86"/>
      <c r="D24" s="86"/>
      <c r="E24" s="86"/>
      <c r="F24" s="86"/>
      <c r="G24" s="86"/>
      <c r="H24" s="86"/>
      <c r="I24" s="86"/>
      <c r="J24" s="86"/>
    </row>
    <row r="25" spans="1:10">
      <c r="A25" s="86"/>
      <c r="B25" s="86"/>
      <c r="C25" s="86"/>
      <c r="D25" s="86"/>
      <c r="E25" s="86"/>
      <c r="F25" s="86"/>
      <c r="G25" s="86"/>
      <c r="H25" s="86"/>
      <c r="I25" s="86"/>
      <c r="J25" s="86"/>
    </row>
    <row r="26" spans="1:10">
      <c r="A26" s="86"/>
      <c r="B26" s="86"/>
      <c r="C26" s="86"/>
      <c r="D26" s="86"/>
      <c r="E26" s="86"/>
      <c r="F26" s="86"/>
      <c r="G26" s="86"/>
      <c r="H26" s="86"/>
      <c r="I26" s="86"/>
      <c r="J26" s="86"/>
    </row>
    <row r="27" spans="1:10">
      <c r="A27" s="86"/>
      <c r="B27" s="86"/>
      <c r="C27" s="86"/>
      <c r="D27" s="86"/>
      <c r="E27" s="86"/>
      <c r="F27" s="86"/>
      <c r="G27" s="86"/>
      <c r="H27" s="86"/>
      <c r="I27" s="86"/>
      <c r="J27" s="86"/>
    </row>
    <row r="28" spans="1:10">
      <c r="A28" s="86"/>
      <c r="B28" s="86"/>
      <c r="C28" s="86"/>
      <c r="D28" s="86"/>
      <c r="E28" s="86"/>
      <c r="F28" s="86"/>
      <c r="G28" s="86"/>
      <c r="H28" s="86"/>
      <c r="I28" s="86"/>
      <c r="J28" s="86"/>
    </row>
    <row r="29" spans="1:10">
      <c r="A29" s="86"/>
      <c r="B29" s="86"/>
      <c r="C29" s="86"/>
      <c r="D29" s="86"/>
      <c r="E29" s="86"/>
      <c r="F29" s="86"/>
      <c r="G29" s="86"/>
      <c r="H29" s="86"/>
      <c r="I29" s="86"/>
      <c r="J29" s="86"/>
    </row>
  </sheetData>
  <mergeCells count="3">
    <mergeCell ref="A2:J9"/>
    <mergeCell ref="A12:J19"/>
    <mergeCell ref="A22:J29"/>
  </mergeCells>
  <phoneticPr fontId="2"/>
  <pageMargins left="0.75" right="0.75" top="1" bottom="1" header="0.51111111111111107" footer="0.51111111111111107"/>
  <pageSetup paperSize="9" firstPageNumber="4294963191" orientation="portrait"/>
  <headerFooter alignWithMargins="0"/>
</worksheet>
</file>

<file path=xl/worksheets/sheet4.xml><?xml version="1.0" encoding="utf-8"?>
<worksheet xmlns="http://schemas.openxmlformats.org/spreadsheetml/2006/main" xmlns:r="http://schemas.openxmlformats.org/officeDocument/2006/relationships">
  <dimension ref="B2:V109"/>
  <sheetViews>
    <sheetView zoomScale="115" zoomScaleNormal="115" workbookViewId="0">
      <pane ySplit="8" topLeftCell="A9" activePane="bottomLeft" state="frozen"/>
      <selection pane="bottomLeft" activeCell="C6" sqref="C6"/>
    </sheetView>
  </sheetViews>
  <sheetFormatPr defaultRowHeight="13.5"/>
  <cols>
    <col min="1" max="1" width="2.875" customWidth="1"/>
    <col min="2" max="18" width="6.625" customWidth="1"/>
    <col min="22" max="22" width="10.875" style="23" bestFit="1" customWidth="1"/>
  </cols>
  <sheetData>
    <row r="2" spans="2:21">
      <c r="B2" s="70" t="s">
        <v>5</v>
      </c>
      <c r="C2" s="70"/>
      <c r="D2" s="73" t="s">
        <v>49</v>
      </c>
      <c r="E2" s="73"/>
      <c r="F2" s="70" t="s">
        <v>6</v>
      </c>
      <c r="G2" s="70"/>
      <c r="H2" s="73" t="s">
        <v>46</v>
      </c>
      <c r="I2" s="73"/>
      <c r="J2" s="70" t="s">
        <v>7</v>
      </c>
      <c r="K2" s="70"/>
      <c r="L2" s="80">
        <f>C9</f>
        <v>500000</v>
      </c>
      <c r="M2" s="73"/>
      <c r="N2" s="70" t="s">
        <v>8</v>
      </c>
      <c r="O2" s="70"/>
      <c r="P2" s="80">
        <f>C108+R108</f>
        <v>510101.35025690525</v>
      </c>
      <c r="Q2" s="73"/>
      <c r="R2" s="1"/>
      <c r="S2" s="1"/>
      <c r="T2" s="1"/>
    </row>
    <row r="3" spans="2:21" ht="97.5" customHeight="1">
      <c r="B3" s="70" t="s">
        <v>9</v>
      </c>
      <c r="C3" s="70"/>
      <c r="D3" s="81" t="s">
        <v>72</v>
      </c>
      <c r="E3" s="81"/>
      <c r="F3" s="81"/>
      <c r="G3" s="81"/>
      <c r="H3" s="81"/>
      <c r="I3" s="81"/>
      <c r="J3" s="70" t="s">
        <v>10</v>
      </c>
      <c r="K3" s="70"/>
      <c r="L3" s="81" t="s">
        <v>48</v>
      </c>
      <c r="M3" s="82"/>
      <c r="N3" s="82"/>
      <c r="O3" s="82"/>
      <c r="P3" s="82"/>
      <c r="Q3" s="82"/>
      <c r="R3" s="1"/>
      <c r="S3" s="1"/>
    </row>
    <row r="4" spans="2:21">
      <c r="B4" s="70" t="s">
        <v>11</v>
      </c>
      <c r="C4" s="70"/>
      <c r="D4" s="78">
        <f>SUM($R$9:$S$993)</f>
        <v>10101.350256905245</v>
      </c>
      <c r="E4" s="78"/>
      <c r="F4" s="70" t="s">
        <v>12</v>
      </c>
      <c r="G4" s="70"/>
      <c r="H4" s="79">
        <f>SUM($T$9:$U$108)</f>
        <v>6.8000000000021252</v>
      </c>
      <c r="I4" s="73"/>
      <c r="J4" s="83" t="s">
        <v>13</v>
      </c>
      <c r="K4" s="83"/>
      <c r="L4" s="80">
        <f>MAX($C$9:$D$990)-C9</f>
        <v>77914.767118471558</v>
      </c>
      <c r="M4" s="80"/>
      <c r="N4" s="83" t="s">
        <v>14</v>
      </c>
      <c r="O4" s="83"/>
      <c r="P4" s="78">
        <f>MIN($C$9:$D$990)-C9</f>
        <v>-30344.439347520238</v>
      </c>
      <c r="Q4" s="78"/>
      <c r="R4" s="1"/>
      <c r="S4" s="1"/>
      <c r="T4" s="1"/>
    </row>
    <row r="5" spans="2:21">
      <c r="B5" s="42" t="s">
        <v>15</v>
      </c>
      <c r="C5" s="45">
        <f>COUNTIF($R$9:$R$990,"&gt;0")</f>
        <v>51</v>
      </c>
      <c r="D5" s="43" t="s">
        <v>16</v>
      </c>
      <c r="E5" s="16">
        <f>COUNTIF($R$9:$R$990,"&lt;0")</f>
        <v>49</v>
      </c>
      <c r="F5" s="43" t="s">
        <v>17</v>
      </c>
      <c r="G5" s="45">
        <f>COUNTIF($R$9:$R$990,"=0")</f>
        <v>0</v>
      </c>
      <c r="H5" s="43" t="s">
        <v>18</v>
      </c>
      <c r="I5" s="3">
        <f>C5/SUM(C5,E5,G5)</f>
        <v>0.51</v>
      </c>
      <c r="J5" s="69" t="s">
        <v>19</v>
      </c>
      <c r="K5" s="70"/>
      <c r="L5" s="71">
        <v>10</v>
      </c>
      <c r="M5" s="72"/>
      <c r="N5" s="18" t="s">
        <v>20</v>
      </c>
      <c r="O5" s="9"/>
      <c r="P5" s="71">
        <v>6</v>
      </c>
      <c r="Q5" s="72"/>
      <c r="R5" s="1"/>
      <c r="S5" s="1"/>
      <c r="T5" s="1"/>
    </row>
    <row r="6" spans="2:21">
      <c r="B6" s="11"/>
      <c r="C6" s="14"/>
      <c r="D6" s="15"/>
      <c r="E6" s="12"/>
      <c r="F6" s="11"/>
      <c r="G6" s="12"/>
      <c r="H6" s="11"/>
      <c r="I6" s="17"/>
      <c r="J6" s="11"/>
      <c r="K6" s="11"/>
      <c r="L6" s="12"/>
      <c r="M6" s="12"/>
      <c r="N6" s="13"/>
      <c r="O6" s="13"/>
      <c r="P6" s="10"/>
      <c r="Q6" s="44"/>
      <c r="R6" s="1"/>
      <c r="S6" s="1"/>
      <c r="T6" s="1"/>
    </row>
    <row r="7" spans="2:21">
      <c r="B7" s="53" t="s">
        <v>21</v>
      </c>
      <c r="C7" s="55" t="s">
        <v>22</v>
      </c>
      <c r="D7" s="56"/>
      <c r="E7" s="59" t="s">
        <v>23</v>
      </c>
      <c r="F7" s="60"/>
      <c r="G7" s="60"/>
      <c r="H7" s="60"/>
      <c r="I7" s="61"/>
      <c r="J7" s="62" t="s">
        <v>47</v>
      </c>
      <c r="K7" s="63"/>
      <c r="L7" s="64"/>
      <c r="M7" s="65" t="s">
        <v>25</v>
      </c>
      <c r="N7" s="66" t="s">
        <v>26</v>
      </c>
      <c r="O7" s="67"/>
      <c r="P7" s="67"/>
      <c r="Q7" s="68"/>
      <c r="R7" s="74" t="s">
        <v>27</v>
      </c>
      <c r="S7" s="74"/>
      <c r="T7" s="74"/>
      <c r="U7" s="74"/>
    </row>
    <row r="8" spans="2:21">
      <c r="B8" s="54"/>
      <c r="C8" s="57"/>
      <c r="D8" s="58"/>
      <c r="E8" s="19" t="s">
        <v>28</v>
      </c>
      <c r="F8" s="19" t="s">
        <v>29</v>
      </c>
      <c r="G8" s="19" t="s">
        <v>30</v>
      </c>
      <c r="H8" s="75" t="s">
        <v>31</v>
      </c>
      <c r="I8" s="61"/>
      <c r="J8" s="4" t="s">
        <v>32</v>
      </c>
      <c r="K8" s="76" t="s">
        <v>33</v>
      </c>
      <c r="L8" s="64"/>
      <c r="M8" s="65"/>
      <c r="N8" s="5" t="s">
        <v>28</v>
      </c>
      <c r="O8" s="5" t="s">
        <v>29</v>
      </c>
      <c r="P8" s="77" t="s">
        <v>31</v>
      </c>
      <c r="Q8" s="68"/>
      <c r="R8" s="74" t="s">
        <v>34</v>
      </c>
      <c r="S8" s="74"/>
      <c r="T8" s="74" t="s">
        <v>32</v>
      </c>
      <c r="U8" s="74"/>
    </row>
    <row r="9" spans="2:21">
      <c r="B9" s="41">
        <v>1</v>
      </c>
      <c r="C9" s="49">
        <v>500000</v>
      </c>
      <c r="D9" s="49"/>
      <c r="E9" s="41">
        <v>2016</v>
      </c>
      <c r="F9" s="8">
        <v>42598</v>
      </c>
      <c r="G9" s="41" t="s">
        <v>3</v>
      </c>
      <c r="H9" s="50">
        <v>100.21599999999999</v>
      </c>
      <c r="I9" s="50"/>
      <c r="J9" s="41">
        <v>19.899999999999999</v>
      </c>
      <c r="K9" s="49">
        <f>IF(F9="","",C9*0.02)</f>
        <v>10000</v>
      </c>
      <c r="L9" s="49"/>
      <c r="M9" s="6">
        <f>IF(J9="","",(K9/J9)/1000)</f>
        <v>0.50251256281407042</v>
      </c>
      <c r="N9" s="41">
        <v>2016</v>
      </c>
      <c r="O9" s="8">
        <v>42598</v>
      </c>
      <c r="P9" s="50">
        <v>100.017</v>
      </c>
      <c r="Q9" s="50"/>
      <c r="R9" s="51">
        <f>IF(O9="","",(IF(G9="売",H9-P9,P9-H9))*M9*100000)</f>
        <v>9999.9999999999054</v>
      </c>
      <c r="S9" s="51"/>
      <c r="T9" s="52">
        <f>IF(O9="","",IF(R9&lt;0,J9*(-1),IF(G9="買",(P9-H9)*100,(H9-P9)*100)))</f>
        <v>19.899999999999807</v>
      </c>
      <c r="U9" s="52"/>
    </row>
    <row r="10" spans="2:21">
      <c r="B10" s="41">
        <v>2</v>
      </c>
      <c r="C10" s="49">
        <f t="shared" ref="C10:C73" si="0">IF(R9="","",C9+R9)</f>
        <v>509999.99999999988</v>
      </c>
      <c r="D10" s="49"/>
      <c r="E10" s="41">
        <v>2016</v>
      </c>
      <c r="F10" s="8">
        <v>42600</v>
      </c>
      <c r="G10" s="41" t="s">
        <v>3</v>
      </c>
      <c r="H10" s="50">
        <v>100.134</v>
      </c>
      <c r="I10" s="50"/>
      <c r="J10" s="41">
        <v>23.4</v>
      </c>
      <c r="K10" s="49">
        <f t="shared" ref="K10:K73" si="1">IF(F10="","",C10*0.02)</f>
        <v>10199.999999999998</v>
      </c>
      <c r="L10" s="49"/>
      <c r="M10" s="6">
        <f t="shared" ref="M10:M73" si="2">IF(J10="","",(K10/J10)/1000)</f>
        <v>0.43589743589743585</v>
      </c>
      <c r="N10" s="41">
        <v>2016</v>
      </c>
      <c r="O10" s="8">
        <v>42600</v>
      </c>
      <c r="P10" s="50">
        <v>99.9</v>
      </c>
      <c r="Q10" s="50"/>
      <c r="R10" s="51">
        <f t="shared" ref="R10:R73" si="3">IF(O10="","",(IF(G10="売",H10-P10,P10-H10))*M10*100000)</f>
        <v>10199.999999999765</v>
      </c>
      <c r="S10" s="51"/>
      <c r="T10" s="52">
        <f t="shared" ref="T10:T73" si="4">IF(O10="","",IF(R10&lt;0,J10*(-1),IF(G10="買",(P10-H10)*100,(H10-P10)*100)))</f>
        <v>23.399999999999466</v>
      </c>
      <c r="U10" s="52"/>
    </row>
    <row r="11" spans="2:21">
      <c r="B11" s="41">
        <v>3</v>
      </c>
      <c r="C11" s="49">
        <f t="shared" si="0"/>
        <v>520199.99999999965</v>
      </c>
      <c r="D11" s="49"/>
      <c r="E11" s="41">
        <v>2016</v>
      </c>
      <c r="F11" s="8">
        <v>42600</v>
      </c>
      <c r="G11" s="41" t="s">
        <v>3</v>
      </c>
      <c r="H11" s="50">
        <v>99.882999999999996</v>
      </c>
      <c r="I11" s="50"/>
      <c r="J11" s="41">
        <v>12.7</v>
      </c>
      <c r="K11" s="49">
        <f t="shared" si="1"/>
        <v>10403.999999999993</v>
      </c>
      <c r="L11" s="49"/>
      <c r="M11" s="6">
        <f t="shared" si="2"/>
        <v>0.81921259842519634</v>
      </c>
      <c r="N11" s="41">
        <v>2016</v>
      </c>
      <c r="O11" s="8">
        <v>42601</v>
      </c>
      <c r="P11" s="50">
        <v>100.01</v>
      </c>
      <c r="Q11" s="50"/>
      <c r="R11" s="51">
        <f t="shared" si="3"/>
        <v>-10404.000000000775</v>
      </c>
      <c r="S11" s="51"/>
      <c r="T11" s="52">
        <f t="shared" si="4"/>
        <v>-12.7</v>
      </c>
      <c r="U11" s="52"/>
    </row>
    <row r="12" spans="2:21">
      <c r="B12" s="41">
        <v>4</v>
      </c>
      <c r="C12" s="49">
        <f t="shared" si="0"/>
        <v>509795.99999999889</v>
      </c>
      <c r="D12" s="49"/>
      <c r="E12" s="41">
        <v>2016</v>
      </c>
      <c r="F12" s="8">
        <v>42601</v>
      </c>
      <c r="G12" s="41" t="s">
        <v>3</v>
      </c>
      <c r="H12" s="50">
        <v>100.1</v>
      </c>
      <c r="I12" s="50"/>
      <c r="J12" s="41">
        <v>14.3</v>
      </c>
      <c r="K12" s="49">
        <f t="shared" si="1"/>
        <v>10195.919999999978</v>
      </c>
      <c r="L12" s="49"/>
      <c r="M12" s="6">
        <f t="shared" si="2"/>
        <v>0.713001398601397</v>
      </c>
      <c r="N12" s="41">
        <v>2016</v>
      </c>
      <c r="O12" s="8">
        <v>42601</v>
      </c>
      <c r="P12" s="50">
        <v>100.24299999999999</v>
      </c>
      <c r="Q12" s="50"/>
      <c r="R12" s="51">
        <f t="shared" si="3"/>
        <v>-10195.920000000026</v>
      </c>
      <c r="S12" s="51"/>
      <c r="T12" s="52">
        <f t="shared" si="4"/>
        <v>-14.3</v>
      </c>
      <c r="U12" s="52"/>
    </row>
    <row r="13" spans="2:21">
      <c r="B13" s="41">
        <v>5</v>
      </c>
      <c r="C13" s="49">
        <f t="shared" si="0"/>
        <v>499600.07999999885</v>
      </c>
      <c r="D13" s="49"/>
      <c r="E13" s="41">
        <v>2016</v>
      </c>
      <c r="F13" s="8">
        <v>42604</v>
      </c>
      <c r="G13" s="41" t="s">
        <v>4</v>
      </c>
      <c r="H13" s="50">
        <v>100.86799999999999</v>
      </c>
      <c r="I13" s="50"/>
      <c r="J13" s="41">
        <v>15.6</v>
      </c>
      <c r="K13" s="49">
        <f t="shared" si="1"/>
        <v>9992.0015999999778</v>
      </c>
      <c r="L13" s="49"/>
      <c r="M13" s="6">
        <f t="shared" si="2"/>
        <v>0.64051292307692165</v>
      </c>
      <c r="N13" s="41">
        <v>2016</v>
      </c>
      <c r="O13" s="8">
        <v>42604</v>
      </c>
      <c r="P13" s="50">
        <v>100.712</v>
      </c>
      <c r="Q13" s="50"/>
      <c r="R13" s="51">
        <f t="shared" si="3"/>
        <v>-9992.0015999994466</v>
      </c>
      <c r="S13" s="51"/>
      <c r="T13" s="52">
        <f t="shared" si="4"/>
        <v>-15.6</v>
      </c>
      <c r="U13" s="52"/>
    </row>
    <row r="14" spans="2:21">
      <c r="B14" s="41">
        <v>6</v>
      </c>
      <c r="C14" s="49">
        <f t="shared" si="0"/>
        <v>489608.07839999942</v>
      </c>
      <c r="D14" s="49"/>
      <c r="E14" s="41">
        <v>2016</v>
      </c>
      <c r="F14" s="8">
        <v>42605</v>
      </c>
      <c r="G14" s="41" t="s">
        <v>3</v>
      </c>
      <c r="H14" s="50">
        <v>100.048</v>
      </c>
      <c r="I14" s="50"/>
      <c r="J14" s="41">
        <v>15.3</v>
      </c>
      <c r="K14" s="49">
        <f t="shared" si="1"/>
        <v>9792.1615679999886</v>
      </c>
      <c r="L14" s="49"/>
      <c r="M14" s="6">
        <f t="shared" si="2"/>
        <v>0.64001055999999923</v>
      </c>
      <c r="N14" s="41">
        <v>2016</v>
      </c>
      <c r="O14" s="8">
        <v>42605</v>
      </c>
      <c r="P14" s="50">
        <v>100.20099999999999</v>
      </c>
      <c r="Q14" s="50"/>
      <c r="R14" s="51">
        <f t="shared" si="3"/>
        <v>-9792.1615679994502</v>
      </c>
      <c r="S14" s="51"/>
      <c r="T14" s="52">
        <f t="shared" si="4"/>
        <v>-15.3</v>
      </c>
      <c r="U14" s="52"/>
    </row>
    <row r="15" spans="2:21">
      <c r="B15" s="41">
        <v>7</v>
      </c>
      <c r="C15" s="49">
        <f t="shared" si="0"/>
        <v>479815.91683199996</v>
      </c>
      <c r="D15" s="49"/>
      <c r="E15" s="41">
        <v>2016</v>
      </c>
      <c r="F15" s="8">
        <v>42607</v>
      </c>
      <c r="G15" s="41" t="s">
        <v>4</v>
      </c>
      <c r="H15" s="50">
        <v>100.57899999999999</v>
      </c>
      <c r="I15" s="50"/>
      <c r="J15" s="41">
        <v>8.6999999999999993</v>
      </c>
      <c r="K15" s="49">
        <f t="shared" si="1"/>
        <v>9596.318336639999</v>
      </c>
      <c r="L15" s="49"/>
      <c r="M15" s="6">
        <f t="shared" si="2"/>
        <v>1.1030250961655172</v>
      </c>
      <c r="N15" s="41">
        <v>2016</v>
      </c>
      <c r="O15" s="8">
        <v>42608</v>
      </c>
      <c r="P15" s="50">
        <v>100.492</v>
      </c>
      <c r="Q15" s="50"/>
      <c r="R15" s="51">
        <f t="shared" si="3"/>
        <v>-9596.3183366387966</v>
      </c>
      <c r="S15" s="51"/>
      <c r="T15" s="52">
        <f t="shared" si="4"/>
        <v>-8.6999999999999993</v>
      </c>
      <c r="U15" s="52"/>
    </row>
    <row r="16" spans="2:21">
      <c r="B16" s="41">
        <v>8</v>
      </c>
      <c r="C16" s="49">
        <f t="shared" si="0"/>
        <v>470219.59849536116</v>
      </c>
      <c r="D16" s="49"/>
      <c r="E16" s="41">
        <v>2016</v>
      </c>
      <c r="F16" s="8">
        <v>42618</v>
      </c>
      <c r="G16" s="41" t="s">
        <v>3</v>
      </c>
      <c r="H16" s="50">
        <v>103.34099999999999</v>
      </c>
      <c r="I16" s="50"/>
      <c r="J16" s="41">
        <v>10.199999999999999</v>
      </c>
      <c r="K16" s="49">
        <f t="shared" si="1"/>
        <v>9404.391969907223</v>
      </c>
      <c r="L16" s="49"/>
      <c r="M16" s="6">
        <f t="shared" si="2"/>
        <v>0.92199921273600227</v>
      </c>
      <c r="N16" s="41">
        <v>2016</v>
      </c>
      <c r="O16" s="8">
        <v>42618</v>
      </c>
      <c r="P16" s="50">
        <v>103.239</v>
      </c>
      <c r="Q16" s="50"/>
      <c r="R16" s="51">
        <f t="shared" si="3"/>
        <v>9404.3919699062681</v>
      </c>
      <c r="S16" s="51"/>
      <c r="T16" s="52">
        <f t="shared" si="4"/>
        <v>10.199999999998965</v>
      </c>
      <c r="U16" s="52"/>
    </row>
    <row r="17" spans="2:21">
      <c r="B17" s="41">
        <v>9</v>
      </c>
      <c r="C17" s="49">
        <f t="shared" si="0"/>
        <v>479623.99046526744</v>
      </c>
      <c r="D17" s="49"/>
      <c r="E17" s="41">
        <v>2016</v>
      </c>
      <c r="F17" s="8">
        <v>42620</v>
      </c>
      <c r="G17" s="41" t="s">
        <v>3</v>
      </c>
      <c r="H17" s="50">
        <v>101.395</v>
      </c>
      <c r="I17" s="50"/>
      <c r="J17" s="41">
        <v>12.2</v>
      </c>
      <c r="K17" s="49">
        <f t="shared" si="1"/>
        <v>9592.4798093053487</v>
      </c>
      <c r="L17" s="49"/>
      <c r="M17" s="6">
        <f t="shared" si="2"/>
        <v>0.78626883682830739</v>
      </c>
      <c r="N17" s="41">
        <v>2016</v>
      </c>
      <c r="O17" s="8">
        <v>42620</v>
      </c>
      <c r="P17" s="50">
        <v>101.517</v>
      </c>
      <c r="Q17" s="50"/>
      <c r="R17" s="51">
        <f t="shared" si="3"/>
        <v>-9592.4798093053414</v>
      </c>
      <c r="S17" s="51"/>
      <c r="T17" s="52">
        <f t="shared" si="4"/>
        <v>-12.2</v>
      </c>
      <c r="U17" s="52"/>
    </row>
    <row r="18" spans="2:21">
      <c r="B18" s="41">
        <v>10</v>
      </c>
      <c r="C18" s="49">
        <f t="shared" si="0"/>
        <v>470031.51065596211</v>
      </c>
      <c r="D18" s="49"/>
      <c r="E18" s="41">
        <v>2016</v>
      </c>
      <c r="F18" s="8">
        <v>42621</v>
      </c>
      <c r="G18" s="41" t="s">
        <v>3</v>
      </c>
      <c r="H18" s="50">
        <v>101.61199999999999</v>
      </c>
      <c r="I18" s="50"/>
      <c r="J18" s="41">
        <v>14.6</v>
      </c>
      <c r="K18" s="49">
        <f t="shared" si="1"/>
        <v>9400.6302131192424</v>
      </c>
      <c r="L18" s="49"/>
      <c r="M18" s="6">
        <f t="shared" si="2"/>
        <v>0.64387878172049606</v>
      </c>
      <c r="N18" s="41">
        <v>2016</v>
      </c>
      <c r="O18" s="8">
        <v>42621</v>
      </c>
      <c r="P18" s="50">
        <v>101.46599999999999</v>
      </c>
      <c r="Q18" s="50"/>
      <c r="R18" s="51">
        <f t="shared" si="3"/>
        <v>9400.6302131192933</v>
      </c>
      <c r="S18" s="51"/>
      <c r="T18" s="52">
        <f t="shared" si="4"/>
        <v>14.60000000000008</v>
      </c>
      <c r="U18" s="52"/>
    </row>
    <row r="19" spans="2:21">
      <c r="B19" s="41">
        <v>11</v>
      </c>
      <c r="C19" s="49">
        <f t="shared" si="0"/>
        <v>479432.14086908137</v>
      </c>
      <c r="D19" s="49"/>
      <c r="E19" s="46">
        <v>2016</v>
      </c>
      <c r="F19" s="8">
        <v>42622</v>
      </c>
      <c r="G19" s="41" t="s">
        <v>4</v>
      </c>
      <c r="H19" s="50">
        <v>102.23</v>
      </c>
      <c r="I19" s="50"/>
      <c r="J19" s="41">
        <v>22.9</v>
      </c>
      <c r="K19" s="49">
        <f t="shared" si="1"/>
        <v>9588.6428173816275</v>
      </c>
      <c r="L19" s="49"/>
      <c r="M19" s="6">
        <f t="shared" si="2"/>
        <v>0.41871802695989641</v>
      </c>
      <c r="N19" s="46">
        <v>2016</v>
      </c>
      <c r="O19" s="8">
        <v>42622</v>
      </c>
      <c r="P19" s="50">
        <v>102.459</v>
      </c>
      <c r="Q19" s="50"/>
      <c r="R19" s="51">
        <f t="shared" si="3"/>
        <v>9588.6428173815948</v>
      </c>
      <c r="S19" s="51"/>
      <c r="T19" s="52">
        <f t="shared" si="4"/>
        <v>22.89999999999992</v>
      </c>
      <c r="U19" s="52"/>
    </row>
    <row r="20" spans="2:21">
      <c r="B20" s="41">
        <v>12</v>
      </c>
      <c r="C20" s="49">
        <f t="shared" si="0"/>
        <v>489020.78368646296</v>
      </c>
      <c r="D20" s="49"/>
      <c r="E20" s="46">
        <v>2016</v>
      </c>
      <c r="F20" s="8">
        <v>42625</v>
      </c>
      <c r="G20" s="41" t="s">
        <v>3</v>
      </c>
      <c r="H20" s="50">
        <v>101.795</v>
      </c>
      <c r="I20" s="50"/>
      <c r="J20" s="41">
        <v>10.6</v>
      </c>
      <c r="K20" s="49">
        <f t="shared" si="1"/>
        <v>9780.4156737292597</v>
      </c>
      <c r="L20" s="49"/>
      <c r="M20" s="6">
        <f t="shared" si="2"/>
        <v>0.92268072393672262</v>
      </c>
      <c r="N20" s="46">
        <v>2016</v>
      </c>
      <c r="O20" s="8">
        <v>42626</v>
      </c>
      <c r="P20" s="50">
        <v>101.901</v>
      </c>
      <c r="Q20" s="50"/>
      <c r="R20" s="51">
        <f t="shared" si="3"/>
        <v>-9780.4156737287576</v>
      </c>
      <c r="S20" s="51"/>
      <c r="T20" s="52">
        <f t="shared" si="4"/>
        <v>-10.6</v>
      </c>
      <c r="U20" s="52"/>
    </row>
    <row r="21" spans="2:21">
      <c r="B21" s="41">
        <v>13</v>
      </c>
      <c r="C21" s="49">
        <f t="shared" si="0"/>
        <v>479240.36801273422</v>
      </c>
      <c r="D21" s="49"/>
      <c r="E21" s="46">
        <v>2016</v>
      </c>
      <c r="F21" s="8">
        <v>42626</v>
      </c>
      <c r="G21" s="41" t="s">
        <v>3</v>
      </c>
      <c r="H21" s="50">
        <v>101.777</v>
      </c>
      <c r="I21" s="50"/>
      <c r="J21" s="41">
        <v>24</v>
      </c>
      <c r="K21" s="49">
        <f t="shared" si="1"/>
        <v>9584.8073602546847</v>
      </c>
      <c r="L21" s="49"/>
      <c r="M21" s="6">
        <f t="shared" si="2"/>
        <v>0.39936697334394516</v>
      </c>
      <c r="N21" s="46">
        <v>2016</v>
      </c>
      <c r="O21" s="8">
        <v>42626</v>
      </c>
      <c r="P21" s="50">
        <v>102.017</v>
      </c>
      <c r="Q21" s="50"/>
      <c r="R21" s="51">
        <f t="shared" si="3"/>
        <v>-9584.8073602544791</v>
      </c>
      <c r="S21" s="51"/>
      <c r="T21" s="52">
        <f t="shared" si="4"/>
        <v>-24</v>
      </c>
      <c r="U21" s="52"/>
    </row>
    <row r="22" spans="2:21">
      <c r="B22" s="41">
        <v>14</v>
      </c>
      <c r="C22" s="49">
        <f t="shared" si="0"/>
        <v>469655.56065247976</v>
      </c>
      <c r="D22" s="49"/>
      <c r="E22" s="46">
        <v>2016</v>
      </c>
      <c r="F22" s="8">
        <v>42628</v>
      </c>
      <c r="G22" s="41" t="s">
        <v>3</v>
      </c>
      <c r="H22" s="50">
        <v>102.104</v>
      </c>
      <c r="I22" s="50"/>
      <c r="J22" s="41">
        <v>13.9</v>
      </c>
      <c r="K22" s="49">
        <f t="shared" si="1"/>
        <v>9393.1112130495949</v>
      </c>
      <c r="L22" s="49"/>
      <c r="M22" s="6">
        <f t="shared" si="2"/>
        <v>0.67576339662227303</v>
      </c>
      <c r="N22" s="46">
        <v>2016</v>
      </c>
      <c r="O22" s="8">
        <v>42629</v>
      </c>
      <c r="P22" s="50">
        <v>101.965</v>
      </c>
      <c r="Q22" s="50"/>
      <c r="R22" s="51">
        <f t="shared" si="3"/>
        <v>9393.1112130493111</v>
      </c>
      <c r="S22" s="51"/>
      <c r="T22" s="52">
        <f t="shared" si="4"/>
        <v>13.899999999999579</v>
      </c>
      <c r="U22" s="52"/>
    </row>
    <row r="23" spans="2:21">
      <c r="B23" s="41">
        <v>15</v>
      </c>
      <c r="C23" s="49">
        <f t="shared" si="0"/>
        <v>479048.67186552909</v>
      </c>
      <c r="D23" s="49"/>
      <c r="E23" s="46">
        <v>2016</v>
      </c>
      <c r="F23" s="8">
        <v>42632</v>
      </c>
      <c r="G23" s="41" t="s">
        <v>3</v>
      </c>
      <c r="H23" s="50">
        <v>101.803</v>
      </c>
      <c r="I23" s="50"/>
      <c r="J23" s="41">
        <v>9.1999999999999993</v>
      </c>
      <c r="K23" s="49">
        <f t="shared" si="1"/>
        <v>9580.9734373105821</v>
      </c>
      <c r="L23" s="49"/>
      <c r="M23" s="6">
        <f t="shared" si="2"/>
        <v>1.0414101562294111</v>
      </c>
      <c r="N23" s="46">
        <v>2016</v>
      </c>
      <c r="O23" s="8">
        <v>42632</v>
      </c>
      <c r="P23" s="50">
        <v>101.711</v>
      </c>
      <c r="Q23" s="50"/>
      <c r="R23" s="51">
        <f t="shared" si="3"/>
        <v>9580.9734373104529</v>
      </c>
      <c r="S23" s="51"/>
      <c r="T23" s="52">
        <f t="shared" si="4"/>
        <v>9.1999999999998749</v>
      </c>
      <c r="U23" s="52"/>
    </row>
    <row r="24" spans="2:21">
      <c r="B24" s="41">
        <v>16</v>
      </c>
      <c r="C24" s="49">
        <f t="shared" si="0"/>
        <v>488629.64530283952</v>
      </c>
      <c r="D24" s="49"/>
      <c r="E24" s="46">
        <v>2016</v>
      </c>
      <c r="F24" s="8">
        <v>42634</v>
      </c>
      <c r="G24" s="41" t="s">
        <v>3</v>
      </c>
      <c r="H24" s="50">
        <v>101.68</v>
      </c>
      <c r="I24" s="50"/>
      <c r="J24" s="41">
        <v>11</v>
      </c>
      <c r="K24" s="49">
        <f t="shared" si="1"/>
        <v>9772.5929060567905</v>
      </c>
      <c r="L24" s="49"/>
      <c r="M24" s="6">
        <f t="shared" si="2"/>
        <v>0.88841753691425362</v>
      </c>
      <c r="N24" s="46">
        <v>2016</v>
      </c>
      <c r="O24" s="8">
        <v>42634</v>
      </c>
      <c r="P24" s="50">
        <v>101.57</v>
      </c>
      <c r="Q24" s="50"/>
      <c r="R24" s="51">
        <f t="shared" si="3"/>
        <v>9772.592906058002</v>
      </c>
      <c r="S24" s="51"/>
      <c r="T24" s="52">
        <f t="shared" si="4"/>
        <v>11.000000000001364</v>
      </c>
      <c r="U24" s="52"/>
    </row>
    <row r="25" spans="2:21">
      <c r="B25" s="41">
        <v>17</v>
      </c>
      <c r="C25" s="49">
        <f t="shared" si="0"/>
        <v>498402.23820889753</v>
      </c>
      <c r="D25" s="49"/>
      <c r="E25" s="46">
        <v>2016</v>
      </c>
      <c r="F25" s="8">
        <v>42639</v>
      </c>
      <c r="G25" s="41" t="s">
        <v>3</v>
      </c>
      <c r="H25" s="50">
        <v>100.797</v>
      </c>
      <c r="I25" s="50"/>
      <c r="J25" s="41">
        <v>15.6</v>
      </c>
      <c r="K25" s="49">
        <f t="shared" si="1"/>
        <v>9968.0447641779501</v>
      </c>
      <c r="L25" s="49"/>
      <c r="M25" s="6">
        <f t="shared" si="2"/>
        <v>0.63897722847294547</v>
      </c>
      <c r="N25" s="46">
        <v>2016</v>
      </c>
      <c r="O25" s="8">
        <v>42639</v>
      </c>
      <c r="P25" s="50">
        <v>100.64100000000001</v>
      </c>
      <c r="Q25" s="50"/>
      <c r="R25" s="51">
        <f t="shared" si="3"/>
        <v>9968.044764177419</v>
      </c>
      <c r="S25" s="51"/>
      <c r="T25" s="52">
        <f t="shared" si="4"/>
        <v>15.59999999999917</v>
      </c>
      <c r="U25" s="52"/>
    </row>
    <row r="26" spans="2:21">
      <c r="B26" s="41">
        <v>18</v>
      </c>
      <c r="C26" s="49">
        <f t="shared" si="0"/>
        <v>508370.28297307494</v>
      </c>
      <c r="D26" s="49"/>
      <c r="E26" s="46">
        <v>2016</v>
      </c>
      <c r="F26" s="8">
        <v>42639</v>
      </c>
      <c r="G26" s="41" t="s">
        <v>3</v>
      </c>
      <c r="H26" s="50">
        <v>100.319</v>
      </c>
      <c r="I26" s="50"/>
      <c r="J26" s="41">
        <v>21.4</v>
      </c>
      <c r="K26" s="49">
        <f t="shared" si="1"/>
        <v>10167.405659461499</v>
      </c>
      <c r="L26" s="49"/>
      <c r="M26" s="6">
        <f t="shared" si="2"/>
        <v>0.47511241399352805</v>
      </c>
      <c r="N26" s="46">
        <v>2016</v>
      </c>
      <c r="O26" s="8">
        <v>42640</v>
      </c>
      <c r="P26" s="50">
        <v>100.533</v>
      </c>
      <c r="Q26" s="50"/>
      <c r="R26" s="51">
        <f t="shared" si="3"/>
        <v>-10167.405659461436</v>
      </c>
      <c r="S26" s="51"/>
      <c r="T26" s="52">
        <f t="shared" si="4"/>
        <v>-21.4</v>
      </c>
      <c r="U26" s="52"/>
    </row>
    <row r="27" spans="2:21">
      <c r="B27" s="41">
        <v>19</v>
      </c>
      <c r="C27" s="49">
        <f t="shared" si="0"/>
        <v>498202.87731361348</v>
      </c>
      <c r="D27" s="49"/>
      <c r="E27" s="46">
        <v>2016</v>
      </c>
      <c r="F27" s="8">
        <v>42640</v>
      </c>
      <c r="G27" s="41" t="s">
        <v>3</v>
      </c>
      <c r="H27" s="50">
        <v>100.22499999999999</v>
      </c>
      <c r="I27" s="50"/>
      <c r="J27" s="41">
        <v>18.7</v>
      </c>
      <c r="K27" s="49">
        <f t="shared" si="1"/>
        <v>9964.05754627227</v>
      </c>
      <c r="L27" s="49"/>
      <c r="M27" s="6">
        <f t="shared" si="2"/>
        <v>0.53283730193969359</v>
      </c>
      <c r="N27" s="46">
        <v>2016</v>
      </c>
      <c r="O27" s="8">
        <v>42640</v>
      </c>
      <c r="P27" s="50">
        <v>100.41200000000001</v>
      </c>
      <c r="Q27" s="50"/>
      <c r="R27" s="51">
        <f t="shared" si="3"/>
        <v>-9964.0575462729012</v>
      </c>
      <c r="S27" s="51"/>
      <c r="T27" s="52">
        <f t="shared" si="4"/>
        <v>-18.7</v>
      </c>
      <c r="U27" s="52"/>
    </row>
    <row r="28" spans="2:21">
      <c r="B28" s="41">
        <v>20</v>
      </c>
      <c r="C28" s="49">
        <f t="shared" si="0"/>
        <v>488238.81976734061</v>
      </c>
      <c r="D28" s="49"/>
      <c r="E28" s="46">
        <v>2016</v>
      </c>
      <c r="F28" s="8">
        <v>42643</v>
      </c>
      <c r="G28" s="41" t="s">
        <v>4</v>
      </c>
      <c r="H28" s="50">
        <v>101.185</v>
      </c>
      <c r="I28" s="50"/>
      <c r="J28" s="41">
        <v>28</v>
      </c>
      <c r="K28" s="49">
        <f t="shared" si="1"/>
        <v>9764.7763953468129</v>
      </c>
      <c r="L28" s="49"/>
      <c r="M28" s="6">
        <f t="shared" si="2"/>
        <v>0.34874201411952904</v>
      </c>
      <c r="N28" s="46">
        <v>2016</v>
      </c>
      <c r="O28" s="8">
        <v>42643</v>
      </c>
      <c r="P28" s="50">
        <v>101.465</v>
      </c>
      <c r="Q28" s="50"/>
      <c r="R28" s="51">
        <f t="shared" si="3"/>
        <v>9764.776395346853</v>
      </c>
      <c r="S28" s="51"/>
      <c r="T28" s="52">
        <f t="shared" si="4"/>
        <v>28.000000000000114</v>
      </c>
      <c r="U28" s="52"/>
    </row>
    <row r="29" spans="2:21">
      <c r="B29" s="41">
        <v>21</v>
      </c>
      <c r="C29" s="49">
        <f t="shared" si="0"/>
        <v>498003.59616268746</v>
      </c>
      <c r="D29" s="49"/>
      <c r="E29" s="46">
        <v>2016</v>
      </c>
      <c r="F29" s="8">
        <v>42643</v>
      </c>
      <c r="G29" s="41" t="s">
        <v>4</v>
      </c>
      <c r="H29" s="50">
        <v>101.169</v>
      </c>
      <c r="I29" s="50"/>
      <c r="J29" s="41">
        <v>13.9</v>
      </c>
      <c r="K29" s="49">
        <f t="shared" si="1"/>
        <v>9960.0719232537504</v>
      </c>
      <c r="L29" s="49"/>
      <c r="M29" s="6">
        <f t="shared" si="2"/>
        <v>0.71655193692473018</v>
      </c>
      <c r="N29" s="46">
        <v>2016</v>
      </c>
      <c r="O29" s="8">
        <v>42643</v>
      </c>
      <c r="P29" s="50">
        <v>101.30800000000001</v>
      </c>
      <c r="Q29" s="50"/>
      <c r="R29" s="51">
        <f t="shared" si="3"/>
        <v>9960.071923254467</v>
      </c>
      <c r="S29" s="51"/>
      <c r="T29" s="52">
        <f t="shared" si="4"/>
        <v>13.900000000001</v>
      </c>
      <c r="U29" s="52"/>
    </row>
    <row r="30" spans="2:21">
      <c r="B30" s="41">
        <v>22</v>
      </c>
      <c r="C30" s="49">
        <f t="shared" si="0"/>
        <v>507963.66808594193</v>
      </c>
      <c r="D30" s="49"/>
      <c r="E30" s="46">
        <v>2016</v>
      </c>
      <c r="F30" s="8">
        <v>42646</v>
      </c>
      <c r="G30" s="41" t="s">
        <v>4</v>
      </c>
      <c r="H30" s="50">
        <v>101.611</v>
      </c>
      <c r="I30" s="50"/>
      <c r="J30" s="41">
        <v>9.1</v>
      </c>
      <c r="K30" s="49">
        <f t="shared" si="1"/>
        <v>10159.273361718839</v>
      </c>
      <c r="L30" s="49"/>
      <c r="M30" s="6">
        <f t="shared" si="2"/>
        <v>1.1164036661229493</v>
      </c>
      <c r="N30" s="46">
        <v>2016</v>
      </c>
      <c r="O30" s="8">
        <v>42647</v>
      </c>
      <c r="P30" s="50">
        <v>101.702</v>
      </c>
      <c r="Q30" s="50"/>
      <c r="R30" s="51">
        <f t="shared" si="3"/>
        <v>10159.273361718166</v>
      </c>
      <c r="S30" s="51"/>
      <c r="T30" s="52">
        <f t="shared" si="4"/>
        <v>9.0999999999993975</v>
      </c>
      <c r="U30" s="52"/>
    </row>
    <row r="31" spans="2:21">
      <c r="B31" s="41">
        <v>23</v>
      </c>
      <c r="C31" s="49">
        <f t="shared" si="0"/>
        <v>518122.94144766009</v>
      </c>
      <c r="D31" s="49"/>
      <c r="E31" s="46">
        <v>2016</v>
      </c>
      <c r="F31" s="8">
        <v>42647</v>
      </c>
      <c r="G31" s="41" t="s">
        <v>4</v>
      </c>
      <c r="H31" s="50">
        <v>102.258</v>
      </c>
      <c r="I31" s="50"/>
      <c r="J31" s="41">
        <v>23.6</v>
      </c>
      <c r="K31" s="49">
        <f t="shared" si="1"/>
        <v>10362.458828953202</v>
      </c>
      <c r="L31" s="49"/>
      <c r="M31" s="6">
        <f t="shared" si="2"/>
        <v>0.43908723851496617</v>
      </c>
      <c r="N31" s="46">
        <v>2016</v>
      </c>
      <c r="O31" s="8">
        <v>42647</v>
      </c>
      <c r="P31" s="50">
        <v>102.494</v>
      </c>
      <c r="Q31" s="50"/>
      <c r="R31" s="51">
        <f t="shared" si="3"/>
        <v>10362.458828953386</v>
      </c>
      <c r="S31" s="51"/>
      <c r="T31" s="52">
        <f t="shared" si="4"/>
        <v>23.600000000000421</v>
      </c>
      <c r="U31" s="52"/>
    </row>
    <row r="32" spans="2:21">
      <c r="B32" s="41">
        <v>24</v>
      </c>
      <c r="C32" s="49">
        <f t="shared" si="0"/>
        <v>528485.40027661342</v>
      </c>
      <c r="D32" s="49"/>
      <c r="E32" s="46">
        <v>2016</v>
      </c>
      <c r="F32" s="8">
        <v>42648</v>
      </c>
      <c r="G32" s="41" t="s">
        <v>4</v>
      </c>
      <c r="H32" s="50">
        <v>102.92100000000001</v>
      </c>
      <c r="I32" s="50"/>
      <c r="J32" s="41">
        <v>13.2</v>
      </c>
      <c r="K32" s="49">
        <f t="shared" si="1"/>
        <v>10569.708005532269</v>
      </c>
      <c r="L32" s="49"/>
      <c r="M32" s="6">
        <f t="shared" si="2"/>
        <v>0.80073545496456588</v>
      </c>
      <c r="N32" s="46">
        <v>2016</v>
      </c>
      <c r="O32" s="8">
        <v>42648</v>
      </c>
      <c r="P32" s="50">
        <v>102.789</v>
      </c>
      <c r="Q32" s="50"/>
      <c r="R32" s="51">
        <f t="shared" si="3"/>
        <v>-10569.70800553267</v>
      </c>
      <c r="S32" s="51"/>
      <c r="T32" s="52">
        <f t="shared" si="4"/>
        <v>-13.2</v>
      </c>
      <c r="U32" s="52"/>
    </row>
    <row r="33" spans="2:21">
      <c r="B33" s="41">
        <v>25</v>
      </c>
      <c r="C33" s="49">
        <f t="shared" si="0"/>
        <v>517915.69227108074</v>
      </c>
      <c r="D33" s="49"/>
      <c r="E33" s="46">
        <v>2016</v>
      </c>
      <c r="F33" s="8">
        <v>42648</v>
      </c>
      <c r="G33" s="41" t="s">
        <v>4</v>
      </c>
      <c r="H33" s="50">
        <v>103.166</v>
      </c>
      <c r="I33" s="50"/>
      <c r="J33" s="41">
        <v>32.5</v>
      </c>
      <c r="K33" s="49">
        <f t="shared" si="1"/>
        <v>10358.313845421615</v>
      </c>
      <c r="L33" s="49"/>
      <c r="M33" s="6">
        <f t="shared" si="2"/>
        <v>0.31871734908989585</v>
      </c>
      <c r="N33" s="46">
        <v>2016</v>
      </c>
      <c r="O33" s="8">
        <v>42648</v>
      </c>
      <c r="P33" s="50">
        <v>103.491</v>
      </c>
      <c r="Q33" s="50"/>
      <c r="R33" s="51">
        <f t="shared" si="3"/>
        <v>10358.313845421706</v>
      </c>
      <c r="S33" s="51"/>
      <c r="T33" s="52">
        <f t="shared" si="4"/>
        <v>32.500000000000284</v>
      </c>
      <c r="U33" s="52"/>
    </row>
    <row r="34" spans="2:21">
      <c r="B34" s="41">
        <v>26</v>
      </c>
      <c r="C34" s="49">
        <f t="shared" si="0"/>
        <v>528274.00611650245</v>
      </c>
      <c r="D34" s="49"/>
      <c r="E34" s="46">
        <v>2016</v>
      </c>
      <c r="F34" s="8">
        <v>42654</v>
      </c>
      <c r="G34" s="46" t="s">
        <v>4</v>
      </c>
      <c r="H34" s="50">
        <v>103.97</v>
      </c>
      <c r="I34" s="50"/>
      <c r="J34" s="41">
        <v>30.8</v>
      </c>
      <c r="K34" s="49">
        <f t="shared" si="1"/>
        <v>10565.480122330049</v>
      </c>
      <c r="L34" s="49"/>
      <c r="M34" s="6">
        <f t="shared" si="2"/>
        <v>0.34303506890681978</v>
      </c>
      <c r="N34" s="46">
        <v>2016</v>
      </c>
      <c r="O34" s="8">
        <v>42654</v>
      </c>
      <c r="P34" s="50">
        <v>103.66200000000001</v>
      </c>
      <c r="Q34" s="50"/>
      <c r="R34" s="51">
        <f t="shared" si="3"/>
        <v>-10565.4801223298</v>
      </c>
      <c r="S34" s="51"/>
      <c r="T34" s="52">
        <f t="shared" si="4"/>
        <v>-30.8</v>
      </c>
      <c r="U34" s="52"/>
    </row>
    <row r="35" spans="2:21">
      <c r="B35" s="41">
        <v>27</v>
      </c>
      <c r="C35" s="49">
        <f t="shared" si="0"/>
        <v>517708.52599417267</v>
      </c>
      <c r="D35" s="49"/>
      <c r="E35" s="46">
        <v>2016</v>
      </c>
      <c r="F35" s="8">
        <v>42654</v>
      </c>
      <c r="G35" s="41" t="s">
        <v>4</v>
      </c>
      <c r="H35" s="50">
        <v>103.468</v>
      </c>
      <c r="I35" s="50"/>
      <c r="J35" s="41">
        <v>13.1</v>
      </c>
      <c r="K35" s="49">
        <f t="shared" si="1"/>
        <v>10354.170519883453</v>
      </c>
      <c r="L35" s="49"/>
      <c r="M35" s="6">
        <f t="shared" si="2"/>
        <v>0.79039469617430935</v>
      </c>
      <c r="N35" s="46">
        <v>2016</v>
      </c>
      <c r="O35" s="8">
        <v>42655</v>
      </c>
      <c r="P35" s="50">
        <v>103.337</v>
      </c>
      <c r="Q35" s="50"/>
      <c r="R35" s="51">
        <f t="shared" si="3"/>
        <v>-10354.170519883472</v>
      </c>
      <c r="S35" s="51"/>
      <c r="T35" s="52">
        <f t="shared" si="4"/>
        <v>-13.1</v>
      </c>
      <c r="U35" s="52"/>
    </row>
    <row r="36" spans="2:21">
      <c r="B36" s="41">
        <v>28</v>
      </c>
      <c r="C36" s="49">
        <f t="shared" si="0"/>
        <v>507354.35547428922</v>
      </c>
      <c r="D36" s="49"/>
      <c r="E36" s="46">
        <v>2016</v>
      </c>
      <c r="F36" s="8">
        <v>42657</v>
      </c>
      <c r="G36" s="41" t="s">
        <v>4</v>
      </c>
      <c r="H36" s="50">
        <v>103.893</v>
      </c>
      <c r="I36" s="50"/>
      <c r="J36" s="41">
        <v>13.9</v>
      </c>
      <c r="K36" s="49">
        <f t="shared" si="1"/>
        <v>10147.087109485785</v>
      </c>
      <c r="L36" s="49"/>
      <c r="M36" s="6">
        <f t="shared" si="2"/>
        <v>0.73000626686948089</v>
      </c>
      <c r="N36" s="46">
        <v>2016</v>
      </c>
      <c r="O36" s="8">
        <v>42657</v>
      </c>
      <c r="P36" s="50">
        <v>104.032</v>
      </c>
      <c r="Q36" s="50"/>
      <c r="R36" s="51">
        <f t="shared" si="3"/>
        <v>10147.087109485477</v>
      </c>
      <c r="S36" s="51"/>
      <c r="T36" s="52">
        <f t="shared" si="4"/>
        <v>13.899999999999579</v>
      </c>
      <c r="U36" s="52"/>
    </row>
    <row r="37" spans="2:21">
      <c r="B37" s="41">
        <v>29</v>
      </c>
      <c r="C37" s="49">
        <f t="shared" si="0"/>
        <v>517501.44258377468</v>
      </c>
      <c r="D37" s="49"/>
      <c r="E37" s="46">
        <v>2016</v>
      </c>
      <c r="F37" s="8">
        <v>42660</v>
      </c>
      <c r="G37" s="41" t="s">
        <v>4</v>
      </c>
      <c r="H37" s="50">
        <v>104.262</v>
      </c>
      <c r="I37" s="50"/>
      <c r="J37" s="41">
        <v>19.7</v>
      </c>
      <c r="K37" s="49">
        <f t="shared" si="1"/>
        <v>10350.028851675494</v>
      </c>
      <c r="L37" s="49"/>
      <c r="M37" s="6">
        <f t="shared" si="2"/>
        <v>0.52538217521195407</v>
      </c>
      <c r="N37" s="46">
        <v>2016</v>
      </c>
      <c r="O37" s="8">
        <v>42660</v>
      </c>
      <c r="P37" s="50">
        <v>104.065</v>
      </c>
      <c r="Q37" s="50"/>
      <c r="R37" s="51">
        <f t="shared" si="3"/>
        <v>-10350.028851675639</v>
      </c>
      <c r="S37" s="51"/>
      <c r="T37" s="52">
        <f t="shared" si="4"/>
        <v>-19.7</v>
      </c>
      <c r="U37" s="52"/>
    </row>
    <row r="38" spans="2:21">
      <c r="B38" s="41">
        <v>30</v>
      </c>
      <c r="C38" s="49">
        <f t="shared" si="0"/>
        <v>507151.41373209906</v>
      </c>
      <c r="D38" s="49"/>
      <c r="E38" s="46">
        <v>2016</v>
      </c>
      <c r="F38" s="8">
        <v>42661</v>
      </c>
      <c r="G38" s="41" t="s">
        <v>4</v>
      </c>
      <c r="H38" s="50">
        <v>104.11</v>
      </c>
      <c r="I38" s="50"/>
      <c r="J38" s="41">
        <v>29.8</v>
      </c>
      <c r="K38" s="49">
        <f t="shared" si="1"/>
        <v>10143.028274641982</v>
      </c>
      <c r="L38" s="49"/>
      <c r="M38" s="6">
        <f t="shared" si="2"/>
        <v>0.34037007633026783</v>
      </c>
      <c r="N38" s="46">
        <v>2016</v>
      </c>
      <c r="O38" s="8">
        <v>42661</v>
      </c>
      <c r="P38" s="50">
        <v>103.812</v>
      </c>
      <c r="Q38" s="50"/>
      <c r="R38" s="51">
        <f t="shared" si="3"/>
        <v>-10143.028274642043</v>
      </c>
      <c r="S38" s="51"/>
      <c r="T38" s="52">
        <f t="shared" si="4"/>
        <v>-29.8</v>
      </c>
      <c r="U38" s="52"/>
    </row>
    <row r="39" spans="2:21">
      <c r="B39" s="41">
        <v>31</v>
      </c>
      <c r="C39" s="49">
        <f t="shared" si="0"/>
        <v>497008.38545745699</v>
      </c>
      <c r="D39" s="49"/>
      <c r="E39" s="47">
        <v>2016</v>
      </c>
      <c r="F39" s="8">
        <v>42663</v>
      </c>
      <c r="G39" s="41" t="s">
        <v>4</v>
      </c>
      <c r="H39" s="50">
        <v>103.82299999999999</v>
      </c>
      <c r="I39" s="50"/>
      <c r="J39" s="41">
        <v>26.1</v>
      </c>
      <c r="K39" s="49">
        <f t="shared" si="1"/>
        <v>9940.1677091491401</v>
      </c>
      <c r="L39" s="49"/>
      <c r="M39" s="6">
        <f t="shared" si="2"/>
        <v>0.38084933751529271</v>
      </c>
      <c r="N39" s="47">
        <v>2016</v>
      </c>
      <c r="O39" s="8">
        <v>42663</v>
      </c>
      <c r="P39" s="50">
        <v>104.084</v>
      </c>
      <c r="Q39" s="50"/>
      <c r="R39" s="51">
        <f t="shared" si="3"/>
        <v>9940.1677091495167</v>
      </c>
      <c r="S39" s="51"/>
      <c r="T39" s="52">
        <f t="shared" si="4"/>
        <v>26.100000000000989</v>
      </c>
      <c r="U39" s="52"/>
    </row>
    <row r="40" spans="2:21">
      <c r="B40" s="41">
        <v>32</v>
      </c>
      <c r="C40" s="49">
        <f t="shared" si="0"/>
        <v>506948.55316660652</v>
      </c>
      <c r="D40" s="49"/>
      <c r="E40" s="47">
        <v>2016</v>
      </c>
      <c r="F40" s="8">
        <v>42664</v>
      </c>
      <c r="G40" s="47" t="s">
        <v>4</v>
      </c>
      <c r="H40" s="50">
        <v>104.184</v>
      </c>
      <c r="I40" s="50"/>
      <c r="J40" s="41">
        <v>19.399999999999999</v>
      </c>
      <c r="K40" s="49">
        <f t="shared" si="1"/>
        <v>10138.97106333213</v>
      </c>
      <c r="L40" s="49"/>
      <c r="M40" s="6">
        <f t="shared" si="2"/>
        <v>0.52262737439856344</v>
      </c>
      <c r="N40" s="47">
        <v>2016</v>
      </c>
      <c r="O40" s="8">
        <v>42664</v>
      </c>
      <c r="P40" s="50">
        <v>103.99</v>
      </c>
      <c r="Q40" s="50"/>
      <c r="R40" s="51">
        <f t="shared" si="3"/>
        <v>-10138.971063332268</v>
      </c>
      <c r="S40" s="51"/>
      <c r="T40" s="52">
        <f t="shared" si="4"/>
        <v>-19.399999999999999</v>
      </c>
      <c r="U40" s="52"/>
    </row>
    <row r="41" spans="2:21">
      <c r="B41" s="41">
        <v>33</v>
      </c>
      <c r="C41" s="49">
        <f t="shared" si="0"/>
        <v>496809.58210327424</v>
      </c>
      <c r="D41" s="49"/>
      <c r="E41" s="47">
        <v>2016</v>
      </c>
      <c r="F41" s="8">
        <v>42667</v>
      </c>
      <c r="G41" s="47" t="s">
        <v>4</v>
      </c>
      <c r="H41" s="50">
        <v>103.928</v>
      </c>
      <c r="I41" s="50"/>
      <c r="J41" s="41">
        <v>11.4</v>
      </c>
      <c r="K41" s="49">
        <f t="shared" si="1"/>
        <v>9936.1916420654852</v>
      </c>
      <c r="L41" s="49"/>
      <c r="M41" s="6">
        <f t="shared" si="2"/>
        <v>0.87159575807591982</v>
      </c>
      <c r="N41" s="47">
        <v>2016</v>
      </c>
      <c r="O41" s="8">
        <v>42667</v>
      </c>
      <c r="P41" s="50">
        <v>103.81399999999999</v>
      </c>
      <c r="Q41" s="50"/>
      <c r="R41" s="51">
        <f t="shared" si="3"/>
        <v>-9936.1916420658636</v>
      </c>
      <c r="S41" s="51"/>
      <c r="T41" s="52">
        <f t="shared" si="4"/>
        <v>-11.4</v>
      </c>
      <c r="U41" s="52"/>
    </row>
    <row r="42" spans="2:21">
      <c r="B42" s="41">
        <v>34</v>
      </c>
      <c r="C42" s="49">
        <f t="shared" si="0"/>
        <v>486873.39046120836</v>
      </c>
      <c r="D42" s="49"/>
      <c r="E42" s="47">
        <v>2016</v>
      </c>
      <c r="F42" s="8">
        <v>42668</v>
      </c>
      <c r="G42" s="47" t="s">
        <v>4</v>
      </c>
      <c r="H42" s="50">
        <v>104.48099999999999</v>
      </c>
      <c r="I42" s="50"/>
      <c r="J42" s="41">
        <v>12.4</v>
      </c>
      <c r="K42" s="49">
        <f t="shared" si="1"/>
        <v>9737.4678092241666</v>
      </c>
      <c r="L42" s="49"/>
      <c r="M42" s="6">
        <f t="shared" si="2"/>
        <v>0.78527966203420696</v>
      </c>
      <c r="N42" s="47">
        <v>2016</v>
      </c>
      <c r="O42" s="8">
        <v>42668</v>
      </c>
      <c r="P42" s="50">
        <v>104.605</v>
      </c>
      <c r="Q42" s="50"/>
      <c r="R42" s="51">
        <f t="shared" si="3"/>
        <v>9737.4678092249069</v>
      </c>
      <c r="S42" s="51"/>
      <c r="T42" s="52">
        <f t="shared" si="4"/>
        <v>12.400000000000944</v>
      </c>
      <c r="U42" s="52"/>
    </row>
    <row r="43" spans="2:21">
      <c r="B43" s="41">
        <v>35</v>
      </c>
      <c r="C43" s="49">
        <f t="shared" si="0"/>
        <v>496610.85827043327</v>
      </c>
      <c r="D43" s="49"/>
      <c r="E43" s="47">
        <v>2016</v>
      </c>
      <c r="F43" s="8">
        <v>42670</v>
      </c>
      <c r="G43" s="47" t="s">
        <v>4</v>
      </c>
      <c r="H43" s="50">
        <v>104.739</v>
      </c>
      <c r="I43" s="50"/>
      <c r="J43" s="41">
        <v>14.2</v>
      </c>
      <c r="K43" s="49">
        <f t="shared" si="1"/>
        <v>9932.2171654086651</v>
      </c>
      <c r="L43" s="49"/>
      <c r="M43" s="6">
        <f t="shared" si="2"/>
        <v>0.6994519130569482</v>
      </c>
      <c r="N43" s="47">
        <v>2016</v>
      </c>
      <c r="O43" s="8">
        <v>42670</v>
      </c>
      <c r="P43" s="50">
        <v>104.59699999999999</v>
      </c>
      <c r="Q43" s="50"/>
      <c r="R43" s="51">
        <f t="shared" si="3"/>
        <v>-9932.2171654093727</v>
      </c>
      <c r="S43" s="51"/>
      <c r="T43" s="52">
        <f t="shared" si="4"/>
        <v>-14.2</v>
      </c>
      <c r="U43" s="52"/>
    </row>
    <row r="44" spans="2:21">
      <c r="B44" s="41">
        <v>36</v>
      </c>
      <c r="C44" s="49">
        <f t="shared" si="0"/>
        <v>486678.64110502391</v>
      </c>
      <c r="D44" s="49"/>
      <c r="E44" s="47">
        <v>2016</v>
      </c>
      <c r="F44" s="8">
        <v>42670</v>
      </c>
      <c r="G44" s="41" t="s">
        <v>4</v>
      </c>
      <c r="H44" s="50">
        <v>104.837</v>
      </c>
      <c r="I44" s="50"/>
      <c r="J44" s="41">
        <v>25.9</v>
      </c>
      <c r="K44" s="49">
        <f t="shared" si="1"/>
        <v>9733.5728221004792</v>
      </c>
      <c r="L44" s="49"/>
      <c r="M44" s="6">
        <f t="shared" si="2"/>
        <v>0.375813622474922</v>
      </c>
      <c r="N44" s="47">
        <v>2016</v>
      </c>
      <c r="O44" s="8">
        <v>42670</v>
      </c>
      <c r="P44" s="50">
        <v>105.096</v>
      </c>
      <c r="Q44" s="50"/>
      <c r="R44" s="51">
        <f t="shared" si="3"/>
        <v>9733.5728221004938</v>
      </c>
      <c r="S44" s="51"/>
      <c r="T44" s="52">
        <f t="shared" si="4"/>
        <v>25.900000000000034</v>
      </c>
      <c r="U44" s="52"/>
    </row>
    <row r="45" spans="2:21">
      <c r="B45" s="41">
        <v>37</v>
      </c>
      <c r="C45" s="49">
        <f t="shared" si="0"/>
        <v>496412.21392712439</v>
      </c>
      <c r="D45" s="49"/>
      <c r="E45" s="47">
        <v>2016</v>
      </c>
      <c r="F45" s="8">
        <v>42676</v>
      </c>
      <c r="G45" s="47" t="s">
        <v>3</v>
      </c>
      <c r="H45" s="50">
        <v>103.179</v>
      </c>
      <c r="I45" s="50"/>
      <c r="J45" s="41">
        <v>16.7</v>
      </c>
      <c r="K45" s="49">
        <f t="shared" si="1"/>
        <v>9928.2442785424882</v>
      </c>
      <c r="L45" s="49"/>
      <c r="M45" s="6">
        <f t="shared" si="2"/>
        <v>0.59450564542170592</v>
      </c>
      <c r="N45" s="47">
        <v>2016</v>
      </c>
      <c r="O45" s="8">
        <v>42676</v>
      </c>
      <c r="P45" s="50">
        <v>103.346</v>
      </c>
      <c r="Q45" s="50"/>
      <c r="R45" s="51">
        <f t="shared" si="3"/>
        <v>-9928.2442785425828</v>
      </c>
      <c r="S45" s="51"/>
      <c r="T45" s="52">
        <f t="shared" si="4"/>
        <v>-16.7</v>
      </c>
      <c r="U45" s="52"/>
    </row>
    <row r="46" spans="2:21">
      <c r="B46" s="41">
        <v>38</v>
      </c>
      <c r="C46" s="49">
        <f t="shared" si="0"/>
        <v>486483.96964858181</v>
      </c>
      <c r="D46" s="49"/>
      <c r="E46" s="47">
        <v>2016</v>
      </c>
      <c r="F46" s="8">
        <v>42677</v>
      </c>
      <c r="G46" s="41" t="s">
        <v>3</v>
      </c>
      <c r="H46" s="50">
        <v>103.18</v>
      </c>
      <c r="I46" s="50"/>
      <c r="J46" s="41">
        <v>22.5</v>
      </c>
      <c r="K46" s="49">
        <f t="shared" si="1"/>
        <v>9729.6793929716368</v>
      </c>
      <c r="L46" s="49"/>
      <c r="M46" s="6">
        <f t="shared" si="2"/>
        <v>0.43243019524318382</v>
      </c>
      <c r="N46" s="47">
        <v>2016</v>
      </c>
      <c r="O46" s="8">
        <v>42677</v>
      </c>
      <c r="P46" s="50">
        <v>102.955</v>
      </c>
      <c r="Q46" s="50"/>
      <c r="R46" s="51">
        <f t="shared" si="3"/>
        <v>9729.6793929720043</v>
      </c>
      <c r="S46" s="51"/>
      <c r="T46" s="52">
        <f t="shared" si="4"/>
        <v>22.500000000000853</v>
      </c>
      <c r="U46" s="52"/>
    </row>
    <row r="47" spans="2:21">
      <c r="B47" s="41">
        <v>39</v>
      </c>
      <c r="C47" s="49">
        <f t="shared" si="0"/>
        <v>496213.64904155384</v>
      </c>
      <c r="D47" s="49"/>
      <c r="E47" s="47">
        <v>2016</v>
      </c>
      <c r="F47" s="8">
        <v>42681</v>
      </c>
      <c r="G47" s="41" t="s">
        <v>4</v>
      </c>
      <c r="H47" s="50">
        <v>104.291</v>
      </c>
      <c r="I47" s="50"/>
      <c r="J47" s="41">
        <v>15.1</v>
      </c>
      <c r="K47" s="49">
        <f t="shared" si="1"/>
        <v>9924.2729808310778</v>
      </c>
      <c r="L47" s="49"/>
      <c r="M47" s="6">
        <f t="shared" si="2"/>
        <v>0.65723662124709126</v>
      </c>
      <c r="N47" s="47">
        <v>2016</v>
      </c>
      <c r="O47" s="8">
        <v>42681</v>
      </c>
      <c r="P47" s="50">
        <v>104.44199999999999</v>
      </c>
      <c r="Q47" s="50"/>
      <c r="R47" s="51">
        <f t="shared" si="3"/>
        <v>9924.2729808308304</v>
      </c>
      <c r="S47" s="51"/>
      <c r="T47" s="52">
        <f t="shared" si="4"/>
        <v>15.099999999999625</v>
      </c>
      <c r="U47" s="52"/>
    </row>
    <row r="48" spans="2:21">
      <c r="B48" s="41">
        <v>40</v>
      </c>
      <c r="C48" s="49">
        <f t="shared" si="0"/>
        <v>506137.92202238465</v>
      </c>
      <c r="D48" s="49"/>
      <c r="E48" s="47">
        <v>2016</v>
      </c>
      <c r="F48" s="8">
        <v>42689</v>
      </c>
      <c r="G48" s="47" t="s">
        <v>4</v>
      </c>
      <c r="H48" s="50">
        <v>108.307</v>
      </c>
      <c r="I48" s="50"/>
      <c r="J48" s="41">
        <v>19.100000000000001</v>
      </c>
      <c r="K48" s="49">
        <f t="shared" si="1"/>
        <v>10122.758440447693</v>
      </c>
      <c r="L48" s="49"/>
      <c r="M48" s="6">
        <f t="shared" si="2"/>
        <v>0.52998735290302057</v>
      </c>
      <c r="N48" s="47">
        <v>2016</v>
      </c>
      <c r="O48" s="8">
        <v>42689</v>
      </c>
      <c r="P48" s="50">
        <v>108.498</v>
      </c>
      <c r="Q48" s="50"/>
      <c r="R48" s="51">
        <f t="shared" si="3"/>
        <v>10122.758440447826</v>
      </c>
      <c r="S48" s="51"/>
      <c r="T48" s="52">
        <f t="shared" si="4"/>
        <v>19.10000000000025</v>
      </c>
      <c r="U48" s="52"/>
    </row>
    <row r="49" spans="2:21">
      <c r="B49" s="41">
        <v>41</v>
      </c>
      <c r="C49" s="49">
        <f t="shared" si="0"/>
        <v>516260.68046283245</v>
      </c>
      <c r="D49" s="49"/>
      <c r="E49" s="47">
        <v>2016</v>
      </c>
      <c r="F49" s="8">
        <v>42690</v>
      </c>
      <c r="G49" s="47" t="s">
        <v>4</v>
      </c>
      <c r="H49" s="50">
        <v>109.19799999999999</v>
      </c>
      <c r="I49" s="50"/>
      <c r="J49" s="41">
        <v>20.9</v>
      </c>
      <c r="K49" s="49">
        <f t="shared" si="1"/>
        <v>10325.213609256649</v>
      </c>
      <c r="L49" s="49"/>
      <c r="M49" s="6">
        <f t="shared" si="2"/>
        <v>0.49402935929457653</v>
      </c>
      <c r="N49" s="47">
        <v>2016</v>
      </c>
      <c r="O49" s="8">
        <v>42690</v>
      </c>
      <c r="P49" s="50">
        <v>109.407</v>
      </c>
      <c r="Q49" s="50"/>
      <c r="R49" s="51">
        <f t="shared" si="3"/>
        <v>10325.213609256807</v>
      </c>
      <c r="S49" s="51"/>
      <c r="T49" s="52">
        <f t="shared" si="4"/>
        <v>20.900000000000318</v>
      </c>
      <c r="U49" s="52"/>
    </row>
    <row r="50" spans="2:21">
      <c r="B50" s="41">
        <v>42</v>
      </c>
      <c r="C50" s="49">
        <f t="shared" si="0"/>
        <v>526585.89407208923</v>
      </c>
      <c r="D50" s="49"/>
      <c r="E50" s="47">
        <v>2016</v>
      </c>
      <c r="F50" s="8">
        <v>42691</v>
      </c>
      <c r="G50" s="47" t="s">
        <v>3</v>
      </c>
      <c r="H50" s="50">
        <v>108.655</v>
      </c>
      <c r="I50" s="50"/>
      <c r="J50" s="41">
        <v>30.2</v>
      </c>
      <c r="K50" s="49">
        <f t="shared" si="1"/>
        <v>10531.717881441784</v>
      </c>
      <c r="L50" s="49"/>
      <c r="M50" s="6">
        <f t="shared" si="2"/>
        <v>0.34873238018019154</v>
      </c>
      <c r="N50" s="47">
        <v>2016</v>
      </c>
      <c r="O50" s="8">
        <v>42691</v>
      </c>
      <c r="P50" s="50">
        <v>108.95699999999999</v>
      </c>
      <c r="Q50" s="50"/>
      <c r="R50" s="51">
        <f t="shared" si="3"/>
        <v>-10531.717881441522</v>
      </c>
      <c r="S50" s="51"/>
      <c r="T50" s="52">
        <f t="shared" si="4"/>
        <v>-30.2</v>
      </c>
      <c r="U50" s="52"/>
    </row>
    <row r="51" spans="2:21">
      <c r="B51" s="41">
        <v>43</v>
      </c>
      <c r="C51" s="49">
        <f t="shared" si="0"/>
        <v>516054.1761906477</v>
      </c>
      <c r="D51" s="49"/>
      <c r="E51" s="47">
        <v>2016</v>
      </c>
      <c r="F51" s="8">
        <v>42691</v>
      </c>
      <c r="G51" s="41" t="s">
        <v>4</v>
      </c>
      <c r="H51" s="50">
        <v>109.045</v>
      </c>
      <c r="I51" s="50"/>
      <c r="J51" s="41">
        <v>16</v>
      </c>
      <c r="K51" s="49">
        <f t="shared" si="1"/>
        <v>10321.083523812955</v>
      </c>
      <c r="L51" s="49"/>
      <c r="M51" s="6">
        <f t="shared" si="2"/>
        <v>0.64506772023830972</v>
      </c>
      <c r="N51" s="47">
        <v>2016</v>
      </c>
      <c r="O51" s="8">
        <v>42691</v>
      </c>
      <c r="P51" s="50">
        <v>109.205</v>
      </c>
      <c r="Q51" s="50"/>
      <c r="R51" s="51">
        <f t="shared" si="3"/>
        <v>10321.083523812735</v>
      </c>
      <c r="S51" s="51"/>
      <c r="T51" s="52">
        <f t="shared" si="4"/>
        <v>15.999999999999659</v>
      </c>
      <c r="U51" s="52"/>
    </row>
    <row r="52" spans="2:21">
      <c r="B52" s="41">
        <v>44</v>
      </c>
      <c r="C52" s="49">
        <f t="shared" si="0"/>
        <v>526375.25971446047</v>
      </c>
      <c r="D52" s="49"/>
      <c r="E52" s="47">
        <v>2016</v>
      </c>
      <c r="F52" s="8">
        <v>42692</v>
      </c>
      <c r="G52" s="41" t="s">
        <v>4</v>
      </c>
      <c r="H52" s="50">
        <v>110.73699999999999</v>
      </c>
      <c r="I52" s="50"/>
      <c r="J52" s="41">
        <v>23.1</v>
      </c>
      <c r="K52" s="49">
        <f t="shared" si="1"/>
        <v>10527.50519428921</v>
      </c>
      <c r="L52" s="49"/>
      <c r="M52" s="6">
        <f t="shared" si="2"/>
        <v>0.45573615559693548</v>
      </c>
      <c r="N52" s="47">
        <v>2016</v>
      </c>
      <c r="O52" s="8">
        <v>42692</v>
      </c>
      <c r="P52" s="50">
        <v>110.506</v>
      </c>
      <c r="Q52" s="50"/>
      <c r="R52" s="51">
        <f t="shared" si="3"/>
        <v>-10527.50519428896</v>
      </c>
      <c r="S52" s="51"/>
      <c r="T52" s="52">
        <f t="shared" si="4"/>
        <v>-23.1</v>
      </c>
      <c r="U52" s="52"/>
    </row>
    <row r="53" spans="2:21">
      <c r="B53" s="41">
        <v>45</v>
      </c>
      <c r="C53" s="49">
        <f t="shared" si="0"/>
        <v>515847.7545201715</v>
      </c>
      <c r="D53" s="49"/>
      <c r="E53" s="47">
        <v>2016</v>
      </c>
      <c r="F53" s="8">
        <v>42692</v>
      </c>
      <c r="G53" s="41" t="s">
        <v>4</v>
      </c>
      <c r="H53" s="50">
        <v>110.791</v>
      </c>
      <c r="I53" s="50"/>
      <c r="J53" s="41">
        <v>27.1</v>
      </c>
      <c r="K53" s="49">
        <f t="shared" si="1"/>
        <v>10316.955090403429</v>
      </c>
      <c r="L53" s="49"/>
      <c r="M53" s="6">
        <f t="shared" si="2"/>
        <v>0.38069944983038484</v>
      </c>
      <c r="N53" s="47">
        <v>2016</v>
      </c>
      <c r="O53" s="8">
        <v>42695</v>
      </c>
      <c r="P53" s="50">
        <v>111.062</v>
      </c>
      <c r="Q53" s="50"/>
      <c r="R53" s="51">
        <f t="shared" si="3"/>
        <v>10316.95509040346</v>
      </c>
      <c r="S53" s="51"/>
      <c r="T53" s="52">
        <f t="shared" si="4"/>
        <v>27.10000000000008</v>
      </c>
      <c r="U53" s="52"/>
    </row>
    <row r="54" spans="2:21">
      <c r="B54" s="41">
        <v>46</v>
      </c>
      <c r="C54" s="49">
        <f t="shared" si="0"/>
        <v>526164.709610575</v>
      </c>
      <c r="D54" s="49"/>
      <c r="E54" s="47">
        <v>2016</v>
      </c>
      <c r="F54" s="8">
        <v>42695</v>
      </c>
      <c r="G54" s="47" t="s">
        <v>4</v>
      </c>
      <c r="H54" s="50">
        <v>111.14100000000001</v>
      </c>
      <c r="I54" s="50"/>
      <c r="J54" s="41">
        <v>20.399999999999999</v>
      </c>
      <c r="K54" s="49">
        <f t="shared" si="1"/>
        <v>10523.294192211501</v>
      </c>
      <c r="L54" s="49"/>
      <c r="M54" s="6">
        <f t="shared" si="2"/>
        <v>0.51584775452017162</v>
      </c>
      <c r="N54" s="47">
        <v>2016</v>
      </c>
      <c r="O54" s="8">
        <v>42695</v>
      </c>
      <c r="P54" s="50">
        <v>110.937</v>
      </c>
      <c r="Q54" s="50"/>
      <c r="R54" s="51">
        <f t="shared" si="3"/>
        <v>-10523.294192211901</v>
      </c>
      <c r="S54" s="51"/>
      <c r="T54" s="52">
        <f t="shared" si="4"/>
        <v>-20.399999999999999</v>
      </c>
      <c r="U54" s="52"/>
    </row>
    <row r="55" spans="2:21">
      <c r="B55" s="41">
        <v>47</v>
      </c>
      <c r="C55" s="49">
        <f t="shared" si="0"/>
        <v>515641.41541836312</v>
      </c>
      <c r="D55" s="49"/>
      <c r="E55" s="47">
        <v>2016</v>
      </c>
      <c r="F55" s="8">
        <v>42695</v>
      </c>
      <c r="G55" s="47" t="s">
        <v>4</v>
      </c>
      <c r="H55" s="50">
        <v>111.02500000000001</v>
      </c>
      <c r="I55" s="50"/>
      <c r="J55" s="41">
        <v>37.200000000000003</v>
      </c>
      <c r="K55" s="49">
        <f t="shared" si="1"/>
        <v>10312.828308367263</v>
      </c>
      <c r="L55" s="49"/>
      <c r="M55" s="6">
        <f t="shared" si="2"/>
        <v>0.27722656742922747</v>
      </c>
      <c r="N55" s="47">
        <v>2016</v>
      </c>
      <c r="O55" s="8">
        <v>42695</v>
      </c>
      <c r="P55" s="50">
        <v>110.65300000000001</v>
      </c>
      <c r="Q55" s="50"/>
      <c r="R55" s="51">
        <f t="shared" si="3"/>
        <v>-10312.828308367258</v>
      </c>
      <c r="S55" s="51"/>
      <c r="T55" s="52">
        <f t="shared" si="4"/>
        <v>-37.200000000000003</v>
      </c>
      <c r="U55" s="52"/>
    </row>
    <row r="56" spans="2:21">
      <c r="B56" s="41">
        <v>48</v>
      </c>
      <c r="C56" s="49">
        <f t="shared" si="0"/>
        <v>505328.58710999589</v>
      </c>
      <c r="D56" s="49"/>
      <c r="E56" s="47">
        <v>2016</v>
      </c>
      <c r="F56" s="8">
        <v>42698</v>
      </c>
      <c r="G56" s="41" t="s">
        <v>4</v>
      </c>
      <c r="H56" s="50">
        <v>113.413</v>
      </c>
      <c r="I56" s="50"/>
      <c r="J56" s="41">
        <v>9.6</v>
      </c>
      <c r="K56" s="49">
        <f t="shared" si="1"/>
        <v>10106.571742199918</v>
      </c>
      <c r="L56" s="49"/>
      <c r="M56" s="6">
        <f t="shared" si="2"/>
        <v>1.0527678898124917</v>
      </c>
      <c r="N56" s="47">
        <v>2016</v>
      </c>
      <c r="O56" s="8">
        <v>42698</v>
      </c>
      <c r="P56" s="50">
        <v>113.31699999999999</v>
      </c>
      <c r="Q56" s="50"/>
      <c r="R56" s="51">
        <f t="shared" si="3"/>
        <v>-10106.571742200304</v>
      </c>
      <c r="S56" s="51"/>
      <c r="T56" s="52">
        <f t="shared" si="4"/>
        <v>-9.6</v>
      </c>
      <c r="U56" s="52"/>
    </row>
    <row r="57" spans="2:21">
      <c r="B57" s="41">
        <v>49</v>
      </c>
      <c r="C57" s="49">
        <f t="shared" si="0"/>
        <v>495222.0153677956</v>
      </c>
      <c r="D57" s="49"/>
      <c r="E57" s="47">
        <v>2016</v>
      </c>
      <c r="F57" s="8">
        <v>42702</v>
      </c>
      <c r="G57" s="41" t="s">
        <v>3</v>
      </c>
      <c r="H57" s="50">
        <v>112.32</v>
      </c>
      <c r="I57" s="50"/>
      <c r="J57" s="41">
        <v>17.3</v>
      </c>
      <c r="K57" s="49">
        <f t="shared" si="1"/>
        <v>9904.4403073559115</v>
      </c>
      <c r="L57" s="49"/>
      <c r="M57" s="6">
        <f t="shared" si="2"/>
        <v>0.5725110004251972</v>
      </c>
      <c r="N57" s="47">
        <v>2016</v>
      </c>
      <c r="O57" s="8">
        <v>42702</v>
      </c>
      <c r="P57" s="50">
        <v>112.14700000000001</v>
      </c>
      <c r="Q57" s="50"/>
      <c r="R57" s="51">
        <f t="shared" si="3"/>
        <v>9904.4403073552021</v>
      </c>
      <c r="S57" s="51"/>
      <c r="T57" s="52">
        <f t="shared" si="4"/>
        <v>17.299999999998761</v>
      </c>
      <c r="U57" s="52"/>
    </row>
    <row r="58" spans="2:21">
      <c r="B58" s="41">
        <v>50</v>
      </c>
      <c r="C58" s="49">
        <f t="shared" si="0"/>
        <v>505126.45567515079</v>
      </c>
      <c r="D58" s="49"/>
      <c r="E58" s="47">
        <v>2016</v>
      </c>
      <c r="F58" s="8">
        <v>42703</v>
      </c>
      <c r="G58" s="47" t="s">
        <v>4</v>
      </c>
      <c r="H58" s="50">
        <v>112.98399999999999</v>
      </c>
      <c r="I58" s="50"/>
      <c r="J58" s="41">
        <v>39.700000000000003</v>
      </c>
      <c r="K58" s="49">
        <f t="shared" si="1"/>
        <v>10102.529113503017</v>
      </c>
      <c r="L58" s="49"/>
      <c r="M58" s="6">
        <f t="shared" si="2"/>
        <v>0.25447176608319938</v>
      </c>
      <c r="N58" s="47">
        <v>2016</v>
      </c>
      <c r="O58" s="8">
        <v>42703</v>
      </c>
      <c r="P58" s="50">
        <v>112.587</v>
      </c>
      <c r="Q58" s="50"/>
      <c r="R58" s="51">
        <f t="shared" si="3"/>
        <v>-10102.529113502795</v>
      </c>
      <c r="S58" s="51"/>
      <c r="T58" s="52">
        <f t="shared" si="4"/>
        <v>-39.700000000000003</v>
      </c>
      <c r="U58" s="52"/>
    </row>
    <row r="59" spans="2:21">
      <c r="B59" s="41">
        <v>51</v>
      </c>
      <c r="C59" s="49">
        <f t="shared" si="0"/>
        <v>495023.92656164803</v>
      </c>
      <c r="D59" s="49"/>
      <c r="E59" s="47">
        <v>2016</v>
      </c>
      <c r="F59" s="8">
        <v>42704</v>
      </c>
      <c r="G59" s="41" t="s">
        <v>3</v>
      </c>
      <c r="H59" s="50">
        <v>112.21599999999999</v>
      </c>
      <c r="I59" s="50"/>
      <c r="J59" s="41">
        <v>22.5</v>
      </c>
      <c r="K59" s="49">
        <f t="shared" si="1"/>
        <v>9900.4785312329604</v>
      </c>
      <c r="L59" s="49"/>
      <c r="M59" s="6">
        <f t="shared" si="2"/>
        <v>0.44002126805479824</v>
      </c>
      <c r="N59" s="47">
        <v>2016</v>
      </c>
      <c r="O59" s="8">
        <v>42704</v>
      </c>
      <c r="P59" s="50">
        <v>112.441</v>
      </c>
      <c r="Q59" s="50"/>
      <c r="R59" s="51">
        <f t="shared" si="3"/>
        <v>-9900.4785312333352</v>
      </c>
      <c r="S59" s="51"/>
      <c r="T59" s="52">
        <f t="shared" si="4"/>
        <v>-22.5</v>
      </c>
      <c r="U59" s="52"/>
    </row>
    <row r="60" spans="2:21">
      <c r="B60" s="41">
        <v>52</v>
      </c>
      <c r="C60" s="49">
        <f t="shared" si="0"/>
        <v>485123.4480304147</v>
      </c>
      <c r="D60" s="49"/>
      <c r="E60" s="47">
        <v>2016</v>
      </c>
      <c r="F60" s="8">
        <v>42704</v>
      </c>
      <c r="G60" s="47" t="s">
        <v>4</v>
      </c>
      <c r="H60" s="50">
        <v>112.803</v>
      </c>
      <c r="I60" s="50"/>
      <c r="J60" s="41">
        <v>20.2</v>
      </c>
      <c r="K60" s="49">
        <f t="shared" si="1"/>
        <v>9702.4689606082939</v>
      </c>
      <c r="L60" s="49"/>
      <c r="M60" s="6">
        <f t="shared" si="2"/>
        <v>0.48032024557466801</v>
      </c>
      <c r="N60" s="47">
        <v>2016</v>
      </c>
      <c r="O60" s="8">
        <v>42704</v>
      </c>
      <c r="P60" s="50">
        <v>113.005</v>
      </c>
      <c r="Q60" s="50"/>
      <c r="R60" s="51">
        <f t="shared" si="3"/>
        <v>9702.4689606082065</v>
      </c>
      <c r="S60" s="51"/>
      <c r="T60" s="52">
        <f t="shared" si="4"/>
        <v>20.199999999999818</v>
      </c>
      <c r="U60" s="52"/>
    </row>
    <row r="61" spans="2:21">
      <c r="B61" s="41">
        <v>53</v>
      </c>
      <c r="C61" s="49">
        <f t="shared" si="0"/>
        <v>494825.91699102288</v>
      </c>
      <c r="D61" s="49"/>
      <c r="E61" s="47">
        <v>2016</v>
      </c>
      <c r="F61" s="8">
        <v>42704</v>
      </c>
      <c r="G61" s="47" t="s">
        <v>4</v>
      </c>
      <c r="H61" s="50">
        <v>114.32599999999999</v>
      </c>
      <c r="I61" s="50"/>
      <c r="J61" s="41">
        <v>28.3</v>
      </c>
      <c r="K61" s="49">
        <f t="shared" si="1"/>
        <v>9896.5183398204572</v>
      </c>
      <c r="L61" s="49"/>
      <c r="M61" s="6">
        <f t="shared" si="2"/>
        <v>0.34970029469330233</v>
      </c>
      <c r="N61" s="47">
        <v>2016</v>
      </c>
      <c r="O61" s="8">
        <v>42705</v>
      </c>
      <c r="P61" s="50">
        <v>114.60899999999999</v>
      </c>
      <c r="Q61" s="50"/>
      <c r="R61" s="51">
        <f t="shared" si="3"/>
        <v>9896.518339820499</v>
      </c>
      <c r="S61" s="51"/>
      <c r="T61" s="52">
        <f t="shared" si="4"/>
        <v>28.300000000000125</v>
      </c>
      <c r="U61" s="52"/>
    </row>
    <row r="62" spans="2:21">
      <c r="B62" s="41">
        <v>54</v>
      </c>
      <c r="C62" s="49">
        <f t="shared" si="0"/>
        <v>504722.43533084338</v>
      </c>
      <c r="D62" s="49"/>
      <c r="E62" s="47">
        <v>2016</v>
      </c>
      <c r="F62" s="8">
        <v>42706</v>
      </c>
      <c r="G62" s="41" t="s">
        <v>4</v>
      </c>
      <c r="H62" s="50">
        <v>113.992</v>
      </c>
      <c r="I62" s="50"/>
      <c r="J62" s="41">
        <v>22.1</v>
      </c>
      <c r="K62" s="49">
        <f t="shared" si="1"/>
        <v>10094.448706616868</v>
      </c>
      <c r="L62" s="49"/>
      <c r="M62" s="6">
        <f t="shared" si="2"/>
        <v>0.45676238491479032</v>
      </c>
      <c r="N62" s="47">
        <v>2016</v>
      </c>
      <c r="O62" s="8">
        <v>42706</v>
      </c>
      <c r="P62" s="50">
        <v>113.771</v>
      </c>
      <c r="Q62" s="50"/>
      <c r="R62" s="51">
        <f t="shared" si="3"/>
        <v>-10094.448706617031</v>
      </c>
      <c r="S62" s="51"/>
      <c r="T62" s="52">
        <f t="shared" si="4"/>
        <v>-22.1</v>
      </c>
      <c r="U62" s="52"/>
    </row>
    <row r="63" spans="2:21">
      <c r="B63" s="41">
        <v>55</v>
      </c>
      <c r="C63" s="49">
        <f t="shared" si="0"/>
        <v>494627.98662422632</v>
      </c>
      <c r="D63" s="49"/>
      <c r="E63" s="47">
        <v>2016</v>
      </c>
      <c r="F63" s="8">
        <v>42706</v>
      </c>
      <c r="G63" s="41" t="s">
        <v>3</v>
      </c>
      <c r="H63" s="50">
        <v>113.655</v>
      </c>
      <c r="I63" s="50"/>
      <c r="J63" s="41">
        <v>16.100000000000001</v>
      </c>
      <c r="K63" s="49">
        <f t="shared" si="1"/>
        <v>9892.5597324845276</v>
      </c>
      <c r="L63" s="49"/>
      <c r="M63" s="6">
        <f t="shared" si="2"/>
        <v>0.61444470388102645</v>
      </c>
      <c r="N63" s="47">
        <v>2016</v>
      </c>
      <c r="O63" s="8">
        <v>42706</v>
      </c>
      <c r="P63" s="50">
        <v>113.494</v>
      </c>
      <c r="Q63" s="50"/>
      <c r="R63" s="51">
        <f t="shared" si="3"/>
        <v>9892.5597324846094</v>
      </c>
      <c r="S63" s="51"/>
      <c r="T63" s="52">
        <f t="shared" si="4"/>
        <v>16.100000000000136</v>
      </c>
      <c r="U63" s="52"/>
    </row>
    <row r="64" spans="2:21">
      <c r="B64" s="41">
        <v>56</v>
      </c>
      <c r="C64" s="49">
        <f t="shared" si="0"/>
        <v>504520.54635671095</v>
      </c>
      <c r="D64" s="49"/>
      <c r="E64" s="47">
        <v>2016</v>
      </c>
      <c r="F64" s="8">
        <v>42709</v>
      </c>
      <c r="G64" s="41" t="s">
        <v>4</v>
      </c>
      <c r="H64" s="50">
        <v>114.402</v>
      </c>
      <c r="I64" s="50"/>
      <c r="J64" s="41">
        <v>25.1</v>
      </c>
      <c r="K64" s="49">
        <f t="shared" si="1"/>
        <v>10090.410927134219</v>
      </c>
      <c r="L64" s="49"/>
      <c r="M64" s="6">
        <f t="shared" si="2"/>
        <v>0.40200840347148276</v>
      </c>
      <c r="N64" s="47">
        <v>2016</v>
      </c>
      <c r="O64" s="8">
        <v>42709</v>
      </c>
      <c r="P64" s="50">
        <v>114.151</v>
      </c>
      <c r="Q64" s="50"/>
      <c r="R64" s="51">
        <f t="shared" si="3"/>
        <v>-10090.41092713441</v>
      </c>
      <c r="S64" s="51"/>
      <c r="T64" s="52">
        <f t="shared" si="4"/>
        <v>-25.1</v>
      </c>
      <c r="U64" s="52"/>
    </row>
    <row r="65" spans="2:21">
      <c r="B65" s="41">
        <v>57</v>
      </c>
      <c r="C65" s="49">
        <f t="shared" si="0"/>
        <v>494430.13542957656</v>
      </c>
      <c r="D65" s="49"/>
      <c r="E65" s="47">
        <v>2016</v>
      </c>
      <c r="F65" s="8">
        <v>42709</v>
      </c>
      <c r="G65" s="41" t="s">
        <v>4</v>
      </c>
      <c r="H65" s="50">
        <v>114.45</v>
      </c>
      <c r="I65" s="50"/>
      <c r="J65" s="41">
        <v>43.2</v>
      </c>
      <c r="K65" s="49">
        <f t="shared" si="1"/>
        <v>9888.6027085915321</v>
      </c>
      <c r="L65" s="49"/>
      <c r="M65" s="6">
        <f t="shared" si="2"/>
        <v>0.22890284047665582</v>
      </c>
      <c r="N65" s="47">
        <v>2016</v>
      </c>
      <c r="O65" s="8">
        <v>42709</v>
      </c>
      <c r="P65" s="50">
        <v>114.018</v>
      </c>
      <c r="Q65" s="50"/>
      <c r="R65" s="51">
        <f t="shared" si="3"/>
        <v>-9888.6027085915812</v>
      </c>
      <c r="S65" s="51"/>
      <c r="T65" s="52">
        <f t="shared" si="4"/>
        <v>-43.2</v>
      </c>
      <c r="U65" s="52"/>
    </row>
    <row r="66" spans="2:21">
      <c r="B66" s="41">
        <v>58</v>
      </c>
      <c r="C66" s="49">
        <f t="shared" si="0"/>
        <v>484541.53272098501</v>
      </c>
      <c r="D66" s="49"/>
      <c r="E66" s="47">
        <v>2016</v>
      </c>
      <c r="F66" s="8">
        <v>42710</v>
      </c>
      <c r="G66" s="47" t="s">
        <v>4</v>
      </c>
      <c r="H66" s="50">
        <v>114.00700000000001</v>
      </c>
      <c r="I66" s="50"/>
      <c r="J66" s="41">
        <v>15.9</v>
      </c>
      <c r="K66" s="49">
        <f t="shared" si="1"/>
        <v>9690.8306544197003</v>
      </c>
      <c r="L66" s="49"/>
      <c r="M66" s="6">
        <f t="shared" si="2"/>
        <v>0.60948620468048431</v>
      </c>
      <c r="N66" s="47">
        <v>2016</v>
      </c>
      <c r="O66" s="8">
        <v>42711</v>
      </c>
      <c r="P66" s="50">
        <v>114.166</v>
      </c>
      <c r="Q66" s="50"/>
      <c r="R66" s="51">
        <f t="shared" si="3"/>
        <v>9690.8306544192019</v>
      </c>
      <c r="S66" s="51"/>
      <c r="T66" s="52">
        <f t="shared" si="4"/>
        <v>15.899999999999181</v>
      </c>
      <c r="U66" s="52"/>
    </row>
    <row r="67" spans="2:21">
      <c r="B67" s="41">
        <v>59</v>
      </c>
      <c r="C67" s="49">
        <f t="shared" si="0"/>
        <v>494232.36337540421</v>
      </c>
      <c r="D67" s="49"/>
      <c r="E67" s="47">
        <v>2016</v>
      </c>
      <c r="F67" s="8">
        <v>42712</v>
      </c>
      <c r="G67" s="41" t="s">
        <v>3</v>
      </c>
      <c r="H67" s="50">
        <v>113.70399999999999</v>
      </c>
      <c r="I67" s="50"/>
      <c r="J67" s="41">
        <v>15.2</v>
      </c>
      <c r="K67" s="49">
        <f t="shared" si="1"/>
        <v>9884.647267508084</v>
      </c>
      <c r="L67" s="49"/>
      <c r="M67" s="6">
        <f t="shared" si="2"/>
        <v>0.65030574128342666</v>
      </c>
      <c r="N67" s="47">
        <v>2016</v>
      </c>
      <c r="O67" s="8">
        <v>42712</v>
      </c>
      <c r="P67" s="50">
        <v>113.85599999999999</v>
      </c>
      <c r="Q67" s="50"/>
      <c r="R67" s="51">
        <f t="shared" si="3"/>
        <v>-9884.6472675081532</v>
      </c>
      <c r="S67" s="51"/>
      <c r="T67" s="52">
        <f t="shared" si="4"/>
        <v>-15.2</v>
      </c>
      <c r="U67" s="52"/>
    </row>
    <row r="68" spans="2:21">
      <c r="B68" s="41">
        <v>60</v>
      </c>
      <c r="C68" s="49">
        <f t="shared" si="0"/>
        <v>484347.71610789606</v>
      </c>
      <c r="D68" s="49"/>
      <c r="E68" s="47">
        <v>2016</v>
      </c>
      <c r="F68" s="8">
        <v>42712</v>
      </c>
      <c r="G68" s="47" t="s">
        <v>3</v>
      </c>
      <c r="H68" s="50">
        <v>113.38200000000001</v>
      </c>
      <c r="I68" s="50"/>
      <c r="J68" s="41">
        <v>27.3</v>
      </c>
      <c r="K68" s="49">
        <f t="shared" si="1"/>
        <v>9686.9543221579206</v>
      </c>
      <c r="L68" s="49"/>
      <c r="M68" s="6">
        <f t="shared" si="2"/>
        <v>0.35483349165413625</v>
      </c>
      <c r="N68" s="47">
        <v>2016</v>
      </c>
      <c r="O68" s="8">
        <v>42712</v>
      </c>
      <c r="P68" s="50">
        <v>113.655</v>
      </c>
      <c r="Q68" s="50"/>
      <c r="R68" s="51">
        <f t="shared" si="3"/>
        <v>-9686.9543221577824</v>
      </c>
      <c r="S68" s="51"/>
      <c r="T68" s="52">
        <f t="shared" si="4"/>
        <v>-27.3</v>
      </c>
      <c r="U68" s="52"/>
    </row>
    <row r="69" spans="2:21">
      <c r="B69" s="41">
        <v>61</v>
      </c>
      <c r="C69" s="49">
        <f t="shared" si="0"/>
        <v>474660.76178573829</v>
      </c>
      <c r="D69" s="49"/>
      <c r="E69" s="47">
        <v>2016</v>
      </c>
      <c r="F69" s="8">
        <v>42712</v>
      </c>
      <c r="G69" s="41" t="s">
        <v>4</v>
      </c>
      <c r="H69" s="50">
        <v>114.253</v>
      </c>
      <c r="I69" s="50"/>
      <c r="J69" s="41">
        <v>47.8</v>
      </c>
      <c r="K69" s="49">
        <f t="shared" si="1"/>
        <v>9493.2152357147661</v>
      </c>
      <c r="L69" s="49"/>
      <c r="M69" s="6">
        <f t="shared" si="2"/>
        <v>0.1986028291990537</v>
      </c>
      <c r="N69" s="47">
        <v>2016</v>
      </c>
      <c r="O69" s="8">
        <v>42713</v>
      </c>
      <c r="P69" s="50">
        <v>114.73099999999999</v>
      </c>
      <c r="Q69" s="50"/>
      <c r="R69" s="51">
        <f t="shared" si="3"/>
        <v>9493.215235714657</v>
      </c>
      <c r="S69" s="51"/>
      <c r="T69" s="52">
        <f t="shared" si="4"/>
        <v>47.799999999999443</v>
      </c>
      <c r="U69" s="52"/>
    </row>
    <row r="70" spans="2:21">
      <c r="B70" s="41">
        <v>62</v>
      </c>
      <c r="C70" s="49">
        <f t="shared" si="0"/>
        <v>484153.97702145297</v>
      </c>
      <c r="D70" s="49"/>
      <c r="E70" s="47">
        <v>2016</v>
      </c>
      <c r="F70" s="8">
        <v>42723</v>
      </c>
      <c r="G70" s="47" t="s">
        <v>3</v>
      </c>
      <c r="H70" s="50">
        <v>117.535</v>
      </c>
      <c r="I70" s="50"/>
      <c r="J70" s="41">
        <v>12.7</v>
      </c>
      <c r="K70" s="49">
        <f t="shared" si="1"/>
        <v>9683.0795404290602</v>
      </c>
      <c r="L70" s="49"/>
      <c r="M70" s="6">
        <f t="shared" si="2"/>
        <v>0.76244720790780007</v>
      </c>
      <c r="N70" s="47">
        <v>2016</v>
      </c>
      <c r="O70" s="8">
        <v>42723</v>
      </c>
      <c r="P70" s="50">
        <v>117.408</v>
      </c>
      <c r="Q70" s="50"/>
      <c r="R70" s="51">
        <f t="shared" si="3"/>
        <v>9683.0795404287055</v>
      </c>
      <c r="S70" s="51"/>
      <c r="T70" s="52">
        <f t="shared" si="4"/>
        <v>12.699999999999534</v>
      </c>
      <c r="U70" s="52"/>
    </row>
    <row r="71" spans="2:21">
      <c r="B71" s="41">
        <v>63</v>
      </c>
      <c r="C71" s="49">
        <f t="shared" si="0"/>
        <v>493837.05656188168</v>
      </c>
      <c r="D71" s="49"/>
      <c r="E71" s="47">
        <v>2016</v>
      </c>
      <c r="F71" s="8">
        <v>42723</v>
      </c>
      <c r="G71" s="47" t="s">
        <v>3</v>
      </c>
      <c r="H71" s="50">
        <v>117.084</v>
      </c>
      <c r="I71" s="50"/>
      <c r="J71" s="41">
        <v>34</v>
      </c>
      <c r="K71" s="49">
        <f t="shared" si="1"/>
        <v>9876.7411312376335</v>
      </c>
      <c r="L71" s="49"/>
      <c r="M71" s="6">
        <f t="shared" si="2"/>
        <v>0.29049238621287155</v>
      </c>
      <c r="N71" s="47">
        <v>2016</v>
      </c>
      <c r="O71" s="8">
        <v>42723</v>
      </c>
      <c r="P71" s="50">
        <v>117.42400000000001</v>
      </c>
      <c r="Q71" s="50"/>
      <c r="R71" s="51">
        <f t="shared" si="3"/>
        <v>-9876.7411312377317</v>
      </c>
      <c r="S71" s="51"/>
      <c r="T71" s="52">
        <f t="shared" si="4"/>
        <v>-34</v>
      </c>
      <c r="U71" s="52"/>
    </row>
    <row r="72" spans="2:21">
      <c r="B72" s="41">
        <v>64</v>
      </c>
      <c r="C72" s="49">
        <f t="shared" si="0"/>
        <v>483960.31543064397</v>
      </c>
      <c r="D72" s="49"/>
      <c r="E72" s="47">
        <v>2016</v>
      </c>
      <c r="F72" s="8">
        <v>42724</v>
      </c>
      <c r="G72" s="41" t="s">
        <v>3</v>
      </c>
      <c r="H72" s="50">
        <v>117.05500000000001</v>
      </c>
      <c r="I72" s="50"/>
      <c r="J72" s="41">
        <v>13.4</v>
      </c>
      <c r="K72" s="49">
        <f t="shared" si="1"/>
        <v>9679.2063086128801</v>
      </c>
      <c r="L72" s="49"/>
      <c r="M72" s="6">
        <f t="shared" si="2"/>
        <v>0.72232882900096118</v>
      </c>
      <c r="N72" s="47">
        <v>2016</v>
      </c>
      <c r="O72" s="8">
        <v>42724</v>
      </c>
      <c r="P72" s="50">
        <v>117.18899999999999</v>
      </c>
      <c r="Q72" s="50"/>
      <c r="R72" s="51">
        <f t="shared" si="3"/>
        <v>-9679.2063086118778</v>
      </c>
      <c r="S72" s="51"/>
      <c r="T72" s="52">
        <f t="shared" si="4"/>
        <v>-13.4</v>
      </c>
      <c r="U72" s="52"/>
    </row>
    <row r="73" spans="2:21">
      <c r="B73" s="41">
        <v>65</v>
      </c>
      <c r="C73" s="49">
        <f t="shared" si="0"/>
        <v>474281.10912203207</v>
      </c>
      <c r="D73" s="49"/>
      <c r="E73" s="47">
        <v>2016</v>
      </c>
      <c r="F73" s="8">
        <v>42725</v>
      </c>
      <c r="G73" s="47" t="s">
        <v>3</v>
      </c>
      <c r="H73" s="50">
        <v>117.384</v>
      </c>
      <c r="I73" s="50"/>
      <c r="J73" s="41">
        <v>16</v>
      </c>
      <c r="K73" s="49">
        <f t="shared" si="1"/>
        <v>9485.6221824406421</v>
      </c>
      <c r="L73" s="49"/>
      <c r="M73" s="6">
        <f t="shared" si="2"/>
        <v>0.59285138640254009</v>
      </c>
      <c r="N73" s="47">
        <v>2016</v>
      </c>
      <c r="O73" s="8">
        <v>42725</v>
      </c>
      <c r="P73" s="50">
        <v>117.224</v>
      </c>
      <c r="Q73" s="50"/>
      <c r="R73" s="51">
        <f t="shared" si="3"/>
        <v>9485.6221824404402</v>
      </c>
      <c r="S73" s="51"/>
      <c r="T73" s="52">
        <f t="shared" si="4"/>
        <v>15.999999999999659</v>
      </c>
      <c r="U73" s="52"/>
    </row>
    <row r="74" spans="2:21">
      <c r="B74" s="41">
        <v>66</v>
      </c>
      <c r="C74" s="49">
        <f t="shared" ref="C74:C108" si="5">IF(R73="","",C73+R73)</f>
        <v>483766.73130447249</v>
      </c>
      <c r="D74" s="49"/>
      <c r="E74" s="47">
        <v>2016</v>
      </c>
      <c r="F74" s="8">
        <v>42726</v>
      </c>
      <c r="G74" s="47" t="s">
        <v>3</v>
      </c>
      <c r="H74" s="50">
        <v>117.51</v>
      </c>
      <c r="I74" s="50"/>
      <c r="J74" s="41">
        <v>14</v>
      </c>
      <c r="K74" s="49">
        <f t="shared" ref="K74:K108" si="6">IF(F74="","",C74*0.02)</f>
        <v>9675.3346260894505</v>
      </c>
      <c r="L74" s="49"/>
      <c r="M74" s="6">
        <f t="shared" ref="M74:M108" si="7">IF(J74="","",(K74/J74)/1000)</f>
        <v>0.69109533043496074</v>
      </c>
      <c r="N74" s="47">
        <v>2016</v>
      </c>
      <c r="O74" s="8">
        <v>42726</v>
      </c>
      <c r="P74" s="50">
        <v>117.65</v>
      </c>
      <c r="Q74" s="50"/>
      <c r="R74" s="51">
        <f t="shared" ref="R74:R108" si="8">IF(O74="","",(IF(G74="売",H74-P74,P74-H74))*M74*100000)</f>
        <v>-9675.3346260894887</v>
      </c>
      <c r="S74" s="51"/>
      <c r="T74" s="52">
        <f t="shared" ref="T74:T108" si="9">IF(O74="","",IF(R74&lt;0,J74*(-1),IF(G74="買",(P74-H74)*100,(H74-P74)*100)))</f>
        <v>-14</v>
      </c>
      <c r="U74" s="52"/>
    </row>
    <row r="75" spans="2:21">
      <c r="B75" s="41">
        <v>67</v>
      </c>
      <c r="C75" s="49">
        <f t="shared" si="5"/>
        <v>474091.396678383</v>
      </c>
      <c r="D75" s="49"/>
      <c r="E75" s="47">
        <v>2016</v>
      </c>
      <c r="F75" s="8">
        <v>42727</v>
      </c>
      <c r="G75" s="41" t="s">
        <v>3</v>
      </c>
      <c r="H75" s="50">
        <v>117.50700000000001</v>
      </c>
      <c r="I75" s="50"/>
      <c r="J75" s="41">
        <v>10.9</v>
      </c>
      <c r="K75" s="49">
        <f t="shared" si="6"/>
        <v>9481.8279335676598</v>
      </c>
      <c r="L75" s="49"/>
      <c r="M75" s="6">
        <f t="shared" si="7"/>
        <v>0.86989247096951006</v>
      </c>
      <c r="N75" s="47">
        <v>2016</v>
      </c>
      <c r="O75" s="8">
        <v>42727</v>
      </c>
      <c r="P75" s="50">
        <v>117.398</v>
      </c>
      <c r="Q75" s="50"/>
      <c r="R75" s="51">
        <f t="shared" si="8"/>
        <v>9481.827933568431</v>
      </c>
      <c r="S75" s="51"/>
      <c r="T75" s="52">
        <f t="shared" si="9"/>
        <v>10.900000000000887</v>
      </c>
      <c r="U75" s="52"/>
    </row>
    <row r="76" spans="2:21">
      <c r="B76" s="41">
        <v>68</v>
      </c>
      <c r="C76" s="49">
        <f t="shared" si="5"/>
        <v>483573.22461195145</v>
      </c>
      <c r="D76" s="49"/>
      <c r="E76" s="41">
        <v>2017</v>
      </c>
      <c r="F76" s="8">
        <v>42738</v>
      </c>
      <c r="G76" s="41" t="s">
        <v>4</v>
      </c>
      <c r="H76" s="50">
        <v>117.429</v>
      </c>
      <c r="I76" s="50"/>
      <c r="J76" s="41">
        <v>15.8</v>
      </c>
      <c r="K76" s="49">
        <f t="shared" si="6"/>
        <v>9671.4644922390289</v>
      </c>
      <c r="L76" s="49"/>
      <c r="M76" s="6">
        <f t="shared" si="7"/>
        <v>0.6121180058379132</v>
      </c>
      <c r="N76" s="47">
        <v>2017</v>
      </c>
      <c r="O76" s="8">
        <v>42738</v>
      </c>
      <c r="P76" s="50">
        <v>117.587</v>
      </c>
      <c r="Q76" s="50"/>
      <c r="R76" s="51">
        <f t="shared" si="8"/>
        <v>9671.4644922391053</v>
      </c>
      <c r="S76" s="51"/>
      <c r="T76" s="52">
        <f t="shared" si="9"/>
        <v>15.800000000000125</v>
      </c>
      <c r="U76" s="52"/>
    </row>
    <row r="77" spans="2:21">
      <c r="B77" s="41">
        <v>69</v>
      </c>
      <c r="C77" s="49">
        <f t="shared" si="5"/>
        <v>493244.68910419056</v>
      </c>
      <c r="D77" s="49"/>
      <c r="E77" s="47">
        <v>2017</v>
      </c>
      <c r="F77" s="8">
        <v>42738</v>
      </c>
      <c r="G77" s="41" t="s">
        <v>4</v>
      </c>
      <c r="H77" s="50">
        <v>117.744</v>
      </c>
      <c r="I77" s="50"/>
      <c r="J77" s="41">
        <v>24.5</v>
      </c>
      <c r="K77" s="49">
        <f t="shared" si="6"/>
        <v>9864.8937820838109</v>
      </c>
      <c r="L77" s="49"/>
      <c r="M77" s="6">
        <f t="shared" si="7"/>
        <v>0.40264872579933919</v>
      </c>
      <c r="N77" s="47">
        <v>2017</v>
      </c>
      <c r="O77" s="8">
        <v>42739</v>
      </c>
      <c r="P77" s="50">
        <v>117.989</v>
      </c>
      <c r="Q77" s="50"/>
      <c r="R77" s="51">
        <f t="shared" si="8"/>
        <v>9864.8937820839928</v>
      </c>
      <c r="S77" s="51"/>
      <c r="T77" s="52">
        <f t="shared" si="9"/>
        <v>24.500000000000455</v>
      </c>
      <c r="U77" s="52"/>
    </row>
    <row r="78" spans="2:21">
      <c r="B78" s="41">
        <v>70</v>
      </c>
      <c r="C78" s="49">
        <f t="shared" si="5"/>
        <v>503109.58288627455</v>
      </c>
      <c r="D78" s="49"/>
      <c r="E78" s="47">
        <v>2017</v>
      </c>
      <c r="F78" s="8">
        <v>42739</v>
      </c>
      <c r="G78" s="41" t="s">
        <v>3</v>
      </c>
      <c r="H78" s="50">
        <v>117.47</v>
      </c>
      <c r="I78" s="50"/>
      <c r="J78" s="41">
        <v>24.4</v>
      </c>
      <c r="K78" s="49">
        <f t="shared" si="6"/>
        <v>10062.191657725491</v>
      </c>
      <c r="L78" s="49"/>
      <c r="M78" s="6">
        <f t="shared" si="7"/>
        <v>0.4123849040051431</v>
      </c>
      <c r="N78" s="47">
        <v>2017</v>
      </c>
      <c r="O78" s="8">
        <v>42739</v>
      </c>
      <c r="P78" s="50">
        <v>117.226</v>
      </c>
      <c r="Q78" s="50"/>
      <c r="R78" s="51">
        <f t="shared" si="8"/>
        <v>10062.191657725481</v>
      </c>
      <c r="S78" s="51"/>
      <c r="T78" s="52">
        <f t="shared" si="9"/>
        <v>24.399999999999977</v>
      </c>
      <c r="U78" s="52"/>
    </row>
    <row r="79" spans="2:21">
      <c r="B79" s="41">
        <v>71</v>
      </c>
      <c r="C79" s="49">
        <f t="shared" si="5"/>
        <v>513171.77454400004</v>
      </c>
      <c r="D79" s="49"/>
      <c r="E79" s="47">
        <v>2017</v>
      </c>
      <c r="F79" s="8">
        <v>42744</v>
      </c>
      <c r="G79" s="41" t="s">
        <v>3</v>
      </c>
      <c r="H79" s="50">
        <v>115.98099999999999</v>
      </c>
      <c r="I79" s="50"/>
      <c r="J79" s="41">
        <v>21.5</v>
      </c>
      <c r="K79" s="49">
        <f t="shared" si="6"/>
        <v>10263.435490880001</v>
      </c>
      <c r="L79" s="49"/>
      <c r="M79" s="6">
        <f t="shared" si="7"/>
        <v>0.47736909259906984</v>
      </c>
      <c r="N79" s="41">
        <v>2017</v>
      </c>
      <c r="O79" s="8">
        <v>42745</v>
      </c>
      <c r="P79" s="50">
        <v>115.76600000000001</v>
      </c>
      <c r="Q79" s="50"/>
      <c r="R79" s="51">
        <f t="shared" si="8"/>
        <v>10263.435490879485</v>
      </c>
      <c r="S79" s="51"/>
      <c r="T79" s="52">
        <f t="shared" si="9"/>
        <v>21.49999999999892</v>
      </c>
      <c r="U79" s="52"/>
    </row>
    <row r="80" spans="2:21">
      <c r="B80" s="41">
        <v>72</v>
      </c>
      <c r="C80" s="49">
        <f t="shared" si="5"/>
        <v>523435.21003487951</v>
      </c>
      <c r="D80" s="49"/>
      <c r="E80" s="41">
        <v>2017</v>
      </c>
      <c r="F80" s="8">
        <v>42746</v>
      </c>
      <c r="G80" s="41" t="s">
        <v>3</v>
      </c>
      <c r="H80" s="50">
        <v>115.375</v>
      </c>
      <c r="I80" s="50"/>
      <c r="J80" s="41">
        <v>25.7</v>
      </c>
      <c r="K80" s="49">
        <f t="shared" si="6"/>
        <v>10468.70420069759</v>
      </c>
      <c r="L80" s="49"/>
      <c r="M80" s="6">
        <f t="shared" si="7"/>
        <v>0.40734257590262996</v>
      </c>
      <c r="N80" s="41">
        <v>2017</v>
      </c>
      <c r="O80" s="8">
        <v>42747</v>
      </c>
      <c r="P80" s="50">
        <v>115.11799999999999</v>
      </c>
      <c r="Q80" s="50"/>
      <c r="R80" s="51">
        <f t="shared" si="8"/>
        <v>10468.704200697794</v>
      </c>
      <c r="S80" s="51"/>
      <c r="T80" s="52">
        <f t="shared" si="9"/>
        <v>25.7000000000005</v>
      </c>
      <c r="U80" s="52"/>
    </row>
    <row r="81" spans="2:21">
      <c r="B81" s="41">
        <v>73</v>
      </c>
      <c r="C81" s="49">
        <f t="shared" si="5"/>
        <v>533903.91423557734</v>
      </c>
      <c r="D81" s="49"/>
      <c r="E81" s="47">
        <v>2017</v>
      </c>
      <c r="F81" s="8">
        <v>42747</v>
      </c>
      <c r="G81" s="41" t="s">
        <v>3</v>
      </c>
      <c r="H81" s="50">
        <v>114.25700000000001</v>
      </c>
      <c r="I81" s="50"/>
      <c r="J81" s="41">
        <v>27.9</v>
      </c>
      <c r="K81" s="49">
        <f t="shared" si="6"/>
        <v>10678.078284711546</v>
      </c>
      <c r="L81" s="49"/>
      <c r="M81" s="6">
        <f t="shared" si="7"/>
        <v>0.38272682024055721</v>
      </c>
      <c r="N81" s="47">
        <v>2017</v>
      </c>
      <c r="O81" s="8">
        <v>42747</v>
      </c>
      <c r="P81" s="50">
        <v>113.97799999999999</v>
      </c>
      <c r="Q81" s="50"/>
      <c r="R81" s="51">
        <f t="shared" si="8"/>
        <v>10678.07828471195</v>
      </c>
      <c r="S81" s="51"/>
      <c r="T81" s="52">
        <f t="shared" si="9"/>
        <v>27.900000000001057</v>
      </c>
      <c r="U81" s="52"/>
    </row>
    <row r="82" spans="2:21">
      <c r="B82" s="41">
        <v>74</v>
      </c>
      <c r="C82" s="49">
        <f t="shared" si="5"/>
        <v>544581.99252028926</v>
      </c>
      <c r="D82" s="49"/>
      <c r="E82" s="41">
        <v>2017</v>
      </c>
      <c r="F82" s="8">
        <v>42748</v>
      </c>
      <c r="G82" s="47" t="s">
        <v>3</v>
      </c>
      <c r="H82" s="50">
        <v>114.929</v>
      </c>
      <c r="I82" s="50"/>
      <c r="J82" s="41">
        <v>14.9</v>
      </c>
      <c r="K82" s="49">
        <f t="shared" si="6"/>
        <v>10891.639850405785</v>
      </c>
      <c r="L82" s="49"/>
      <c r="M82" s="6">
        <f t="shared" si="7"/>
        <v>0.73098254029569021</v>
      </c>
      <c r="N82" s="47">
        <v>2017</v>
      </c>
      <c r="O82" s="8">
        <v>42748</v>
      </c>
      <c r="P82" s="50">
        <v>114.78</v>
      </c>
      <c r="Q82" s="50"/>
      <c r="R82" s="51">
        <f t="shared" si="8"/>
        <v>10891.639850405851</v>
      </c>
      <c r="S82" s="51"/>
      <c r="T82" s="52">
        <f t="shared" si="9"/>
        <v>14.900000000000091</v>
      </c>
      <c r="U82" s="52"/>
    </row>
    <row r="83" spans="2:21">
      <c r="B83" s="41">
        <v>75</v>
      </c>
      <c r="C83" s="49">
        <f t="shared" si="5"/>
        <v>555473.63237069512</v>
      </c>
      <c r="D83" s="49"/>
      <c r="E83" s="41">
        <v>2017</v>
      </c>
      <c r="F83" s="8">
        <v>42751</v>
      </c>
      <c r="G83" s="41" t="s">
        <v>3</v>
      </c>
      <c r="H83" s="50">
        <v>114.259</v>
      </c>
      <c r="I83" s="50"/>
      <c r="J83" s="41">
        <v>20.3</v>
      </c>
      <c r="K83" s="49">
        <f t="shared" si="6"/>
        <v>11109.472647413902</v>
      </c>
      <c r="L83" s="49"/>
      <c r="M83" s="6">
        <f t="shared" si="7"/>
        <v>0.54726466243418237</v>
      </c>
      <c r="N83" s="47">
        <v>2017</v>
      </c>
      <c r="O83" s="8">
        <v>42751</v>
      </c>
      <c r="P83" s="50">
        <v>114.056</v>
      </c>
      <c r="Q83" s="50"/>
      <c r="R83" s="51">
        <f t="shared" si="8"/>
        <v>11109.472647414063</v>
      </c>
      <c r="S83" s="51"/>
      <c r="T83" s="52">
        <f t="shared" si="9"/>
        <v>20.300000000000296</v>
      </c>
      <c r="U83" s="52"/>
    </row>
    <row r="84" spans="2:21">
      <c r="B84" s="41">
        <v>76</v>
      </c>
      <c r="C84" s="49">
        <f t="shared" si="5"/>
        <v>566583.1050181092</v>
      </c>
      <c r="D84" s="49"/>
      <c r="E84" s="47">
        <v>2017</v>
      </c>
      <c r="F84" s="8">
        <v>42751</v>
      </c>
      <c r="G84" s="41" t="s">
        <v>3</v>
      </c>
      <c r="H84" s="50">
        <v>114.11</v>
      </c>
      <c r="I84" s="50"/>
      <c r="J84" s="41">
        <v>21.5</v>
      </c>
      <c r="K84" s="49">
        <f t="shared" si="6"/>
        <v>11331.662100362184</v>
      </c>
      <c r="L84" s="49"/>
      <c r="M84" s="6">
        <f t="shared" si="7"/>
        <v>0.52705405117963644</v>
      </c>
      <c r="N84" s="47">
        <v>2017</v>
      </c>
      <c r="O84" s="8">
        <v>42751</v>
      </c>
      <c r="P84" s="50">
        <v>113.895</v>
      </c>
      <c r="Q84" s="50"/>
      <c r="R84" s="51">
        <f t="shared" si="8"/>
        <v>11331.662100362364</v>
      </c>
      <c r="S84" s="51"/>
      <c r="T84" s="52">
        <f t="shared" si="9"/>
        <v>21.500000000000341</v>
      </c>
      <c r="U84" s="52"/>
    </row>
    <row r="85" spans="2:21">
      <c r="B85" s="41">
        <v>77</v>
      </c>
      <c r="C85" s="49">
        <f t="shared" si="5"/>
        <v>577914.76711847156</v>
      </c>
      <c r="D85" s="49"/>
      <c r="E85" s="41">
        <v>2017</v>
      </c>
      <c r="F85" s="8">
        <v>42752</v>
      </c>
      <c r="G85" s="47" t="s">
        <v>3</v>
      </c>
      <c r="H85" s="50">
        <v>113.014</v>
      </c>
      <c r="I85" s="50"/>
      <c r="J85" s="41">
        <v>28.9</v>
      </c>
      <c r="K85" s="49">
        <f t="shared" si="6"/>
        <v>11558.295342369431</v>
      </c>
      <c r="L85" s="49"/>
      <c r="M85" s="6">
        <f t="shared" si="7"/>
        <v>0.39994101530690074</v>
      </c>
      <c r="N85" s="47">
        <v>2017</v>
      </c>
      <c r="O85" s="8">
        <v>42752</v>
      </c>
      <c r="P85" s="50">
        <v>113.303</v>
      </c>
      <c r="Q85" s="50"/>
      <c r="R85" s="51">
        <f t="shared" si="8"/>
        <v>-11558.295342369491</v>
      </c>
      <c r="S85" s="51"/>
      <c r="T85" s="52">
        <f t="shared" si="9"/>
        <v>-28.9</v>
      </c>
      <c r="U85" s="52"/>
    </row>
    <row r="86" spans="2:21">
      <c r="B86" s="41">
        <v>78</v>
      </c>
      <c r="C86" s="49">
        <f t="shared" si="5"/>
        <v>566356.47177610209</v>
      </c>
      <c r="D86" s="49"/>
      <c r="E86" s="47">
        <v>2017</v>
      </c>
      <c r="F86" s="8">
        <v>42752</v>
      </c>
      <c r="G86" s="41" t="s">
        <v>3</v>
      </c>
      <c r="H86" s="50">
        <v>112.874</v>
      </c>
      <c r="I86" s="50"/>
      <c r="J86" s="41">
        <v>33</v>
      </c>
      <c r="K86" s="49">
        <f t="shared" si="6"/>
        <v>11327.129435522042</v>
      </c>
      <c r="L86" s="49"/>
      <c r="M86" s="6">
        <f t="shared" si="7"/>
        <v>0.34324634653097097</v>
      </c>
      <c r="N86" s="41">
        <v>2017</v>
      </c>
      <c r="O86" s="8">
        <v>42753</v>
      </c>
      <c r="P86" s="50">
        <v>113.20399999999999</v>
      </c>
      <c r="Q86" s="50"/>
      <c r="R86" s="51">
        <f t="shared" si="8"/>
        <v>-11327.129435521983</v>
      </c>
      <c r="S86" s="51"/>
      <c r="T86" s="52">
        <f t="shared" si="9"/>
        <v>-33</v>
      </c>
      <c r="U86" s="52"/>
    </row>
    <row r="87" spans="2:21">
      <c r="B87" s="41">
        <v>79</v>
      </c>
      <c r="C87" s="49">
        <f t="shared" si="5"/>
        <v>555029.34234058007</v>
      </c>
      <c r="D87" s="49"/>
      <c r="E87" s="41">
        <v>2017</v>
      </c>
      <c r="F87" s="8">
        <v>42754</v>
      </c>
      <c r="G87" s="47" t="s">
        <v>4</v>
      </c>
      <c r="H87" s="50">
        <v>115.334</v>
      </c>
      <c r="I87" s="50"/>
      <c r="J87" s="41">
        <v>27.6</v>
      </c>
      <c r="K87" s="49">
        <f t="shared" si="6"/>
        <v>11100.586846811602</v>
      </c>
      <c r="L87" s="49"/>
      <c r="M87" s="6">
        <f t="shared" si="7"/>
        <v>0.402195175609116</v>
      </c>
      <c r="N87" s="47">
        <v>2017</v>
      </c>
      <c r="O87" s="8">
        <v>42754</v>
      </c>
      <c r="P87" s="50">
        <v>115.05800000000001</v>
      </c>
      <c r="Q87" s="50"/>
      <c r="R87" s="51">
        <f t="shared" si="8"/>
        <v>-11100.58684681145</v>
      </c>
      <c r="S87" s="51"/>
      <c r="T87" s="52">
        <f t="shared" si="9"/>
        <v>-27.6</v>
      </c>
      <c r="U87" s="52"/>
    </row>
    <row r="88" spans="2:21">
      <c r="B88" s="41">
        <v>80</v>
      </c>
      <c r="C88" s="49">
        <f t="shared" si="5"/>
        <v>543928.75549376861</v>
      </c>
      <c r="D88" s="49"/>
      <c r="E88" s="41">
        <v>2017</v>
      </c>
      <c r="F88" s="8">
        <v>42758</v>
      </c>
      <c r="G88" s="47" t="s">
        <v>3</v>
      </c>
      <c r="H88" s="50">
        <v>113.297</v>
      </c>
      <c r="I88" s="50"/>
      <c r="J88" s="41">
        <v>35.799999999999997</v>
      </c>
      <c r="K88" s="49">
        <f t="shared" si="6"/>
        <v>10878.575109875372</v>
      </c>
      <c r="L88" s="49"/>
      <c r="M88" s="6">
        <f t="shared" si="7"/>
        <v>0.30387081312501041</v>
      </c>
      <c r="N88" s="47">
        <v>2017</v>
      </c>
      <c r="O88" s="8">
        <v>42758</v>
      </c>
      <c r="P88" s="50">
        <v>113.655</v>
      </c>
      <c r="Q88" s="50"/>
      <c r="R88" s="51">
        <f t="shared" si="8"/>
        <v>-10878.575109875497</v>
      </c>
      <c r="S88" s="51"/>
      <c r="T88" s="52">
        <f t="shared" si="9"/>
        <v>-35.799999999999997</v>
      </c>
      <c r="U88" s="52"/>
    </row>
    <row r="89" spans="2:21">
      <c r="B89" s="41">
        <v>81</v>
      </c>
      <c r="C89" s="49">
        <f t="shared" si="5"/>
        <v>533050.18038389308</v>
      </c>
      <c r="D89" s="49"/>
      <c r="E89" s="41">
        <v>2017</v>
      </c>
      <c r="F89" s="8">
        <v>42761</v>
      </c>
      <c r="G89" s="47" t="s">
        <v>3</v>
      </c>
      <c r="H89" s="50">
        <v>113.21599999999999</v>
      </c>
      <c r="I89" s="50"/>
      <c r="J89" s="41">
        <v>23.3</v>
      </c>
      <c r="K89" s="49">
        <f t="shared" si="6"/>
        <v>10661.003607677862</v>
      </c>
      <c r="L89" s="49"/>
      <c r="M89" s="6">
        <f t="shared" si="7"/>
        <v>0.45755380290462921</v>
      </c>
      <c r="N89" s="47">
        <v>2017</v>
      </c>
      <c r="O89" s="8">
        <v>42761</v>
      </c>
      <c r="P89" s="50">
        <v>113.449</v>
      </c>
      <c r="Q89" s="50"/>
      <c r="R89" s="51">
        <f t="shared" si="8"/>
        <v>-10661.003607678047</v>
      </c>
      <c r="S89" s="51"/>
      <c r="T89" s="52">
        <f t="shared" si="9"/>
        <v>-23.3</v>
      </c>
      <c r="U89" s="52"/>
    </row>
    <row r="90" spans="2:21">
      <c r="B90" s="41">
        <v>82</v>
      </c>
      <c r="C90" s="49">
        <f t="shared" si="5"/>
        <v>522389.17677621503</v>
      </c>
      <c r="D90" s="49"/>
      <c r="E90" s="41">
        <v>2017</v>
      </c>
      <c r="F90" s="8">
        <v>42765</v>
      </c>
      <c r="G90" s="47" t="s">
        <v>3</v>
      </c>
      <c r="H90" s="50">
        <v>113.59</v>
      </c>
      <c r="I90" s="50"/>
      <c r="J90" s="41">
        <v>21.2</v>
      </c>
      <c r="K90" s="49">
        <f t="shared" si="6"/>
        <v>10447.783535524301</v>
      </c>
      <c r="L90" s="49"/>
      <c r="M90" s="6">
        <f t="shared" si="7"/>
        <v>0.49281997809076894</v>
      </c>
      <c r="N90" s="41">
        <v>2017</v>
      </c>
      <c r="O90" s="8">
        <v>42765</v>
      </c>
      <c r="P90" s="50">
        <v>113.80200000000001</v>
      </c>
      <c r="Q90" s="50"/>
      <c r="R90" s="51">
        <f t="shared" si="8"/>
        <v>-10447.783535524464</v>
      </c>
      <c r="S90" s="51"/>
      <c r="T90" s="52">
        <f t="shared" si="9"/>
        <v>-21.2</v>
      </c>
      <c r="U90" s="52"/>
    </row>
    <row r="91" spans="2:21">
      <c r="B91" s="41">
        <v>83</v>
      </c>
      <c r="C91" s="49">
        <f t="shared" si="5"/>
        <v>511941.39324069058</v>
      </c>
      <c r="D91" s="49"/>
      <c r="E91" s="41">
        <v>2017</v>
      </c>
      <c r="F91" s="8">
        <v>42766</v>
      </c>
      <c r="G91" s="41" t="s">
        <v>3</v>
      </c>
      <c r="H91" s="50">
        <v>113.63800000000001</v>
      </c>
      <c r="I91" s="50"/>
      <c r="J91" s="41">
        <v>20.8</v>
      </c>
      <c r="K91" s="49">
        <f t="shared" si="6"/>
        <v>10238.827864813811</v>
      </c>
      <c r="L91" s="49"/>
      <c r="M91" s="6">
        <f t="shared" si="7"/>
        <v>0.49225133965451018</v>
      </c>
      <c r="N91" s="47">
        <v>2017</v>
      </c>
      <c r="O91" s="8">
        <v>42766</v>
      </c>
      <c r="P91" s="50">
        <v>113.43</v>
      </c>
      <c r="Q91" s="50"/>
      <c r="R91" s="51">
        <f t="shared" si="8"/>
        <v>10238.827864813733</v>
      </c>
      <c r="S91" s="51"/>
      <c r="T91" s="52">
        <f t="shared" si="9"/>
        <v>20.799999999999841</v>
      </c>
      <c r="U91" s="52"/>
    </row>
    <row r="92" spans="2:21">
      <c r="B92" s="41">
        <v>84</v>
      </c>
      <c r="C92" s="49">
        <f t="shared" si="5"/>
        <v>522180.22110550432</v>
      </c>
      <c r="D92" s="49"/>
      <c r="E92" s="41">
        <v>2017</v>
      </c>
      <c r="F92" s="8">
        <v>42767</v>
      </c>
      <c r="G92" s="41" t="s">
        <v>3</v>
      </c>
      <c r="H92" s="50">
        <v>113.27500000000001</v>
      </c>
      <c r="I92" s="50"/>
      <c r="J92" s="41">
        <v>19</v>
      </c>
      <c r="K92" s="49">
        <f t="shared" si="6"/>
        <v>10443.604422110087</v>
      </c>
      <c r="L92" s="49"/>
      <c r="M92" s="6">
        <f t="shared" si="7"/>
        <v>0.54966339063737302</v>
      </c>
      <c r="N92" s="47">
        <v>2017</v>
      </c>
      <c r="O92" s="8">
        <v>42767</v>
      </c>
      <c r="P92" s="50">
        <v>113.465</v>
      </c>
      <c r="Q92" s="50"/>
      <c r="R92" s="51">
        <f t="shared" si="8"/>
        <v>-10443.604422109964</v>
      </c>
      <c r="S92" s="51"/>
      <c r="T92" s="52">
        <f t="shared" si="9"/>
        <v>-19</v>
      </c>
      <c r="U92" s="52"/>
    </row>
    <row r="93" spans="2:21">
      <c r="B93" s="41">
        <v>85</v>
      </c>
      <c r="C93" s="49">
        <f t="shared" si="5"/>
        <v>511736.61668339436</v>
      </c>
      <c r="D93" s="49"/>
      <c r="E93" s="41">
        <v>2017</v>
      </c>
      <c r="F93" s="8">
        <v>42768</v>
      </c>
      <c r="G93" s="41" t="s">
        <v>3</v>
      </c>
      <c r="H93" s="50">
        <v>112.398</v>
      </c>
      <c r="I93" s="50"/>
      <c r="J93" s="41">
        <v>25.4</v>
      </c>
      <c r="K93" s="49">
        <f t="shared" si="6"/>
        <v>10234.732333667887</v>
      </c>
      <c r="L93" s="49"/>
      <c r="M93" s="6">
        <f t="shared" si="7"/>
        <v>0.40294221786094042</v>
      </c>
      <c r="N93" s="47">
        <v>2017</v>
      </c>
      <c r="O93" s="8">
        <v>42768</v>
      </c>
      <c r="P93" s="50">
        <v>112.14400000000001</v>
      </c>
      <c r="Q93" s="50"/>
      <c r="R93" s="51">
        <f t="shared" si="8"/>
        <v>10234.732333667511</v>
      </c>
      <c r="S93" s="51"/>
      <c r="T93" s="52">
        <f t="shared" si="9"/>
        <v>25.399999999999068</v>
      </c>
      <c r="U93" s="52"/>
    </row>
    <row r="94" spans="2:21">
      <c r="B94" s="41">
        <v>86</v>
      </c>
      <c r="C94" s="49">
        <f t="shared" si="5"/>
        <v>521971.34901706188</v>
      </c>
      <c r="D94" s="49"/>
      <c r="E94" s="41">
        <v>2017</v>
      </c>
      <c r="F94" s="8">
        <v>42772</v>
      </c>
      <c r="G94" s="41" t="s">
        <v>3</v>
      </c>
      <c r="H94" s="50">
        <v>112.512</v>
      </c>
      <c r="I94" s="50"/>
      <c r="J94" s="41">
        <v>13.4</v>
      </c>
      <c r="K94" s="49">
        <f t="shared" si="6"/>
        <v>10439.426980341237</v>
      </c>
      <c r="L94" s="49"/>
      <c r="M94" s="6">
        <f t="shared" si="7"/>
        <v>0.77906171495083854</v>
      </c>
      <c r="N94" s="48">
        <v>2017</v>
      </c>
      <c r="O94" s="8">
        <v>42772</v>
      </c>
      <c r="P94" s="50">
        <v>112.378</v>
      </c>
      <c r="Q94" s="50"/>
      <c r="R94" s="51">
        <f t="shared" si="8"/>
        <v>10439.426980341263</v>
      </c>
      <c r="S94" s="51"/>
      <c r="T94" s="52">
        <f t="shared" si="9"/>
        <v>13.400000000000034</v>
      </c>
      <c r="U94" s="52"/>
    </row>
    <row r="95" spans="2:21">
      <c r="B95" s="41">
        <v>87</v>
      </c>
      <c r="C95" s="49">
        <f t="shared" si="5"/>
        <v>532410.77599740319</v>
      </c>
      <c r="D95" s="49"/>
      <c r="E95" s="48">
        <v>2017</v>
      </c>
      <c r="F95" s="8">
        <v>42774</v>
      </c>
      <c r="G95" s="41" t="s">
        <v>3</v>
      </c>
      <c r="H95" s="50">
        <v>111.71599999999999</v>
      </c>
      <c r="I95" s="50"/>
      <c r="J95" s="41">
        <v>23.3</v>
      </c>
      <c r="K95" s="49">
        <f t="shared" si="6"/>
        <v>10648.215519948064</v>
      </c>
      <c r="L95" s="49"/>
      <c r="M95" s="6">
        <f t="shared" si="7"/>
        <v>0.45700495793768514</v>
      </c>
      <c r="N95" s="48">
        <v>2017</v>
      </c>
      <c r="O95" s="8">
        <v>42774</v>
      </c>
      <c r="P95" s="50">
        <v>111.949</v>
      </c>
      <c r="Q95" s="50"/>
      <c r="R95" s="51">
        <f t="shared" si="8"/>
        <v>-10648.215519948251</v>
      </c>
      <c r="S95" s="51"/>
      <c r="T95" s="52">
        <f t="shared" si="9"/>
        <v>-23.3</v>
      </c>
      <c r="U95" s="52"/>
    </row>
    <row r="96" spans="2:21">
      <c r="B96" s="41">
        <v>88</v>
      </c>
      <c r="C96" s="49">
        <f t="shared" si="5"/>
        <v>521762.56047745491</v>
      </c>
      <c r="D96" s="49"/>
      <c r="E96" s="48">
        <v>2017</v>
      </c>
      <c r="F96" s="8">
        <v>42776</v>
      </c>
      <c r="G96" s="41" t="s">
        <v>4</v>
      </c>
      <c r="H96" s="50">
        <v>113.265</v>
      </c>
      <c r="I96" s="50"/>
      <c r="J96" s="41">
        <v>12.6</v>
      </c>
      <c r="K96" s="49">
        <f t="shared" si="6"/>
        <v>10435.251209549098</v>
      </c>
      <c r="L96" s="49"/>
      <c r="M96" s="6">
        <f t="shared" si="7"/>
        <v>0.82819454044040475</v>
      </c>
      <c r="N96" s="48">
        <v>2017</v>
      </c>
      <c r="O96" s="8">
        <v>42776</v>
      </c>
      <c r="P96" s="50">
        <v>113.39100000000001</v>
      </c>
      <c r="Q96" s="50"/>
      <c r="R96" s="51">
        <f t="shared" si="8"/>
        <v>10435.251209549495</v>
      </c>
      <c r="S96" s="51"/>
      <c r="T96" s="52">
        <f t="shared" si="9"/>
        <v>12.600000000000477</v>
      </c>
      <c r="U96" s="52"/>
    </row>
    <row r="97" spans="2:21">
      <c r="B97" s="41">
        <v>89</v>
      </c>
      <c r="C97" s="49">
        <f t="shared" si="5"/>
        <v>532197.8116870044</v>
      </c>
      <c r="D97" s="49"/>
      <c r="E97" s="48">
        <v>2017</v>
      </c>
      <c r="F97" s="8">
        <v>42776</v>
      </c>
      <c r="G97" s="41" t="s">
        <v>4</v>
      </c>
      <c r="H97" s="50">
        <v>113.70399999999999</v>
      </c>
      <c r="I97" s="50"/>
      <c r="J97" s="41">
        <v>17</v>
      </c>
      <c r="K97" s="49">
        <f t="shared" si="6"/>
        <v>10643.956233740088</v>
      </c>
      <c r="L97" s="49"/>
      <c r="M97" s="6">
        <f t="shared" si="7"/>
        <v>0.62611507257294641</v>
      </c>
      <c r="N97" s="48">
        <v>2017</v>
      </c>
      <c r="O97" s="8">
        <v>42776</v>
      </c>
      <c r="P97" s="50">
        <v>113.53400000000001</v>
      </c>
      <c r="Q97" s="50"/>
      <c r="R97" s="51">
        <f t="shared" si="8"/>
        <v>-10643.956233739305</v>
      </c>
      <c r="S97" s="51"/>
      <c r="T97" s="52">
        <f t="shared" si="9"/>
        <v>-17</v>
      </c>
      <c r="U97" s="52"/>
    </row>
    <row r="98" spans="2:21">
      <c r="B98" s="41">
        <v>90</v>
      </c>
      <c r="C98" s="49">
        <f t="shared" si="5"/>
        <v>521553.85545326507</v>
      </c>
      <c r="D98" s="49"/>
      <c r="E98" s="48">
        <v>2017</v>
      </c>
      <c r="F98" s="8">
        <v>42776</v>
      </c>
      <c r="G98" s="41" t="s">
        <v>4</v>
      </c>
      <c r="H98" s="50">
        <v>113.624</v>
      </c>
      <c r="I98" s="50"/>
      <c r="J98" s="41">
        <v>78.099999999999994</v>
      </c>
      <c r="K98" s="49">
        <f t="shared" si="6"/>
        <v>10431.077109065302</v>
      </c>
      <c r="L98" s="49"/>
      <c r="M98" s="6">
        <f t="shared" si="7"/>
        <v>0.13356052636447252</v>
      </c>
      <c r="N98" s="48">
        <v>2017</v>
      </c>
      <c r="O98" s="8">
        <v>42780</v>
      </c>
      <c r="P98" s="50">
        <v>114.405</v>
      </c>
      <c r="Q98" s="50"/>
      <c r="R98" s="51">
        <f t="shared" si="8"/>
        <v>10431.077109065383</v>
      </c>
      <c r="S98" s="51"/>
      <c r="T98" s="52">
        <f t="shared" si="9"/>
        <v>78.100000000000591</v>
      </c>
      <c r="U98" s="52"/>
    </row>
    <row r="99" spans="2:21">
      <c r="B99" s="41">
        <v>91</v>
      </c>
      <c r="C99" s="49">
        <f t="shared" si="5"/>
        <v>531984.9325623305</v>
      </c>
      <c r="D99" s="49"/>
      <c r="E99" s="48">
        <v>2017</v>
      </c>
      <c r="F99" s="8">
        <v>42781</v>
      </c>
      <c r="G99" s="41" t="s">
        <v>4</v>
      </c>
      <c r="H99" s="50">
        <v>114.435</v>
      </c>
      <c r="I99" s="50"/>
      <c r="J99" s="41">
        <v>9.9</v>
      </c>
      <c r="K99" s="49">
        <f t="shared" si="6"/>
        <v>10639.69865124661</v>
      </c>
      <c r="L99" s="49"/>
      <c r="M99" s="6">
        <f t="shared" si="7"/>
        <v>1.0747170354794555</v>
      </c>
      <c r="N99" s="48">
        <v>2017</v>
      </c>
      <c r="O99" s="8">
        <v>42781</v>
      </c>
      <c r="P99" s="50">
        <v>114.336</v>
      </c>
      <c r="Q99" s="50"/>
      <c r="R99" s="51">
        <f t="shared" si="8"/>
        <v>-10639.698651247014</v>
      </c>
      <c r="S99" s="51"/>
      <c r="T99" s="52">
        <f t="shared" si="9"/>
        <v>-9.9</v>
      </c>
      <c r="U99" s="52"/>
    </row>
    <row r="100" spans="2:21">
      <c r="B100" s="41">
        <v>92</v>
      </c>
      <c r="C100" s="49">
        <f t="shared" si="5"/>
        <v>521345.23391108349</v>
      </c>
      <c r="D100" s="49"/>
      <c r="E100" s="48">
        <v>2017</v>
      </c>
      <c r="F100" s="8">
        <v>42787</v>
      </c>
      <c r="G100" s="41" t="s">
        <v>4</v>
      </c>
      <c r="H100" s="50">
        <v>113.598</v>
      </c>
      <c r="I100" s="50"/>
      <c r="J100" s="41">
        <v>9.8000000000000007</v>
      </c>
      <c r="K100" s="49">
        <f t="shared" si="6"/>
        <v>10426.90467822167</v>
      </c>
      <c r="L100" s="49"/>
      <c r="M100" s="6">
        <f t="shared" si="7"/>
        <v>1.0639698651246601</v>
      </c>
      <c r="N100" s="48">
        <v>2017</v>
      </c>
      <c r="O100" s="8">
        <v>42787</v>
      </c>
      <c r="P100" s="50">
        <v>113.696</v>
      </c>
      <c r="Q100" s="50"/>
      <c r="R100" s="51">
        <f t="shared" si="8"/>
        <v>10426.904678221561</v>
      </c>
      <c r="S100" s="51"/>
      <c r="T100" s="52">
        <f t="shared" si="9"/>
        <v>9.7999999999998977</v>
      </c>
      <c r="U100" s="52"/>
    </row>
    <row r="101" spans="2:21">
      <c r="B101" s="41">
        <v>93</v>
      </c>
      <c r="C101" s="49">
        <f t="shared" si="5"/>
        <v>531772.1385893051</v>
      </c>
      <c r="D101" s="49"/>
      <c r="E101" s="48">
        <v>2017</v>
      </c>
      <c r="F101" s="8">
        <v>42788</v>
      </c>
      <c r="G101" s="41" t="s">
        <v>3</v>
      </c>
      <c r="H101" s="50">
        <v>113.035</v>
      </c>
      <c r="I101" s="50"/>
      <c r="J101" s="41">
        <v>12.3</v>
      </c>
      <c r="K101" s="49">
        <f t="shared" si="6"/>
        <v>10635.442771786102</v>
      </c>
      <c r="L101" s="49"/>
      <c r="M101" s="6">
        <f t="shared" si="7"/>
        <v>0.86467014404765052</v>
      </c>
      <c r="N101" s="48">
        <v>2017</v>
      </c>
      <c r="O101" s="8">
        <v>42788</v>
      </c>
      <c r="P101" s="50">
        <v>113.158</v>
      </c>
      <c r="Q101" s="50"/>
      <c r="R101" s="51">
        <f t="shared" si="8"/>
        <v>-10635.442771786506</v>
      </c>
      <c r="S101" s="51"/>
      <c r="T101" s="52">
        <f t="shared" si="9"/>
        <v>-12.3</v>
      </c>
      <c r="U101" s="52"/>
    </row>
    <row r="102" spans="2:21">
      <c r="B102" s="41">
        <v>94</v>
      </c>
      <c r="C102" s="49">
        <f t="shared" si="5"/>
        <v>521136.69581751857</v>
      </c>
      <c r="D102" s="49"/>
      <c r="E102" s="48">
        <v>2017</v>
      </c>
      <c r="F102" s="8">
        <v>42796</v>
      </c>
      <c r="G102" s="41" t="s">
        <v>4</v>
      </c>
      <c r="H102" s="50">
        <v>114.018</v>
      </c>
      <c r="I102" s="50"/>
      <c r="J102" s="41">
        <v>20.3</v>
      </c>
      <c r="K102" s="49">
        <f t="shared" si="6"/>
        <v>10422.733916350371</v>
      </c>
      <c r="L102" s="49"/>
      <c r="M102" s="6">
        <f t="shared" si="7"/>
        <v>0.51343516829312175</v>
      </c>
      <c r="N102" s="48">
        <v>2017</v>
      </c>
      <c r="O102" s="8">
        <v>42796</v>
      </c>
      <c r="P102" s="50">
        <v>114.221</v>
      </c>
      <c r="Q102" s="50"/>
      <c r="R102" s="51">
        <f t="shared" si="8"/>
        <v>10422.733916350522</v>
      </c>
      <c r="S102" s="51"/>
      <c r="T102" s="52">
        <f t="shared" si="9"/>
        <v>20.300000000000296</v>
      </c>
      <c r="U102" s="52"/>
    </row>
    <row r="103" spans="2:21">
      <c r="B103" s="41">
        <v>95</v>
      </c>
      <c r="C103" s="49">
        <f t="shared" si="5"/>
        <v>531559.42973386904</v>
      </c>
      <c r="D103" s="49"/>
      <c r="E103" s="48">
        <v>2017</v>
      </c>
      <c r="F103" s="8">
        <v>42796</v>
      </c>
      <c r="G103" s="41" t="s">
        <v>4</v>
      </c>
      <c r="H103" s="50">
        <v>114.265</v>
      </c>
      <c r="I103" s="50"/>
      <c r="J103" s="41">
        <v>13.9</v>
      </c>
      <c r="K103" s="49">
        <f t="shared" si="6"/>
        <v>10631.188594677382</v>
      </c>
      <c r="L103" s="49"/>
      <c r="M103" s="6">
        <f t="shared" si="7"/>
        <v>0.76483371184729365</v>
      </c>
      <c r="N103" s="48">
        <v>2017</v>
      </c>
      <c r="O103" s="8">
        <v>42796</v>
      </c>
      <c r="P103" s="50">
        <v>114.404</v>
      </c>
      <c r="Q103" s="50"/>
      <c r="R103" s="51">
        <f t="shared" si="8"/>
        <v>10631.18859467706</v>
      </c>
      <c r="S103" s="51"/>
      <c r="T103" s="52">
        <f t="shared" si="9"/>
        <v>13.899999999999579</v>
      </c>
      <c r="U103" s="52"/>
    </row>
    <row r="104" spans="2:21">
      <c r="B104" s="41">
        <v>96</v>
      </c>
      <c r="C104" s="49">
        <f t="shared" si="5"/>
        <v>542190.61832854606</v>
      </c>
      <c r="D104" s="49"/>
      <c r="E104" s="48">
        <v>2017</v>
      </c>
      <c r="F104" s="8">
        <v>42796</v>
      </c>
      <c r="G104" s="41" t="s">
        <v>4</v>
      </c>
      <c r="H104" s="50">
        <v>114.49</v>
      </c>
      <c r="I104" s="50"/>
      <c r="J104" s="41">
        <v>26.3</v>
      </c>
      <c r="K104" s="49">
        <f t="shared" si="6"/>
        <v>10843.812366570921</v>
      </c>
      <c r="L104" s="49"/>
      <c r="M104" s="6">
        <f t="shared" si="7"/>
        <v>0.4123122572840654</v>
      </c>
      <c r="N104" s="48">
        <v>2017</v>
      </c>
      <c r="O104" s="8">
        <v>42797</v>
      </c>
      <c r="P104" s="50">
        <v>114.227</v>
      </c>
      <c r="Q104" s="50"/>
      <c r="R104" s="51">
        <f t="shared" si="8"/>
        <v>-10843.81236657055</v>
      </c>
      <c r="S104" s="51"/>
      <c r="T104" s="52">
        <f t="shared" si="9"/>
        <v>-26.3</v>
      </c>
      <c r="U104" s="52"/>
    </row>
    <row r="105" spans="2:21">
      <c r="B105" s="41">
        <v>97</v>
      </c>
      <c r="C105" s="49">
        <f t="shared" si="5"/>
        <v>531346.80596197548</v>
      </c>
      <c r="D105" s="49"/>
      <c r="E105" s="48">
        <v>2017</v>
      </c>
      <c r="F105" s="8">
        <v>42803</v>
      </c>
      <c r="G105" s="41" t="s">
        <v>4</v>
      </c>
      <c r="H105" s="50">
        <v>114.877</v>
      </c>
      <c r="I105" s="50"/>
      <c r="J105" s="41">
        <v>17.7</v>
      </c>
      <c r="K105" s="49">
        <f t="shared" si="6"/>
        <v>10626.93611923951</v>
      </c>
      <c r="L105" s="49"/>
      <c r="M105" s="6">
        <f t="shared" si="7"/>
        <v>0.60039187114347525</v>
      </c>
      <c r="N105" s="48">
        <v>2017</v>
      </c>
      <c r="O105" s="8">
        <v>42803</v>
      </c>
      <c r="P105" s="50">
        <v>114.7</v>
      </c>
      <c r="Q105" s="50"/>
      <c r="R105" s="51">
        <f t="shared" si="8"/>
        <v>-10626.936119239061</v>
      </c>
      <c r="S105" s="51"/>
      <c r="T105" s="52">
        <f t="shared" si="9"/>
        <v>-17.7</v>
      </c>
      <c r="U105" s="52"/>
    </row>
    <row r="106" spans="2:21">
      <c r="B106" s="41">
        <v>98</v>
      </c>
      <c r="C106" s="49">
        <f t="shared" si="5"/>
        <v>520719.8698427364</v>
      </c>
      <c r="D106" s="49"/>
      <c r="E106" s="48">
        <v>2017</v>
      </c>
      <c r="F106" s="8">
        <v>42804</v>
      </c>
      <c r="G106" s="41" t="s">
        <v>4</v>
      </c>
      <c r="H106" s="50">
        <v>115.21899999999999</v>
      </c>
      <c r="I106" s="50"/>
      <c r="J106" s="41">
        <v>8.9</v>
      </c>
      <c r="K106" s="49">
        <f t="shared" si="6"/>
        <v>10414.397396854729</v>
      </c>
      <c r="L106" s="49"/>
      <c r="M106" s="6">
        <f t="shared" si="7"/>
        <v>1.1701570108825539</v>
      </c>
      <c r="N106" s="48">
        <v>2017</v>
      </c>
      <c r="O106" s="8">
        <v>42804</v>
      </c>
      <c r="P106" s="50">
        <v>115.30800000000001</v>
      </c>
      <c r="Q106" s="50"/>
      <c r="R106" s="51">
        <f t="shared" si="8"/>
        <v>10414.397396856233</v>
      </c>
      <c r="S106" s="51"/>
      <c r="T106" s="52">
        <f t="shared" si="9"/>
        <v>8.9000000000012847</v>
      </c>
      <c r="U106" s="52"/>
    </row>
    <row r="107" spans="2:21">
      <c r="B107" s="41">
        <v>99</v>
      </c>
      <c r="C107" s="49">
        <f t="shared" si="5"/>
        <v>531134.26723959262</v>
      </c>
      <c r="D107" s="49"/>
      <c r="E107" s="48">
        <v>2017</v>
      </c>
      <c r="F107" s="8">
        <v>42804</v>
      </c>
      <c r="G107" s="41" t="s">
        <v>4</v>
      </c>
      <c r="H107" s="50">
        <v>115.455</v>
      </c>
      <c r="I107" s="50"/>
      <c r="J107" s="41">
        <v>13.6</v>
      </c>
      <c r="K107" s="49">
        <f t="shared" si="6"/>
        <v>10622.685344791853</v>
      </c>
      <c r="L107" s="49"/>
      <c r="M107" s="6">
        <f t="shared" si="7"/>
        <v>0.78107980476410688</v>
      </c>
      <c r="N107" s="48">
        <v>2017</v>
      </c>
      <c r="O107" s="8">
        <v>42804</v>
      </c>
      <c r="P107" s="50">
        <v>115.319</v>
      </c>
      <c r="Q107" s="50"/>
      <c r="R107" s="51">
        <f t="shared" si="8"/>
        <v>-10622.685344791516</v>
      </c>
      <c r="S107" s="51"/>
      <c r="T107" s="52">
        <f t="shared" si="9"/>
        <v>-13.6</v>
      </c>
      <c r="U107" s="52"/>
    </row>
    <row r="108" spans="2:21">
      <c r="B108" s="41">
        <v>100</v>
      </c>
      <c r="C108" s="49">
        <f t="shared" si="5"/>
        <v>520511.58189480111</v>
      </c>
      <c r="D108" s="49"/>
      <c r="E108" s="48">
        <v>2017</v>
      </c>
      <c r="F108" s="8">
        <v>42807</v>
      </c>
      <c r="G108" s="41" t="s">
        <v>3</v>
      </c>
      <c r="H108" s="50">
        <v>114.605</v>
      </c>
      <c r="I108" s="50"/>
      <c r="J108" s="41">
        <v>17.2</v>
      </c>
      <c r="K108" s="49">
        <f t="shared" si="6"/>
        <v>10410.231637896022</v>
      </c>
      <c r="L108" s="49"/>
      <c r="M108" s="6">
        <f t="shared" si="7"/>
        <v>0.60524602545907114</v>
      </c>
      <c r="N108" s="48">
        <v>2017</v>
      </c>
      <c r="O108" s="8">
        <v>42807</v>
      </c>
      <c r="P108" s="50">
        <v>114.777</v>
      </c>
      <c r="Q108" s="50"/>
      <c r="R108" s="51">
        <f t="shared" si="8"/>
        <v>-10410.231637895844</v>
      </c>
      <c r="S108" s="51"/>
      <c r="T108" s="52">
        <f t="shared" si="9"/>
        <v>-17.2</v>
      </c>
      <c r="U108" s="52"/>
    </row>
    <row r="109" spans="2:21">
      <c r="B109" s="1"/>
      <c r="C109" s="1"/>
      <c r="D109" s="1"/>
      <c r="E109" s="1"/>
      <c r="F109" s="1"/>
      <c r="G109" s="1"/>
      <c r="H109" s="1"/>
      <c r="I109" s="1"/>
      <c r="J109" s="1"/>
      <c r="K109" s="1"/>
      <c r="L109" s="1"/>
      <c r="M109" s="1"/>
      <c r="N109" s="1"/>
      <c r="O109" s="1"/>
      <c r="P109" s="1"/>
      <c r="Q109" s="1"/>
      <c r="R109" s="1"/>
    </row>
  </sheetData>
  <mergeCells count="635">
    <mergeCell ref="N2:O2"/>
    <mergeCell ref="P2:Q2"/>
    <mergeCell ref="B3:C3"/>
    <mergeCell ref="D3:I3"/>
    <mergeCell ref="J3:K3"/>
    <mergeCell ref="L3:Q3"/>
    <mergeCell ref="B2:C2"/>
    <mergeCell ref="D2:E2"/>
    <mergeCell ref="F2:G2"/>
    <mergeCell ref="H2:I2"/>
    <mergeCell ref="J2:K2"/>
    <mergeCell ref="L2:M2"/>
    <mergeCell ref="B7:B8"/>
    <mergeCell ref="C7:D8"/>
    <mergeCell ref="E7:I7"/>
    <mergeCell ref="J7:L7"/>
    <mergeCell ref="M7:M8"/>
    <mergeCell ref="B4:C4"/>
    <mergeCell ref="D4:E4"/>
    <mergeCell ref="F4:G4"/>
    <mergeCell ref="H4:I4"/>
    <mergeCell ref="J4:K4"/>
    <mergeCell ref="L4:M4"/>
    <mergeCell ref="N7:Q7"/>
    <mergeCell ref="R7:U7"/>
    <mergeCell ref="H8:I8"/>
    <mergeCell ref="K8:L8"/>
    <mergeCell ref="P8:Q8"/>
    <mergeCell ref="R8:S8"/>
    <mergeCell ref="T8:U8"/>
    <mergeCell ref="N4:O4"/>
    <mergeCell ref="P4:Q4"/>
    <mergeCell ref="J5:K5"/>
    <mergeCell ref="L5:M5"/>
    <mergeCell ref="P5:Q5"/>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46">
    <cfRule type="cellIs" dxfId="15" priority="7" stopIfTrue="1" operator="equal">
      <formula>"買"</formula>
    </cfRule>
    <cfRule type="cellIs" dxfId="14" priority="8" stopIfTrue="1" operator="equal">
      <formula>"売"</formula>
    </cfRule>
  </conditionalFormatting>
  <conditionalFormatting sqref="G9:G11 G47:G108 G14:G45">
    <cfRule type="cellIs" dxfId="13" priority="5" stopIfTrue="1" operator="equal">
      <formula>"買"</formula>
    </cfRule>
    <cfRule type="cellIs" dxfId="12" priority="6" stopIfTrue="1" operator="equal">
      <formula>"売"</formula>
    </cfRule>
  </conditionalFormatting>
  <conditionalFormatting sqref="G12">
    <cfRule type="cellIs" dxfId="11" priority="3" stopIfTrue="1" operator="equal">
      <formula>"買"</formula>
    </cfRule>
    <cfRule type="cellIs" dxfId="10" priority="4" stopIfTrue="1" operator="equal">
      <formula>"売"</formula>
    </cfRule>
  </conditionalFormatting>
  <conditionalFormatting sqref="G13">
    <cfRule type="cellIs" dxfId="9" priority="1" stopIfTrue="1" operator="equal">
      <formula>"買"</formula>
    </cfRule>
    <cfRule type="cellIs" dxfId="8" priority="2" stopIfTrue="1" operator="equal">
      <formula>"売"</formula>
    </cfRule>
  </conditionalFormatting>
  <dataValidations count="1">
    <dataValidation type="list" allowBlank="1" showInputMessage="1" showErrorMessage="1" sqref="G9:G108">
      <formula1>"買,売"</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B319"/>
  <sheetViews>
    <sheetView workbookViewId="0">
      <selection activeCell="A3" sqref="A3"/>
    </sheetView>
  </sheetViews>
  <sheetFormatPr defaultRowHeight="14.25"/>
  <cols>
    <col min="1" max="1" width="7.5" style="35" customWidth="1"/>
    <col min="2" max="2" width="8.125" customWidth="1"/>
  </cols>
  <sheetData>
    <row r="1" spans="2:2">
      <c r="B1" s="35" t="s">
        <v>53</v>
      </c>
    </row>
    <row r="35" spans="2:2">
      <c r="B35" s="35" t="s">
        <v>52</v>
      </c>
    </row>
    <row r="71" spans="2:2">
      <c r="B71" s="35" t="s">
        <v>54</v>
      </c>
    </row>
    <row r="107" spans="2:2">
      <c r="B107" s="35" t="s">
        <v>55</v>
      </c>
    </row>
    <row r="143" spans="2:2">
      <c r="B143" s="35" t="s">
        <v>56</v>
      </c>
    </row>
    <row r="178" spans="2:2">
      <c r="B178" s="35" t="s">
        <v>57</v>
      </c>
    </row>
    <row r="213" spans="2:2">
      <c r="B213" s="35" t="s">
        <v>58</v>
      </c>
    </row>
    <row r="249" spans="2:2">
      <c r="B249" s="35" t="s">
        <v>59</v>
      </c>
    </row>
    <row r="284" spans="2:2">
      <c r="B284" s="35" t="s">
        <v>60</v>
      </c>
    </row>
    <row r="319" spans="2:2">
      <c r="B319" s="35" t="s">
        <v>61</v>
      </c>
    </row>
  </sheetData>
  <phoneticPr fontId="2"/>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dimension ref="A1:J29"/>
  <sheetViews>
    <sheetView zoomScale="145" zoomScaleNormal="145" zoomScaleSheetLayoutView="100" workbookViewId="0">
      <selection activeCell="D10" sqref="D10"/>
    </sheetView>
  </sheetViews>
  <sheetFormatPr defaultColWidth="9" defaultRowHeight="13.5"/>
  <sheetData>
    <row r="1" spans="1:10">
      <c r="A1" t="s">
        <v>0</v>
      </c>
    </row>
    <row r="2" spans="1:10">
      <c r="A2" s="84" t="s">
        <v>76</v>
      </c>
      <c r="B2" s="85"/>
      <c r="C2" s="85"/>
      <c r="D2" s="85"/>
      <c r="E2" s="85"/>
      <c r="F2" s="85"/>
      <c r="G2" s="85"/>
      <c r="H2" s="85"/>
      <c r="I2" s="85"/>
      <c r="J2" s="85"/>
    </row>
    <row r="3" spans="1:10">
      <c r="A3" s="85"/>
      <c r="B3" s="85"/>
      <c r="C3" s="85"/>
      <c r="D3" s="85"/>
      <c r="E3" s="85"/>
      <c r="F3" s="85"/>
      <c r="G3" s="85"/>
      <c r="H3" s="85"/>
      <c r="I3" s="85"/>
      <c r="J3" s="85"/>
    </row>
    <row r="4" spans="1:10">
      <c r="A4" s="85"/>
      <c r="B4" s="85"/>
      <c r="C4" s="85"/>
      <c r="D4" s="85"/>
      <c r="E4" s="85"/>
      <c r="F4" s="85"/>
      <c r="G4" s="85"/>
      <c r="H4" s="85"/>
      <c r="I4" s="85"/>
      <c r="J4" s="85"/>
    </row>
    <row r="5" spans="1:10">
      <c r="A5" s="85"/>
      <c r="B5" s="85"/>
      <c r="C5" s="85"/>
      <c r="D5" s="85"/>
      <c r="E5" s="85"/>
      <c r="F5" s="85"/>
      <c r="G5" s="85"/>
      <c r="H5" s="85"/>
      <c r="I5" s="85"/>
      <c r="J5" s="85"/>
    </row>
    <row r="6" spans="1:10">
      <c r="A6" s="85"/>
      <c r="B6" s="85"/>
      <c r="C6" s="85"/>
      <c r="D6" s="85"/>
      <c r="E6" s="85"/>
      <c r="F6" s="85"/>
      <c r="G6" s="85"/>
      <c r="H6" s="85"/>
      <c r="I6" s="85"/>
      <c r="J6" s="85"/>
    </row>
    <row r="7" spans="1:10">
      <c r="A7" s="85"/>
      <c r="B7" s="85"/>
      <c r="C7" s="85"/>
      <c r="D7" s="85"/>
      <c r="E7" s="85"/>
      <c r="F7" s="85"/>
      <c r="G7" s="85"/>
      <c r="H7" s="85"/>
      <c r="I7" s="85"/>
      <c r="J7" s="85"/>
    </row>
    <row r="8" spans="1:10">
      <c r="A8" s="85"/>
      <c r="B8" s="85"/>
      <c r="C8" s="85"/>
      <c r="D8" s="85"/>
      <c r="E8" s="85"/>
      <c r="F8" s="85"/>
      <c r="G8" s="85"/>
      <c r="H8" s="85"/>
      <c r="I8" s="85"/>
      <c r="J8" s="85"/>
    </row>
    <row r="9" spans="1:10">
      <c r="A9" s="85"/>
      <c r="B9" s="85"/>
      <c r="C9" s="85"/>
      <c r="D9" s="85"/>
      <c r="E9" s="85"/>
      <c r="F9" s="85"/>
      <c r="G9" s="85"/>
      <c r="H9" s="85"/>
      <c r="I9" s="85"/>
      <c r="J9" s="85"/>
    </row>
    <row r="11" spans="1:10">
      <c r="A11" t="s">
        <v>1</v>
      </c>
    </row>
    <row r="12" spans="1:10">
      <c r="A12" s="86" t="s">
        <v>75</v>
      </c>
      <c r="B12" s="87"/>
      <c r="C12" s="87"/>
      <c r="D12" s="87"/>
      <c r="E12" s="87"/>
      <c r="F12" s="87"/>
      <c r="G12" s="87"/>
      <c r="H12" s="87"/>
      <c r="I12" s="87"/>
      <c r="J12" s="87"/>
    </row>
    <row r="13" spans="1:10">
      <c r="A13" s="87"/>
      <c r="B13" s="87"/>
      <c r="C13" s="87"/>
      <c r="D13" s="87"/>
      <c r="E13" s="87"/>
      <c r="F13" s="87"/>
      <c r="G13" s="87"/>
      <c r="H13" s="87"/>
      <c r="I13" s="87"/>
      <c r="J13" s="87"/>
    </row>
    <row r="14" spans="1:10">
      <c r="A14" s="87"/>
      <c r="B14" s="87"/>
      <c r="C14" s="87"/>
      <c r="D14" s="87"/>
      <c r="E14" s="87"/>
      <c r="F14" s="87"/>
      <c r="G14" s="87"/>
      <c r="H14" s="87"/>
      <c r="I14" s="87"/>
      <c r="J14" s="87"/>
    </row>
    <row r="15" spans="1:10">
      <c r="A15" s="87"/>
      <c r="B15" s="87"/>
      <c r="C15" s="87"/>
      <c r="D15" s="87"/>
      <c r="E15" s="87"/>
      <c r="F15" s="87"/>
      <c r="G15" s="87"/>
      <c r="H15" s="87"/>
      <c r="I15" s="87"/>
      <c r="J15" s="87"/>
    </row>
    <row r="16" spans="1:10">
      <c r="A16" s="87"/>
      <c r="B16" s="87"/>
      <c r="C16" s="87"/>
      <c r="D16" s="87"/>
      <c r="E16" s="87"/>
      <c r="F16" s="87"/>
      <c r="G16" s="87"/>
      <c r="H16" s="87"/>
      <c r="I16" s="87"/>
      <c r="J16" s="87"/>
    </row>
    <row r="17" spans="1:10">
      <c r="A17" s="87"/>
      <c r="B17" s="87"/>
      <c r="C17" s="87"/>
      <c r="D17" s="87"/>
      <c r="E17" s="87"/>
      <c r="F17" s="87"/>
      <c r="G17" s="87"/>
      <c r="H17" s="87"/>
      <c r="I17" s="87"/>
      <c r="J17" s="87"/>
    </row>
    <row r="18" spans="1:10">
      <c r="A18" s="87"/>
      <c r="B18" s="87"/>
      <c r="C18" s="87"/>
      <c r="D18" s="87"/>
      <c r="E18" s="87"/>
      <c r="F18" s="87"/>
      <c r="G18" s="87"/>
      <c r="H18" s="87"/>
      <c r="I18" s="87"/>
      <c r="J18" s="87"/>
    </row>
    <row r="19" spans="1:10">
      <c r="A19" s="87"/>
      <c r="B19" s="87"/>
      <c r="C19" s="87"/>
      <c r="D19" s="87"/>
      <c r="E19" s="87"/>
      <c r="F19" s="87"/>
      <c r="G19" s="87"/>
      <c r="H19" s="87"/>
      <c r="I19" s="87"/>
      <c r="J19" s="87"/>
    </row>
    <row r="21" spans="1:10">
      <c r="A21" t="s">
        <v>2</v>
      </c>
    </row>
    <row r="22" spans="1:10">
      <c r="A22" s="86"/>
      <c r="B22" s="86"/>
      <c r="C22" s="86"/>
      <c r="D22" s="86"/>
      <c r="E22" s="86"/>
      <c r="F22" s="86"/>
      <c r="G22" s="86"/>
      <c r="H22" s="86"/>
      <c r="I22" s="86"/>
      <c r="J22" s="86"/>
    </row>
    <row r="23" spans="1:10">
      <c r="A23" s="86"/>
      <c r="B23" s="86"/>
      <c r="C23" s="86"/>
      <c r="D23" s="86"/>
      <c r="E23" s="86"/>
      <c r="F23" s="86"/>
      <c r="G23" s="86"/>
      <c r="H23" s="86"/>
      <c r="I23" s="86"/>
      <c r="J23" s="86"/>
    </row>
    <row r="24" spans="1:10">
      <c r="A24" s="86"/>
      <c r="B24" s="86"/>
      <c r="C24" s="86"/>
      <c r="D24" s="86"/>
      <c r="E24" s="86"/>
      <c r="F24" s="86"/>
      <c r="G24" s="86"/>
      <c r="H24" s="86"/>
      <c r="I24" s="86"/>
      <c r="J24" s="86"/>
    </row>
    <row r="25" spans="1:10">
      <c r="A25" s="86"/>
      <c r="B25" s="86"/>
      <c r="C25" s="86"/>
      <c r="D25" s="86"/>
      <c r="E25" s="86"/>
      <c r="F25" s="86"/>
      <c r="G25" s="86"/>
      <c r="H25" s="86"/>
      <c r="I25" s="86"/>
      <c r="J25" s="86"/>
    </row>
    <row r="26" spans="1:10">
      <c r="A26" s="86"/>
      <c r="B26" s="86"/>
      <c r="C26" s="86"/>
      <c r="D26" s="86"/>
      <c r="E26" s="86"/>
      <c r="F26" s="86"/>
      <c r="G26" s="86"/>
      <c r="H26" s="86"/>
      <c r="I26" s="86"/>
      <c r="J26" s="86"/>
    </row>
    <row r="27" spans="1:10">
      <c r="A27" s="86"/>
      <c r="B27" s="86"/>
      <c r="C27" s="86"/>
      <c r="D27" s="86"/>
      <c r="E27" s="86"/>
      <c r="F27" s="86"/>
      <c r="G27" s="86"/>
      <c r="H27" s="86"/>
      <c r="I27" s="86"/>
      <c r="J27" s="86"/>
    </row>
    <row r="28" spans="1:10">
      <c r="A28" s="86"/>
      <c r="B28" s="86"/>
      <c r="C28" s="86"/>
      <c r="D28" s="86"/>
      <c r="E28" s="86"/>
      <c r="F28" s="86"/>
      <c r="G28" s="86"/>
      <c r="H28" s="86"/>
      <c r="I28" s="86"/>
      <c r="J28" s="86"/>
    </row>
    <row r="29" spans="1:10">
      <c r="A29" s="86"/>
      <c r="B29" s="86"/>
      <c r="C29" s="86"/>
      <c r="D29" s="86"/>
      <c r="E29" s="86"/>
      <c r="F29" s="86"/>
      <c r="G29" s="86"/>
      <c r="H29" s="86"/>
      <c r="I29" s="86"/>
      <c r="J29" s="86"/>
    </row>
  </sheetData>
  <mergeCells count="3">
    <mergeCell ref="A2:J9"/>
    <mergeCell ref="A12:J19"/>
    <mergeCell ref="A22:J29"/>
  </mergeCells>
  <phoneticPr fontId="2"/>
  <pageMargins left="0.75" right="0.75" top="1" bottom="1" header="0.51111111111111107" footer="0.51111111111111107"/>
  <pageSetup paperSize="9" firstPageNumber="4294963191" orientation="portrait"/>
  <headerFooter alignWithMargins="0"/>
</worksheet>
</file>

<file path=xl/worksheets/sheet7.xml><?xml version="1.0" encoding="utf-8"?>
<worksheet xmlns="http://schemas.openxmlformats.org/spreadsheetml/2006/main" xmlns:r="http://schemas.openxmlformats.org/officeDocument/2006/relationships">
  <dimension ref="B2:I12"/>
  <sheetViews>
    <sheetView zoomScaleSheetLayoutView="100" workbookViewId="0">
      <selection activeCell="B7" sqref="B7"/>
    </sheetView>
  </sheetViews>
  <sheetFormatPr defaultColWidth="8.875" defaultRowHeight="17.25"/>
  <cols>
    <col min="1" max="1" width="3.125" style="27" customWidth="1"/>
    <col min="2" max="2" width="13.25" style="24" customWidth="1"/>
    <col min="3" max="3" width="15.75" style="26" customWidth="1"/>
    <col min="4" max="4" width="13" style="26" customWidth="1"/>
    <col min="5" max="5" width="15.875" style="32" customWidth="1"/>
    <col min="6" max="6" width="15.875" style="26" customWidth="1"/>
    <col min="7" max="7" width="15.875" style="32" customWidth="1"/>
    <col min="8" max="8" width="15.875" style="26" customWidth="1"/>
    <col min="9" max="9" width="15.875" style="32" customWidth="1"/>
    <col min="10" max="16384" width="8.875" style="27"/>
  </cols>
  <sheetData>
    <row r="2" spans="2:9">
      <c r="B2" s="25" t="s">
        <v>39</v>
      </c>
      <c r="C2" s="27"/>
    </row>
    <row r="4" spans="2:9">
      <c r="B4" s="30" t="s">
        <v>42</v>
      </c>
      <c r="C4" s="30" t="s">
        <v>40</v>
      </c>
      <c r="D4" s="30" t="s">
        <v>43</v>
      </c>
      <c r="E4" s="31" t="s">
        <v>41</v>
      </c>
      <c r="F4" s="30" t="s">
        <v>44</v>
      </c>
      <c r="G4" s="31" t="s">
        <v>41</v>
      </c>
      <c r="H4" s="30" t="s">
        <v>45</v>
      </c>
      <c r="I4" s="31" t="s">
        <v>41</v>
      </c>
    </row>
    <row r="5" spans="2:9">
      <c r="B5" s="28" t="s">
        <v>51</v>
      </c>
      <c r="C5" s="29" t="s">
        <v>50</v>
      </c>
      <c r="D5" s="29"/>
      <c r="E5" s="33"/>
      <c r="F5" s="29"/>
      <c r="G5" s="34"/>
      <c r="H5" s="29">
        <v>100</v>
      </c>
      <c r="I5" s="33">
        <v>42959</v>
      </c>
    </row>
    <row r="6" spans="2:9">
      <c r="B6" s="28">
        <v>552</v>
      </c>
      <c r="C6" s="29" t="s">
        <v>50</v>
      </c>
      <c r="D6" s="29"/>
      <c r="E6" s="33"/>
      <c r="F6" s="29"/>
      <c r="G6" s="33"/>
      <c r="H6" s="29">
        <v>100</v>
      </c>
      <c r="I6" s="33">
        <v>42963</v>
      </c>
    </row>
    <row r="7" spans="2:9">
      <c r="B7" s="28"/>
      <c r="C7" s="29"/>
      <c r="D7" s="29"/>
      <c r="E7" s="33"/>
      <c r="F7" s="29"/>
      <c r="G7" s="33"/>
      <c r="H7" s="29"/>
      <c r="I7" s="33"/>
    </row>
    <row r="8" spans="2:9">
      <c r="B8" s="28"/>
      <c r="C8" s="29"/>
      <c r="D8" s="29"/>
      <c r="E8" s="34"/>
      <c r="F8" s="29"/>
      <c r="G8" s="34"/>
      <c r="H8" s="29"/>
      <c r="I8" s="34"/>
    </row>
    <row r="9" spans="2:9">
      <c r="B9" s="28"/>
      <c r="C9" s="29"/>
      <c r="D9" s="29"/>
      <c r="E9" s="34"/>
      <c r="F9" s="29"/>
      <c r="G9" s="34"/>
      <c r="H9" s="29"/>
      <c r="I9" s="34"/>
    </row>
    <row r="10" spans="2:9">
      <c r="B10" s="28"/>
      <c r="C10" s="29"/>
      <c r="D10" s="29"/>
      <c r="E10" s="34"/>
      <c r="F10" s="29"/>
      <c r="G10" s="34"/>
      <c r="H10" s="29"/>
      <c r="I10" s="34"/>
    </row>
    <row r="11" spans="2:9">
      <c r="B11" s="28"/>
      <c r="C11" s="29"/>
      <c r="D11" s="29"/>
      <c r="E11" s="34"/>
      <c r="F11" s="29"/>
      <c r="G11" s="34"/>
      <c r="H11" s="29"/>
      <c r="I11" s="34"/>
    </row>
    <row r="12" spans="2:9">
      <c r="B12" s="28"/>
      <c r="C12" s="29"/>
      <c r="D12" s="29"/>
      <c r="E12" s="34"/>
      <c r="F12" s="29"/>
      <c r="G12" s="34"/>
      <c r="H12" s="29"/>
      <c r="I12" s="34"/>
    </row>
  </sheetData>
  <phoneticPr fontId="2"/>
  <pageMargins left="0.75" right="0.75" top="1" bottom="1" header="0.51111111111111107" footer="0.51111111111111107"/>
  <pageSetup paperSize="9" firstPageNumber="4294963191" orientation="portrait"/>
  <headerFooter alignWithMargins="0"/>
</worksheet>
</file>

<file path=xl/worksheets/sheet8.xml><?xml version="1.0" encoding="utf-8"?>
<worksheet xmlns="http://schemas.openxmlformats.org/spreadsheetml/2006/main" xmlns:r="http://schemas.openxmlformats.org/officeDocument/2006/relationships">
  <dimension ref="B2:V109"/>
  <sheetViews>
    <sheetView zoomScale="115" zoomScaleNormal="115" workbookViewId="0">
      <pane ySplit="8" topLeftCell="A9" activePane="bottomLeft" state="frozen"/>
      <selection pane="bottomLeft" activeCell="R19" sqref="R19:S19"/>
    </sheetView>
  </sheetViews>
  <sheetFormatPr defaultRowHeight="13.5"/>
  <cols>
    <col min="1" max="1" width="2.875" customWidth="1"/>
    <col min="2" max="18" width="6.625" customWidth="1"/>
    <col min="22" max="22" width="10.875" style="23" bestFit="1" customWidth="1"/>
  </cols>
  <sheetData>
    <row r="2" spans="2:21">
      <c r="B2" s="70" t="s">
        <v>5</v>
      </c>
      <c r="C2" s="70"/>
      <c r="D2" s="73"/>
      <c r="E2" s="73"/>
      <c r="F2" s="70" t="s">
        <v>6</v>
      </c>
      <c r="G2" s="70"/>
      <c r="H2" s="73" t="s">
        <v>36</v>
      </c>
      <c r="I2" s="73"/>
      <c r="J2" s="70" t="s">
        <v>7</v>
      </c>
      <c r="K2" s="70"/>
      <c r="L2" s="80">
        <f>C9</f>
        <v>1000000</v>
      </c>
      <c r="M2" s="73"/>
      <c r="N2" s="70" t="s">
        <v>8</v>
      </c>
      <c r="O2" s="70"/>
      <c r="P2" s="80" t="e">
        <f>C108+R108</f>
        <v>#VALUE!</v>
      </c>
      <c r="Q2" s="73"/>
      <c r="R2" s="1"/>
      <c r="S2" s="1"/>
      <c r="T2" s="1"/>
    </row>
    <row r="3" spans="2:21" ht="57" customHeight="1">
      <c r="B3" s="70" t="s">
        <v>9</v>
      </c>
      <c r="C3" s="70"/>
      <c r="D3" s="81" t="s">
        <v>38</v>
      </c>
      <c r="E3" s="81"/>
      <c r="F3" s="81"/>
      <c r="G3" s="81"/>
      <c r="H3" s="81"/>
      <c r="I3" s="81"/>
      <c r="J3" s="70" t="s">
        <v>10</v>
      </c>
      <c r="K3" s="70"/>
      <c r="L3" s="81" t="s">
        <v>35</v>
      </c>
      <c r="M3" s="82"/>
      <c r="N3" s="82"/>
      <c r="O3" s="82"/>
      <c r="P3" s="82"/>
      <c r="Q3" s="82"/>
      <c r="R3" s="1"/>
      <c r="S3" s="1"/>
    </row>
    <row r="4" spans="2:21">
      <c r="B4" s="70" t="s">
        <v>11</v>
      </c>
      <c r="C4" s="70"/>
      <c r="D4" s="78">
        <f>SUM($R$9:$S$993)</f>
        <v>153684.21052631587</v>
      </c>
      <c r="E4" s="78"/>
      <c r="F4" s="70" t="s">
        <v>12</v>
      </c>
      <c r="G4" s="70"/>
      <c r="H4" s="79">
        <f>SUM($T$9:$U$108)</f>
        <v>292.00000000000017</v>
      </c>
      <c r="I4" s="73"/>
      <c r="J4" s="83" t="s">
        <v>13</v>
      </c>
      <c r="K4" s="83"/>
      <c r="L4" s="80">
        <f>MAX($C$9:$D$990)-C9</f>
        <v>153684.21052631596</v>
      </c>
      <c r="M4" s="80"/>
      <c r="N4" s="83" t="s">
        <v>14</v>
      </c>
      <c r="O4" s="83"/>
      <c r="P4" s="78">
        <f>MIN($C$9:$D$990)-C9</f>
        <v>0</v>
      </c>
      <c r="Q4" s="78"/>
      <c r="R4" s="1"/>
      <c r="S4" s="1"/>
      <c r="T4" s="1"/>
    </row>
    <row r="5" spans="2:21">
      <c r="B5" s="22" t="s">
        <v>15</v>
      </c>
      <c r="C5" s="2">
        <f>COUNTIF($R$9:$R$990,"&gt;0")</f>
        <v>1</v>
      </c>
      <c r="D5" s="21" t="s">
        <v>16</v>
      </c>
      <c r="E5" s="16">
        <f>COUNTIF($R$9:$R$990,"&lt;0")</f>
        <v>0</v>
      </c>
      <c r="F5" s="21" t="s">
        <v>17</v>
      </c>
      <c r="G5" s="2">
        <f>COUNTIF($R$9:$R$990,"=0")</f>
        <v>0</v>
      </c>
      <c r="H5" s="21" t="s">
        <v>18</v>
      </c>
      <c r="I5" s="3">
        <f>C5/SUM(C5,E5,G5)</f>
        <v>1</v>
      </c>
      <c r="J5" s="69" t="s">
        <v>19</v>
      </c>
      <c r="K5" s="70"/>
      <c r="L5" s="71"/>
      <c r="M5" s="72"/>
      <c r="N5" s="18" t="s">
        <v>20</v>
      </c>
      <c r="O5" s="9"/>
      <c r="P5" s="71"/>
      <c r="Q5" s="72"/>
      <c r="R5" s="1"/>
      <c r="S5" s="1"/>
      <c r="T5" s="1"/>
    </row>
    <row r="6" spans="2:21">
      <c r="B6" s="11"/>
      <c r="C6" s="14"/>
      <c r="D6" s="15"/>
      <c r="E6" s="12"/>
      <c r="F6" s="11"/>
      <c r="G6" s="12"/>
      <c r="H6" s="11"/>
      <c r="I6" s="17"/>
      <c r="J6" s="11"/>
      <c r="K6" s="11"/>
      <c r="L6" s="12"/>
      <c r="M6" s="12"/>
      <c r="N6" s="13"/>
      <c r="O6" s="13"/>
      <c r="P6" s="10"/>
      <c r="Q6" s="7"/>
      <c r="R6" s="1"/>
      <c r="S6" s="1"/>
      <c r="T6" s="1"/>
    </row>
    <row r="7" spans="2:21">
      <c r="B7" s="53" t="s">
        <v>21</v>
      </c>
      <c r="C7" s="55" t="s">
        <v>22</v>
      </c>
      <c r="D7" s="56"/>
      <c r="E7" s="59" t="s">
        <v>23</v>
      </c>
      <c r="F7" s="60"/>
      <c r="G7" s="60"/>
      <c r="H7" s="60"/>
      <c r="I7" s="61"/>
      <c r="J7" s="62" t="s">
        <v>24</v>
      </c>
      <c r="K7" s="63"/>
      <c r="L7" s="64"/>
      <c r="M7" s="65" t="s">
        <v>25</v>
      </c>
      <c r="N7" s="66" t="s">
        <v>26</v>
      </c>
      <c r="O7" s="67"/>
      <c r="P7" s="67"/>
      <c r="Q7" s="68"/>
      <c r="R7" s="74" t="s">
        <v>27</v>
      </c>
      <c r="S7" s="74"/>
      <c r="T7" s="74"/>
      <c r="U7" s="74"/>
    </row>
    <row r="8" spans="2:21">
      <c r="B8" s="54"/>
      <c r="C8" s="57"/>
      <c r="D8" s="58"/>
      <c r="E8" s="19" t="s">
        <v>28</v>
      </c>
      <c r="F8" s="19" t="s">
        <v>29</v>
      </c>
      <c r="G8" s="19" t="s">
        <v>30</v>
      </c>
      <c r="H8" s="75" t="s">
        <v>31</v>
      </c>
      <c r="I8" s="61"/>
      <c r="J8" s="4" t="s">
        <v>32</v>
      </c>
      <c r="K8" s="76" t="s">
        <v>33</v>
      </c>
      <c r="L8" s="64"/>
      <c r="M8" s="65"/>
      <c r="N8" s="5" t="s">
        <v>28</v>
      </c>
      <c r="O8" s="5" t="s">
        <v>29</v>
      </c>
      <c r="P8" s="77" t="s">
        <v>31</v>
      </c>
      <c r="Q8" s="68"/>
      <c r="R8" s="74" t="s">
        <v>34</v>
      </c>
      <c r="S8" s="74"/>
      <c r="T8" s="74" t="s">
        <v>32</v>
      </c>
      <c r="U8" s="74"/>
    </row>
    <row r="9" spans="2:21">
      <c r="B9" s="20">
        <v>1</v>
      </c>
      <c r="C9" s="49">
        <v>1000000</v>
      </c>
      <c r="D9" s="49"/>
      <c r="E9" s="20">
        <v>2001</v>
      </c>
      <c r="F9" s="8">
        <v>42111</v>
      </c>
      <c r="G9" s="20" t="s">
        <v>4</v>
      </c>
      <c r="H9" s="50">
        <v>105.33</v>
      </c>
      <c r="I9" s="50"/>
      <c r="J9" s="20">
        <v>57</v>
      </c>
      <c r="K9" s="49">
        <f t="shared" ref="K9:K72" si="0">IF(F9="","",C9*0.03)</f>
        <v>30000</v>
      </c>
      <c r="L9" s="49"/>
      <c r="M9" s="6">
        <f>IF(J9="","",(K9/J9)/1000)</f>
        <v>0.52631578947368418</v>
      </c>
      <c r="N9" s="20">
        <v>2001</v>
      </c>
      <c r="O9" s="8">
        <v>42111</v>
      </c>
      <c r="P9" s="50">
        <v>108.25</v>
      </c>
      <c r="Q9" s="50"/>
      <c r="R9" s="51">
        <f>IF(O9="","",(IF(G9="売",H9-P9,P9-H9))*M9*100000)</f>
        <v>153684.21052631587</v>
      </c>
      <c r="S9" s="51"/>
      <c r="T9" s="52">
        <f>IF(O9="","",IF(R9&lt;0,J9*(-1),IF(G9="買",(P9-H9)*100,(H9-P9)*100)))</f>
        <v>292.00000000000017</v>
      </c>
      <c r="U9" s="52"/>
    </row>
    <row r="10" spans="2:21">
      <c r="B10" s="20">
        <v>2</v>
      </c>
      <c r="C10" s="49">
        <f t="shared" ref="C10:C73" si="1">IF(R9="","",C9+R9)</f>
        <v>1153684.210526316</v>
      </c>
      <c r="D10" s="49"/>
      <c r="E10" s="20"/>
      <c r="F10" s="8"/>
      <c r="G10" s="20" t="s">
        <v>4</v>
      </c>
      <c r="H10" s="50"/>
      <c r="I10" s="50"/>
      <c r="J10" s="20"/>
      <c r="K10" s="49" t="str">
        <f t="shared" si="0"/>
        <v/>
      </c>
      <c r="L10" s="49"/>
      <c r="M10" s="6" t="str">
        <f t="shared" ref="M10:M73" si="2">IF(J10="","",(K10/J10)/1000)</f>
        <v/>
      </c>
      <c r="N10" s="20"/>
      <c r="O10" s="8"/>
      <c r="P10" s="50"/>
      <c r="Q10" s="50"/>
      <c r="R10" s="51" t="str">
        <f t="shared" ref="R10:R73" si="3">IF(O10="","",(IF(G10="売",H10-P10,P10-H10))*M10*100000)</f>
        <v/>
      </c>
      <c r="S10" s="51"/>
      <c r="T10" s="52" t="str">
        <f t="shared" ref="T10:T73" si="4">IF(O10="","",IF(R10&lt;0,J10*(-1),IF(G10="買",(P10-H10)*100,(H10-P10)*100)))</f>
        <v/>
      </c>
      <c r="U10" s="52"/>
    </row>
    <row r="11" spans="2:21">
      <c r="B11" s="20">
        <v>3</v>
      </c>
      <c r="C11" s="49" t="str">
        <f t="shared" si="1"/>
        <v/>
      </c>
      <c r="D11" s="49"/>
      <c r="E11" s="20"/>
      <c r="F11" s="8"/>
      <c r="G11" s="20" t="s">
        <v>4</v>
      </c>
      <c r="H11" s="50"/>
      <c r="I11" s="50"/>
      <c r="J11" s="20"/>
      <c r="K11" s="49" t="str">
        <f t="shared" si="0"/>
        <v/>
      </c>
      <c r="L11" s="49"/>
      <c r="M11" s="6" t="str">
        <f t="shared" si="2"/>
        <v/>
      </c>
      <c r="N11" s="20"/>
      <c r="O11" s="8"/>
      <c r="P11" s="50"/>
      <c r="Q11" s="50"/>
      <c r="R11" s="51" t="str">
        <f t="shared" si="3"/>
        <v/>
      </c>
      <c r="S11" s="51"/>
      <c r="T11" s="52" t="str">
        <f t="shared" si="4"/>
        <v/>
      </c>
      <c r="U11" s="52"/>
    </row>
    <row r="12" spans="2:21">
      <c r="B12" s="20">
        <v>4</v>
      </c>
      <c r="C12" s="49" t="str">
        <f t="shared" si="1"/>
        <v/>
      </c>
      <c r="D12" s="49"/>
      <c r="E12" s="20"/>
      <c r="F12" s="8"/>
      <c r="G12" s="20" t="s">
        <v>3</v>
      </c>
      <c r="H12" s="50"/>
      <c r="I12" s="50"/>
      <c r="J12" s="20"/>
      <c r="K12" s="49" t="str">
        <f t="shared" si="0"/>
        <v/>
      </c>
      <c r="L12" s="49"/>
      <c r="M12" s="6" t="str">
        <f t="shared" si="2"/>
        <v/>
      </c>
      <c r="N12" s="20"/>
      <c r="O12" s="8"/>
      <c r="P12" s="50"/>
      <c r="Q12" s="50"/>
      <c r="R12" s="51" t="str">
        <f t="shared" si="3"/>
        <v/>
      </c>
      <c r="S12" s="51"/>
      <c r="T12" s="52" t="str">
        <f t="shared" si="4"/>
        <v/>
      </c>
      <c r="U12" s="52"/>
    </row>
    <row r="13" spans="2:21">
      <c r="B13" s="20">
        <v>5</v>
      </c>
      <c r="C13" s="49" t="str">
        <f t="shared" si="1"/>
        <v/>
      </c>
      <c r="D13" s="49"/>
      <c r="E13" s="20"/>
      <c r="F13" s="8"/>
      <c r="G13" s="20" t="s">
        <v>3</v>
      </c>
      <c r="H13" s="50"/>
      <c r="I13" s="50"/>
      <c r="J13" s="20"/>
      <c r="K13" s="49" t="str">
        <f t="shared" si="0"/>
        <v/>
      </c>
      <c r="L13" s="49"/>
      <c r="M13" s="6" t="str">
        <f t="shared" si="2"/>
        <v/>
      </c>
      <c r="N13" s="20"/>
      <c r="O13" s="8"/>
      <c r="P13" s="50"/>
      <c r="Q13" s="50"/>
      <c r="R13" s="51" t="str">
        <f t="shared" si="3"/>
        <v/>
      </c>
      <c r="S13" s="51"/>
      <c r="T13" s="52" t="str">
        <f t="shared" si="4"/>
        <v/>
      </c>
      <c r="U13" s="52"/>
    </row>
    <row r="14" spans="2:21">
      <c r="B14" s="20">
        <v>6</v>
      </c>
      <c r="C14" s="49" t="str">
        <f t="shared" si="1"/>
        <v/>
      </c>
      <c r="D14" s="49"/>
      <c r="E14" s="20"/>
      <c r="F14" s="8"/>
      <c r="G14" s="20" t="s">
        <v>4</v>
      </c>
      <c r="H14" s="50"/>
      <c r="I14" s="50"/>
      <c r="J14" s="20"/>
      <c r="K14" s="49" t="str">
        <f t="shared" si="0"/>
        <v/>
      </c>
      <c r="L14" s="49"/>
      <c r="M14" s="6" t="str">
        <f t="shared" si="2"/>
        <v/>
      </c>
      <c r="N14" s="20"/>
      <c r="O14" s="8"/>
      <c r="P14" s="50"/>
      <c r="Q14" s="50"/>
      <c r="R14" s="51" t="str">
        <f t="shared" si="3"/>
        <v/>
      </c>
      <c r="S14" s="51"/>
      <c r="T14" s="52" t="str">
        <f t="shared" si="4"/>
        <v/>
      </c>
      <c r="U14" s="52"/>
    </row>
    <row r="15" spans="2:21">
      <c r="B15" s="20">
        <v>7</v>
      </c>
      <c r="C15" s="49" t="str">
        <f t="shared" si="1"/>
        <v/>
      </c>
      <c r="D15" s="49"/>
      <c r="E15" s="20"/>
      <c r="F15" s="8"/>
      <c r="G15" s="20" t="s">
        <v>4</v>
      </c>
      <c r="H15" s="50"/>
      <c r="I15" s="50"/>
      <c r="J15" s="20"/>
      <c r="K15" s="49" t="str">
        <f t="shared" si="0"/>
        <v/>
      </c>
      <c r="L15" s="49"/>
      <c r="M15" s="6" t="str">
        <f t="shared" si="2"/>
        <v/>
      </c>
      <c r="N15" s="20"/>
      <c r="O15" s="8"/>
      <c r="P15" s="50"/>
      <c r="Q15" s="50"/>
      <c r="R15" s="51" t="str">
        <f t="shared" si="3"/>
        <v/>
      </c>
      <c r="S15" s="51"/>
      <c r="T15" s="52" t="str">
        <f t="shared" si="4"/>
        <v/>
      </c>
      <c r="U15" s="52"/>
    </row>
    <row r="16" spans="2:21">
      <c r="B16" s="20">
        <v>8</v>
      </c>
      <c r="C16" s="49" t="str">
        <f t="shared" si="1"/>
        <v/>
      </c>
      <c r="D16" s="49"/>
      <c r="E16" s="20"/>
      <c r="F16" s="8"/>
      <c r="G16" s="20" t="s">
        <v>4</v>
      </c>
      <c r="H16" s="50"/>
      <c r="I16" s="50"/>
      <c r="J16" s="20"/>
      <c r="K16" s="49" t="str">
        <f t="shared" si="0"/>
        <v/>
      </c>
      <c r="L16" s="49"/>
      <c r="M16" s="6" t="str">
        <f t="shared" si="2"/>
        <v/>
      </c>
      <c r="N16" s="20"/>
      <c r="O16" s="8"/>
      <c r="P16" s="50"/>
      <c r="Q16" s="50"/>
      <c r="R16" s="51" t="str">
        <f t="shared" si="3"/>
        <v/>
      </c>
      <c r="S16" s="51"/>
      <c r="T16" s="52" t="str">
        <f t="shared" si="4"/>
        <v/>
      </c>
      <c r="U16" s="52"/>
    </row>
    <row r="17" spans="2:21">
      <c r="B17" s="20">
        <v>9</v>
      </c>
      <c r="C17" s="49" t="str">
        <f t="shared" si="1"/>
        <v/>
      </c>
      <c r="D17" s="49"/>
      <c r="E17" s="20"/>
      <c r="F17" s="8"/>
      <c r="G17" s="20" t="s">
        <v>4</v>
      </c>
      <c r="H17" s="50"/>
      <c r="I17" s="50"/>
      <c r="J17" s="20"/>
      <c r="K17" s="49" t="str">
        <f t="shared" si="0"/>
        <v/>
      </c>
      <c r="L17" s="49"/>
      <c r="M17" s="6" t="str">
        <f t="shared" si="2"/>
        <v/>
      </c>
      <c r="N17" s="20"/>
      <c r="O17" s="8"/>
      <c r="P17" s="50"/>
      <c r="Q17" s="50"/>
      <c r="R17" s="51" t="str">
        <f t="shared" si="3"/>
        <v/>
      </c>
      <c r="S17" s="51"/>
      <c r="T17" s="52" t="str">
        <f t="shared" si="4"/>
        <v/>
      </c>
      <c r="U17" s="52"/>
    </row>
    <row r="18" spans="2:21">
      <c r="B18" s="20">
        <v>10</v>
      </c>
      <c r="C18" s="49" t="str">
        <f t="shared" si="1"/>
        <v/>
      </c>
      <c r="D18" s="49"/>
      <c r="E18" s="20"/>
      <c r="F18" s="8"/>
      <c r="G18" s="20" t="s">
        <v>4</v>
      </c>
      <c r="H18" s="50"/>
      <c r="I18" s="50"/>
      <c r="J18" s="20"/>
      <c r="K18" s="49" t="str">
        <f t="shared" si="0"/>
        <v/>
      </c>
      <c r="L18" s="49"/>
      <c r="M18" s="6" t="str">
        <f t="shared" si="2"/>
        <v/>
      </c>
      <c r="N18" s="20"/>
      <c r="O18" s="8"/>
      <c r="P18" s="50"/>
      <c r="Q18" s="50"/>
      <c r="R18" s="51" t="str">
        <f t="shared" si="3"/>
        <v/>
      </c>
      <c r="S18" s="51"/>
      <c r="T18" s="52" t="str">
        <f t="shared" si="4"/>
        <v/>
      </c>
      <c r="U18" s="52"/>
    </row>
    <row r="19" spans="2:21">
      <c r="B19" s="20">
        <v>11</v>
      </c>
      <c r="C19" s="49" t="str">
        <f t="shared" si="1"/>
        <v/>
      </c>
      <c r="D19" s="49"/>
      <c r="E19" s="20"/>
      <c r="F19" s="8"/>
      <c r="G19" s="20" t="s">
        <v>4</v>
      </c>
      <c r="H19" s="50"/>
      <c r="I19" s="50"/>
      <c r="J19" s="20"/>
      <c r="K19" s="49" t="str">
        <f t="shared" si="0"/>
        <v/>
      </c>
      <c r="L19" s="49"/>
      <c r="M19" s="6" t="str">
        <f t="shared" si="2"/>
        <v/>
      </c>
      <c r="N19" s="20"/>
      <c r="O19" s="8"/>
      <c r="P19" s="50"/>
      <c r="Q19" s="50"/>
      <c r="R19" s="51" t="str">
        <f t="shared" si="3"/>
        <v/>
      </c>
      <c r="S19" s="51"/>
      <c r="T19" s="52" t="str">
        <f t="shared" si="4"/>
        <v/>
      </c>
      <c r="U19" s="52"/>
    </row>
    <row r="20" spans="2:21">
      <c r="B20" s="20">
        <v>12</v>
      </c>
      <c r="C20" s="49" t="str">
        <f t="shared" si="1"/>
        <v/>
      </c>
      <c r="D20" s="49"/>
      <c r="E20" s="20"/>
      <c r="F20" s="8"/>
      <c r="G20" s="20" t="s">
        <v>4</v>
      </c>
      <c r="H20" s="50"/>
      <c r="I20" s="50"/>
      <c r="J20" s="20"/>
      <c r="K20" s="49" t="str">
        <f t="shared" si="0"/>
        <v/>
      </c>
      <c r="L20" s="49"/>
      <c r="M20" s="6" t="str">
        <f t="shared" si="2"/>
        <v/>
      </c>
      <c r="N20" s="20"/>
      <c r="O20" s="8"/>
      <c r="P20" s="50"/>
      <c r="Q20" s="50"/>
      <c r="R20" s="51" t="str">
        <f t="shared" si="3"/>
        <v/>
      </c>
      <c r="S20" s="51"/>
      <c r="T20" s="52" t="str">
        <f t="shared" si="4"/>
        <v/>
      </c>
      <c r="U20" s="52"/>
    </row>
    <row r="21" spans="2:21">
      <c r="B21" s="20">
        <v>13</v>
      </c>
      <c r="C21" s="49" t="str">
        <f t="shared" si="1"/>
        <v/>
      </c>
      <c r="D21" s="49"/>
      <c r="E21" s="20"/>
      <c r="F21" s="8"/>
      <c r="G21" s="20" t="s">
        <v>4</v>
      </c>
      <c r="H21" s="50"/>
      <c r="I21" s="50"/>
      <c r="J21" s="20"/>
      <c r="K21" s="49" t="str">
        <f t="shared" si="0"/>
        <v/>
      </c>
      <c r="L21" s="49"/>
      <c r="M21" s="6" t="str">
        <f t="shared" si="2"/>
        <v/>
      </c>
      <c r="N21" s="20"/>
      <c r="O21" s="8"/>
      <c r="P21" s="50"/>
      <c r="Q21" s="50"/>
      <c r="R21" s="51" t="str">
        <f t="shared" si="3"/>
        <v/>
      </c>
      <c r="S21" s="51"/>
      <c r="T21" s="52" t="str">
        <f t="shared" si="4"/>
        <v/>
      </c>
      <c r="U21" s="52"/>
    </row>
    <row r="22" spans="2:21">
      <c r="B22" s="20">
        <v>14</v>
      </c>
      <c r="C22" s="49" t="str">
        <f t="shared" si="1"/>
        <v/>
      </c>
      <c r="D22" s="49"/>
      <c r="E22" s="20"/>
      <c r="F22" s="8"/>
      <c r="G22" s="20" t="s">
        <v>3</v>
      </c>
      <c r="H22" s="50"/>
      <c r="I22" s="50"/>
      <c r="J22" s="20"/>
      <c r="K22" s="49" t="str">
        <f t="shared" si="0"/>
        <v/>
      </c>
      <c r="L22" s="49"/>
      <c r="M22" s="6" t="str">
        <f t="shared" si="2"/>
        <v/>
      </c>
      <c r="N22" s="20"/>
      <c r="O22" s="8"/>
      <c r="P22" s="50"/>
      <c r="Q22" s="50"/>
      <c r="R22" s="51" t="str">
        <f t="shared" si="3"/>
        <v/>
      </c>
      <c r="S22" s="51"/>
      <c r="T22" s="52" t="str">
        <f t="shared" si="4"/>
        <v/>
      </c>
      <c r="U22" s="52"/>
    </row>
    <row r="23" spans="2:21">
      <c r="B23" s="20">
        <v>15</v>
      </c>
      <c r="C23" s="49" t="str">
        <f t="shared" si="1"/>
        <v/>
      </c>
      <c r="D23" s="49"/>
      <c r="E23" s="20"/>
      <c r="F23" s="8"/>
      <c r="G23" s="20" t="s">
        <v>4</v>
      </c>
      <c r="H23" s="50"/>
      <c r="I23" s="50"/>
      <c r="J23" s="20"/>
      <c r="K23" s="49" t="str">
        <f t="shared" si="0"/>
        <v/>
      </c>
      <c r="L23" s="49"/>
      <c r="M23" s="6" t="str">
        <f t="shared" si="2"/>
        <v/>
      </c>
      <c r="N23" s="20"/>
      <c r="O23" s="8"/>
      <c r="P23" s="50"/>
      <c r="Q23" s="50"/>
      <c r="R23" s="51" t="str">
        <f t="shared" si="3"/>
        <v/>
      </c>
      <c r="S23" s="51"/>
      <c r="T23" s="52" t="str">
        <f t="shared" si="4"/>
        <v/>
      </c>
      <c r="U23" s="52"/>
    </row>
    <row r="24" spans="2:21">
      <c r="B24" s="20">
        <v>16</v>
      </c>
      <c r="C24" s="49" t="str">
        <f t="shared" si="1"/>
        <v/>
      </c>
      <c r="D24" s="49"/>
      <c r="E24" s="20"/>
      <c r="F24" s="8"/>
      <c r="G24" s="20" t="s">
        <v>4</v>
      </c>
      <c r="H24" s="50"/>
      <c r="I24" s="50"/>
      <c r="J24" s="20"/>
      <c r="K24" s="49" t="str">
        <f t="shared" si="0"/>
        <v/>
      </c>
      <c r="L24" s="49"/>
      <c r="M24" s="6" t="str">
        <f t="shared" si="2"/>
        <v/>
      </c>
      <c r="N24" s="20"/>
      <c r="O24" s="8"/>
      <c r="P24" s="50"/>
      <c r="Q24" s="50"/>
      <c r="R24" s="51" t="str">
        <f t="shared" si="3"/>
        <v/>
      </c>
      <c r="S24" s="51"/>
      <c r="T24" s="52" t="str">
        <f t="shared" si="4"/>
        <v/>
      </c>
      <c r="U24" s="52"/>
    </row>
    <row r="25" spans="2:21">
      <c r="B25" s="20">
        <v>17</v>
      </c>
      <c r="C25" s="49" t="str">
        <f t="shared" si="1"/>
        <v/>
      </c>
      <c r="D25" s="49"/>
      <c r="E25" s="20"/>
      <c r="F25" s="8"/>
      <c r="G25" s="20" t="s">
        <v>4</v>
      </c>
      <c r="H25" s="50"/>
      <c r="I25" s="50"/>
      <c r="J25" s="20"/>
      <c r="K25" s="49" t="str">
        <f t="shared" si="0"/>
        <v/>
      </c>
      <c r="L25" s="49"/>
      <c r="M25" s="6" t="str">
        <f t="shared" si="2"/>
        <v/>
      </c>
      <c r="N25" s="20"/>
      <c r="O25" s="8"/>
      <c r="P25" s="50"/>
      <c r="Q25" s="50"/>
      <c r="R25" s="51" t="str">
        <f t="shared" si="3"/>
        <v/>
      </c>
      <c r="S25" s="51"/>
      <c r="T25" s="52" t="str">
        <f t="shared" si="4"/>
        <v/>
      </c>
      <c r="U25" s="52"/>
    </row>
    <row r="26" spans="2:21">
      <c r="B26" s="20">
        <v>18</v>
      </c>
      <c r="C26" s="49" t="str">
        <f t="shared" si="1"/>
        <v/>
      </c>
      <c r="D26" s="49"/>
      <c r="E26" s="20"/>
      <c r="F26" s="8"/>
      <c r="G26" s="20" t="s">
        <v>4</v>
      </c>
      <c r="H26" s="50"/>
      <c r="I26" s="50"/>
      <c r="J26" s="20"/>
      <c r="K26" s="49" t="str">
        <f t="shared" si="0"/>
        <v/>
      </c>
      <c r="L26" s="49"/>
      <c r="M26" s="6" t="str">
        <f t="shared" si="2"/>
        <v/>
      </c>
      <c r="N26" s="20"/>
      <c r="O26" s="8"/>
      <c r="P26" s="50"/>
      <c r="Q26" s="50"/>
      <c r="R26" s="51" t="str">
        <f t="shared" si="3"/>
        <v/>
      </c>
      <c r="S26" s="51"/>
      <c r="T26" s="52" t="str">
        <f t="shared" si="4"/>
        <v/>
      </c>
      <c r="U26" s="52"/>
    </row>
    <row r="27" spans="2:21">
      <c r="B27" s="20">
        <v>19</v>
      </c>
      <c r="C27" s="49" t="str">
        <f t="shared" si="1"/>
        <v/>
      </c>
      <c r="D27" s="49"/>
      <c r="E27" s="20"/>
      <c r="F27" s="8"/>
      <c r="G27" s="20" t="s">
        <v>3</v>
      </c>
      <c r="H27" s="50"/>
      <c r="I27" s="50"/>
      <c r="J27" s="20"/>
      <c r="K27" s="49" t="str">
        <f t="shared" si="0"/>
        <v/>
      </c>
      <c r="L27" s="49"/>
      <c r="M27" s="6" t="str">
        <f t="shared" si="2"/>
        <v/>
      </c>
      <c r="N27" s="20"/>
      <c r="O27" s="8"/>
      <c r="P27" s="50"/>
      <c r="Q27" s="50"/>
      <c r="R27" s="51" t="str">
        <f t="shared" si="3"/>
        <v/>
      </c>
      <c r="S27" s="51"/>
      <c r="T27" s="52" t="str">
        <f t="shared" si="4"/>
        <v/>
      </c>
      <c r="U27" s="52"/>
    </row>
    <row r="28" spans="2:21">
      <c r="B28" s="20">
        <v>20</v>
      </c>
      <c r="C28" s="49" t="str">
        <f t="shared" si="1"/>
        <v/>
      </c>
      <c r="D28" s="49"/>
      <c r="E28" s="20"/>
      <c r="F28" s="8"/>
      <c r="G28" s="20" t="s">
        <v>4</v>
      </c>
      <c r="H28" s="50"/>
      <c r="I28" s="50"/>
      <c r="J28" s="20"/>
      <c r="K28" s="49" t="str">
        <f t="shared" si="0"/>
        <v/>
      </c>
      <c r="L28" s="49"/>
      <c r="M28" s="6" t="str">
        <f t="shared" si="2"/>
        <v/>
      </c>
      <c r="N28" s="20"/>
      <c r="O28" s="8"/>
      <c r="P28" s="50"/>
      <c r="Q28" s="50"/>
      <c r="R28" s="51" t="str">
        <f t="shared" si="3"/>
        <v/>
      </c>
      <c r="S28" s="51"/>
      <c r="T28" s="52" t="str">
        <f t="shared" si="4"/>
        <v/>
      </c>
      <c r="U28" s="52"/>
    </row>
    <row r="29" spans="2:21">
      <c r="B29" s="20">
        <v>21</v>
      </c>
      <c r="C29" s="49" t="str">
        <f t="shared" si="1"/>
        <v/>
      </c>
      <c r="D29" s="49"/>
      <c r="E29" s="20"/>
      <c r="F29" s="8"/>
      <c r="G29" s="20" t="s">
        <v>3</v>
      </c>
      <c r="H29" s="50"/>
      <c r="I29" s="50"/>
      <c r="J29" s="20"/>
      <c r="K29" s="49" t="str">
        <f t="shared" si="0"/>
        <v/>
      </c>
      <c r="L29" s="49"/>
      <c r="M29" s="6" t="str">
        <f t="shared" si="2"/>
        <v/>
      </c>
      <c r="N29" s="20"/>
      <c r="O29" s="8"/>
      <c r="P29" s="50"/>
      <c r="Q29" s="50"/>
      <c r="R29" s="51" t="str">
        <f t="shared" si="3"/>
        <v/>
      </c>
      <c r="S29" s="51"/>
      <c r="T29" s="52" t="str">
        <f t="shared" si="4"/>
        <v/>
      </c>
      <c r="U29" s="52"/>
    </row>
    <row r="30" spans="2:21">
      <c r="B30" s="20">
        <v>22</v>
      </c>
      <c r="C30" s="49" t="str">
        <f t="shared" si="1"/>
        <v/>
      </c>
      <c r="D30" s="49"/>
      <c r="E30" s="20"/>
      <c r="F30" s="8"/>
      <c r="G30" s="20" t="s">
        <v>3</v>
      </c>
      <c r="H30" s="50"/>
      <c r="I30" s="50"/>
      <c r="J30" s="20"/>
      <c r="K30" s="49" t="str">
        <f t="shared" si="0"/>
        <v/>
      </c>
      <c r="L30" s="49"/>
      <c r="M30" s="6" t="str">
        <f t="shared" si="2"/>
        <v/>
      </c>
      <c r="N30" s="20"/>
      <c r="O30" s="8"/>
      <c r="P30" s="50"/>
      <c r="Q30" s="50"/>
      <c r="R30" s="51" t="str">
        <f t="shared" si="3"/>
        <v/>
      </c>
      <c r="S30" s="51"/>
      <c r="T30" s="52" t="str">
        <f t="shared" si="4"/>
        <v/>
      </c>
      <c r="U30" s="52"/>
    </row>
    <row r="31" spans="2:21">
      <c r="B31" s="20">
        <v>23</v>
      </c>
      <c r="C31" s="49" t="str">
        <f t="shared" si="1"/>
        <v/>
      </c>
      <c r="D31" s="49"/>
      <c r="E31" s="20"/>
      <c r="F31" s="8"/>
      <c r="G31" s="20" t="s">
        <v>3</v>
      </c>
      <c r="H31" s="50"/>
      <c r="I31" s="50"/>
      <c r="J31" s="20"/>
      <c r="K31" s="49" t="str">
        <f t="shared" si="0"/>
        <v/>
      </c>
      <c r="L31" s="49"/>
      <c r="M31" s="6" t="str">
        <f t="shared" si="2"/>
        <v/>
      </c>
      <c r="N31" s="20"/>
      <c r="O31" s="8"/>
      <c r="P31" s="50"/>
      <c r="Q31" s="50"/>
      <c r="R31" s="51" t="str">
        <f t="shared" si="3"/>
        <v/>
      </c>
      <c r="S31" s="51"/>
      <c r="T31" s="52" t="str">
        <f t="shared" si="4"/>
        <v/>
      </c>
      <c r="U31" s="52"/>
    </row>
    <row r="32" spans="2:21">
      <c r="B32" s="20">
        <v>24</v>
      </c>
      <c r="C32" s="49" t="str">
        <f t="shared" si="1"/>
        <v/>
      </c>
      <c r="D32" s="49"/>
      <c r="E32" s="20"/>
      <c r="F32" s="8"/>
      <c r="G32" s="20" t="s">
        <v>3</v>
      </c>
      <c r="H32" s="50"/>
      <c r="I32" s="50"/>
      <c r="J32" s="20"/>
      <c r="K32" s="49" t="str">
        <f t="shared" si="0"/>
        <v/>
      </c>
      <c r="L32" s="49"/>
      <c r="M32" s="6" t="str">
        <f t="shared" si="2"/>
        <v/>
      </c>
      <c r="N32" s="20"/>
      <c r="O32" s="8"/>
      <c r="P32" s="50"/>
      <c r="Q32" s="50"/>
      <c r="R32" s="51" t="str">
        <f t="shared" si="3"/>
        <v/>
      </c>
      <c r="S32" s="51"/>
      <c r="T32" s="52" t="str">
        <f t="shared" si="4"/>
        <v/>
      </c>
      <c r="U32" s="52"/>
    </row>
    <row r="33" spans="2:21">
      <c r="B33" s="20">
        <v>25</v>
      </c>
      <c r="C33" s="49" t="str">
        <f t="shared" si="1"/>
        <v/>
      </c>
      <c r="D33" s="49"/>
      <c r="E33" s="20"/>
      <c r="F33" s="8"/>
      <c r="G33" s="20" t="s">
        <v>4</v>
      </c>
      <c r="H33" s="50"/>
      <c r="I33" s="50"/>
      <c r="J33" s="20"/>
      <c r="K33" s="49" t="str">
        <f t="shared" si="0"/>
        <v/>
      </c>
      <c r="L33" s="49"/>
      <c r="M33" s="6" t="str">
        <f t="shared" si="2"/>
        <v/>
      </c>
      <c r="N33" s="20"/>
      <c r="O33" s="8"/>
      <c r="P33" s="50"/>
      <c r="Q33" s="50"/>
      <c r="R33" s="51" t="str">
        <f t="shared" si="3"/>
        <v/>
      </c>
      <c r="S33" s="51"/>
      <c r="T33" s="52" t="str">
        <f t="shared" si="4"/>
        <v/>
      </c>
      <c r="U33" s="52"/>
    </row>
    <row r="34" spans="2:21">
      <c r="B34" s="20">
        <v>26</v>
      </c>
      <c r="C34" s="49" t="str">
        <f t="shared" si="1"/>
        <v/>
      </c>
      <c r="D34" s="49"/>
      <c r="E34" s="20"/>
      <c r="F34" s="8"/>
      <c r="G34" s="20" t="s">
        <v>3</v>
      </c>
      <c r="H34" s="50"/>
      <c r="I34" s="50"/>
      <c r="J34" s="20"/>
      <c r="K34" s="49" t="str">
        <f t="shared" si="0"/>
        <v/>
      </c>
      <c r="L34" s="49"/>
      <c r="M34" s="6" t="str">
        <f t="shared" si="2"/>
        <v/>
      </c>
      <c r="N34" s="20"/>
      <c r="O34" s="8"/>
      <c r="P34" s="50"/>
      <c r="Q34" s="50"/>
      <c r="R34" s="51" t="str">
        <f t="shared" si="3"/>
        <v/>
      </c>
      <c r="S34" s="51"/>
      <c r="T34" s="52" t="str">
        <f t="shared" si="4"/>
        <v/>
      </c>
      <c r="U34" s="52"/>
    </row>
    <row r="35" spans="2:21">
      <c r="B35" s="20">
        <v>27</v>
      </c>
      <c r="C35" s="49" t="str">
        <f t="shared" si="1"/>
        <v/>
      </c>
      <c r="D35" s="49"/>
      <c r="E35" s="20"/>
      <c r="F35" s="8"/>
      <c r="G35" s="20" t="s">
        <v>3</v>
      </c>
      <c r="H35" s="50"/>
      <c r="I35" s="50"/>
      <c r="J35" s="20"/>
      <c r="K35" s="49" t="str">
        <f t="shared" si="0"/>
        <v/>
      </c>
      <c r="L35" s="49"/>
      <c r="M35" s="6" t="str">
        <f t="shared" si="2"/>
        <v/>
      </c>
      <c r="N35" s="20"/>
      <c r="O35" s="8"/>
      <c r="P35" s="50"/>
      <c r="Q35" s="50"/>
      <c r="R35" s="51" t="str">
        <f t="shared" si="3"/>
        <v/>
      </c>
      <c r="S35" s="51"/>
      <c r="T35" s="52" t="str">
        <f t="shared" si="4"/>
        <v/>
      </c>
      <c r="U35" s="52"/>
    </row>
    <row r="36" spans="2:21">
      <c r="B36" s="20">
        <v>28</v>
      </c>
      <c r="C36" s="49" t="str">
        <f t="shared" si="1"/>
        <v/>
      </c>
      <c r="D36" s="49"/>
      <c r="E36" s="20"/>
      <c r="F36" s="8"/>
      <c r="G36" s="20" t="s">
        <v>3</v>
      </c>
      <c r="H36" s="50"/>
      <c r="I36" s="50"/>
      <c r="J36" s="20"/>
      <c r="K36" s="49" t="str">
        <f t="shared" si="0"/>
        <v/>
      </c>
      <c r="L36" s="49"/>
      <c r="M36" s="6" t="str">
        <f t="shared" si="2"/>
        <v/>
      </c>
      <c r="N36" s="20"/>
      <c r="O36" s="8"/>
      <c r="P36" s="50"/>
      <c r="Q36" s="50"/>
      <c r="R36" s="51" t="str">
        <f t="shared" si="3"/>
        <v/>
      </c>
      <c r="S36" s="51"/>
      <c r="T36" s="52" t="str">
        <f t="shared" si="4"/>
        <v/>
      </c>
      <c r="U36" s="52"/>
    </row>
    <row r="37" spans="2:21">
      <c r="B37" s="20">
        <v>29</v>
      </c>
      <c r="C37" s="49" t="str">
        <f t="shared" si="1"/>
        <v/>
      </c>
      <c r="D37" s="49"/>
      <c r="E37" s="20"/>
      <c r="F37" s="8"/>
      <c r="G37" s="20" t="s">
        <v>3</v>
      </c>
      <c r="H37" s="50"/>
      <c r="I37" s="50"/>
      <c r="J37" s="20"/>
      <c r="K37" s="49" t="str">
        <f t="shared" si="0"/>
        <v/>
      </c>
      <c r="L37" s="49"/>
      <c r="M37" s="6" t="str">
        <f t="shared" si="2"/>
        <v/>
      </c>
      <c r="N37" s="20"/>
      <c r="O37" s="8"/>
      <c r="P37" s="50"/>
      <c r="Q37" s="50"/>
      <c r="R37" s="51" t="str">
        <f t="shared" si="3"/>
        <v/>
      </c>
      <c r="S37" s="51"/>
      <c r="T37" s="52" t="str">
        <f t="shared" si="4"/>
        <v/>
      </c>
      <c r="U37" s="52"/>
    </row>
    <row r="38" spans="2:21">
      <c r="B38" s="20">
        <v>30</v>
      </c>
      <c r="C38" s="49" t="str">
        <f t="shared" si="1"/>
        <v/>
      </c>
      <c r="D38" s="49"/>
      <c r="E38" s="20"/>
      <c r="F38" s="8"/>
      <c r="G38" s="20" t="s">
        <v>4</v>
      </c>
      <c r="H38" s="50"/>
      <c r="I38" s="50"/>
      <c r="J38" s="20"/>
      <c r="K38" s="49" t="str">
        <f t="shared" si="0"/>
        <v/>
      </c>
      <c r="L38" s="49"/>
      <c r="M38" s="6" t="str">
        <f t="shared" si="2"/>
        <v/>
      </c>
      <c r="N38" s="20"/>
      <c r="O38" s="8"/>
      <c r="P38" s="50"/>
      <c r="Q38" s="50"/>
      <c r="R38" s="51" t="str">
        <f t="shared" si="3"/>
        <v/>
      </c>
      <c r="S38" s="51"/>
      <c r="T38" s="52" t="str">
        <f t="shared" si="4"/>
        <v/>
      </c>
      <c r="U38" s="52"/>
    </row>
    <row r="39" spans="2:21">
      <c r="B39" s="20">
        <v>31</v>
      </c>
      <c r="C39" s="49" t="str">
        <f t="shared" si="1"/>
        <v/>
      </c>
      <c r="D39" s="49"/>
      <c r="E39" s="20"/>
      <c r="F39" s="8"/>
      <c r="G39" s="20" t="s">
        <v>4</v>
      </c>
      <c r="H39" s="50"/>
      <c r="I39" s="50"/>
      <c r="J39" s="20"/>
      <c r="K39" s="49" t="str">
        <f t="shared" si="0"/>
        <v/>
      </c>
      <c r="L39" s="49"/>
      <c r="M39" s="6" t="str">
        <f t="shared" si="2"/>
        <v/>
      </c>
      <c r="N39" s="20"/>
      <c r="O39" s="8"/>
      <c r="P39" s="50"/>
      <c r="Q39" s="50"/>
      <c r="R39" s="51" t="str">
        <f t="shared" si="3"/>
        <v/>
      </c>
      <c r="S39" s="51"/>
      <c r="T39" s="52" t="str">
        <f t="shared" si="4"/>
        <v/>
      </c>
      <c r="U39" s="52"/>
    </row>
    <row r="40" spans="2:21">
      <c r="B40" s="20">
        <v>32</v>
      </c>
      <c r="C40" s="49" t="str">
        <f t="shared" si="1"/>
        <v/>
      </c>
      <c r="D40" s="49"/>
      <c r="E40" s="20"/>
      <c r="F40" s="8"/>
      <c r="G40" s="20" t="s">
        <v>4</v>
      </c>
      <c r="H40" s="50"/>
      <c r="I40" s="50"/>
      <c r="J40" s="20"/>
      <c r="K40" s="49" t="str">
        <f t="shared" si="0"/>
        <v/>
      </c>
      <c r="L40" s="49"/>
      <c r="M40" s="6" t="str">
        <f t="shared" si="2"/>
        <v/>
      </c>
      <c r="N40" s="20"/>
      <c r="O40" s="8"/>
      <c r="P40" s="50"/>
      <c r="Q40" s="50"/>
      <c r="R40" s="51" t="str">
        <f t="shared" si="3"/>
        <v/>
      </c>
      <c r="S40" s="51"/>
      <c r="T40" s="52" t="str">
        <f t="shared" si="4"/>
        <v/>
      </c>
      <c r="U40" s="52"/>
    </row>
    <row r="41" spans="2:21">
      <c r="B41" s="20">
        <v>33</v>
      </c>
      <c r="C41" s="49" t="str">
        <f t="shared" si="1"/>
        <v/>
      </c>
      <c r="D41" s="49"/>
      <c r="E41" s="20"/>
      <c r="F41" s="8"/>
      <c r="G41" s="20" t="s">
        <v>3</v>
      </c>
      <c r="H41" s="50"/>
      <c r="I41" s="50"/>
      <c r="J41" s="20"/>
      <c r="K41" s="49" t="str">
        <f t="shared" si="0"/>
        <v/>
      </c>
      <c r="L41" s="49"/>
      <c r="M41" s="6" t="str">
        <f t="shared" si="2"/>
        <v/>
      </c>
      <c r="N41" s="20"/>
      <c r="O41" s="8"/>
      <c r="P41" s="50"/>
      <c r="Q41" s="50"/>
      <c r="R41" s="51" t="str">
        <f t="shared" si="3"/>
        <v/>
      </c>
      <c r="S41" s="51"/>
      <c r="T41" s="52" t="str">
        <f t="shared" si="4"/>
        <v/>
      </c>
      <c r="U41" s="52"/>
    </row>
    <row r="42" spans="2:21">
      <c r="B42" s="20">
        <v>34</v>
      </c>
      <c r="C42" s="49" t="str">
        <f t="shared" si="1"/>
        <v/>
      </c>
      <c r="D42" s="49"/>
      <c r="E42" s="20"/>
      <c r="F42" s="8"/>
      <c r="G42" s="20" t="s">
        <v>4</v>
      </c>
      <c r="H42" s="50"/>
      <c r="I42" s="50"/>
      <c r="J42" s="20"/>
      <c r="K42" s="49" t="str">
        <f t="shared" si="0"/>
        <v/>
      </c>
      <c r="L42" s="49"/>
      <c r="M42" s="6" t="str">
        <f t="shared" si="2"/>
        <v/>
      </c>
      <c r="N42" s="20"/>
      <c r="O42" s="8"/>
      <c r="P42" s="50"/>
      <c r="Q42" s="50"/>
      <c r="R42" s="51" t="str">
        <f t="shared" si="3"/>
        <v/>
      </c>
      <c r="S42" s="51"/>
      <c r="T42" s="52" t="str">
        <f t="shared" si="4"/>
        <v/>
      </c>
      <c r="U42" s="52"/>
    </row>
    <row r="43" spans="2:21">
      <c r="B43" s="20">
        <v>35</v>
      </c>
      <c r="C43" s="49" t="str">
        <f t="shared" si="1"/>
        <v/>
      </c>
      <c r="D43" s="49"/>
      <c r="E43" s="20"/>
      <c r="F43" s="8"/>
      <c r="G43" s="20" t="s">
        <v>3</v>
      </c>
      <c r="H43" s="50"/>
      <c r="I43" s="50"/>
      <c r="J43" s="20"/>
      <c r="K43" s="49" t="str">
        <f t="shared" si="0"/>
        <v/>
      </c>
      <c r="L43" s="49"/>
      <c r="M43" s="6" t="str">
        <f t="shared" si="2"/>
        <v/>
      </c>
      <c r="N43" s="20"/>
      <c r="O43" s="8"/>
      <c r="P43" s="50"/>
      <c r="Q43" s="50"/>
      <c r="R43" s="51" t="str">
        <f t="shared" si="3"/>
        <v/>
      </c>
      <c r="S43" s="51"/>
      <c r="T43" s="52" t="str">
        <f t="shared" si="4"/>
        <v/>
      </c>
      <c r="U43" s="52"/>
    </row>
    <row r="44" spans="2:21">
      <c r="B44" s="20">
        <v>36</v>
      </c>
      <c r="C44" s="49" t="str">
        <f t="shared" si="1"/>
        <v/>
      </c>
      <c r="D44" s="49"/>
      <c r="E44" s="20"/>
      <c r="F44" s="8"/>
      <c r="G44" s="20" t="s">
        <v>4</v>
      </c>
      <c r="H44" s="50"/>
      <c r="I44" s="50"/>
      <c r="J44" s="20"/>
      <c r="K44" s="49" t="str">
        <f t="shared" si="0"/>
        <v/>
      </c>
      <c r="L44" s="49"/>
      <c r="M44" s="6" t="str">
        <f t="shared" si="2"/>
        <v/>
      </c>
      <c r="N44" s="20"/>
      <c r="O44" s="8"/>
      <c r="P44" s="50"/>
      <c r="Q44" s="50"/>
      <c r="R44" s="51" t="str">
        <f t="shared" si="3"/>
        <v/>
      </c>
      <c r="S44" s="51"/>
      <c r="T44" s="52" t="str">
        <f t="shared" si="4"/>
        <v/>
      </c>
      <c r="U44" s="52"/>
    </row>
    <row r="45" spans="2:21">
      <c r="B45" s="20">
        <v>37</v>
      </c>
      <c r="C45" s="49" t="str">
        <f t="shared" si="1"/>
        <v/>
      </c>
      <c r="D45" s="49"/>
      <c r="E45" s="20"/>
      <c r="F45" s="8"/>
      <c r="G45" s="20" t="s">
        <v>3</v>
      </c>
      <c r="H45" s="50"/>
      <c r="I45" s="50"/>
      <c r="J45" s="20"/>
      <c r="K45" s="49" t="str">
        <f t="shared" si="0"/>
        <v/>
      </c>
      <c r="L45" s="49"/>
      <c r="M45" s="6" t="str">
        <f t="shared" si="2"/>
        <v/>
      </c>
      <c r="N45" s="20"/>
      <c r="O45" s="8"/>
      <c r="P45" s="50"/>
      <c r="Q45" s="50"/>
      <c r="R45" s="51" t="str">
        <f t="shared" si="3"/>
        <v/>
      </c>
      <c r="S45" s="51"/>
      <c r="T45" s="52" t="str">
        <f t="shared" si="4"/>
        <v/>
      </c>
      <c r="U45" s="52"/>
    </row>
    <row r="46" spans="2:21">
      <c r="B46" s="20">
        <v>38</v>
      </c>
      <c r="C46" s="49" t="str">
        <f t="shared" si="1"/>
        <v/>
      </c>
      <c r="D46" s="49"/>
      <c r="E46" s="20"/>
      <c r="F46" s="8"/>
      <c r="G46" s="20" t="s">
        <v>4</v>
      </c>
      <c r="H46" s="50"/>
      <c r="I46" s="50"/>
      <c r="J46" s="20"/>
      <c r="K46" s="49" t="str">
        <f t="shared" si="0"/>
        <v/>
      </c>
      <c r="L46" s="49"/>
      <c r="M46" s="6" t="str">
        <f t="shared" si="2"/>
        <v/>
      </c>
      <c r="N46" s="20"/>
      <c r="O46" s="8"/>
      <c r="P46" s="50"/>
      <c r="Q46" s="50"/>
      <c r="R46" s="51" t="str">
        <f t="shared" si="3"/>
        <v/>
      </c>
      <c r="S46" s="51"/>
      <c r="T46" s="52" t="str">
        <f t="shared" si="4"/>
        <v/>
      </c>
      <c r="U46" s="52"/>
    </row>
    <row r="47" spans="2:21">
      <c r="B47" s="20">
        <v>39</v>
      </c>
      <c r="C47" s="49" t="str">
        <f t="shared" si="1"/>
        <v/>
      </c>
      <c r="D47" s="49"/>
      <c r="E47" s="20"/>
      <c r="F47" s="8"/>
      <c r="G47" s="20" t="s">
        <v>4</v>
      </c>
      <c r="H47" s="50"/>
      <c r="I47" s="50"/>
      <c r="J47" s="20"/>
      <c r="K47" s="49" t="str">
        <f t="shared" si="0"/>
        <v/>
      </c>
      <c r="L47" s="49"/>
      <c r="M47" s="6" t="str">
        <f t="shared" si="2"/>
        <v/>
      </c>
      <c r="N47" s="20"/>
      <c r="O47" s="8"/>
      <c r="P47" s="50"/>
      <c r="Q47" s="50"/>
      <c r="R47" s="51" t="str">
        <f t="shared" si="3"/>
        <v/>
      </c>
      <c r="S47" s="51"/>
      <c r="T47" s="52" t="str">
        <f t="shared" si="4"/>
        <v/>
      </c>
      <c r="U47" s="52"/>
    </row>
    <row r="48" spans="2:21">
      <c r="B48" s="20">
        <v>40</v>
      </c>
      <c r="C48" s="49" t="str">
        <f t="shared" si="1"/>
        <v/>
      </c>
      <c r="D48" s="49"/>
      <c r="E48" s="20"/>
      <c r="F48" s="8"/>
      <c r="G48" s="20" t="s">
        <v>37</v>
      </c>
      <c r="H48" s="50"/>
      <c r="I48" s="50"/>
      <c r="J48" s="20"/>
      <c r="K48" s="49" t="str">
        <f t="shared" si="0"/>
        <v/>
      </c>
      <c r="L48" s="49"/>
      <c r="M48" s="6" t="str">
        <f t="shared" si="2"/>
        <v/>
      </c>
      <c r="N48" s="20"/>
      <c r="O48" s="8"/>
      <c r="P48" s="50"/>
      <c r="Q48" s="50"/>
      <c r="R48" s="51" t="str">
        <f t="shared" si="3"/>
        <v/>
      </c>
      <c r="S48" s="51"/>
      <c r="T48" s="52" t="str">
        <f t="shared" si="4"/>
        <v/>
      </c>
      <c r="U48" s="52"/>
    </row>
    <row r="49" spans="2:21">
      <c r="B49" s="20">
        <v>41</v>
      </c>
      <c r="C49" s="49" t="str">
        <f t="shared" si="1"/>
        <v/>
      </c>
      <c r="D49" s="49"/>
      <c r="E49" s="20"/>
      <c r="F49" s="8"/>
      <c r="G49" s="20" t="s">
        <v>4</v>
      </c>
      <c r="H49" s="50"/>
      <c r="I49" s="50"/>
      <c r="J49" s="20"/>
      <c r="K49" s="49" t="str">
        <f t="shared" si="0"/>
        <v/>
      </c>
      <c r="L49" s="49"/>
      <c r="M49" s="6" t="str">
        <f t="shared" si="2"/>
        <v/>
      </c>
      <c r="N49" s="20"/>
      <c r="O49" s="8"/>
      <c r="P49" s="50"/>
      <c r="Q49" s="50"/>
      <c r="R49" s="51" t="str">
        <f t="shared" si="3"/>
        <v/>
      </c>
      <c r="S49" s="51"/>
      <c r="T49" s="52" t="str">
        <f t="shared" si="4"/>
        <v/>
      </c>
      <c r="U49" s="52"/>
    </row>
    <row r="50" spans="2:21">
      <c r="B50" s="20">
        <v>42</v>
      </c>
      <c r="C50" s="49" t="str">
        <f t="shared" si="1"/>
        <v/>
      </c>
      <c r="D50" s="49"/>
      <c r="E50" s="20"/>
      <c r="F50" s="8"/>
      <c r="G50" s="20" t="s">
        <v>4</v>
      </c>
      <c r="H50" s="50"/>
      <c r="I50" s="50"/>
      <c r="J50" s="20"/>
      <c r="K50" s="49" t="str">
        <f t="shared" si="0"/>
        <v/>
      </c>
      <c r="L50" s="49"/>
      <c r="M50" s="6" t="str">
        <f t="shared" si="2"/>
        <v/>
      </c>
      <c r="N50" s="20"/>
      <c r="O50" s="8"/>
      <c r="P50" s="50"/>
      <c r="Q50" s="50"/>
      <c r="R50" s="51" t="str">
        <f t="shared" si="3"/>
        <v/>
      </c>
      <c r="S50" s="51"/>
      <c r="T50" s="52" t="str">
        <f t="shared" si="4"/>
        <v/>
      </c>
      <c r="U50" s="52"/>
    </row>
    <row r="51" spans="2:21">
      <c r="B51" s="20">
        <v>43</v>
      </c>
      <c r="C51" s="49" t="str">
        <f t="shared" si="1"/>
        <v/>
      </c>
      <c r="D51" s="49"/>
      <c r="E51" s="20"/>
      <c r="F51" s="8"/>
      <c r="G51" s="20" t="s">
        <v>3</v>
      </c>
      <c r="H51" s="50"/>
      <c r="I51" s="50"/>
      <c r="J51" s="20"/>
      <c r="K51" s="49" t="str">
        <f t="shared" si="0"/>
        <v/>
      </c>
      <c r="L51" s="49"/>
      <c r="M51" s="6" t="str">
        <f t="shared" si="2"/>
        <v/>
      </c>
      <c r="N51" s="20"/>
      <c r="O51" s="8"/>
      <c r="P51" s="50"/>
      <c r="Q51" s="50"/>
      <c r="R51" s="51" t="str">
        <f t="shared" si="3"/>
        <v/>
      </c>
      <c r="S51" s="51"/>
      <c r="T51" s="52" t="str">
        <f t="shared" si="4"/>
        <v/>
      </c>
      <c r="U51" s="52"/>
    </row>
    <row r="52" spans="2:21">
      <c r="B52" s="20">
        <v>44</v>
      </c>
      <c r="C52" s="49" t="str">
        <f t="shared" si="1"/>
        <v/>
      </c>
      <c r="D52" s="49"/>
      <c r="E52" s="20"/>
      <c r="F52" s="8"/>
      <c r="G52" s="20" t="s">
        <v>3</v>
      </c>
      <c r="H52" s="50"/>
      <c r="I52" s="50"/>
      <c r="J52" s="20"/>
      <c r="K52" s="49" t="str">
        <f t="shared" si="0"/>
        <v/>
      </c>
      <c r="L52" s="49"/>
      <c r="M52" s="6" t="str">
        <f t="shared" si="2"/>
        <v/>
      </c>
      <c r="N52" s="20"/>
      <c r="O52" s="8"/>
      <c r="P52" s="50"/>
      <c r="Q52" s="50"/>
      <c r="R52" s="51" t="str">
        <f t="shared" si="3"/>
        <v/>
      </c>
      <c r="S52" s="51"/>
      <c r="T52" s="52" t="str">
        <f t="shared" si="4"/>
        <v/>
      </c>
      <c r="U52" s="52"/>
    </row>
    <row r="53" spans="2:21">
      <c r="B53" s="20">
        <v>45</v>
      </c>
      <c r="C53" s="49" t="str">
        <f t="shared" si="1"/>
        <v/>
      </c>
      <c r="D53" s="49"/>
      <c r="E53" s="20"/>
      <c r="F53" s="8"/>
      <c r="G53" s="20" t="s">
        <v>4</v>
      </c>
      <c r="H53" s="50"/>
      <c r="I53" s="50"/>
      <c r="J53" s="20"/>
      <c r="K53" s="49" t="str">
        <f t="shared" si="0"/>
        <v/>
      </c>
      <c r="L53" s="49"/>
      <c r="M53" s="6" t="str">
        <f t="shared" si="2"/>
        <v/>
      </c>
      <c r="N53" s="20"/>
      <c r="O53" s="8"/>
      <c r="P53" s="50"/>
      <c r="Q53" s="50"/>
      <c r="R53" s="51" t="str">
        <f t="shared" si="3"/>
        <v/>
      </c>
      <c r="S53" s="51"/>
      <c r="T53" s="52" t="str">
        <f t="shared" si="4"/>
        <v/>
      </c>
      <c r="U53" s="52"/>
    </row>
    <row r="54" spans="2:21">
      <c r="B54" s="20">
        <v>46</v>
      </c>
      <c r="C54" s="49" t="str">
        <f t="shared" si="1"/>
        <v/>
      </c>
      <c r="D54" s="49"/>
      <c r="E54" s="20"/>
      <c r="F54" s="8"/>
      <c r="G54" s="20" t="s">
        <v>4</v>
      </c>
      <c r="H54" s="50"/>
      <c r="I54" s="50"/>
      <c r="J54" s="20"/>
      <c r="K54" s="49" t="str">
        <f t="shared" si="0"/>
        <v/>
      </c>
      <c r="L54" s="49"/>
      <c r="M54" s="6" t="str">
        <f t="shared" si="2"/>
        <v/>
      </c>
      <c r="N54" s="20"/>
      <c r="O54" s="8"/>
      <c r="P54" s="50"/>
      <c r="Q54" s="50"/>
      <c r="R54" s="51" t="str">
        <f t="shared" si="3"/>
        <v/>
      </c>
      <c r="S54" s="51"/>
      <c r="T54" s="52" t="str">
        <f t="shared" si="4"/>
        <v/>
      </c>
      <c r="U54" s="52"/>
    </row>
    <row r="55" spans="2:21">
      <c r="B55" s="20">
        <v>47</v>
      </c>
      <c r="C55" s="49" t="str">
        <f t="shared" si="1"/>
        <v/>
      </c>
      <c r="D55" s="49"/>
      <c r="E55" s="20"/>
      <c r="F55" s="8"/>
      <c r="G55" s="20" t="s">
        <v>3</v>
      </c>
      <c r="H55" s="50"/>
      <c r="I55" s="50"/>
      <c r="J55" s="20"/>
      <c r="K55" s="49" t="str">
        <f t="shared" si="0"/>
        <v/>
      </c>
      <c r="L55" s="49"/>
      <c r="M55" s="6" t="str">
        <f t="shared" si="2"/>
        <v/>
      </c>
      <c r="N55" s="20"/>
      <c r="O55" s="8"/>
      <c r="P55" s="50"/>
      <c r="Q55" s="50"/>
      <c r="R55" s="51" t="str">
        <f t="shared" si="3"/>
        <v/>
      </c>
      <c r="S55" s="51"/>
      <c r="T55" s="52" t="str">
        <f t="shared" si="4"/>
        <v/>
      </c>
      <c r="U55" s="52"/>
    </row>
    <row r="56" spans="2:21">
      <c r="B56" s="20">
        <v>48</v>
      </c>
      <c r="C56" s="49" t="str">
        <f t="shared" si="1"/>
        <v/>
      </c>
      <c r="D56" s="49"/>
      <c r="E56" s="20"/>
      <c r="F56" s="8"/>
      <c r="G56" s="20" t="s">
        <v>3</v>
      </c>
      <c r="H56" s="50"/>
      <c r="I56" s="50"/>
      <c r="J56" s="20"/>
      <c r="K56" s="49" t="str">
        <f t="shared" si="0"/>
        <v/>
      </c>
      <c r="L56" s="49"/>
      <c r="M56" s="6" t="str">
        <f t="shared" si="2"/>
        <v/>
      </c>
      <c r="N56" s="20"/>
      <c r="O56" s="8"/>
      <c r="P56" s="50"/>
      <c r="Q56" s="50"/>
      <c r="R56" s="51" t="str">
        <f t="shared" si="3"/>
        <v/>
      </c>
      <c r="S56" s="51"/>
      <c r="T56" s="52" t="str">
        <f t="shared" si="4"/>
        <v/>
      </c>
      <c r="U56" s="52"/>
    </row>
    <row r="57" spans="2:21">
      <c r="B57" s="20">
        <v>49</v>
      </c>
      <c r="C57" s="49" t="str">
        <f t="shared" si="1"/>
        <v/>
      </c>
      <c r="D57" s="49"/>
      <c r="E57" s="20"/>
      <c r="F57" s="8"/>
      <c r="G57" s="20" t="s">
        <v>3</v>
      </c>
      <c r="H57" s="50"/>
      <c r="I57" s="50"/>
      <c r="J57" s="20"/>
      <c r="K57" s="49" t="str">
        <f t="shared" si="0"/>
        <v/>
      </c>
      <c r="L57" s="49"/>
      <c r="M57" s="6" t="str">
        <f t="shared" si="2"/>
        <v/>
      </c>
      <c r="N57" s="20"/>
      <c r="O57" s="8"/>
      <c r="P57" s="50"/>
      <c r="Q57" s="50"/>
      <c r="R57" s="51" t="str">
        <f t="shared" si="3"/>
        <v/>
      </c>
      <c r="S57" s="51"/>
      <c r="T57" s="52" t="str">
        <f t="shared" si="4"/>
        <v/>
      </c>
      <c r="U57" s="52"/>
    </row>
    <row r="58" spans="2:21">
      <c r="B58" s="20">
        <v>50</v>
      </c>
      <c r="C58" s="49" t="str">
        <f t="shared" si="1"/>
        <v/>
      </c>
      <c r="D58" s="49"/>
      <c r="E58" s="20"/>
      <c r="F58" s="8"/>
      <c r="G58" s="20" t="s">
        <v>3</v>
      </c>
      <c r="H58" s="50"/>
      <c r="I58" s="50"/>
      <c r="J58" s="20"/>
      <c r="K58" s="49" t="str">
        <f t="shared" si="0"/>
        <v/>
      </c>
      <c r="L58" s="49"/>
      <c r="M58" s="6" t="str">
        <f t="shared" si="2"/>
        <v/>
      </c>
      <c r="N58" s="20"/>
      <c r="O58" s="8"/>
      <c r="P58" s="50"/>
      <c r="Q58" s="50"/>
      <c r="R58" s="51" t="str">
        <f t="shared" si="3"/>
        <v/>
      </c>
      <c r="S58" s="51"/>
      <c r="T58" s="52" t="str">
        <f t="shared" si="4"/>
        <v/>
      </c>
      <c r="U58" s="52"/>
    </row>
    <row r="59" spans="2:21">
      <c r="B59" s="20">
        <v>51</v>
      </c>
      <c r="C59" s="49" t="str">
        <f t="shared" si="1"/>
        <v/>
      </c>
      <c r="D59" s="49"/>
      <c r="E59" s="20"/>
      <c r="F59" s="8"/>
      <c r="G59" s="20" t="s">
        <v>3</v>
      </c>
      <c r="H59" s="50"/>
      <c r="I59" s="50"/>
      <c r="J59" s="20"/>
      <c r="K59" s="49" t="str">
        <f t="shared" si="0"/>
        <v/>
      </c>
      <c r="L59" s="49"/>
      <c r="M59" s="6" t="str">
        <f t="shared" si="2"/>
        <v/>
      </c>
      <c r="N59" s="20"/>
      <c r="O59" s="8"/>
      <c r="P59" s="50"/>
      <c r="Q59" s="50"/>
      <c r="R59" s="51" t="str">
        <f t="shared" si="3"/>
        <v/>
      </c>
      <c r="S59" s="51"/>
      <c r="T59" s="52" t="str">
        <f t="shared" si="4"/>
        <v/>
      </c>
      <c r="U59" s="52"/>
    </row>
    <row r="60" spans="2:21">
      <c r="B60" s="20">
        <v>52</v>
      </c>
      <c r="C60" s="49" t="str">
        <f t="shared" si="1"/>
        <v/>
      </c>
      <c r="D60" s="49"/>
      <c r="E60" s="20"/>
      <c r="F60" s="8"/>
      <c r="G60" s="20" t="s">
        <v>3</v>
      </c>
      <c r="H60" s="50"/>
      <c r="I60" s="50"/>
      <c r="J60" s="20"/>
      <c r="K60" s="49" t="str">
        <f t="shared" si="0"/>
        <v/>
      </c>
      <c r="L60" s="49"/>
      <c r="M60" s="6" t="str">
        <f t="shared" si="2"/>
        <v/>
      </c>
      <c r="N60" s="20"/>
      <c r="O60" s="8"/>
      <c r="P60" s="50"/>
      <c r="Q60" s="50"/>
      <c r="R60" s="51" t="str">
        <f t="shared" si="3"/>
        <v/>
      </c>
      <c r="S60" s="51"/>
      <c r="T60" s="52" t="str">
        <f t="shared" si="4"/>
        <v/>
      </c>
      <c r="U60" s="52"/>
    </row>
    <row r="61" spans="2:21">
      <c r="B61" s="20">
        <v>53</v>
      </c>
      <c r="C61" s="49" t="str">
        <f t="shared" si="1"/>
        <v/>
      </c>
      <c r="D61" s="49"/>
      <c r="E61" s="20"/>
      <c r="F61" s="8"/>
      <c r="G61" s="20" t="s">
        <v>3</v>
      </c>
      <c r="H61" s="50"/>
      <c r="I61" s="50"/>
      <c r="J61" s="20"/>
      <c r="K61" s="49" t="str">
        <f t="shared" si="0"/>
        <v/>
      </c>
      <c r="L61" s="49"/>
      <c r="M61" s="6" t="str">
        <f t="shared" si="2"/>
        <v/>
      </c>
      <c r="N61" s="20"/>
      <c r="O61" s="8"/>
      <c r="P61" s="50"/>
      <c r="Q61" s="50"/>
      <c r="R61" s="51" t="str">
        <f t="shared" si="3"/>
        <v/>
      </c>
      <c r="S61" s="51"/>
      <c r="T61" s="52" t="str">
        <f t="shared" si="4"/>
        <v/>
      </c>
      <c r="U61" s="52"/>
    </row>
    <row r="62" spans="2:21">
      <c r="B62" s="20">
        <v>54</v>
      </c>
      <c r="C62" s="49" t="str">
        <f t="shared" si="1"/>
        <v/>
      </c>
      <c r="D62" s="49"/>
      <c r="E62" s="20"/>
      <c r="F62" s="8"/>
      <c r="G62" s="20" t="s">
        <v>3</v>
      </c>
      <c r="H62" s="50"/>
      <c r="I62" s="50"/>
      <c r="J62" s="20"/>
      <c r="K62" s="49" t="str">
        <f t="shared" si="0"/>
        <v/>
      </c>
      <c r="L62" s="49"/>
      <c r="M62" s="6" t="str">
        <f t="shared" si="2"/>
        <v/>
      </c>
      <c r="N62" s="20"/>
      <c r="O62" s="8"/>
      <c r="P62" s="50"/>
      <c r="Q62" s="50"/>
      <c r="R62" s="51" t="str">
        <f t="shared" si="3"/>
        <v/>
      </c>
      <c r="S62" s="51"/>
      <c r="T62" s="52" t="str">
        <f t="shared" si="4"/>
        <v/>
      </c>
      <c r="U62" s="52"/>
    </row>
    <row r="63" spans="2:21">
      <c r="B63" s="20">
        <v>55</v>
      </c>
      <c r="C63" s="49" t="str">
        <f t="shared" si="1"/>
        <v/>
      </c>
      <c r="D63" s="49"/>
      <c r="E63" s="20"/>
      <c r="F63" s="8"/>
      <c r="G63" s="20" t="s">
        <v>4</v>
      </c>
      <c r="H63" s="50"/>
      <c r="I63" s="50"/>
      <c r="J63" s="20"/>
      <c r="K63" s="49" t="str">
        <f t="shared" si="0"/>
        <v/>
      </c>
      <c r="L63" s="49"/>
      <c r="M63" s="6" t="str">
        <f t="shared" si="2"/>
        <v/>
      </c>
      <c r="N63" s="20"/>
      <c r="O63" s="8"/>
      <c r="P63" s="50"/>
      <c r="Q63" s="50"/>
      <c r="R63" s="51" t="str">
        <f t="shared" si="3"/>
        <v/>
      </c>
      <c r="S63" s="51"/>
      <c r="T63" s="52" t="str">
        <f t="shared" si="4"/>
        <v/>
      </c>
      <c r="U63" s="52"/>
    </row>
    <row r="64" spans="2:21">
      <c r="B64" s="20">
        <v>56</v>
      </c>
      <c r="C64" s="49" t="str">
        <f t="shared" si="1"/>
        <v/>
      </c>
      <c r="D64" s="49"/>
      <c r="E64" s="20"/>
      <c r="F64" s="8"/>
      <c r="G64" s="20" t="s">
        <v>3</v>
      </c>
      <c r="H64" s="50"/>
      <c r="I64" s="50"/>
      <c r="J64" s="20"/>
      <c r="K64" s="49" t="str">
        <f t="shared" si="0"/>
        <v/>
      </c>
      <c r="L64" s="49"/>
      <c r="M64" s="6" t="str">
        <f t="shared" si="2"/>
        <v/>
      </c>
      <c r="N64" s="20"/>
      <c r="O64" s="8"/>
      <c r="P64" s="50"/>
      <c r="Q64" s="50"/>
      <c r="R64" s="51" t="str">
        <f t="shared" si="3"/>
        <v/>
      </c>
      <c r="S64" s="51"/>
      <c r="T64" s="52" t="str">
        <f t="shared" si="4"/>
        <v/>
      </c>
      <c r="U64" s="52"/>
    </row>
    <row r="65" spans="2:21">
      <c r="B65" s="20">
        <v>57</v>
      </c>
      <c r="C65" s="49" t="str">
        <f t="shared" si="1"/>
        <v/>
      </c>
      <c r="D65" s="49"/>
      <c r="E65" s="20"/>
      <c r="F65" s="8"/>
      <c r="G65" s="20" t="s">
        <v>3</v>
      </c>
      <c r="H65" s="50"/>
      <c r="I65" s="50"/>
      <c r="J65" s="20"/>
      <c r="K65" s="49" t="str">
        <f t="shared" si="0"/>
        <v/>
      </c>
      <c r="L65" s="49"/>
      <c r="M65" s="6" t="str">
        <f t="shared" si="2"/>
        <v/>
      </c>
      <c r="N65" s="20"/>
      <c r="O65" s="8"/>
      <c r="P65" s="50"/>
      <c r="Q65" s="50"/>
      <c r="R65" s="51" t="str">
        <f t="shared" si="3"/>
        <v/>
      </c>
      <c r="S65" s="51"/>
      <c r="T65" s="52" t="str">
        <f t="shared" si="4"/>
        <v/>
      </c>
      <c r="U65" s="52"/>
    </row>
    <row r="66" spans="2:21">
      <c r="B66" s="20">
        <v>58</v>
      </c>
      <c r="C66" s="49" t="str">
        <f t="shared" si="1"/>
        <v/>
      </c>
      <c r="D66" s="49"/>
      <c r="E66" s="20"/>
      <c r="F66" s="8"/>
      <c r="G66" s="20" t="s">
        <v>3</v>
      </c>
      <c r="H66" s="50"/>
      <c r="I66" s="50"/>
      <c r="J66" s="20"/>
      <c r="K66" s="49" t="str">
        <f t="shared" si="0"/>
        <v/>
      </c>
      <c r="L66" s="49"/>
      <c r="M66" s="6" t="str">
        <f t="shared" si="2"/>
        <v/>
      </c>
      <c r="N66" s="20"/>
      <c r="O66" s="8"/>
      <c r="P66" s="50"/>
      <c r="Q66" s="50"/>
      <c r="R66" s="51" t="str">
        <f t="shared" si="3"/>
        <v/>
      </c>
      <c r="S66" s="51"/>
      <c r="T66" s="52" t="str">
        <f t="shared" si="4"/>
        <v/>
      </c>
      <c r="U66" s="52"/>
    </row>
    <row r="67" spans="2:21">
      <c r="B67" s="20">
        <v>59</v>
      </c>
      <c r="C67" s="49" t="str">
        <f t="shared" si="1"/>
        <v/>
      </c>
      <c r="D67" s="49"/>
      <c r="E67" s="20"/>
      <c r="F67" s="8"/>
      <c r="G67" s="20" t="s">
        <v>3</v>
      </c>
      <c r="H67" s="50"/>
      <c r="I67" s="50"/>
      <c r="J67" s="20"/>
      <c r="K67" s="49" t="str">
        <f t="shared" si="0"/>
        <v/>
      </c>
      <c r="L67" s="49"/>
      <c r="M67" s="6" t="str">
        <f t="shared" si="2"/>
        <v/>
      </c>
      <c r="N67" s="20"/>
      <c r="O67" s="8"/>
      <c r="P67" s="50"/>
      <c r="Q67" s="50"/>
      <c r="R67" s="51" t="str">
        <f t="shared" si="3"/>
        <v/>
      </c>
      <c r="S67" s="51"/>
      <c r="T67" s="52" t="str">
        <f t="shared" si="4"/>
        <v/>
      </c>
      <c r="U67" s="52"/>
    </row>
    <row r="68" spans="2:21">
      <c r="B68" s="20">
        <v>60</v>
      </c>
      <c r="C68" s="49" t="str">
        <f t="shared" si="1"/>
        <v/>
      </c>
      <c r="D68" s="49"/>
      <c r="E68" s="20"/>
      <c r="F68" s="8"/>
      <c r="G68" s="20" t="s">
        <v>4</v>
      </c>
      <c r="H68" s="50"/>
      <c r="I68" s="50"/>
      <c r="J68" s="20"/>
      <c r="K68" s="49" t="str">
        <f t="shared" si="0"/>
        <v/>
      </c>
      <c r="L68" s="49"/>
      <c r="M68" s="6" t="str">
        <f t="shared" si="2"/>
        <v/>
      </c>
      <c r="N68" s="20"/>
      <c r="O68" s="8"/>
      <c r="P68" s="50"/>
      <c r="Q68" s="50"/>
      <c r="R68" s="51" t="str">
        <f t="shared" si="3"/>
        <v/>
      </c>
      <c r="S68" s="51"/>
      <c r="T68" s="52" t="str">
        <f t="shared" si="4"/>
        <v/>
      </c>
      <c r="U68" s="52"/>
    </row>
    <row r="69" spans="2:21">
      <c r="B69" s="20">
        <v>61</v>
      </c>
      <c r="C69" s="49" t="str">
        <f t="shared" si="1"/>
        <v/>
      </c>
      <c r="D69" s="49"/>
      <c r="E69" s="20"/>
      <c r="F69" s="8"/>
      <c r="G69" s="20" t="s">
        <v>4</v>
      </c>
      <c r="H69" s="50"/>
      <c r="I69" s="50"/>
      <c r="J69" s="20"/>
      <c r="K69" s="49" t="str">
        <f t="shared" si="0"/>
        <v/>
      </c>
      <c r="L69" s="49"/>
      <c r="M69" s="6" t="str">
        <f t="shared" si="2"/>
        <v/>
      </c>
      <c r="N69" s="20"/>
      <c r="O69" s="8"/>
      <c r="P69" s="50"/>
      <c r="Q69" s="50"/>
      <c r="R69" s="51" t="str">
        <f t="shared" si="3"/>
        <v/>
      </c>
      <c r="S69" s="51"/>
      <c r="T69" s="52" t="str">
        <f t="shared" si="4"/>
        <v/>
      </c>
      <c r="U69" s="52"/>
    </row>
    <row r="70" spans="2:21">
      <c r="B70" s="20">
        <v>62</v>
      </c>
      <c r="C70" s="49" t="str">
        <f t="shared" si="1"/>
        <v/>
      </c>
      <c r="D70" s="49"/>
      <c r="E70" s="20"/>
      <c r="F70" s="8"/>
      <c r="G70" s="20" t="s">
        <v>3</v>
      </c>
      <c r="H70" s="50"/>
      <c r="I70" s="50"/>
      <c r="J70" s="20"/>
      <c r="K70" s="49" t="str">
        <f t="shared" si="0"/>
        <v/>
      </c>
      <c r="L70" s="49"/>
      <c r="M70" s="6" t="str">
        <f t="shared" si="2"/>
        <v/>
      </c>
      <c r="N70" s="20"/>
      <c r="O70" s="8"/>
      <c r="P70" s="50"/>
      <c r="Q70" s="50"/>
      <c r="R70" s="51" t="str">
        <f t="shared" si="3"/>
        <v/>
      </c>
      <c r="S70" s="51"/>
      <c r="T70" s="52" t="str">
        <f t="shared" si="4"/>
        <v/>
      </c>
      <c r="U70" s="52"/>
    </row>
    <row r="71" spans="2:21">
      <c r="B71" s="20">
        <v>63</v>
      </c>
      <c r="C71" s="49" t="str">
        <f t="shared" si="1"/>
        <v/>
      </c>
      <c r="D71" s="49"/>
      <c r="E71" s="20"/>
      <c r="F71" s="8"/>
      <c r="G71" s="20" t="s">
        <v>4</v>
      </c>
      <c r="H71" s="50"/>
      <c r="I71" s="50"/>
      <c r="J71" s="20"/>
      <c r="K71" s="49" t="str">
        <f t="shared" si="0"/>
        <v/>
      </c>
      <c r="L71" s="49"/>
      <c r="M71" s="6" t="str">
        <f t="shared" si="2"/>
        <v/>
      </c>
      <c r="N71" s="20"/>
      <c r="O71" s="8"/>
      <c r="P71" s="50"/>
      <c r="Q71" s="50"/>
      <c r="R71" s="51" t="str">
        <f t="shared" si="3"/>
        <v/>
      </c>
      <c r="S71" s="51"/>
      <c r="T71" s="52" t="str">
        <f t="shared" si="4"/>
        <v/>
      </c>
      <c r="U71" s="52"/>
    </row>
    <row r="72" spans="2:21">
      <c r="B72" s="20">
        <v>64</v>
      </c>
      <c r="C72" s="49" t="str">
        <f t="shared" si="1"/>
        <v/>
      </c>
      <c r="D72" s="49"/>
      <c r="E72" s="20"/>
      <c r="F72" s="8"/>
      <c r="G72" s="20" t="s">
        <v>3</v>
      </c>
      <c r="H72" s="50"/>
      <c r="I72" s="50"/>
      <c r="J72" s="20"/>
      <c r="K72" s="49" t="str">
        <f t="shared" si="0"/>
        <v/>
      </c>
      <c r="L72" s="49"/>
      <c r="M72" s="6" t="str">
        <f t="shared" si="2"/>
        <v/>
      </c>
      <c r="N72" s="20"/>
      <c r="O72" s="8"/>
      <c r="P72" s="50"/>
      <c r="Q72" s="50"/>
      <c r="R72" s="51" t="str">
        <f t="shared" si="3"/>
        <v/>
      </c>
      <c r="S72" s="51"/>
      <c r="T72" s="52" t="str">
        <f t="shared" si="4"/>
        <v/>
      </c>
      <c r="U72" s="52"/>
    </row>
    <row r="73" spans="2:21">
      <c r="B73" s="20">
        <v>65</v>
      </c>
      <c r="C73" s="49" t="str">
        <f t="shared" si="1"/>
        <v/>
      </c>
      <c r="D73" s="49"/>
      <c r="E73" s="20"/>
      <c r="F73" s="8"/>
      <c r="G73" s="20" t="s">
        <v>4</v>
      </c>
      <c r="H73" s="50"/>
      <c r="I73" s="50"/>
      <c r="J73" s="20"/>
      <c r="K73" s="49" t="str">
        <f t="shared" ref="K73:K108" si="5">IF(F73="","",C73*0.03)</f>
        <v/>
      </c>
      <c r="L73" s="49"/>
      <c r="M73" s="6" t="str">
        <f t="shared" si="2"/>
        <v/>
      </c>
      <c r="N73" s="20"/>
      <c r="O73" s="8"/>
      <c r="P73" s="50"/>
      <c r="Q73" s="50"/>
      <c r="R73" s="51" t="str">
        <f t="shared" si="3"/>
        <v/>
      </c>
      <c r="S73" s="51"/>
      <c r="T73" s="52" t="str">
        <f t="shared" si="4"/>
        <v/>
      </c>
      <c r="U73" s="52"/>
    </row>
    <row r="74" spans="2:21">
      <c r="B74" s="20">
        <v>66</v>
      </c>
      <c r="C74" s="49" t="str">
        <f t="shared" ref="C74:C108" si="6">IF(R73="","",C73+R73)</f>
        <v/>
      </c>
      <c r="D74" s="49"/>
      <c r="E74" s="20"/>
      <c r="F74" s="8"/>
      <c r="G74" s="20" t="s">
        <v>4</v>
      </c>
      <c r="H74" s="50"/>
      <c r="I74" s="50"/>
      <c r="J74" s="20"/>
      <c r="K74" s="49" t="str">
        <f t="shared" si="5"/>
        <v/>
      </c>
      <c r="L74" s="49"/>
      <c r="M74" s="6" t="str">
        <f t="shared" ref="M74:M108" si="7">IF(J74="","",(K74/J74)/1000)</f>
        <v/>
      </c>
      <c r="N74" s="20"/>
      <c r="O74" s="8"/>
      <c r="P74" s="50"/>
      <c r="Q74" s="50"/>
      <c r="R74" s="51" t="str">
        <f t="shared" ref="R74:R108" si="8">IF(O74="","",(IF(G74="売",H74-P74,P74-H74))*M74*100000)</f>
        <v/>
      </c>
      <c r="S74" s="51"/>
      <c r="T74" s="52" t="str">
        <f t="shared" ref="T74:T108" si="9">IF(O74="","",IF(R74&lt;0,J74*(-1),IF(G74="買",(P74-H74)*100,(H74-P74)*100)))</f>
        <v/>
      </c>
      <c r="U74" s="52"/>
    </row>
    <row r="75" spans="2:21">
      <c r="B75" s="20">
        <v>67</v>
      </c>
      <c r="C75" s="49" t="str">
        <f t="shared" si="6"/>
        <v/>
      </c>
      <c r="D75" s="49"/>
      <c r="E75" s="20"/>
      <c r="F75" s="8"/>
      <c r="G75" s="20" t="s">
        <v>3</v>
      </c>
      <c r="H75" s="50"/>
      <c r="I75" s="50"/>
      <c r="J75" s="20"/>
      <c r="K75" s="49" t="str">
        <f t="shared" si="5"/>
        <v/>
      </c>
      <c r="L75" s="49"/>
      <c r="M75" s="6" t="str">
        <f t="shared" si="7"/>
        <v/>
      </c>
      <c r="N75" s="20"/>
      <c r="O75" s="8"/>
      <c r="P75" s="50"/>
      <c r="Q75" s="50"/>
      <c r="R75" s="51" t="str">
        <f t="shared" si="8"/>
        <v/>
      </c>
      <c r="S75" s="51"/>
      <c r="T75" s="52" t="str">
        <f t="shared" si="9"/>
        <v/>
      </c>
      <c r="U75" s="52"/>
    </row>
    <row r="76" spans="2:21">
      <c r="B76" s="20">
        <v>68</v>
      </c>
      <c r="C76" s="49" t="str">
        <f t="shared" si="6"/>
        <v/>
      </c>
      <c r="D76" s="49"/>
      <c r="E76" s="20"/>
      <c r="F76" s="8"/>
      <c r="G76" s="20" t="s">
        <v>3</v>
      </c>
      <c r="H76" s="50"/>
      <c r="I76" s="50"/>
      <c r="J76" s="20"/>
      <c r="K76" s="49" t="str">
        <f t="shared" si="5"/>
        <v/>
      </c>
      <c r="L76" s="49"/>
      <c r="M76" s="6" t="str">
        <f t="shared" si="7"/>
        <v/>
      </c>
      <c r="N76" s="20"/>
      <c r="O76" s="8"/>
      <c r="P76" s="50"/>
      <c r="Q76" s="50"/>
      <c r="R76" s="51" t="str">
        <f t="shared" si="8"/>
        <v/>
      </c>
      <c r="S76" s="51"/>
      <c r="T76" s="52" t="str">
        <f t="shared" si="9"/>
        <v/>
      </c>
      <c r="U76" s="52"/>
    </row>
    <row r="77" spans="2:21">
      <c r="B77" s="20">
        <v>69</v>
      </c>
      <c r="C77" s="49" t="str">
        <f t="shared" si="6"/>
        <v/>
      </c>
      <c r="D77" s="49"/>
      <c r="E77" s="20"/>
      <c r="F77" s="8"/>
      <c r="G77" s="20" t="s">
        <v>3</v>
      </c>
      <c r="H77" s="50"/>
      <c r="I77" s="50"/>
      <c r="J77" s="20"/>
      <c r="K77" s="49" t="str">
        <f t="shared" si="5"/>
        <v/>
      </c>
      <c r="L77" s="49"/>
      <c r="M77" s="6" t="str">
        <f t="shared" si="7"/>
        <v/>
      </c>
      <c r="N77" s="20"/>
      <c r="O77" s="8"/>
      <c r="P77" s="50"/>
      <c r="Q77" s="50"/>
      <c r="R77" s="51" t="str">
        <f t="shared" si="8"/>
        <v/>
      </c>
      <c r="S77" s="51"/>
      <c r="T77" s="52" t="str">
        <f t="shared" si="9"/>
        <v/>
      </c>
      <c r="U77" s="52"/>
    </row>
    <row r="78" spans="2:21">
      <c r="B78" s="20">
        <v>70</v>
      </c>
      <c r="C78" s="49" t="str">
        <f t="shared" si="6"/>
        <v/>
      </c>
      <c r="D78" s="49"/>
      <c r="E78" s="20"/>
      <c r="F78" s="8"/>
      <c r="G78" s="20" t="s">
        <v>4</v>
      </c>
      <c r="H78" s="50"/>
      <c r="I78" s="50"/>
      <c r="J78" s="20"/>
      <c r="K78" s="49" t="str">
        <f t="shared" si="5"/>
        <v/>
      </c>
      <c r="L78" s="49"/>
      <c r="M78" s="6" t="str">
        <f t="shared" si="7"/>
        <v/>
      </c>
      <c r="N78" s="20"/>
      <c r="O78" s="8"/>
      <c r="P78" s="50"/>
      <c r="Q78" s="50"/>
      <c r="R78" s="51" t="str">
        <f t="shared" si="8"/>
        <v/>
      </c>
      <c r="S78" s="51"/>
      <c r="T78" s="52" t="str">
        <f t="shared" si="9"/>
        <v/>
      </c>
      <c r="U78" s="52"/>
    </row>
    <row r="79" spans="2:21">
      <c r="B79" s="20">
        <v>71</v>
      </c>
      <c r="C79" s="49" t="str">
        <f t="shared" si="6"/>
        <v/>
      </c>
      <c r="D79" s="49"/>
      <c r="E79" s="20"/>
      <c r="F79" s="8"/>
      <c r="G79" s="20" t="s">
        <v>3</v>
      </c>
      <c r="H79" s="50"/>
      <c r="I79" s="50"/>
      <c r="J79" s="20"/>
      <c r="K79" s="49" t="str">
        <f t="shared" si="5"/>
        <v/>
      </c>
      <c r="L79" s="49"/>
      <c r="M79" s="6" t="str">
        <f t="shared" si="7"/>
        <v/>
      </c>
      <c r="N79" s="20"/>
      <c r="O79" s="8"/>
      <c r="P79" s="50"/>
      <c r="Q79" s="50"/>
      <c r="R79" s="51" t="str">
        <f t="shared" si="8"/>
        <v/>
      </c>
      <c r="S79" s="51"/>
      <c r="T79" s="52" t="str">
        <f t="shared" si="9"/>
        <v/>
      </c>
      <c r="U79" s="52"/>
    </row>
    <row r="80" spans="2:21">
      <c r="B80" s="20">
        <v>72</v>
      </c>
      <c r="C80" s="49" t="str">
        <f t="shared" si="6"/>
        <v/>
      </c>
      <c r="D80" s="49"/>
      <c r="E80" s="20"/>
      <c r="F80" s="8"/>
      <c r="G80" s="20" t="s">
        <v>4</v>
      </c>
      <c r="H80" s="50"/>
      <c r="I80" s="50"/>
      <c r="J80" s="20"/>
      <c r="K80" s="49" t="str">
        <f t="shared" si="5"/>
        <v/>
      </c>
      <c r="L80" s="49"/>
      <c r="M80" s="6" t="str">
        <f t="shared" si="7"/>
        <v/>
      </c>
      <c r="N80" s="20"/>
      <c r="O80" s="8"/>
      <c r="P80" s="50"/>
      <c r="Q80" s="50"/>
      <c r="R80" s="51" t="str">
        <f t="shared" si="8"/>
        <v/>
      </c>
      <c r="S80" s="51"/>
      <c r="T80" s="52" t="str">
        <f t="shared" si="9"/>
        <v/>
      </c>
      <c r="U80" s="52"/>
    </row>
    <row r="81" spans="2:21">
      <c r="B81" s="20">
        <v>73</v>
      </c>
      <c r="C81" s="49" t="str">
        <f t="shared" si="6"/>
        <v/>
      </c>
      <c r="D81" s="49"/>
      <c r="E81" s="20"/>
      <c r="F81" s="8"/>
      <c r="G81" s="20" t="s">
        <v>3</v>
      </c>
      <c r="H81" s="50"/>
      <c r="I81" s="50"/>
      <c r="J81" s="20"/>
      <c r="K81" s="49" t="str">
        <f t="shared" si="5"/>
        <v/>
      </c>
      <c r="L81" s="49"/>
      <c r="M81" s="6" t="str">
        <f t="shared" si="7"/>
        <v/>
      </c>
      <c r="N81" s="20"/>
      <c r="O81" s="8"/>
      <c r="P81" s="50"/>
      <c r="Q81" s="50"/>
      <c r="R81" s="51" t="str">
        <f t="shared" si="8"/>
        <v/>
      </c>
      <c r="S81" s="51"/>
      <c r="T81" s="52" t="str">
        <f t="shared" si="9"/>
        <v/>
      </c>
      <c r="U81" s="52"/>
    </row>
    <row r="82" spans="2:21">
      <c r="B82" s="20">
        <v>74</v>
      </c>
      <c r="C82" s="49" t="str">
        <f t="shared" si="6"/>
        <v/>
      </c>
      <c r="D82" s="49"/>
      <c r="E82" s="20"/>
      <c r="F82" s="8"/>
      <c r="G82" s="20" t="s">
        <v>3</v>
      </c>
      <c r="H82" s="50"/>
      <c r="I82" s="50"/>
      <c r="J82" s="20"/>
      <c r="K82" s="49" t="str">
        <f t="shared" si="5"/>
        <v/>
      </c>
      <c r="L82" s="49"/>
      <c r="M82" s="6" t="str">
        <f t="shared" si="7"/>
        <v/>
      </c>
      <c r="N82" s="20"/>
      <c r="O82" s="8"/>
      <c r="P82" s="50"/>
      <c r="Q82" s="50"/>
      <c r="R82" s="51" t="str">
        <f t="shared" si="8"/>
        <v/>
      </c>
      <c r="S82" s="51"/>
      <c r="T82" s="52" t="str">
        <f t="shared" si="9"/>
        <v/>
      </c>
      <c r="U82" s="52"/>
    </row>
    <row r="83" spans="2:21">
      <c r="B83" s="20">
        <v>75</v>
      </c>
      <c r="C83" s="49" t="str">
        <f t="shared" si="6"/>
        <v/>
      </c>
      <c r="D83" s="49"/>
      <c r="E83" s="20"/>
      <c r="F83" s="8"/>
      <c r="G83" s="20" t="s">
        <v>3</v>
      </c>
      <c r="H83" s="50"/>
      <c r="I83" s="50"/>
      <c r="J83" s="20"/>
      <c r="K83" s="49" t="str">
        <f t="shared" si="5"/>
        <v/>
      </c>
      <c r="L83" s="49"/>
      <c r="M83" s="6" t="str">
        <f t="shared" si="7"/>
        <v/>
      </c>
      <c r="N83" s="20"/>
      <c r="O83" s="8"/>
      <c r="P83" s="50"/>
      <c r="Q83" s="50"/>
      <c r="R83" s="51" t="str">
        <f t="shared" si="8"/>
        <v/>
      </c>
      <c r="S83" s="51"/>
      <c r="T83" s="52" t="str">
        <f t="shared" si="9"/>
        <v/>
      </c>
      <c r="U83" s="52"/>
    </row>
    <row r="84" spans="2:21">
      <c r="B84" s="20">
        <v>76</v>
      </c>
      <c r="C84" s="49" t="str">
        <f t="shared" si="6"/>
        <v/>
      </c>
      <c r="D84" s="49"/>
      <c r="E84" s="20"/>
      <c r="F84" s="8"/>
      <c r="G84" s="20" t="s">
        <v>3</v>
      </c>
      <c r="H84" s="50"/>
      <c r="I84" s="50"/>
      <c r="J84" s="20"/>
      <c r="K84" s="49" t="str">
        <f t="shared" si="5"/>
        <v/>
      </c>
      <c r="L84" s="49"/>
      <c r="M84" s="6" t="str">
        <f t="shared" si="7"/>
        <v/>
      </c>
      <c r="N84" s="20"/>
      <c r="O84" s="8"/>
      <c r="P84" s="50"/>
      <c r="Q84" s="50"/>
      <c r="R84" s="51" t="str">
        <f t="shared" si="8"/>
        <v/>
      </c>
      <c r="S84" s="51"/>
      <c r="T84" s="52" t="str">
        <f t="shared" si="9"/>
        <v/>
      </c>
      <c r="U84" s="52"/>
    </row>
    <row r="85" spans="2:21">
      <c r="B85" s="20">
        <v>77</v>
      </c>
      <c r="C85" s="49" t="str">
        <f t="shared" si="6"/>
        <v/>
      </c>
      <c r="D85" s="49"/>
      <c r="E85" s="20"/>
      <c r="F85" s="8"/>
      <c r="G85" s="20" t="s">
        <v>4</v>
      </c>
      <c r="H85" s="50"/>
      <c r="I85" s="50"/>
      <c r="J85" s="20"/>
      <c r="K85" s="49" t="str">
        <f t="shared" si="5"/>
        <v/>
      </c>
      <c r="L85" s="49"/>
      <c r="M85" s="6" t="str">
        <f t="shared" si="7"/>
        <v/>
      </c>
      <c r="N85" s="20"/>
      <c r="O85" s="8"/>
      <c r="P85" s="50"/>
      <c r="Q85" s="50"/>
      <c r="R85" s="51" t="str">
        <f t="shared" si="8"/>
        <v/>
      </c>
      <c r="S85" s="51"/>
      <c r="T85" s="52" t="str">
        <f t="shared" si="9"/>
        <v/>
      </c>
      <c r="U85" s="52"/>
    </row>
    <row r="86" spans="2:21">
      <c r="B86" s="20">
        <v>78</v>
      </c>
      <c r="C86" s="49" t="str">
        <f t="shared" si="6"/>
        <v/>
      </c>
      <c r="D86" s="49"/>
      <c r="E86" s="20"/>
      <c r="F86" s="8"/>
      <c r="G86" s="20" t="s">
        <v>3</v>
      </c>
      <c r="H86" s="50"/>
      <c r="I86" s="50"/>
      <c r="J86" s="20"/>
      <c r="K86" s="49" t="str">
        <f t="shared" si="5"/>
        <v/>
      </c>
      <c r="L86" s="49"/>
      <c r="M86" s="6" t="str">
        <f t="shared" si="7"/>
        <v/>
      </c>
      <c r="N86" s="20"/>
      <c r="O86" s="8"/>
      <c r="P86" s="50"/>
      <c r="Q86" s="50"/>
      <c r="R86" s="51" t="str">
        <f t="shared" si="8"/>
        <v/>
      </c>
      <c r="S86" s="51"/>
      <c r="T86" s="52" t="str">
        <f t="shared" si="9"/>
        <v/>
      </c>
      <c r="U86" s="52"/>
    </row>
    <row r="87" spans="2:21">
      <c r="B87" s="20">
        <v>79</v>
      </c>
      <c r="C87" s="49" t="str">
        <f t="shared" si="6"/>
        <v/>
      </c>
      <c r="D87" s="49"/>
      <c r="E87" s="20"/>
      <c r="F87" s="8"/>
      <c r="G87" s="20" t="s">
        <v>4</v>
      </c>
      <c r="H87" s="50"/>
      <c r="I87" s="50"/>
      <c r="J87" s="20"/>
      <c r="K87" s="49" t="str">
        <f t="shared" si="5"/>
        <v/>
      </c>
      <c r="L87" s="49"/>
      <c r="M87" s="6" t="str">
        <f t="shared" si="7"/>
        <v/>
      </c>
      <c r="N87" s="20"/>
      <c r="O87" s="8"/>
      <c r="P87" s="50"/>
      <c r="Q87" s="50"/>
      <c r="R87" s="51" t="str">
        <f t="shared" si="8"/>
        <v/>
      </c>
      <c r="S87" s="51"/>
      <c r="T87" s="52" t="str">
        <f t="shared" si="9"/>
        <v/>
      </c>
      <c r="U87" s="52"/>
    </row>
    <row r="88" spans="2:21">
      <c r="B88" s="20">
        <v>80</v>
      </c>
      <c r="C88" s="49" t="str">
        <f t="shared" si="6"/>
        <v/>
      </c>
      <c r="D88" s="49"/>
      <c r="E88" s="20"/>
      <c r="F88" s="8"/>
      <c r="G88" s="20" t="s">
        <v>4</v>
      </c>
      <c r="H88" s="50"/>
      <c r="I88" s="50"/>
      <c r="J88" s="20"/>
      <c r="K88" s="49" t="str">
        <f t="shared" si="5"/>
        <v/>
      </c>
      <c r="L88" s="49"/>
      <c r="M88" s="6" t="str">
        <f t="shared" si="7"/>
        <v/>
      </c>
      <c r="N88" s="20"/>
      <c r="O88" s="8"/>
      <c r="P88" s="50"/>
      <c r="Q88" s="50"/>
      <c r="R88" s="51" t="str">
        <f t="shared" si="8"/>
        <v/>
      </c>
      <c r="S88" s="51"/>
      <c r="T88" s="52" t="str">
        <f t="shared" si="9"/>
        <v/>
      </c>
      <c r="U88" s="52"/>
    </row>
    <row r="89" spans="2:21">
      <c r="B89" s="20">
        <v>81</v>
      </c>
      <c r="C89" s="49" t="str">
        <f t="shared" si="6"/>
        <v/>
      </c>
      <c r="D89" s="49"/>
      <c r="E89" s="20"/>
      <c r="F89" s="8"/>
      <c r="G89" s="20" t="s">
        <v>4</v>
      </c>
      <c r="H89" s="50"/>
      <c r="I89" s="50"/>
      <c r="J89" s="20"/>
      <c r="K89" s="49" t="str">
        <f t="shared" si="5"/>
        <v/>
      </c>
      <c r="L89" s="49"/>
      <c r="M89" s="6" t="str">
        <f t="shared" si="7"/>
        <v/>
      </c>
      <c r="N89" s="20"/>
      <c r="O89" s="8"/>
      <c r="P89" s="50"/>
      <c r="Q89" s="50"/>
      <c r="R89" s="51" t="str">
        <f t="shared" si="8"/>
        <v/>
      </c>
      <c r="S89" s="51"/>
      <c r="T89" s="52" t="str">
        <f t="shared" si="9"/>
        <v/>
      </c>
      <c r="U89" s="52"/>
    </row>
    <row r="90" spans="2:21">
      <c r="B90" s="20">
        <v>82</v>
      </c>
      <c r="C90" s="49" t="str">
        <f t="shared" si="6"/>
        <v/>
      </c>
      <c r="D90" s="49"/>
      <c r="E90" s="20"/>
      <c r="F90" s="8"/>
      <c r="G90" s="20" t="s">
        <v>4</v>
      </c>
      <c r="H90" s="50"/>
      <c r="I90" s="50"/>
      <c r="J90" s="20"/>
      <c r="K90" s="49" t="str">
        <f t="shared" si="5"/>
        <v/>
      </c>
      <c r="L90" s="49"/>
      <c r="M90" s="6" t="str">
        <f t="shared" si="7"/>
        <v/>
      </c>
      <c r="N90" s="20"/>
      <c r="O90" s="8"/>
      <c r="P90" s="50"/>
      <c r="Q90" s="50"/>
      <c r="R90" s="51" t="str">
        <f t="shared" si="8"/>
        <v/>
      </c>
      <c r="S90" s="51"/>
      <c r="T90" s="52" t="str">
        <f t="shared" si="9"/>
        <v/>
      </c>
      <c r="U90" s="52"/>
    </row>
    <row r="91" spans="2:21">
      <c r="B91" s="20">
        <v>83</v>
      </c>
      <c r="C91" s="49" t="str">
        <f t="shared" si="6"/>
        <v/>
      </c>
      <c r="D91" s="49"/>
      <c r="E91" s="20"/>
      <c r="F91" s="8"/>
      <c r="G91" s="20" t="s">
        <v>4</v>
      </c>
      <c r="H91" s="50"/>
      <c r="I91" s="50"/>
      <c r="J91" s="20"/>
      <c r="K91" s="49" t="str">
        <f t="shared" si="5"/>
        <v/>
      </c>
      <c r="L91" s="49"/>
      <c r="M91" s="6" t="str">
        <f t="shared" si="7"/>
        <v/>
      </c>
      <c r="N91" s="20"/>
      <c r="O91" s="8"/>
      <c r="P91" s="50"/>
      <c r="Q91" s="50"/>
      <c r="R91" s="51" t="str">
        <f t="shared" si="8"/>
        <v/>
      </c>
      <c r="S91" s="51"/>
      <c r="T91" s="52" t="str">
        <f t="shared" si="9"/>
        <v/>
      </c>
      <c r="U91" s="52"/>
    </row>
    <row r="92" spans="2:21">
      <c r="B92" s="20">
        <v>84</v>
      </c>
      <c r="C92" s="49" t="str">
        <f t="shared" si="6"/>
        <v/>
      </c>
      <c r="D92" s="49"/>
      <c r="E92" s="20"/>
      <c r="F92" s="8"/>
      <c r="G92" s="20" t="s">
        <v>3</v>
      </c>
      <c r="H92" s="50"/>
      <c r="I92" s="50"/>
      <c r="J92" s="20"/>
      <c r="K92" s="49" t="str">
        <f t="shared" si="5"/>
        <v/>
      </c>
      <c r="L92" s="49"/>
      <c r="M92" s="6" t="str">
        <f t="shared" si="7"/>
        <v/>
      </c>
      <c r="N92" s="20"/>
      <c r="O92" s="8"/>
      <c r="P92" s="50"/>
      <c r="Q92" s="50"/>
      <c r="R92" s="51" t="str">
        <f t="shared" si="8"/>
        <v/>
      </c>
      <c r="S92" s="51"/>
      <c r="T92" s="52" t="str">
        <f t="shared" si="9"/>
        <v/>
      </c>
      <c r="U92" s="52"/>
    </row>
    <row r="93" spans="2:21">
      <c r="B93" s="20">
        <v>85</v>
      </c>
      <c r="C93" s="49" t="str">
        <f t="shared" si="6"/>
        <v/>
      </c>
      <c r="D93" s="49"/>
      <c r="E93" s="20"/>
      <c r="F93" s="8"/>
      <c r="G93" s="20" t="s">
        <v>4</v>
      </c>
      <c r="H93" s="50"/>
      <c r="I93" s="50"/>
      <c r="J93" s="20"/>
      <c r="K93" s="49" t="str">
        <f t="shared" si="5"/>
        <v/>
      </c>
      <c r="L93" s="49"/>
      <c r="M93" s="6" t="str">
        <f t="shared" si="7"/>
        <v/>
      </c>
      <c r="N93" s="20"/>
      <c r="O93" s="8"/>
      <c r="P93" s="50"/>
      <c r="Q93" s="50"/>
      <c r="R93" s="51" t="str">
        <f t="shared" si="8"/>
        <v/>
      </c>
      <c r="S93" s="51"/>
      <c r="T93" s="52" t="str">
        <f t="shared" si="9"/>
        <v/>
      </c>
      <c r="U93" s="52"/>
    </row>
    <row r="94" spans="2:21">
      <c r="B94" s="20">
        <v>86</v>
      </c>
      <c r="C94" s="49" t="str">
        <f t="shared" si="6"/>
        <v/>
      </c>
      <c r="D94" s="49"/>
      <c r="E94" s="20"/>
      <c r="F94" s="8"/>
      <c r="G94" s="20" t="s">
        <v>3</v>
      </c>
      <c r="H94" s="50"/>
      <c r="I94" s="50"/>
      <c r="J94" s="20"/>
      <c r="K94" s="49" t="str">
        <f t="shared" si="5"/>
        <v/>
      </c>
      <c r="L94" s="49"/>
      <c r="M94" s="6" t="str">
        <f t="shared" si="7"/>
        <v/>
      </c>
      <c r="N94" s="20"/>
      <c r="O94" s="8"/>
      <c r="P94" s="50"/>
      <c r="Q94" s="50"/>
      <c r="R94" s="51" t="str">
        <f t="shared" si="8"/>
        <v/>
      </c>
      <c r="S94" s="51"/>
      <c r="T94" s="52" t="str">
        <f t="shared" si="9"/>
        <v/>
      </c>
      <c r="U94" s="52"/>
    </row>
    <row r="95" spans="2:21">
      <c r="B95" s="20">
        <v>87</v>
      </c>
      <c r="C95" s="49" t="str">
        <f t="shared" si="6"/>
        <v/>
      </c>
      <c r="D95" s="49"/>
      <c r="E95" s="20"/>
      <c r="F95" s="8"/>
      <c r="G95" s="20" t="s">
        <v>4</v>
      </c>
      <c r="H95" s="50"/>
      <c r="I95" s="50"/>
      <c r="J95" s="20"/>
      <c r="K95" s="49" t="str">
        <f t="shared" si="5"/>
        <v/>
      </c>
      <c r="L95" s="49"/>
      <c r="M95" s="6" t="str">
        <f t="shared" si="7"/>
        <v/>
      </c>
      <c r="N95" s="20"/>
      <c r="O95" s="8"/>
      <c r="P95" s="50"/>
      <c r="Q95" s="50"/>
      <c r="R95" s="51" t="str">
        <f t="shared" si="8"/>
        <v/>
      </c>
      <c r="S95" s="51"/>
      <c r="T95" s="52" t="str">
        <f t="shared" si="9"/>
        <v/>
      </c>
      <c r="U95" s="52"/>
    </row>
    <row r="96" spans="2:21">
      <c r="B96" s="20">
        <v>88</v>
      </c>
      <c r="C96" s="49" t="str">
        <f t="shared" si="6"/>
        <v/>
      </c>
      <c r="D96" s="49"/>
      <c r="E96" s="20"/>
      <c r="F96" s="8"/>
      <c r="G96" s="20" t="s">
        <v>3</v>
      </c>
      <c r="H96" s="50"/>
      <c r="I96" s="50"/>
      <c r="J96" s="20"/>
      <c r="K96" s="49" t="str">
        <f t="shared" si="5"/>
        <v/>
      </c>
      <c r="L96" s="49"/>
      <c r="M96" s="6" t="str">
        <f t="shared" si="7"/>
        <v/>
      </c>
      <c r="N96" s="20"/>
      <c r="O96" s="8"/>
      <c r="P96" s="50"/>
      <c r="Q96" s="50"/>
      <c r="R96" s="51" t="str">
        <f t="shared" si="8"/>
        <v/>
      </c>
      <c r="S96" s="51"/>
      <c r="T96" s="52" t="str">
        <f t="shared" si="9"/>
        <v/>
      </c>
      <c r="U96" s="52"/>
    </row>
    <row r="97" spans="2:21">
      <c r="B97" s="20">
        <v>89</v>
      </c>
      <c r="C97" s="49" t="str">
        <f t="shared" si="6"/>
        <v/>
      </c>
      <c r="D97" s="49"/>
      <c r="E97" s="20"/>
      <c r="F97" s="8"/>
      <c r="G97" s="20" t="s">
        <v>4</v>
      </c>
      <c r="H97" s="50"/>
      <c r="I97" s="50"/>
      <c r="J97" s="20"/>
      <c r="K97" s="49" t="str">
        <f t="shared" si="5"/>
        <v/>
      </c>
      <c r="L97" s="49"/>
      <c r="M97" s="6" t="str">
        <f t="shared" si="7"/>
        <v/>
      </c>
      <c r="N97" s="20"/>
      <c r="O97" s="8"/>
      <c r="P97" s="50"/>
      <c r="Q97" s="50"/>
      <c r="R97" s="51" t="str">
        <f t="shared" si="8"/>
        <v/>
      </c>
      <c r="S97" s="51"/>
      <c r="T97" s="52" t="str">
        <f t="shared" si="9"/>
        <v/>
      </c>
      <c r="U97" s="52"/>
    </row>
    <row r="98" spans="2:21">
      <c r="B98" s="20">
        <v>90</v>
      </c>
      <c r="C98" s="49" t="str">
        <f t="shared" si="6"/>
        <v/>
      </c>
      <c r="D98" s="49"/>
      <c r="E98" s="20"/>
      <c r="F98" s="8"/>
      <c r="G98" s="20" t="s">
        <v>3</v>
      </c>
      <c r="H98" s="50"/>
      <c r="I98" s="50"/>
      <c r="J98" s="20"/>
      <c r="K98" s="49" t="str">
        <f t="shared" si="5"/>
        <v/>
      </c>
      <c r="L98" s="49"/>
      <c r="M98" s="6" t="str">
        <f t="shared" si="7"/>
        <v/>
      </c>
      <c r="N98" s="20"/>
      <c r="O98" s="8"/>
      <c r="P98" s="50"/>
      <c r="Q98" s="50"/>
      <c r="R98" s="51" t="str">
        <f t="shared" si="8"/>
        <v/>
      </c>
      <c r="S98" s="51"/>
      <c r="T98" s="52" t="str">
        <f t="shared" si="9"/>
        <v/>
      </c>
      <c r="U98" s="52"/>
    </row>
    <row r="99" spans="2:21">
      <c r="B99" s="20">
        <v>91</v>
      </c>
      <c r="C99" s="49" t="str">
        <f t="shared" si="6"/>
        <v/>
      </c>
      <c r="D99" s="49"/>
      <c r="E99" s="20"/>
      <c r="F99" s="8"/>
      <c r="G99" s="20" t="s">
        <v>4</v>
      </c>
      <c r="H99" s="50"/>
      <c r="I99" s="50"/>
      <c r="J99" s="20"/>
      <c r="K99" s="49" t="str">
        <f t="shared" si="5"/>
        <v/>
      </c>
      <c r="L99" s="49"/>
      <c r="M99" s="6" t="str">
        <f t="shared" si="7"/>
        <v/>
      </c>
      <c r="N99" s="20"/>
      <c r="O99" s="8"/>
      <c r="P99" s="50"/>
      <c r="Q99" s="50"/>
      <c r="R99" s="51" t="str">
        <f t="shared" si="8"/>
        <v/>
      </c>
      <c r="S99" s="51"/>
      <c r="T99" s="52" t="str">
        <f t="shared" si="9"/>
        <v/>
      </c>
      <c r="U99" s="52"/>
    </row>
    <row r="100" spans="2:21">
      <c r="B100" s="20">
        <v>92</v>
      </c>
      <c r="C100" s="49" t="str">
        <f t="shared" si="6"/>
        <v/>
      </c>
      <c r="D100" s="49"/>
      <c r="E100" s="20"/>
      <c r="F100" s="8"/>
      <c r="G100" s="20" t="s">
        <v>4</v>
      </c>
      <c r="H100" s="50"/>
      <c r="I100" s="50"/>
      <c r="J100" s="20"/>
      <c r="K100" s="49" t="str">
        <f t="shared" si="5"/>
        <v/>
      </c>
      <c r="L100" s="49"/>
      <c r="M100" s="6" t="str">
        <f t="shared" si="7"/>
        <v/>
      </c>
      <c r="N100" s="20"/>
      <c r="O100" s="8"/>
      <c r="P100" s="50"/>
      <c r="Q100" s="50"/>
      <c r="R100" s="51" t="str">
        <f t="shared" si="8"/>
        <v/>
      </c>
      <c r="S100" s="51"/>
      <c r="T100" s="52" t="str">
        <f t="shared" si="9"/>
        <v/>
      </c>
      <c r="U100" s="52"/>
    </row>
    <row r="101" spans="2:21">
      <c r="B101" s="20">
        <v>93</v>
      </c>
      <c r="C101" s="49" t="str">
        <f t="shared" si="6"/>
        <v/>
      </c>
      <c r="D101" s="49"/>
      <c r="E101" s="20"/>
      <c r="F101" s="8"/>
      <c r="G101" s="20" t="s">
        <v>3</v>
      </c>
      <c r="H101" s="50"/>
      <c r="I101" s="50"/>
      <c r="J101" s="20"/>
      <c r="K101" s="49" t="str">
        <f t="shared" si="5"/>
        <v/>
      </c>
      <c r="L101" s="49"/>
      <c r="M101" s="6" t="str">
        <f t="shared" si="7"/>
        <v/>
      </c>
      <c r="N101" s="20"/>
      <c r="O101" s="8"/>
      <c r="P101" s="50"/>
      <c r="Q101" s="50"/>
      <c r="R101" s="51" t="str">
        <f t="shared" si="8"/>
        <v/>
      </c>
      <c r="S101" s="51"/>
      <c r="T101" s="52" t="str">
        <f t="shared" si="9"/>
        <v/>
      </c>
      <c r="U101" s="52"/>
    </row>
    <row r="102" spans="2:21">
      <c r="B102" s="20">
        <v>94</v>
      </c>
      <c r="C102" s="49" t="str">
        <f t="shared" si="6"/>
        <v/>
      </c>
      <c r="D102" s="49"/>
      <c r="E102" s="20"/>
      <c r="F102" s="8"/>
      <c r="G102" s="20" t="s">
        <v>3</v>
      </c>
      <c r="H102" s="50"/>
      <c r="I102" s="50"/>
      <c r="J102" s="20"/>
      <c r="K102" s="49" t="str">
        <f t="shared" si="5"/>
        <v/>
      </c>
      <c r="L102" s="49"/>
      <c r="M102" s="6" t="str">
        <f t="shared" si="7"/>
        <v/>
      </c>
      <c r="N102" s="20"/>
      <c r="O102" s="8"/>
      <c r="P102" s="50"/>
      <c r="Q102" s="50"/>
      <c r="R102" s="51" t="str">
        <f t="shared" si="8"/>
        <v/>
      </c>
      <c r="S102" s="51"/>
      <c r="T102" s="52" t="str">
        <f t="shared" si="9"/>
        <v/>
      </c>
      <c r="U102" s="52"/>
    </row>
    <row r="103" spans="2:21">
      <c r="B103" s="20">
        <v>95</v>
      </c>
      <c r="C103" s="49" t="str">
        <f t="shared" si="6"/>
        <v/>
      </c>
      <c r="D103" s="49"/>
      <c r="E103" s="20"/>
      <c r="F103" s="8"/>
      <c r="G103" s="20" t="s">
        <v>3</v>
      </c>
      <c r="H103" s="50"/>
      <c r="I103" s="50"/>
      <c r="J103" s="20"/>
      <c r="K103" s="49" t="str">
        <f t="shared" si="5"/>
        <v/>
      </c>
      <c r="L103" s="49"/>
      <c r="M103" s="6" t="str">
        <f t="shared" si="7"/>
        <v/>
      </c>
      <c r="N103" s="20"/>
      <c r="O103" s="8"/>
      <c r="P103" s="50"/>
      <c r="Q103" s="50"/>
      <c r="R103" s="51" t="str">
        <f t="shared" si="8"/>
        <v/>
      </c>
      <c r="S103" s="51"/>
      <c r="T103" s="52" t="str">
        <f t="shared" si="9"/>
        <v/>
      </c>
      <c r="U103" s="52"/>
    </row>
    <row r="104" spans="2:21">
      <c r="B104" s="20">
        <v>96</v>
      </c>
      <c r="C104" s="49" t="str">
        <f t="shared" si="6"/>
        <v/>
      </c>
      <c r="D104" s="49"/>
      <c r="E104" s="20"/>
      <c r="F104" s="8"/>
      <c r="G104" s="20" t="s">
        <v>4</v>
      </c>
      <c r="H104" s="50"/>
      <c r="I104" s="50"/>
      <c r="J104" s="20"/>
      <c r="K104" s="49" t="str">
        <f t="shared" si="5"/>
        <v/>
      </c>
      <c r="L104" s="49"/>
      <c r="M104" s="6" t="str">
        <f t="shared" si="7"/>
        <v/>
      </c>
      <c r="N104" s="20"/>
      <c r="O104" s="8"/>
      <c r="P104" s="50"/>
      <c r="Q104" s="50"/>
      <c r="R104" s="51" t="str">
        <f t="shared" si="8"/>
        <v/>
      </c>
      <c r="S104" s="51"/>
      <c r="T104" s="52" t="str">
        <f t="shared" si="9"/>
        <v/>
      </c>
      <c r="U104" s="52"/>
    </row>
    <row r="105" spans="2:21">
      <c r="B105" s="20">
        <v>97</v>
      </c>
      <c r="C105" s="49" t="str">
        <f t="shared" si="6"/>
        <v/>
      </c>
      <c r="D105" s="49"/>
      <c r="E105" s="20"/>
      <c r="F105" s="8"/>
      <c r="G105" s="20" t="s">
        <v>3</v>
      </c>
      <c r="H105" s="50"/>
      <c r="I105" s="50"/>
      <c r="J105" s="20"/>
      <c r="K105" s="49" t="str">
        <f t="shared" si="5"/>
        <v/>
      </c>
      <c r="L105" s="49"/>
      <c r="M105" s="6" t="str">
        <f t="shared" si="7"/>
        <v/>
      </c>
      <c r="N105" s="20"/>
      <c r="O105" s="8"/>
      <c r="P105" s="50"/>
      <c r="Q105" s="50"/>
      <c r="R105" s="51" t="str">
        <f t="shared" si="8"/>
        <v/>
      </c>
      <c r="S105" s="51"/>
      <c r="T105" s="52" t="str">
        <f t="shared" si="9"/>
        <v/>
      </c>
      <c r="U105" s="52"/>
    </row>
    <row r="106" spans="2:21">
      <c r="B106" s="20">
        <v>98</v>
      </c>
      <c r="C106" s="49" t="str">
        <f t="shared" si="6"/>
        <v/>
      </c>
      <c r="D106" s="49"/>
      <c r="E106" s="20"/>
      <c r="F106" s="8"/>
      <c r="G106" s="20" t="s">
        <v>4</v>
      </c>
      <c r="H106" s="50"/>
      <c r="I106" s="50"/>
      <c r="J106" s="20"/>
      <c r="K106" s="49" t="str">
        <f t="shared" si="5"/>
        <v/>
      </c>
      <c r="L106" s="49"/>
      <c r="M106" s="6" t="str">
        <f t="shared" si="7"/>
        <v/>
      </c>
      <c r="N106" s="20"/>
      <c r="O106" s="8"/>
      <c r="P106" s="50"/>
      <c r="Q106" s="50"/>
      <c r="R106" s="51" t="str">
        <f t="shared" si="8"/>
        <v/>
      </c>
      <c r="S106" s="51"/>
      <c r="T106" s="52" t="str">
        <f t="shared" si="9"/>
        <v/>
      </c>
      <c r="U106" s="52"/>
    </row>
    <row r="107" spans="2:21">
      <c r="B107" s="20">
        <v>99</v>
      </c>
      <c r="C107" s="49" t="str">
        <f t="shared" si="6"/>
        <v/>
      </c>
      <c r="D107" s="49"/>
      <c r="E107" s="20"/>
      <c r="F107" s="8"/>
      <c r="G107" s="20" t="s">
        <v>4</v>
      </c>
      <c r="H107" s="50"/>
      <c r="I107" s="50"/>
      <c r="J107" s="20"/>
      <c r="K107" s="49" t="str">
        <f t="shared" si="5"/>
        <v/>
      </c>
      <c r="L107" s="49"/>
      <c r="M107" s="6" t="str">
        <f t="shared" si="7"/>
        <v/>
      </c>
      <c r="N107" s="20"/>
      <c r="O107" s="8"/>
      <c r="P107" s="50"/>
      <c r="Q107" s="50"/>
      <c r="R107" s="51" t="str">
        <f t="shared" si="8"/>
        <v/>
      </c>
      <c r="S107" s="51"/>
      <c r="T107" s="52" t="str">
        <f t="shared" si="9"/>
        <v/>
      </c>
      <c r="U107" s="52"/>
    </row>
    <row r="108" spans="2:21">
      <c r="B108" s="20">
        <v>100</v>
      </c>
      <c r="C108" s="49" t="str">
        <f t="shared" si="6"/>
        <v/>
      </c>
      <c r="D108" s="49"/>
      <c r="E108" s="20"/>
      <c r="F108" s="8"/>
      <c r="G108" s="20" t="s">
        <v>3</v>
      </c>
      <c r="H108" s="50"/>
      <c r="I108" s="50"/>
      <c r="J108" s="20"/>
      <c r="K108" s="49" t="str">
        <f t="shared" si="5"/>
        <v/>
      </c>
      <c r="L108" s="49"/>
      <c r="M108" s="6" t="str">
        <f t="shared" si="7"/>
        <v/>
      </c>
      <c r="N108" s="20"/>
      <c r="O108" s="8"/>
      <c r="P108" s="50"/>
      <c r="Q108" s="50"/>
      <c r="R108" s="51" t="str">
        <f t="shared" si="8"/>
        <v/>
      </c>
      <c r="S108" s="51"/>
      <c r="T108" s="52" t="str">
        <f t="shared" si="9"/>
        <v/>
      </c>
      <c r="U108" s="52"/>
    </row>
    <row r="109" spans="2:21">
      <c r="B109" s="1"/>
      <c r="C109" s="1"/>
      <c r="D109" s="1"/>
      <c r="E109" s="1"/>
      <c r="F109" s="1"/>
      <c r="G109" s="1"/>
      <c r="H109" s="1"/>
      <c r="I109" s="1"/>
      <c r="J109" s="1"/>
      <c r="K109" s="1"/>
      <c r="L109" s="1"/>
      <c r="M109" s="1"/>
      <c r="N109" s="1"/>
      <c r="O109" s="1"/>
      <c r="P109" s="1"/>
      <c r="Q109" s="1"/>
      <c r="R109" s="1"/>
    </row>
  </sheetData>
  <mergeCells count="635">
    <mergeCell ref="B4:C4"/>
    <mergeCell ref="D4:E4"/>
    <mergeCell ref="F4:G4"/>
    <mergeCell ref="H4:I4"/>
    <mergeCell ref="J2:K2"/>
    <mergeCell ref="L2:M2"/>
    <mergeCell ref="N2:O2"/>
    <mergeCell ref="P2:Q2"/>
    <mergeCell ref="B3:C3"/>
    <mergeCell ref="D3:I3"/>
    <mergeCell ref="J3:K3"/>
    <mergeCell ref="L3:Q3"/>
    <mergeCell ref="B2:C2"/>
    <mergeCell ref="D2:E2"/>
    <mergeCell ref="J4:K4"/>
    <mergeCell ref="L4:M4"/>
    <mergeCell ref="N4:O4"/>
    <mergeCell ref="P4:Q4"/>
    <mergeCell ref="J5:K5"/>
    <mergeCell ref="L5:M5"/>
    <mergeCell ref="P5:Q5"/>
    <mergeCell ref="F2:G2"/>
    <mergeCell ref="H2:I2"/>
    <mergeCell ref="R7:U7"/>
    <mergeCell ref="H8:I8"/>
    <mergeCell ref="K8:L8"/>
    <mergeCell ref="P8:Q8"/>
    <mergeCell ref="R8:S8"/>
    <mergeCell ref="T8:U8"/>
    <mergeCell ref="B7:B8"/>
    <mergeCell ref="C7:D8"/>
    <mergeCell ref="E7:I7"/>
    <mergeCell ref="J7:L7"/>
    <mergeCell ref="M7:M8"/>
    <mergeCell ref="N7:Q7"/>
    <mergeCell ref="C10:D10"/>
    <mergeCell ref="H10:I10"/>
    <mergeCell ref="K10:L10"/>
    <mergeCell ref="P10:Q10"/>
    <mergeCell ref="R10:S10"/>
    <mergeCell ref="T10:U10"/>
    <mergeCell ref="C9:D9"/>
    <mergeCell ref="H9:I9"/>
    <mergeCell ref="K9:L9"/>
    <mergeCell ref="P9:Q9"/>
    <mergeCell ref="R9:S9"/>
    <mergeCell ref="T9:U9"/>
    <mergeCell ref="C12:D12"/>
    <mergeCell ref="H12:I12"/>
    <mergeCell ref="K12:L12"/>
    <mergeCell ref="P12:Q12"/>
    <mergeCell ref="R12:S12"/>
    <mergeCell ref="T12:U12"/>
    <mergeCell ref="C11:D11"/>
    <mergeCell ref="H11:I11"/>
    <mergeCell ref="K11:L11"/>
    <mergeCell ref="P11:Q11"/>
    <mergeCell ref="R11:S11"/>
    <mergeCell ref="T11:U11"/>
    <mergeCell ref="C14:D14"/>
    <mergeCell ref="H14:I14"/>
    <mergeCell ref="K14:L14"/>
    <mergeCell ref="P14:Q14"/>
    <mergeCell ref="R14:S14"/>
    <mergeCell ref="T14:U14"/>
    <mergeCell ref="C13:D13"/>
    <mergeCell ref="H13:I13"/>
    <mergeCell ref="K13:L13"/>
    <mergeCell ref="P13:Q13"/>
    <mergeCell ref="R13:S13"/>
    <mergeCell ref="T13:U13"/>
    <mergeCell ref="C16:D16"/>
    <mergeCell ref="H16:I16"/>
    <mergeCell ref="K16:L16"/>
    <mergeCell ref="P16:Q16"/>
    <mergeCell ref="R16:S16"/>
    <mergeCell ref="T16:U16"/>
    <mergeCell ref="C15:D15"/>
    <mergeCell ref="H15:I15"/>
    <mergeCell ref="K15:L15"/>
    <mergeCell ref="P15:Q15"/>
    <mergeCell ref="R15:S15"/>
    <mergeCell ref="T15:U15"/>
    <mergeCell ref="C18:D18"/>
    <mergeCell ref="H18:I18"/>
    <mergeCell ref="K18:L18"/>
    <mergeCell ref="P18:Q18"/>
    <mergeCell ref="R18:S18"/>
    <mergeCell ref="T18:U18"/>
    <mergeCell ref="C17:D17"/>
    <mergeCell ref="H17:I17"/>
    <mergeCell ref="K17:L17"/>
    <mergeCell ref="P17:Q17"/>
    <mergeCell ref="R17:S17"/>
    <mergeCell ref="T17:U17"/>
    <mergeCell ref="C20:D20"/>
    <mergeCell ref="H20:I20"/>
    <mergeCell ref="K20:L20"/>
    <mergeCell ref="P20:Q20"/>
    <mergeCell ref="R20:S20"/>
    <mergeCell ref="T20:U20"/>
    <mergeCell ref="C19:D19"/>
    <mergeCell ref="H19:I19"/>
    <mergeCell ref="K19:L19"/>
    <mergeCell ref="P19:Q19"/>
    <mergeCell ref="R19:S19"/>
    <mergeCell ref="T19:U19"/>
    <mergeCell ref="C22:D22"/>
    <mergeCell ref="H22:I22"/>
    <mergeCell ref="K22:L22"/>
    <mergeCell ref="P22:Q22"/>
    <mergeCell ref="R22:S22"/>
    <mergeCell ref="T22:U22"/>
    <mergeCell ref="C21:D21"/>
    <mergeCell ref="H21:I21"/>
    <mergeCell ref="K21:L21"/>
    <mergeCell ref="P21:Q21"/>
    <mergeCell ref="R21:S21"/>
    <mergeCell ref="T21:U21"/>
    <mergeCell ref="C24:D24"/>
    <mergeCell ref="H24:I24"/>
    <mergeCell ref="K24:L24"/>
    <mergeCell ref="P24:Q24"/>
    <mergeCell ref="R24:S24"/>
    <mergeCell ref="T24:U24"/>
    <mergeCell ref="C23:D23"/>
    <mergeCell ref="H23:I23"/>
    <mergeCell ref="K23:L23"/>
    <mergeCell ref="P23:Q23"/>
    <mergeCell ref="R23:S23"/>
    <mergeCell ref="T23:U23"/>
    <mergeCell ref="C26:D26"/>
    <mergeCell ref="H26:I26"/>
    <mergeCell ref="K26:L26"/>
    <mergeCell ref="P26:Q26"/>
    <mergeCell ref="R26:S26"/>
    <mergeCell ref="T26:U26"/>
    <mergeCell ref="C25:D25"/>
    <mergeCell ref="H25:I25"/>
    <mergeCell ref="K25:L25"/>
    <mergeCell ref="P25:Q25"/>
    <mergeCell ref="R25:S25"/>
    <mergeCell ref="T25:U25"/>
    <mergeCell ref="C28:D28"/>
    <mergeCell ref="H28:I28"/>
    <mergeCell ref="K28:L28"/>
    <mergeCell ref="P28:Q28"/>
    <mergeCell ref="R28:S28"/>
    <mergeCell ref="T28:U28"/>
    <mergeCell ref="C27:D27"/>
    <mergeCell ref="H27:I27"/>
    <mergeCell ref="K27:L27"/>
    <mergeCell ref="P27:Q27"/>
    <mergeCell ref="R27:S27"/>
    <mergeCell ref="T27:U27"/>
    <mergeCell ref="C30:D30"/>
    <mergeCell ref="H30:I30"/>
    <mergeCell ref="K30:L30"/>
    <mergeCell ref="P30:Q30"/>
    <mergeCell ref="R30:S30"/>
    <mergeCell ref="T30:U30"/>
    <mergeCell ref="C29:D29"/>
    <mergeCell ref="H29:I29"/>
    <mergeCell ref="K29:L29"/>
    <mergeCell ref="P29:Q29"/>
    <mergeCell ref="R29:S29"/>
    <mergeCell ref="T29:U29"/>
    <mergeCell ref="C32:D32"/>
    <mergeCell ref="H32:I32"/>
    <mergeCell ref="K32:L32"/>
    <mergeCell ref="P32:Q32"/>
    <mergeCell ref="R32:S32"/>
    <mergeCell ref="T32:U32"/>
    <mergeCell ref="C31:D31"/>
    <mergeCell ref="H31:I31"/>
    <mergeCell ref="K31:L31"/>
    <mergeCell ref="P31:Q31"/>
    <mergeCell ref="R31:S31"/>
    <mergeCell ref="T31:U31"/>
    <mergeCell ref="C34:D34"/>
    <mergeCell ref="H34:I34"/>
    <mergeCell ref="K34:L34"/>
    <mergeCell ref="P34:Q34"/>
    <mergeCell ref="R34:S34"/>
    <mergeCell ref="T34:U34"/>
    <mergeCell ref="C33:D33"/>
    <mergeCell ref="H33:I33"/>
    <mergeCell ref="K33:L33"/>
    <mergeCell ref="P33:Q33"/>
    <mergeCell ref="R33:S33"/>
    <mergeCell ref="T33:U33"/>
    <mergeCell ref="C36:D36"/>
    <mergeCell ref="H36:I36"/>
    <mergeCell ref="K36:L36"/>
    <mergeCell ref="P36:Q36"/>
    <mergeCell ref="R36:S36"/>
    <mergeCell ref="T36:U36"/>
    <mergeCell ref="C35:D35"/>
    <mergeCell ref="H35:I35"/>
    <mergeCell ref="K35:L35"/>
    <mergeCell ref="P35:Q35"/>
    <mergeCell ref="R35:S35"/>
    <mergeCell ref="T35:U35"/>
    <mergeCell ref="C38:D38"/>
    <mergeCell ref="H38:I38"/>
    <mergeCell ref="K38:L38"/>
    <mergeCell ref="P38:Q38"/>
    <mergeCell ref="R38:S38"/>
    <mergeCell ref="T38:U38"/>
    <mergeCell ref="C37:D37"/>
    <mergeCell ref="H37:I37"/>
    <mergeCell ref="K37:L37"/>
    <mergeCell ref="P37:Q37"/>
    <mergeCell ref="R37:S37"/>
    <mergeCell ref="T37:U37"/>
    <mergeCell ref="C40:D40"/>
    <mergeCell ref="H40:I40"/>
    <mergeCell ref="K40:L40"/>
    <mergeCell ref="P40:Q40"/>
    <mergeCell ref="R40:S40"/>
    <mergeCell ref="T40:U40"/>
    <mergeCell ref="C39:D39"/>
    <mergeCell ref="H39:I39"/>
    <mergeCell ref="K39:L39"/>
    <mergeCell ref="P39:Q39"/>
    <mergeCell ref="R39:S39"/>
    <mergeCell ref="T39:U39"/>
    <mergeCell ref="C42:D42"/>
    <mergeCell ref="H42:I42"/>
    <mergeCell ref="K42:L42"/>
    <mergeCell ref="P42:Q42"/>
    <mergeCell ref="R42:S42"/>
    <mergeCell ref="T42:U42"/>
    <mergeCell ref="C41:D41"/>
    <mergeCell ref="H41:I41"/>
    <mergeCell ref="K41:L41"/>
    <mergeCell ref="P41:Q41"/>
    <mergeCell ref="R41:S41"/>
    <mergeCell ref="T41:U41"/>
    <mergeCell ref="C44:D44"/>
    <mergeCell ref="H44:I44"/>
    <mergeCell ref="K44:L44"/>
    <mergeCell ref="P44:Q44"/>
    <mergeCell ref="R44:S44"/>
    <mergeCell ref="T44:U44"/>
    <mergeCell ref="C43:D43"/>
    <mergeCell ref="H43:I43"/>
    <mergeCell ref="K43:L43"/>
    <mergeCell ref="P43:Q43"/>
    <mergeCell ref="R43:S43"/>
    <mergeCell ref="T43:U43"/>
    <mergeCell ref="C46:D46"/>
    <mergeCell ref="H46:I46"/>
    <mergeCell ref="K46:L46"/>
    <mergeCell ref="P46:Q46"/>
    <mergeCell ref="R46:S46"/>
    <mergeCell ref="T46:U46"/>
    <mergeCell ref="C45:D45"/>
    <mergeCell ref="H45:I45"/>
    <mergeCell ref="K45:L45"/>
    <mergeCell ref="P45:Q45"/>
    <mergeCell ref="R45:S45"/>
    <mergeCell ref="T45:U45"/>
    <mergeCell ref="C48:D48"/>
    <mergeCell ref="H48:I48"/>
    <mergeCell ref="K48:L48"/>
    <mergeCell ref="P48:Q48"/>
    <mergeCell ref="R48:S48"/>
    <mergeCell ref="T48:U48"/>
    <mergeCell ref="C47:D47"/>
    <mergeCell ref="H47:I47"/>
    <mergeCell ref="K47:L47"/>
    <mergeCell ref="P47:Q47"/>
    <mergeCell ref="R47:S47"/>
    <mergeCell ref="T47:U47"/>
    <mergeCell ref="C50:D50"/>
    <mergeCell ref="H50:I50"/>
    <mergeCell ref="K50:L50"/>
    <mergeCell ref="P50:Q50"/>
    <mergeCell ref="R50:S50"/>
    <mergeCell ref="T50:U50"/>
    <mergeCell ref="C49:D49"/>
    <mergeCell ref="H49:I49"/>
    <mergeCell ref="K49:L49"/>
    <mergeCell ref="P49:Q49"/>
    <mergeCell ref="R49:S49"/>
    <mergeCell ref="T49:U49"/>
    <mergeCell ref="C52:D52"/>
    <mergeCell ref="H52:I52"/>
    <mergeCell ref="K52:L52"/>
    <mergeCell ref="P52:Q52"/>
    <mergeCell ref="R52:S52"/>
    <mergeCell ref="T52:U52"/>
    <mergeCell ref="C51:D51"/>
    <mergeCell ref="H51:I51"/>
    <mergeCell ref="K51:L51"/>
    <mergeCell ref="P51:Q51"/>
    <mergeCell ref="R51:S51"/>
    <mergeCell ref="T51:U51"/>
    <mergeCell ref="C54:D54"/>
    <mergeCell ref="H54:I54"/>
    <mergeCell ref="K54:L54"/>
    <mergeCell ref="P54:Q54"/>
    <mergeCell ref="R54:S54"/>
    <mergeCell ref="T54:U54"/>
    <mergeCell ref="C53:D53"/>
    <mergeCell ref="H53:I53"/>
    <mergeCell ref="K53:L53"/>
    <mergeCell ref="P53:Q53"/>
    <mergeCell ref="R53:S53"/>
    <mergeCell ref="T53:U53"/>
    <mergeCell ref="C56:D56"/>
    <mergeCell ref="H56:I56"/>
    <mergeCell ref="K56:L56"/>
    <mergeCell ref="P56:Q56"/>
    <mergeCell ref="R56:S56"/>
    <mergeCell ref="T56:U56"/>
    <mergeCell ref="C55:D55"/>
    <mergeCell ref="H55:I55"/>
    <mergeCell ref="K55:L55"/>
    <mergeCell ref="P55:Q55"/>
    <mergeCell ref="R55:S55"/>
    <mergeCell ref="T55:U55"/>
    <mergeCell ref="C58:D58"/>
    <mergeCell ref="H58:I58"/>
    <mergeCell ref="K58:L58"/>
    <mergeCell ref="P58:Q58"/>
    <mergeCell ref="R58:S58"/>
    <mergeCell ref="T58:U58"/>
    <mergeCell ref="C57:D57"/>
    <mergeCell ref="H57:I57"/>
    <mergeCell ref="K57:L57"/>
    <mergeCell ref="P57:Q57"/>
    <mergeCell ref="R57:S57"/>
    <mergeCell ref="T57:U57"/>
    <mergeCell ref="C60:D60"/>
    <mergeCell ref="H60:I60"/>
    <mergeCell ref="K60:L60"/>
    <mergeCell ref="P60:Q60"/>
    <mergeCell ref="R60:S60"/>
    <mergeCell ref="T60:U60"/>
    <mergeCell ref="C59:D59"/>
    <mergeCell ref="H59:I59"/>
    <mergeCell ref="K59:L59"/>
    <mergeCell ref="P59:Q59"/>
    <mergeCell ref="R59:S59"/>
    <mergeCell ref="T59:U59"/>
    <mergeCell ref="C62:D62"/>
    <mergeCell ref="H62:I62"/>
    <mergeCell ref="K62:L62"/>
    <mergeCell ref="P62:Q62"/>
    <mergeCell ref="R62:S62"/>
    <mergeCell ref="T62:U62"/>
    <mergeCell ref="C61:D61"/>
    <mergeCell ref="H61:I61"/>
    <mergeCell ref="K61:L61"/>
    <mergeCell ref="P61:Q61"/>
    <mergeCell ref="R61:S61"/>
    <mergeCell ref="T61:U61"/>
    <mergeCell ref="C64:D64"/>
    <mergeCell ref="H64:I64"/>
    <mergeCell ref="K64:L64"/>
    <mergeCell ref="P64:Q64"/>
    <mergeCell ref="R64:S64"/>
    <mergeCell ref="T64:U64"/>
    <mergeCell ref="C63:D63"/>
    <mergeCell ref="H63:I63"/>
    <mergeCell ref="K63:L63"/>
    <mergeCell ref="P63:Q63"/>
    <mergeCell ref="R63:S63"/>
    <mergeCell ref="T63:U63"/>
    <mergeCell ref="C66:D66"/>
    <mergeCell ref="H66:I66"/>
    <mergeCell ref="K66:L66"/>
    <mergeCell ref="P66:Q66"/>
    <mergeCell ref="R66:S66"/>
    <mergeCell ref="T66:U66"/>
    <mergeCell ref="C65:D65"/>
    <mergeCell ref="H65:I65"/>
    <mergeCell ref="K65:L65"/>
    <mergeCell ref="P65:Q65"/>
    <mergeCell ref="R65:S65"/>
    <mergeCell ref="T65:U65"/>
    <mergeCell ref="C68:D68"/>
    <mergeCell ref="H68:I68"/>
    <mergeCell ref="K68:L68"/>
    <mergeCell ref="P68:Q68"/>
    <mergeCell ref="R68:S68"/>
    <mergeCell ref="T68:U68"/>
    <mergeCell ref="C67:D67"/>
    <mergeCell ref="H67:I67"/>
    <mergeCell ref="K67:L67"/>
    <mergeCell ref="P67:Q67"/>
    <mergeCell ref="R67:S67"/>
    <mergeCell ref="T67:U67"/>
    <mergeCell ref="C70:D70"/>
    <mergeCell ref="H70:I70"/>
    <mergeCell ref="K70:L70"/>
    <mergeCell ref="P70:Q70"/>
    <mergeCell ref="R70:S70"/>
    <mergeCell ref="T70:U70"/>
    <mergeCell ref="C69:D69"/>
    <mergeCell ref="H69:I69"/>
    <mergeCell ref="K69:L69"/>
    <mergeCell ref="P69:Q69"/>
    <mergeCell ref="R69:S69"/>
    <mergeCell ref="T69:U69"/>
    <mergeCell ref="C72:D72"/>
    <mergeCell ref="H72:I72"/>
    <mergeCell ref="K72:L72"/>
    <mergeCell ref="P72:Q72"/>
    <mergeCell ref="R72:S72"/>
    <mergeCell ref="T72:U72"/>
    <mergeCell ref="C71:D71"/>
    <mergeCell ref="H71:I71"/>
    <mergeCell ref="K71:L71"/>
    <mergeCell ref="P71:Q71"/>
    <mergeCell ref="R71:S71"/>
    <mergeCell ref="T71:U71"/>
    <mergeCell ref="C74:D74"/>
    <mergeCell ref="H74:I74"/>
    <mergeCell ref="K74:L74"/>
    <mergeCell ref="P74:Q74"/>
    <mergeCell ref="R74:S74"/>
    <mergeCell ref="T74:U74"/>
    <mergeCell ref="C73:D73"/>
    <mergeCell ref="H73:I73"/>
    <mergeCell ref="K73:L73"/>
    <mergeCell ref="P73:Q73"/>
    <mergeCell ref="R73:S73"/>
    <mergeCell ref="T73:U73"/>
    <mergeCell ref="C76:D76"/>
    <mergeCell ref="H76:I76"/>
    <mergeCell ref="K76:L76"/>
    <mergeCell ref="P76:Q76"/>
    <mergeCell ref="R76:S76"/>
    <mergeCell ref="T76:U76"/>
    <mergeCell ref="C75:D75"/>
    <mergeCell ref="H75:I75"/>
    <mergeCell ref="K75:L75"/>
    <mergeCell ref="P75:Q75"/>
    <mergeCell ref="R75:S75"/>
    <mergeCell ref="T75:U75"/>
    <mergeCell ref="C78:D78"/>
    <mergeCell ref="H78:I78"/>
    <mergeCell ref="K78:L78"/>
    <mergeCell ref="P78:Q78"/>
    <mergeCell ref="R78:S78"/>
    <mergeCell ref="T78:U78"/>
    <mergeCell ref="C77:D77"/>
    <mergeCell ref="H77:I77"/>
    <mergeCell ref="K77:L77"/>
    <mergeCell ref="P77:Q77"/>
    <mergeCell ref="R77:S77"/>
    <mergeCell ref="T77:U77"/>
    <mergeCell ref="C80:D80"/>
    <mergeCell ref="H80:I80"/>
    <mergeCell ref="K80:L80"/>
    <mergeCell ref="P80:Q80"/>
    <mergeCell ref="R80:S80"/>
    <mergeCell ref="T80:U80"/>
    <mergeCell ref="C79:D79"/>
    <mergeCell ref="H79:I79"/>
    <mergeCell ref="K79:L79"/>
    <mergeCell ref="P79:Q79"/>
    <mergeCell ref="R79:S79"/>
    <mergeCell ref="T79:U79"/>
    <mergeCell ref="C82:D82"/>
    <mergeCell ref="H82:I82"/>
    <mergeCell ref="K82:L82"/>
    <mergeCell ref="P82:Q82"/>
    <mergeCell ref="R82:S82"/>
    <mergeCell ref="T82:U82"/>
    <mergeCell ref="C81:D81"/>
    <mergeCell ref="H81:I81"/>
    <mergeCell ref="K81:L81"/>
    <mergeCell ref="P81:Q81"/>
    <mergeCell ref="R81:S81"/>
    <mergeCell ref="T81:U81"/>
    <mergeCell ref="C84:D84"/>
    <mergeCell ref="H84:I84"/>
    <mergeCell ref="K84:L84"/>
    <mergeCell ref="P84:Q84"/>
    <mergeCell ref="R84:S84"/>
    <mergeCell ref="T84:U84"/>
    <mergeCell ref="C83:D83"/>
    <mergeCell ref="H83:I83"/>
    <mergeCell ref="K83:L83"/>
    <mergeCell ref="P83:Q83"/>
    <mergeCell ref="R83:S83"/>
    <mergeCell ref="T83:U83"/>
    <mergeCell ref="C86:D86"/>
    <mergeCell ref="H86:I86"/>
    <mergeCell ref="K86:L86"/>
    <mergeCell ref="P86:Q86"/>
    <mergeCell ref="R86:S86"/>
    <mergeCell ref="T86:U86"/>
    <mergeCell ref="C85:D85"/>
    <mergeCell ref="H85:I85"/>
    <mergeCell ref="K85:L85"/>
    <mergeCell ref="P85:Q85"/>
    <mergeCell ref="R85:S85"/>
    <mergeCell ref="T85:U85"/>
    <mergeCell ref="C88:D88"/>
    <mergeCell ref="H88:I88"/>
    <mergeCell ref="K88:L88"/>
    <mergeCell ref="P88:Q88"/>
    <mergeCell ref="R88:S88"/>
    <mergeCell ref="T88:U88"/>
    <mergeCell ref="C87:D87"/>
    <mergeCell ref="H87:I87"/>
    <mergeCell ref="K87:L87"/>
    <mergeCell ref="P87:Q87"/>
    <mergeCell ref="R87:S87"/>
    <mergeCell ref="T87:U87"/>
    <mergeCell ref="C90:D90"/>
    <mergeCell ref="H90:I90"/>
    <mergeCell ref="K90:L90"/>
    <mergeCell ref="P90:Q90"/>
    <mergeCell ref="R90:S90"/>
    <mergeCell ref="T90:U90"/>
    <mergeCell ref="C89:D89"/>
    <mergeCell ref="H89:I89"/>
    <mergeCell ref="K89:L89"/>
    <mergeCell ref="P89:Q89"/>
    <mergeCell ref="R89:S89"/>
    <mergeCell ref="T89:U89"/>
    <mergeCell ref="C92:D92"/>
    <mergeCell ref="H92:I92"/>
    <mergeCell ref="K92:L92"/>
    <mergeCell ref="P92:Q92"/>
    <mergeCell ref="R92:S92"/>
    <mergeCell ref="T92:U92"/>
    <mergeCell ref="C91:D91"/>
    <mergeCell ref="H91:I91"/>
    <mergeCell ref="K91:L91"/>
    <mergeCell ref="P91:Q91"/>
    <mergeCell ref="R91:S91"/>
    <mergeCell ref="T91:U91"/>
    <mergeCell ref="C94:D94"/>
    <mergeCell ref="H94:I94"/>
    <mergeCell ref="K94:L94"/>
    <mergeCell ref="P94:Q94"/>
    <mergeCell ref="R94:S94"/>
    <mergeCell ref="T94:U94"/>
    <mergeCell ref="C93:D93"/>
    <mergeCell ref="H93:I93"/>
    <mergeCell ref="K93:L93"/>
    <mergeCell ref="P93:Q93"/>
    <mergeCell ref="R93:S93"/>
    <mergeCell ref="T93:U93"/>
    <mergeCell ref="C96:D96"/>
    <mergeCell ref="H96:I96"/>
    <mergeCell ref="K96:L96"/>
    <mergeCell ref="P96:Q96"/>
    <mergeCell ref="R96:S96"/>
    <mergeCell ref="T96:U96"/>
    <mergeCell ref="C95:D95"/>
    <mergeCell ref="H95:I95"/>
    <mergeCell ref="K95:L95"/>
    <mergeCell ref="P95:Q95"/>
    <mergeCell ref="R95:S95"/>
    <mergeCell ref="T95:U95"/>
    <mergeCell ref="C98:D98"/>
    <mergeCell ref="H98:I98"/>
    <mergeCell ref="K98:L98"/>
    <mergeCell ref="P98:Q98"/>
    <mergeCell ref="R98:S98"/>
    <mergeCell ref="T98:U98"/>
    <mergeCell ref="C97:D97"/>
    <mergeCell ref="H97:I97"/>
    <mergeCell ref="K97:L97"/>
    <mergeCell ref="P97:Q97"/>
    <mergeCell ref="R97:S97"/>
    <mergeCell ref="T97:U97"/>
    <mergeCell ref="C100:D100"/>
    <mergeCell ref="H100:I100"/>
    <mergeCell ref="K100:L100"/>
    <mergeCell ref="P100:Q100"/>
    <mergeCell ref="R100:S100"/>
    <mergeCell ref="T100:U100"/>
    <mergeCell ref="C99:D99"/>
    <mergeCell ref="H99:I99"/>
    <mergeCell ref="K99:L99"/>
    <mergeCell ref="P99:Q99"/>
    <mergeCell ref="R99:S99"/>
    <mergeCell ref="T99:U99"/>
    <mergeCell ref="C102:D102"/>
    <mergeCell ref="H102:I102"/>
    <mergeCell ref="K102:L102"/>
    <mergeCell ref="P102:Q102"/>
    <mergeCell ref="R102:S102"/>
    <mergeCell ref="T102:U102"/>
    <mergeCell ref="C101:D101"/>
    <mergeCell ref="H101:I101"/>
    <mergeCell ref="K101:L101"/>
    <mergeCell ref="P101:Q101"/>
    <mergeCell ref="R101:S101"/>
    <mergeCell ref="T101:U101"/>
    <mergeCell ref="C104:D104"/>
    <mergeCell ref="H104:I104"/>
    <mergeCell ref="K104:L104"/>
    <mergeCell ref="P104:Q104"/>
    <mergeCell ref="R104:S104"/>
    <mergeCell ref="T104:U104"/>
    <mergeCell ref="C103:D103"/>
    <mergeCell ref="H103:I103"/>
    <mergeCell ref="K103:L103"/>
    <mergeCell ref="P103:Q103"/>
    <mergeCell ref="R103:S103"/>
    <mergeCell ref="T103:U103"/>
    <mergeCell ref="C106:D106"/>
    <mergeCell ref="H106:I106"/>
    <mergeCell ref="K106:L106"/>
    <mergeCell ref="P106:Q106"/>
    <mergeCell ref="R106:S106"/>
    <mergeCell ref="T106:U106"/>
    <mergeCell ref="C105:D105"/>
    <mergeCell ref="H105:I105"/>
    <mergeCell ref="K105:L105"/>
    <mergeCell ref="P105:Q105"/>
    <mergeCell ref="R105:S105"/>
    <mergeCell ref="T105:U105"/>
    <mergeCell ref="C108:D108"/>
    <mergeCell ref="H108:I108"/>
    <mergeCell ref="K108:L108"/>
    <mergeCell ref="P108:Q108"/>
    <mergeCell ref="R108:S108"/>
    <mergeCell ref="T108:U108"/>
    <mergeCell ref="C107:D107"/>
    <mergeCell ref="H107:I107"/>
    <mergeCell ref="K107:L107"/>
    <mergeCell ref="P107:Q107"/>
    <mergeCell ref="R107:S107"/>
    <mergeCell ref="T107:U107"/>
  </mergeCells>
  <phoneticPr fontId="2"/>
  <conditionalFormatting sqref="G46">
    <cfRule type="cellIs" dxfId="7" priority="1" stopIfTrue="1" operator="equal">
      <formula>"買"</formula>
    </cfRule>
    <cfRule type="cellIs" dxfId="6" priority="2" stopIfTrue="1" operator="equal">
      <formula>"売"</formula>
    </cfRule>
  </conditionalFormatting>
  <conditionalFormatting sqref="G9:G11 G14:G45 G47:G108">
    <cfRule type="cellIs" dxfId="5" priority="7" stopIfTrue="1" operator="equal">
      <formula>"買"</formula>
    </cfRule>
    <cfRule type="cellIs" dxfId="4" priority="8" stopIfTrue="1" operator="equal">
      <formula>"売"</formula>
    </cfRule>
  </conditionalFormatting>
  <conditionalFormatting sqref="G12">
    <cfRule type="cellIs" dxfId="3" priority="5" stopIfTrue="1" operator="equal">
      <formula>"買"</formula>
    </cfRule>
    <cfRule type="cellIs" dxfId="2" priority="6" stopIfTrue="1" operator="equal">
      <formula>"売"</formula>
    </cfRule>
  </conditionalFormatting>
  <conditionalFormatting sqref="G13">
    <cfRule type="cellIs" dxfId="1" priority="3" stopIfTrue="1" operator="equal">
      <formula>"買"</formula>
    </cfRule>
    <cfRule type="cellIs" dxfId="0" priority="4" stopIfTrue="1" operator="equal">
      <formula>"売"</formula>
    </cfRule>
  </conditionalFormatting>
  <dataValidations count="1">
    <dataValidation type="list" allowBlank="1" showInputMessage="1" showErrorMessage="1" sqref="G9:G108">
      <formula1>"買,売"</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8</vt:i4>
      </vt:variant>
    </vt:vector>
  </HeadingPairs>
  <TitlesOfParts>
    <vt:vector size="8" baseType="lpstr">
      <vt:lpstr>検証（USDJPY1H）仕掛け１</vt:lpstr>
      <vt:lpstr>画像 (1)</vt:lpstr>
      <vt:lpstr>気づき (1)</vt:lpstr>
      <vt:lpstr>検証（USDJPY1H) 552 </vt:lpstr>
      <vt:lpstr>画像(2)</vt:lpstr>
      <vt:lpstr>気づき(2)</vt:lpstr>
      <vt:lpstr>検証終了通貨</vt:lpstr>
      <vt:lpstr>テンプレ</vt:lpstr>
    </vt:vector>
  </TitlesOfParts>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YUUYA YAMAMURA</dc:creator>
  <cp:lastModifiedBy>user</cp:lastModifiedBy>
  <cp:revision/>
  <cp:lastPrinted>2015-07-15T10:17:15Z</cp:lastPrinted>
  <dcterms:created xsi:type="dcterms:W3CDTF">2013-10-09T23:04:08Z</dcterms:created>
  <dcterms:modified xsi:type="dcterms:W3CDTF">2017-08-24T03:41:24Z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1041-6.6.0.2724</vt:lpwstr>
  </property>
</Properties>
</file>