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0" yWindow="460" windowWidth="21960" windowHeight="15460" firstSheet="1" activeTab="1"/>
  </bookViews>
  <sheets>
    <sheet name="定数" sheetId="1" state="hidden" r:id="rId1"/>
    <sheet name="検証（USDJPY4H足）" sheetId="2" r:id="rId2"/>
    <sheet name="検証（EURJPY4H足） " sheetId="3" r:id="rId3"/>
    <sheet name="検証（GBPJPY4H足）  " sheetId="4" r:id="rId4"/>
    <sheet name="検証（EURUSD4H足） " sheetId="5" r:id="rId5"/>
    <sheet name="検証（GBPUSD4H足） " sheetId="6" r:id="rId6"/>
    <sheet name="画像" sheetId="7" r:id="rId7"/>
    <sheet name="気づき" sheetId="8" r:id="rId8"/>
    <sheet name="検証終了通貨" sheetId="9" r:id="rId9"/>
    <sheet name="テンプレ" sheetId="10" state="hidden" r:id="rId10"/>
  </sheets>
  <definedNames/>
  <calcPr fullCalcOnLoad="1"/>
</workbook>
</file>

<file path=xl/sharedStrings.xml><?xml version="1.0" encoding="utf-8"?>
<sst xmlns="http://schemas.openxmlformats.org/spreadsheetml/2006/main" count="469" uniqueCount="75">
  <si>
    <t>取引通貨単位</t>
  </si>
  <si>
    <t>通貨平均価格</t>
  </si>
  <si>
    <t>AUD</t>
  </si>
  <si>
    <t>CAD</t>
  </si>
  <si>
    <t>CHF</t>
  </si>
  <si>
    <t>EUR</t>
  </si>
  <si>
    <t>GBP</t>
  </si>
  <si>
    <t>JPY</t>
  </si>
  <si>
    <t>NZD</t>
  </si>
  <si>
    <t>USD</t>
  </si>
  <si>
    <t>通貨ペア</t>
  </si>
  <si>
    <t>USDJPY</t>
  </si>
  <si>
    <t>時間足</t>
  </si>
  <si>
    <t>4時間足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</si>
  <si>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</si>
  <si>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</si>
  <si>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</si>
  <si>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</si>
  <si>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</si>
  <si>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・トレーリングストップ（ダウ理論）</t>
  </si>
  <si>
    <t>損益金額</t>
  </si>
  <si>
    <t>損益pips</t>
  </si>
  <si>
    <t>最大ドローアップ</t>
  </si>
  <si>
    <t>最大ドローダウン</t>
  </si>
  <si>
    <t>勝数</t>
  </si>
  <si>
    <t>負数</t>
  </si>
  <si>
    <t>引分</t>
  </si>
  <si>
    <t>勝率</t>
  </si>
  <si>
    <t>最大連勝</t>
  </si>
  <si>
    <t>最大連敗</t>
  </si>
  <si>
    <t>No.</t>
  </si>
  <si>
    <t>資金</t>
  </si>
  <si>
    <t>エントリー</t>
  </si>
  <si>
    <t>リスク（5%）</t>
  </si>
  <si>
    <t>ロット</t>
  </si>
  <si>
    <t>決済</t>
  </si>
  <si>
    <t>損益</t>
  </si>
  <si>
    <t>西暦</t>
  </si>
  <si>
    <t>日付</t>
  </si>
  <si>
    <t>売買</t>
  </si>
  <si>
    <t>レート</t>
  </si>
  <si>
    <t>pips</t>
  </si>
  <si>
    <t>損失上限</t>
  </si>
  <si>
    <t>金額</t>
  </si>
  <si>
    <t>売</t>
  </si>
  <si>
    <t>買</t>
  </si>
  <si>
    <t>EURJPY</t>
  </si>
  <si>
    <t>GBPJPY</t>
  </si>
  <si>
    <t>EURUSD</t>
  </si>
  <si>
    <t>2/29</t>
  </si>
  <si>
    <t>GBPUSD</t>
  </si>
  <si>
    <t>①No.1 , 2</t>
  </si>
  <si>
    <t>②No.3 , 4 , 5</t>
  </si>
  <si>
    <t>③No.6</t>
  </si>
  <si>
    <t>③NO.7 , 8 , 9 , 10</t>
  </si>
  <si>
    <t>感想</t>
  </si>
  <si>
    <t>トレーディングストップについては、時間足が長いほどどのタイミングで変更すべきがが難しい。検証ではどうしても都合の良いかたちで解釈して勝ってしまっている時もあるし、一方、もっと利を伸ばせているはずなのに早く決済しすぎている時も出ている気がしてならない。トレーディングストップの決済タイミングについては、もっと細かく考えていく必要がありそう。</t>
  </si>
  <si>
    <t>今後</t>
  </si>
  <si>
    <t>次はPB1h足での検証。自分はトレーディングストップが相当苦手のようなので、1；1以内の決済ルールで検証してみます。</t>
  </si>
  <si>
    <t>検証終了通貨</t>
  </si>
  <si>
    <t>ルール</t>
  </si>
  <si>
    <t>通貨ペア</t>
  </si>
  <si>
    <t>日足</t>
  </si>
  <si>
    <t>終了日</t>
  </si>
  <si>
    <t>4Ｈ足</t>
  </si>
  <si>
    <t>１Ｈ足</t>
  </si>
  <si>
    <t>PB</t>
  </si>
  <si>
    <t>USD/JPY</t>
  </si>
  <si>
    <t>EUR/JPY</t>
  </si>
  <si>
    <t>EUR/USD</t>
  </si>
  <si>
    <t>GBP/JPY</t>
  </si>
  <si>
    <t>GBP/USD</t>
  </si>
  <si>
    <t>日足</t>
  </si>
  <si>
    <t>リスク（3%）</t>
  </si>
  <si>
    <t>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</si>
</sst>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d;@"/>
    <numFmt numFmtId="178" formatCode="#,##0_ ;[Red]\-#,##0\ "/>
    <numFmt numFmtId="179" formatCode="0.0%"/>
    <numFmt numFmtId="180" formatCode="#,##0_ "/>
    <numFmt numFmtId="181" formatCode="0.0_ ;[Red]\-0.0\ "/>
    <numFmt numFmtId="182" formatCode="0.000_ "/>
    <numFmt numFmtId="183" formatCode="0.000_);[Red]\(0.000\)"/>
    <numFmt numFmtId="184" formatCode="0.00000_);[Red]\(0.00000\)"/>
    <numFmt numFmtId="185" formatCode="0.00000_ "/>
  </numFmts>
  <fonts count="46">
    <font>
      <sz val="11"/>
      <color indexed="8"/>
      <name val="ＭＳ Ｐゴシック"/>
      <family val="0"/>
    </font>
    <font>
      <sz val="12"/>
      <color indexed="8"/>
      <name val="Yu Gothic"/>
      <family val="0"/>
    </font>
    <font>
      <sz val="6"/>
      <name val="ＭＳ Ｐゴシック"/>
      <family val="0"/>
    </font>
    <font>
      <b/>
      <sz val="11"/>
      <color indexed="8"/>
      <name val="ＭＳ Ｐゴシック"/>
      <family val="0"/>
    </font>
    <font>
      <b/>
      <sz val="14"/>
      <color indexed="8"/>
      <name val="ＭＳ Ｐゴシック"/>
      <family val="0"/>
    </font>
    <font>
      <sz val="14"/>
      <color indexed="8"/>
      <name val="ＭＳ Ｐゴシック"/>
      <family val="0"/>
    </font>
    <font>
      <sz val="16"/>
      <color indexed="8"/>
      <name val="ＭＳ Ｐゴシック"/>
      <family val="0"/>
    </font>
    <font>
      <b/>
      <sz val="11"/>
      <color indexed="8"/>
      <name val="Yu Gothic"/>
      <family val="0"/>
    </font>
    <font>
      <sz val="11"/>
      <name val="Yu Gothic"/>
      <family val="0"/>
    </font>
    <font>
      <b/>
      <sz val="14"/>
      <color indexed="10"/>
      <name val="ＭＳ Ｐゴシック"/>
      <family val="0"/>
    </font>
    <font>
      <b/>
      <sz val="18"/>
      <color indexed="56"/>
      <name val="Yu Gothic Light"/>
      <family val="0"/>
    </font>
    <font>
      <b/>
      <sz val="15"/>
      <color indexed="56"/>
      <name val="Yu Gothic"/>
      <family val="0"/>
    </font>
    <font>
      <b/>
      <sz val="13"/>
      <color indexed="56"/>
      <name val="Yu Gothic"/>
      <family val="0"/>
    </font>
    <font>
      <b/>
      <sz val="11"/>
      <color indexed="56"/>
      <name val="Yu Gothic"/>
      <family val="0"/>
    </font>
    <font>
      <sz val="12"/>
      <color indexed="17"/>
      <name val="Yu Gothic"/>
      <family val="0"/>
    </font>
    <font>
      <sz val="12"/>
      <color indexed="14"/>
      <name val="Yu Gothic"/>
      <family val="0"/>
    </font>
    <font>
      <sz val="12"/>
      <color indexed="60"/>
      <name val="Yu Gothic"/>
      <family val="0"/>
    </font>
    <font>
      <sz val="12"/>
      <color indexed="62"/>
      <name val="Yu Gothic"/>
      <family val="0"/>
    </font>
    <font>
      <b/>
      <sz val="12"/>
      <color indexed="63"/>
      <name val="Yu Gothic"/>
      <family val="0"/>
    </font>
    <font>
      <b/>
      <sz val="12"/>
      <color indexed="52"/>
      <name val="Yu Gothic"/>
      <family val="0"/>
    </font>
    <font>
      <sz val="12"/>
      <color indexed="52"/>
      <name val="Yu Gothic"/>
      <family val="0"/>
    </font>
    <font>
      <b/>
      <sz val="12"/>
      <color indexed="9"/>
      <name val="Yu Gothic"/>
      <family val="0"/>
    </font>
    <font>
      <sz val="12"/>
      <color indexed="10"/>
      <name val="Yu Gothic"/>
      <family val="0"/>
    </font>
    <font>
      <i/>
      <sz val="12"/>
      <color indexed="23"/>
      <name val="Yu Gothic"/>
      <family val="0"/>
    </font>
    <font>
      <b/>
      <sz val="12"/>
      <color indexed="8"/>
      <name val="Yu Gothic"/>
      <family val="0"/>
    </font>
    <font>
      <sz val="12"/>
      <color indexed="9"/>
      <name val="Yu Gothic"/>
      <family val="0"/>
    </font>
    <font>
      <sz val="12"/>
      <color theme="1"/>
      <name val="Calibri"/>
      <family val="0"/>
    </font>
    <font>
      <sz val="12"/>
      <color theme="0"/>
      <name val="Calibri"/>
      <family val="0"/>
    </font>
    <font>
      <sz val="12"/>
      <color rgb="FF9C6500"/>
      <name val="Calibri"/>
      <family val="0"/>
    </font>
    <font>
      <b/>
      <sz val="18"/>
      <color theme="3"/>
      <name val="Calibri Light"/>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
      <b/>
      <sz val="11"/>
      <color theme="1"/>
      <name val="Calibri"/>
      <family val="0"/>
    </font>
    <font>
      <sz val="11"/>
      <name val="Calibri"/>
      <family val="0"/>
    </font>
    <font>
      <b/>
      <sz val="14"/>
      <color rgb="FFFF0000"/>
      <name val="ＭＳ Ｐゴシック"/>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9" fillId="0" borderId="0" applyNumberFormat="0" applyFill="0" applyBorder="0" applyAlignment="0" applyProtection="0"/>
    <xf numFmtId="0" fontId="30" fillId="27" borderId="1" applyNumberFormat="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4" applyNumberFormat="0" applyAlignment="0" applyProtection="0"/>
    <xf numFmtId="0" fontId="33" fillId="30" borderId="5" applyNumberFormat="0" applyAlignment="0" applyProtection="0"/>
    <xf numFmtId="0" fontId="34" fillId="31"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vertical="center"/>
      <protection/>
    </xf>
    <xf numFmtId="0" fontId="0" fillId="0" borderId="0">
      <alignment vertical="center"/>
      <protection/>
    </xf>
    <xf numFmtId="0" fontId="35" fillId="32"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30"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2" fillId="0" borderId="9" applyNumberFormat="0" applyFill="0" applyAlignment="0" applyProtection="0"/>
  </cellStyleXfs>
  <cellXfs count="87">
    <xf numFmtId="0" fontId="0" fillId="0" borderId="0" xfId="0" applyAlignment="1">
      <alignment vertical="center"/>
    </xf>
    <xf numFmtId="0" fontId="0" fillId="0" borderId="0" xfId="0" applyAlignment="1">
      <alignment horizontal="center" vertical="center"/>
    </xf>
    <xf numFmtId="179" fontId="0" fillId="0" borderId="10" xfId="42" applyNumberFormat="1" applyFont="1" applyBorder="1" applyAlignment="1">
      <alignment horizontal="center" vertical="center"/>
    </xf>
    <xf numFmtId="0" fontId="43" fillId="29" borderId="10" xfId="0" applyFont="1" applyFill="1" applyBorder="1" applyAlignment="1">
      <alignment horizontal="center" vertical="center" shrinkToFit="1"/>
    </xf>
    <xf numFmtId="0" fontId="43" fillId="33" borderId="10" xfId="0" applyFont="1" applyFill="1" applyBorder="1" applyAlignment="1">
      <alignment horizontal="center" vertical="center" shrinkToFit="1"/>
    </xf>
    <xf numFmtId="176" fontId="44" fillId="0" borderId="10" xfId="0" applyNumberFormat="1" applyFont="1" applyFill="1" applyBorder="1" applyAlignment="1">
      <alignment horizontal="center" vertical="center"/>
    </xf>
    <xf numFmtId="177" fontId="44" fillId="0" borderId="10" xfId="0" applyNumberFormat="1" applyFont="1" applyFill="1" applyBorder="1" applyAlignment="1">
      <alignment horizontal="center" vertical="center"/>
    </xf>
    <xf numFmtId="0" fontId="43" fillId="6" borderId="11" xfId="0" applyFont="1" applyFill="1" applyBorder="1" applyAlignment="1">
      <alignment vertical="center"/>
    </xf>
    <xf numFmtId="0" fontId="0" fillId="0" borderId="12" xfId="0" applyBorder="1" applyAlignment="1">
      <alignment horizontal="center" vertical="center"/>
    </xf>
    <xf numFmtId="0" fontId="43" fillId="0" borderId="12" xfId="0" applyFont="1" applyFill="1" applyBorder="1" applyAlignment="1">
      <alignment horizontal="center" vertical="center"/>
    </xf>
    <xf numFmtId="0" fontId="0" fillId="0" borderId="12" xfId="0" applyFill="1" applyBorder="1" applyAlignment="1">
      <alignment horizontal="center" vertical="center"/>
    </xf>
    <xf numFmtId="0" fontId="43" fillId="0" borderId="12" xfId="0" applyFont="1" applyFill="1" applyBorder="1" applyAlignment="1">
      <alignment vertical="center"/>
    </xf>
    <xf numFmtId="0" fontId="0" fillId="0" borderId="13" xfId="0" applyFill="1" applyBorder="1" applyAlignment="1">
      <alignment horizontal="center" vertical="center"/>
    </xf>
    <xf numFmtId="0" fontId="43" fillId="0" borderId="13" xfId="0" applyFont="1" applyFill="1" applyBorder="1" applyAlignment="1">
      <alignment horizontal="center" vertical="center"/>
    </xf>
    <xf numFmtId="0" fontId="0" fillId="0" borderId="14" xfId="0" applyBorder="1" applyAlignment="1">
      <alignment horizontal="center" vertical="center"/>
    </xf>
    <xf numFmtId="179" fontId="0" fillId="0" borderId="12" xfId="42" applyNumberFormat="1" applyFont="1" applyFill="1" applyBorder="1" applyAlignment="1">
      <alignment horizontal="center" vertical="center"/>
    </xf>
    <xf numFmtId="0" fontId="43" fillId="6" borderId="15" xfId="0" applyFont="1" applyFill="1" applyBorder="1" applyAlignment="1">
      <alignment vertical="center"/>
    </xf>
    <xf numFmtId="0" fontId="43" fillId="28" borderId="10" xfId="0" applyFont="1" applyFill="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5" fillId="18" borderId="10" xfId="0" applyFont="1" applyFill="1" applyBorder="1" applyAlignment="1">
      <alignment horizontal="center" vertical="center"/>
    </xf>
    <xf numFmtId="0" fontId="45" fillId="0" borderId="0" xfId="0" applyFont="1" applyAlignment="1">
      <alignment horizontal="center" vertical="center"/>
    </xf>
    <xf numFmtId="14" fontId="45"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0" fillId="0" borderId="0" xfId="0" applyFont="1" applyAlignment="1">
      <alignment horizontal="center" vertical="center"/>
    </xf>
    <xf numFmtId="0" fontId="6" fillId="0" borderId="0" xfId="0" applyFont="1" applyAlignment="1">
      <alignment vertical="center"/>
    </xf>
    <xf numFmtId="0" fontId="43" fillId="6" borderId="10" xfId="0" applyFont="1" applyFill="1" applyBorder="1" applyAlignment="1">
      <alignment horizontal="center" vertical="center"/>
    </xf>
    <xf numFmtId="0" fontId="0" fillId="0" borderId="10" xfId="0" applyBorder="1" applyAlignment="1">
      <alignment horizontal="center" vertical="center"/>
    </xf>
    <xf numFmtId="0" fontId="43" fillId="6" borderId="14" xfId="0" applyFont="1" applyFill="1" applyBorder="1" applyAlignment="1">
      <alignment horizontal="center" vertical="center"/>
    </xf>
    <xf numFmtId="0" fontId="0" fillId="0" borderId="11" xfId="0" applyBorder="1" applyAlignment="1">
      <alignment horizontal="center" vertical="center"/>
    </xf>
    <xf numFmtId="0" fontId="44" fillId="0" borderId="10" xfId="0" applyFont="1" applyFill="1" applyBorder="1" applyAlignment="1">
      <alignment horizontal="center" vertical="center"/>
    </xf>
    <xf numFmtId="0" fontId="43" fillId="6" borderId="10" xfId="0" applyFont="1" applyFill="1" applyBorder="1" applyAlignment="1">
      <alignment horizontal="center" vertical="center"/>
    </xf>
    <xf numFmtId="178" fontId="0" fillId="0" borderId="10" xfId="0" applyNumberFormat="1" applyBorder="1" applyAlignment="1">
      <alignment horizontal="center" vertical="center"/>
    </xf>
    <xf numFmtId="181" fontId="0" fillId="0" borderId="10" xfId="0" applyNumberFormat="1" applyBorder="1" applyAlignment="1">
      <alignment horizontal="center" vertical="center"/>
    </xf>
    <xf numFmtId="0" fontId="0" fillId="0" borderId="10" xfId="0" applyBorder="1" applyAlignment="1">
      <alignment horizontal="center" vertical="center"/>
    </xf>
    <xf numFmtId="180" fontId="0" fillId="34" borderId="10" xfId="0" applyNumberFormat="1" applyFill="1" applyBorder="1" applyAlignment="1">
      <alignment horizontal="center" vertical="center"/>
    </xf>
    <xf numFmtId="0" fontId="0" fillId="34" borderId="10" xfId="0" applyFill="1" applyBorder="1" applyAlignment="1">
      <alignment horizontal="center" vertical="center"/>
    </xf>
    <xf numFmtId="18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43" fillId="6" borderId="10" xfId="0" applyFont="1" applyFill="1" applyBorder="1" applyAlignment="1">
      <alignment horizontal="center" vertical="center" shrinkToFit="1"/>
    </xf>
    <xf numFmtId="0" fontId="43"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43" fillId="35" borderId="10" xfId="0" applyFont="1" applyFill="1" applyBorder="1" applyAlignment="1">
      <alignment horizontal="center" vertical="center" shrinkToFit="1"/>
    </xf>
    <xf numFmtId="0" fontId="43" fillId="28" borderId="16" xfId="0" applyFont="1" applyFill="1" applyBorder="1" applyAlignment="1">
      <alignment horizontal="center" vertical="center" shrinkToFit="1"/>
    </xf>
    <xf numFmtId="0" fontId="43" fillId="28" borderId="11" xfId="0" applyFont="1" applyFill="1" applyBorder="1" applyAlignment="1">
      <alignment horizontal="center" vertical="center" shrinkToFit="1"/>
    </xf>
    <xf numFmtId="0" fontId="43" fillId="29" borderId="16" xfId="0" applyFont="1" applyFill="1" applyBorder="1" applyAlignment="1">
      <alignment horizontal="center" vertical="center" shrinkToFit="1"/>
    </xf>
    <xf numFmtId="0" fontId="43" fillId="29" borderId="11" xfId="0" applyFont="1" applyFill="1" applyBorder="1" applyAlignment="1">
      <alignment horizontal="center" vertical="center" shrinkToFit="1"/>
    </xf>
    <xf numFmtId="0" fontId="43" fillId="33" borderId="16" xfId="0" applyFont="1" applyFill="1" applyBorder="1" applyAlignment="1">
      <alignment horizontal="center" vertical="center" shrinkToFit="1"/>
    </xf>
    <xf numFmtId="0" fontId="43" fillId="33" borderId="11" xfId="0" applyFont="1" applyFill="1" applyBorder="1" applyAlignment="1">
      <alignment horizontal="center" vertical="center" shrinkToFit="1"/>
    </xf>
    <xf numFmtId="0" fontId="43" fillId="36" borderId="17" xfId="0" applyFont="1" applyFill="1" applyBorder="1" applyAlignment="1">
      <alignment horizontal="center" vertical="center" shrinkToFit="1"/>
    </xf>
    <xf numFmtId="0" fontId="43" fillId="36" borderId="10" xfId="0" applyFont="1" applyFill="1" applyBorder="1" applyAlignment="1">
      <alignment horizontal="center" vertical="center" shrinkToFit="1"/>
    </xf>
    <xf numFmtId="0" fontId="43" fillId="37" borderId="15" xfId="0" applyFont="1" applyFill="1" applyBorder="1" applyAlignment="1">
      <alignment horizontal="center" vertical="center" shrinkToFit="1"/>
    </xf>
    <xf numFmtId="0" fontId="43" fillId="37" borderId="18" xfId="0" applyFont="1" applyFill="1" applyBorder="1" applyAlignment="1">
      <alignment horizontal="center" vertical="center" shrinkToFit="1"/>
    </xf>
    <xf numFmtId="0" fontId="43" fillId="37" borderId="19" xfId="0" applyFont="1" applyFill="1" applyBorder="1" applyAlignment="1">
      <alignment horizontal="center" vertical="center" shrinkToFit="1"/>
    </xf>
    <xf numFmtId="0" fontId="43" fillId="37" borderId="20" xfId="0" applyFont="1" applyFill="1" applyBorder="1" applyAlignment="1">
      <alignment horizontal="center" vertical="center" shrinkToFit="1"/>
    </xf>
    <xf numFmtId="0" fontId="43" fillId="28" borderId="19" xfId="0" applyFont="1" applyFill="1" applyBorder="1" applyAlignment="1">
      <alignment horizontal="center" vertical="center" shrinkToFit="1"/>
    </xf>
    <xf numFmtId="0" fontId="43" fillId="28" borderId="12" xfId="0" applyFont="1" applyFill="1" applyBorder="1" applyAlignment="1">
      <alignment horizontal="center" vertical="center" shrinkToFit="1"/>
    </xf>
    <xf numFmtId="0" fontId="43" fillId="29" borderId="19" xfId="0" applyFont="1" applyFill="1" applyBorder="1" applyAlignment="1">
      <alignment horizontal="center" vertical="center" shrinkToFit="1"/>
    </xf>
    <xf numFmtId="0" fontId="43" fillId="29" borderId="12" xfId="0" applyFont="1" applyFill="1" applyBorder="1" applyAlignment="1">
      <alignment horizontal="center" vertical="center" shrinkToFit="1"/>
    </xf>
    <xf numFmtId="0" fontId="43" fillId="38" borderId="10" xfId="0" applyFont="1" applyFill="1" applyBorder="1" applyAlignment="1">
      <alignment horizontal="center" vertical="center" shrinkToFit="1"/>
    </xf>
    <xf numFmtId="0" fontId="43" fillId="33" borderId="19" xfId="0" applyFont="1" applyFill="1" applyBorder="1" applyAlignment="1">
      <alignment horizontal="center" vertical="center" shrinkToFit="1"/>
    </xf>
    <xf numFmtId="0" fontId="43" fillId="33" borderId="12" xfId="0" applyFont="1" applyFill="1" applyBorder="1" applyAlignment="1">
      <alignment horizontal="center" vertical="center" shrinkToFit="1"/>
    </xf>
    <xf numFmtId="180" fontId="44" fillId="0" borderId="10" xfId="0" applyNumberFormat="1" applyFont="1" applyFill="1" applyBorder="1" applyAlignment="1">
      <alignment horizontal="center" vertical="center"/>
    </xf>
    <xf numFmtId="183" fontId="44" fillId="0" borderId="16" xfId="0" applyNumberFormat="1" applyFont="1" applyFill="1" applyBorder="1" applyAlignment="1">
      <alignment horizontal="center" vertical="center"/>
    </xf>
    <xf numFmtId="183" fontId="44" fillId="0" borderId="11" xfId="0" applyNumberFormat="1" applyFont="1" applyFill="1" applyBorder="1" applyAlignment="1">
      <alignment horizontal="center" vertical="center"/>
    </xf>
    <xf numFmtId="182" fontId="44" fillId="0" borderId="10" xfId="0" applyNumberFormat="1" applyFont="1" applyFill="1" applyBorder="1" applyAlignment="1">
      <alignment horizontal="center" vertical="center"/>
    </xf>
    <xf numFmtId="178" fontId="44" fillId="0" borderId="10" xfId="0" applyNumberFormat="1" applyFont="1" applyFill="1" applyBorder="1" applyAlignment="1">
      <alignment horizontal="center" vertical="center"/>
    </xf>
    <xf numFmtId="181" fontId="44" fillId="0" borderId="10" xfId="0" applyNumberFormat="1" applyFont="1" applyFill="1" applyBorder="1" applyAlignment="1">
      <alignment horizontal="center" vertical="center"/>
    </xf>
    <xf numFmtId="183" fontId="44" fillId="0" borderId="10" xfId="0" applyNumberFormat="1" applyFont="1" applyFill="1" applyBorder="1" applyAlignment="1">
      <alignment horizontal="center" vertical="center"/>
    </xf>
    <xf numFmtId="182" fontId="44" fillId="0" borderId="16" xfId="0" applyNumberFormat="1" applyFont="1" applyFill="1" applyBorder="1" applyAlignment="1">
      <alignment horizontal="center" vertical="center"/>
    </xf>
    <xf numFmtId="182" fontId="44" fillId="0" borderId="11" xfId="0" applyNumberFormat="1" applyFont="1" applyFill="1" applyBorder="1" applyAlignment="1">
      <alignment horizontal="center" vertical="center"/>
    </xf>
    <xf numFmtId="0" fontId="44" fillId="0" borderId="16" xfId="0" applyFont="1" applyFill="1" applyBorder="1" applyAlignment="1">
      <alignment horizontal="center" vertical="center"/>
    </xf>
    <xf numFmtId="0" fontId="44" fillId="0" borderId="11" xfId="0" applyFont="1" applyFill="1" applyBorder="1" applyAlignment="1">
      <alignment horizontal="center" vertical="center"/>
    </xf>
    <xf numFmtId="184" fontId="44" fillId="0" borderId="10" xfId="0" applyNumberFormat="1" applyFont="1" applyFill="1" applyBorder="1" applyAlignment="1">
      <alignment horizontal="center" vertical="center"/>
    </xf>
    <xf numFmtId="185" fontId="44" fillId="0" borderId="10" xfId="0" applyNumberFormat="1" applyFont="1" applyFill="1" applyBorder="1" applyAlignment="1">
      <alignment horizontal="center" vertical="center"/>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44"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メモ" xfId="43"/>
    <cellStyle name="リンク セル" xfId="44"/>
    <cellStyle name="入力" xfId="45"/>
    <cellStyle name="出力" xfId="46"/>
    <cellStyle name="悪い" xfId="47"/>
    <cellStyle name="Comma" xfId="48"/>
    <cellStyle name="Comma [0]" xfId="49"/>
    <cellStyle name="標準 2" xfId="50"/>
    <cellStyle name="標準 3" xfId="51"/>
    <cellStyle name="良い"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dxfs count="5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13"/>
  <sheetViews>
    <sheetView zoomScalePageLayoutView="0" workbookViewId="0" topLeftCell="A1">
      <selection activeCell="A3" sqref="A3"/>
    </sheetView>
  </sheetViews>
  <sheetFormatPr defaultColWidth="8.875" defaultRowHeight="13.5"/>
  <sheetData>
    <row r="2" ht="13.5">
      <c r="A2" t="s">
        <v>0</v>
      </c>
    </row>
    <row r="3" ht="13.5">
      <c r="A3">
        <v>100000</v>
      </c>
    </row>
    <row r="5" ht="13.5">
      <c r="A5" t="s">
        <v>1</v>
      </c>
    </row>
    <row r="6" spans="1:2" ht="13.5">
      <c r="A6" t="s">
        <v>2</v>
      </c>
      <c r="B6">
        <v>90</v>
      </c>
    </row>
    <row r="7" spans="1:2" ht="13.5">
      <c r="A7" t="s">
        <v>3</v>
      </c>
      <c r="B7">
        <v>90</v>
      </c>
    </row>
    <row r="8" spans="1:2" ht="13.5">
      <c r="A8" t="s">
        <v>4</v>
      </c>
      <c r="B8">
        <v>110</v>
      </c>
    </row>
    <row r="9" spans="1:2" ht="13.5">
      <c r="A9" t="s">
        <v>5</v>
      </c>
      <c r="B9">
        <v>120</v>
      </c>
    </row>
    <row r="10" spans="1:2" ht="13.5">
      <c r="A10" t="s">
        <v>6</v>
      </c>
      <c r="B10">
        <v>150</v>
      </c>
    </row>
    <row r="11" spans="1:2" ht="13.5">
      <c r="A11" t="s">
        <v>7</v>
      </c>
      <c r="B11">
        <v>100</v>
      </c>
    </row>
    <row r="12" spans="1:2" ht="13.5">
      <c r="A12" t="s">
        <v>8</v>
      </c>
      <c r="B12">
        <v>80</v>
      </c>
    </row>
    <row r="13" spans="1:2" ht="13.5">
      <c r="A13" t="s">
        <v>9</v>
      </c>
      <c r="B13">
        <v>120</v>
      </c>
    </row>
  </sheetData>
  <sheetProtection/>
  <printOptions/>
  <pageMargins left="0.75" right="0.75" top="1" bottom="1" header="0.3" footer="0.3"/>
  <pageSetup orientation="portrait" paperSize="3"/>
</worksheet>
</file>

<file path=xl/worksheets/sheet10.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C7" sqref="C7:D8"/>
    </sheetView>
  </sheetViews>
  <sheetFormatPr defaultColWidth="8.875" defaultRowHeight="13.5"/>
  <cols>
    <col min="1" max="1" width="2.875" style="0" customWidth="1"/>
    <col min="2" max="18" width="6.625" style="0" customWidth="1"/>
    <col min="19" max="21" width="8.875" style="0" customWidth="1"/>
    <col min="22" max="22" width="10.875" style="0" bestFit="1" customWidth="1"/>
  </cols>
  <sheetData>
    <row r="2" spans="2:20" ht="18">
      <c r="B2" s="37" t="s">
        <v>10</v>
      </c>
      <c r="C2" s="37"/>
      <c r="D2" s="40"/>
      <c r="E2" s="40"/>
      <c r="F2" s="37" t="s">
        <v>12</v>
      </c>
      <c r="G2" s="37"/>
      <c r="H2" s="40" t="s">
        <v>72</v>
      </c>
      <c r="I2" s="40"/>
      <c r="J2" s="37" t="s">
        <v>14</v>
      </c>
      <c r="K2" s="37"/>
      <c r="L2" s="43">
        <f>C9</f>
        <v>1000000</v>
      </c>
      <c r="M2" s="40"/>
      <c r="N2" s="37" t="s">
        <v>15</v>
      </c>
      <c r="O2" s="37"/>
      <c r="P2" s="43" t="e">
        <f>C108+R108</f>
        <v>#VALUE!</v>
      </c>
      <c r="Q2" s="40"/>
      <c r="R2" s="1"/>
      <c r="S2" s="1"/>
      <c r="T2" s="1"/>
    </row>
    <row r="3" spans="2:19" ht="57" customHeight="1">
      <c r="B3" s="37" t="s">
        <v>16</v>
      </c>
      <c r="C3" s="37"/>
      <c r="D3" s="44" t="s">
        <v>17</v>
      </c>
      <c r="E3" s="44"/>
      <c r="F3" s="44"/>
      <c r="G3" s="44"/>
      <c r="H3" s="44"/>
      <c r="I3" s="44"/>
      <c r="J3" s="37" t="s">
        <v>18</v>
      </c>
      <c r="K3" s="37"/>
      <c r="L3" s="44" t="s">
        <v>19</v>
      </c>
      <c r="M3" s="45"/>
      <c r="N3" s="45"/>
      <c r="O3" s="45"/>
      <c r="P3" s="45"/>
      <c r="Q3" s="45"/>
      <c r="R3" s="1"/>
      <c r="S3" s="1"/>
    </row>
    <row r="4" spans="2:20" ht="18">
      <c r="B4" s="37" t="s">
        <v>20</v>
      </c>
      <c r="C4" s="37"/>
      <c r="D4" s="38">
        <f>SUM($R$9:$S$993)</f>
        <v>153684.21052631587</v>
      </c>
      <c r="E4" s="38"/>
      <c r="F4" s="37" t="s">
        <v>21</v>
      </c>
      <c r="G4" s="37"/>
      <c r="H4" s="39">
        <f>SUM($T$9:$U$108)</f>
        <v>292.00000000000017</v>
      </c>
      <c r="I4" s="40"/>
      <c r="J4" s="46" t="s">
        <v>22</v>
      </c>
      <c r="K4" s="46"/>
      <c r="L4" s="43">
        <f>MAX($C$9:$D$990)-C9</f>
        <v>153684.21052631596</v>
      </c>
      <c r="M4" s="43"/>
      <c r="N4" s="46" t="s">
        <v>23</v>
      </c>
      <c r="O4" s="46"/>
      <c r="P4" s="38">
        <f>MIN($C$9:$D$990)-C9</f>
        <v>0</v>
      </c>
      <c r="Q4" s="38"/>
      <c r="R4" s="1"/>
      <c r="S4" s="1"/>
      <c r="T4" s="1"/>
    </row>
    <row r="5" spans="2:20" ht="18">
      <c r="B5" s="34" t="s">
        <v>24</v>
      </c>
      <c r="C5" s="33">
        <f>COUNTIF($R$9:$R$990,"&gt;0")</f>
        <v>1</v>
      </c>
      <c r="D5" s="32" t="s">
        <v>25</v>
      </c>
      <c r="E5" s="14">
        <f>COUNTIF($R$9:$R$990,"&lt;0")</f>
        <v>0</v>
      </c>
      <c r="F5" s="32" t="s">
        <v>26</v>
      </c>
      <c r="G5" s="33">
        <f>COUNTIF($R$9:$R$990,"=0")</f>
        <v>0</v>
      </c>
      <c r="H5" s="32" t="s">
        <v>27</v>
      </c>
      <c r="I5" s="2">
        <f>C5/SUM(C5,E5,G5)</f>
        <v>1</v>
      </c>
      <c r="J5" s="47" t="s">
        <v>28</v>
      </c>
      <c r="K5" s="37"/>
      <c r="L5" s="48"/>
      <c r="M5" s="49"/>
      <c r="N5" s="16" t="s">
        <v>29</v>
      </c>
      <c r="O5" s="7"/>
      <c r="P5" s="48"/>
      <c r="Q5" s="49"/>
      <c r="R5" s="1"/>
      <c r="S5" s="1"/>
      <c r="T5" s="1"/>
    </row>
    <row r="6" spans="2:20" ht="18">
      <c r="B6" s="9"/>
      <c r="C6" s="12"/>
      <c r="D6" s="13"/>
      <c r="E6" s="10"/>
      <c r="F6" s="9"/>
      <c r="G6" s="10"/>
      <c r="H6" s="9"/>
      <c r="I6" s="15"/>
      <c r="J6" s="9"/>
      <c r="K6" s="9"/>
      <c r="L6" s="10"/>
      <c r="M6" s="10"/>
      <c r="N6" s="11"/>
      <c r="O6" s="11"/>
      <c r="P6" s="8"/>
      <c r="Q6" s="35"/>
      <c r="R6" s="1"/>
      <c r="S6" s="1"/>
      <c r="T6" s="1"/>
    </row>
    <row r="7" spans="2:21" ht="18">
      <c r="B7" s="57" t="s">
        <v>30</v>
      </c>
      <c r="C7" s="59" t="s">
        <v>31</v>
      </c>
      <c r="D7" s="60"/>
      <c r="E7" s="63" t="s">
        <v>32</v>
      </c>
      <c r="F7" s="64"/>
      <c r="G7" s="64"/>
      <c r="H7" s="64"/>
      <c r="I7" s="52"/>
      <c r="J7" s="65" t="s">
        <v>73</v>
      </c>
      <c r="K7" s="66"/>
      <c r="L7" s="54"/>
      <c r="M7" s="67" t="s">
        <v>34</v>
      </c>
      <c r="N7" s="68" t="s">
        <v>35</v>
      </c>
      <c r="O7" s="69"/>
      <c r="P7" s="69"/>
      <c r="Q7" s="56"/>
      <c r="R7" s="50" t="s">
        <v>36</v>
      </c>
      <c r="S7" s="50"/>
      <c r="T7" s="50"/>
      <c r="U7" s="50"/>
    </row>
    <row r="8" spans="2:21" ht="18">
      <c r="B8" s="58"/>
      <c r="C8" s="61"/>
      <c r="D8" s="62"/>
      <c r="E8" s="17" t="s">
        <v>37</v>
      </c>
      <c r="F8" s="17" t="s">
        <v>38</v>
      </c>
      <c r="G8" s="17" t="s">
        <v>39</v>
      </c>
      <c r="H8" s="51" t="s">
        <v>40</v>
      </c>
      <c r="I8" s="52"/>
      <c r="J8" s="3" t="s">
        <v>41</v>
      </c>
      <c r="K8" s="53" t="s">
        <v>42</v>
      </c>
      <c r="L8" s="54"/>
      <c r="M8" s="67"/>
      <c r="N8" s="4" t="s">
        <v>37</v>
      </c>
      <c r="O8" s="4" t="s">
        <v>38</v>
      </c>
      <c r="P8" s="55" t="s">
        <v>40</v>
      </c>
      <c r="Q8" s="56"/>
      <c r="R8" s="50" t="s">
        <v>43</v>
      </c>
      <c r="S8" s="50"/>
      <c r="T8" s="50" t="s">
        <v>41</v>
      </c>
      <c r="U8" s="50"/>
    </row>
    <row r="9" spans="2:21" ht="18">
      <c r="B9" s="36">
        <v>1</v>
      </c>
      <c r="C9" s="70">
        <v>1000000</v>
      </c>
      <c r="D9" s="70"/>
      <c r="E9" s="36">
        <v>2001</v>
      </c>
      <c r="F9" s="6">
        <v>42111</v>
      </c>
      <c r="G9" s="36" t="s">
        <v>45</v>
      </c>
      <c r="H9" s="86">
        <v>105.33</v>
      </c>
      <c r="I9" s="86"/>
      <c r="J9" s="36">
        <v>57</v>
      </c>
      <c r="K9" s="70">
        <f aca="true" t="shared" si="0" ref="K9:K72">IF(F9="","",C9*0.03)</f>
        <v>30000</v>
      </c>
      <c r="L9" s="70"/>
      <c r="M9" s="5">
        <f>IF(J9="","",(K9/J9)/1000)</f>
        <v>0.5263157894736842</v>
      </c>
      <c r="N9" s="36">
        <v>2001</v>
      </c>
      <c r="O9" s="6">
        <v>42111</v>
      </c>
      <c r="P9" s="86">
        <v>108.25</v>
      </c>
      <c r="Q9" s="86"/>
      <c r="R9" s="74">
        <f>IF(O9="","",(IF(G9="売",H9-P9,P9-H9))*M9*100000)</f>
        <v>153684.21052631587</v>
      </c>
      <c r="S9" s="74"/>
      <c r="T9" s="75">
        <f>IF(O9="","",IF(R9&lt;0,J9*(-1),IF(G9="買",(P9-H9)*100,(H9-P9)*100)))</f>
        <v>292.00000000000017</v>
      </c>
      <c r="U9" s="75"/>
    </row>
    <row r="10" spans="2:21" ht="18">
      <c r="B10" s="36">
        <v>2</v>
      </c>
      <c r="C10" s="70">
        <f aca="true" t="shared" si="1" ref="C10:C73">IF(R9="","",C9+R9)</f>
        <v>1153684.210526316</v>
      </c>
      <c r="D10" s="70"/>
      <c r="E10" s="36"/>
      <c r="F10" s="6"/>
      <c r="G10" s="36" t="s">
        <v>45</v>
      </c>
      <c r="H10" s="86"/>
      <c r="I10" s="86"/>
      <c r="J10" s="36"/>
      <c r="K10" s="70">
        <f t="shared" si="0"/>
      </c>
      <c r="L10" s="70"/>
      <c r="M10" s="5">
        <f aca="true" t="shared" si="2" ref="M10:M73">IF(J10="","",(K10/J10)/1000)</f>
      </c>
      <c r="N10" s="36"/>
      <c r="O10" s="6"/>
      <c r="P10" s="86"/>
      <c r="Q10" s="86"/>
      <c r="R10" s="74">
        <f aca="true" t="shared" si="3" ref="R10:R73">IF(O10="","",(IF(G10="売",H10-P10,P10-H10))*M10*100000)</f>
      </c>
      <c r="S10" s="74"/>
      <c r="T10" s="75">
        <f aca="true" t="shared" si="4" ref="T10:T73">IF(O10="","",IF(R10&lt;0,J10*(-1),IF(G10="買",(P10-H10)*100,(H10-P10)*100)))</f>
      </c>
      <c r="U10" s="75"/>
    </row>
    <row r="11" spans="2:21" ht="18">
      <c r="B11" s="36">
        <v>3</v>
      </c>
      <c r="C11" s="70">
        <f t="shared" si="1"/>
      </c>
      <c r="D11" s="70"/>
      <c r="E11" s="36"/>
      <c r="F11" s="6"/>
      <c r="G11" s="36" t="s">
        <v>45</v>
      </c>
      <c r="H11" s="86"/>
      <c r="I11" s="86"/>
      <c r="J11" s="36"/>
      <c r="K11" s="70">
        <f t="shared" si="0"/>
      </c>
      <c r="L11" s="70"/>
      <c r="M11" s="5">
        <f t="shared" si="2"/>
      </c>
      <c r="N11" s="36"/>
      <c r="O11" s="6"/>
      <c r="P11" s="86"/>
      <c r="Q11" s="86"/>
      <c r="R11" s="74">
        <f t="shared" si="3"/>
      </c>
      <c r="S11" s="74"/>
      <c r="T11" s="75">
        <f t="shared" si="4"/>
      </c>
      <c r="U11" s="75"/>
    </row>
    <row r="12" spans="2:21" ht="18">
      <c r="B12" s="36">
        <v>4</v>
      </c>
      <c r="C12" s="70">
        <f t="shared" si="1"/>
      </c>
      <c r="D12" s="70"/>
      <c r="E12" s="36"/>
      <c r="F12" s="6"/>
      <c r="G12" s="36" t="s">
        <v>44</v>
      </c>
      <c r="H12" s="86"/>
      <c r="I12" s="86"/>
      <c r="J12" s="36"/>
      <c r="K12" s="70">
        <f t="shared" si="0"/>
      </c>
      <c r="L12" s="70"/>
      <c r="M12" s="5">
        <f t="shared" si="2"/>
      </c>
      <c r="N12" s="36"/>
      <c r="O12" s="6"/>
      <c r="P12" s="86"/>
      <c r="Q12" s="86"/>
      <c r="R12" s="74">
        <f t="shared" si="3"/>
      </c>
      <c r="S12" s="74"/>
      <c r="T12" s="75">
        <f t="shared" si="4"/>
      </c>
      <c r="U12" s="75"/>
    </row>
    <row r="13" spans="2:21" ht="18">
      <c r="B13" s="36">
        <v>5</v>
      </c>
      <c r="C13" s="70">
        <f t="shared" si="1"/>
      </c>
      <c r="D13" s="70"/>
      <c r="E13" s="36"/>
      <c r="F13" s="6"/>
      <c r="G13" s="36" t="s">
        <v>44</v>
      </c>
      <c r="H13" s="86"/>
      <c r="I13" s="86"/>
      <c r="J13" s="36"/>
      <c r="K13" s="70">
        <f t="shared" si="0"/>
      </c>
      <c r="L13" s="70"/>
      <c r="M13" s="5">
        <f t="shared" si="2"/>
      </c>
      <c r="N13" s="36"/>
      <c r="O13" s="6"/>
      <c r="P13" s="86"/>
      <c r="Q13" s="86"/>
      <c r="R13" s="74">
        <f t="shared" si="3"/>
      </c>
      <c r="S13" s="74"/>
      <c r="T13" s="75">
        <f t="shared" si="4"/>
      </c>
      <c r="U13" s="75"/>
    </row>
    <row r="14" spans="2:21" ht="18">
      <c r="B14" s="36">
        <v>6</v>
      </c>
      <c r="C14" s="70">
        <f t="shared" si="1"/>
      </c>
      <c r="D14" s="70"/>
      <c r="E14" s="36"/>
      <c r="F14" s="6"/>
      <c r="G14" s="36" t="s">
        <v>45</v>
      </c>
      <c r="H14" s="86"/>
      <c r="I14" s="86"/>
      <c r="J14" s="36"/>
      <c r="K14" s="70">
        <f t="shared" si="0"/>
      </c>
      <c r="L14" s="70"/>
      <c r="M14" s="5">
        <f t="shared" si="2"/>
      </c>
      <c r="N14" s="36"/>
      <c r="O14" s="6"/>
      <c r="P14" s="86"/>
      <c r="Q14" s="86"/>
      <c r="R14" s="74">
        <f t="shared" si="3"/>
      </c>
      <c r="S14" s="74"/>
      <c r="T14" s="75">
        <f t="shared" si="4"/>
      </c>
      <c r="U14" s="75"/>
    </row>
    <row r="15" spans="2:21" ht="18">
      <c r="B15" s="36">
        <v>7</v>
      </c>
      <c r="C15" s="70">
        <f t="shared" si="1"/>
      </c>
      <c r="D15" s="70"/>
      <c r="E15" s="36"/>
      <c r="F15" s="6"/>
      <c r="G15" s="36" t="s">
        <v>45</v>
      </c>
      <c r="H15" s="86"/>
      <c r="I15" s="86"/>
      <c r="J15" s="36"/>
      <c r="K15" s="70">
        <f t="shared" si="0"/>
      </c>
      <c r="L15" s="70"/>
      <c r="M15" s="5">
        <f t="shared" si="2"/>
      </c>
      <c r="N15" s="36"/>
      <c r="O15" s="6"/>
      <c r="P15" s="86"/>
      <c r="Q15" s="86"/>
      <c r="R15" s="74">
        <f t="shared" si="3"/>
      </c>
      <c r="S15" s="74"/>
      <c r="T15" s="75">
        <f t="shared" si="4"/>
      </c>
      <c r="U15" s="75"/>
    </row>
    <row r="16" spans="2:21" ht="18">
      <c r="B16" s="36">
        <v>8</v>
      </c>
      <c r="C16" s="70">
        <f t="shared" si="1"/>
      </c>
      <c r="D16" s="70"/>
      <c r="E16" s="36"/>
      <c r="F16" s="6"/>
      <c r="G16" s="36" t="s">
        <v>45</v>
      </c>
      <c r="H16" s="86"/>
      <c r="I16" s="86"/>
      <c r="J16" s="36"/>
      <c r="K16" s="70">
        <f t="shared" si="0"/>
      </c>
      <c r="L16" s="70"/>
      <c r="M16" s="5">
        <f t="shared" si="2"/>
      </c>
      <c r="N16" s="36"/>
      <c r="O16" s="6"/>
      <c r="P16" s="86"/>
      <c r="Q16" s="86"/>
      <c r="R16" s="74">
        <f t="shared" si="3"/>
      </c>
      <c r="S16" s="74"/>
      <c r="T16" s="75">
        <f t="shared" si="4"/>
      </c>
      <c r="U16" s="75"/>
    </row>
    <row r="17" spans="2:21" ht="18">
      <c r="B17" s="36">
        <v>9</v>
      </c>
      <c r="C17" s="70">
        <f t="shared" si="1"/>
      </c>
      <c r="D17" s="70"/>
      <c r="E17" s="36"/>
      <c r="F17" s="6"/>
      <c r="G17" s="36" t="s">
        <v>45</v>
      </c>
      <c r="H17" s="86"/>
      <c r="I17" s="86"/>
      <c r="J17" s="36"/>
      <c r="K17" s="70">
        <f t="shared" si="0"/>
      </c>
      <c r="L17" s="70"/>
      <c r="M17" s="5">
        <f t="shared" si="2"/>
      </c>
      <c r="N17" s="36"/>
      <c r="O17" s="6"/>
      <c r="P17" s="86"/>
      <c r="Q17" s="86"/>
      <c r="R17" s="74">
        <f t="shared" si="3"/>
      </c>
      <c r="S17" s="74"/>
      <c r="T17" s="75">
        <f t="shared" si="4"/>
      </c>
      <c r="U17" s="75"/>
    </row>
    <row r="18" spans="2:21" ht="18">
      <c r="B18" s="36">
        <v>10</v>
      </c>
      <c r="C18" s="70">
        <f t="shared" si="1"/>
      </c>
      <c r="D18" s="70"/>
      <c r="E18" s="36"/>
      <c r="F18" s="6"/>
      <c r="G18" s="36" t="s">
        <v>45</v>
      </c>
      <c r="H18" s="86"/>
      <c r="I18" s="86"/>
      <c r="J18" s="36"/>
      <c r="K18" s="70">
        <f t="shared" si="0"/>
      </c>
      <c r="L18" s="70"/>
      <c r="M18" s="5">
        <f t="shared" si="2"/>
      </c>
      <c r="N18" s="36"/>
      <c r="O18" s="6"/>
      <c r="P18" s="86"/>
      <c r="Q18" s="86"/>
      <c r="R18" s="74">
        <f t="shared" si="3"/>
      </c>
      <c r="S18" s="74"/>
      <c r="T18" s="75">
        <f t="shared" si="4"/>
      </c>
      <c r="U18" s="75"/>
    </row>
    <row r="19" spans="2:21" ht="18">
      <c r="B19" s="36">
        <v>11</v>
      </c>
      <c r="C19" s="70">
        <f t="shared" si="1"/>
      </c>
      <c r="D19" s="70"/>
      <c r="E19" s="36"/>
      <c r="F19" s="6"/>
      <c r="G19" s="36" t="s">
        <v>45</v>
      </c>
      <c r="H19" s="86"/>
      <c r="I19" s="86"/>
      <c r="J19" s="36"/>
      <c r="K19" s="70">
        <f t="shared" si="0"/>
      </c>
      <c r="L19" s="70"/>
      <c r="M19" s="5">
        <f t="shared" si="2"/>
      </c>
      <c r="N19" s="36"/>
      <c r="O19" s="6"/>
      <c r="P19" s="86"/>
      <c r="Q19" s="86"/>
      <c r="R19" s="74">
        <f t="shared" si="3"/>
      </c>
      <c r="S19" s="74"/>
      <c r="T19" s="75">
        <f t="shared" si="4"/>
      </c>
      <c r="U19" s="75"/>
    </row>
    <row r="20" spans="2:21" ht="18">
      <c r="B20" s="36">
        <v>12</v>
      </c>
      <c r="C20" s="70">
        <f t="shared" si="1"/>
      </c>
      <c r="D20" s="70"/>
      <c r="E20" s="36"/>
      <c r="F20" s="6"/>
      <c r="G20" s="36" t="s">
        <v>45</v>
      </c>
      <c r="H20" s="86"/>
      <c r="I20" s="86"/>
      <c r="J20" s="36"/>
      <c r="K20" s="70">
        <f t="shared" si="0"/>
      </c>
      <c r="L20" s="70"/>
      <c r="M20" s="5">
        <f t="shared" si="2"/>
      </c>
      <c r="N20" s="36"/>
      <c r="O20" s="6"/>
      <c r="P20" s="86"/>
      <c r="Q20" s="86"/>
      <c r="R20" s="74">
        <f t="shared" si="3"/>
      </c>
      <c r="S20" s="74"/>
      <c r="T20" s="75">
        <f t="shared" si="4"/>
      </c>
      <c r="U20" s="75"/>
    </row>
    <row r="21" spans="2:21" ht="18">
      <c r="B21" s="36">
        <v>13</v>
      </c>
      <c r="C21" s="70">
        <f t="shared" si="1"/>
      </c>
      <c r="D21" s="70"/>
      <c r="E21" s="36"/>
      <c r="F21" s="6"/>
      <c r="G21" s="36" t="s">
        <v>45</v>
      </c>
      <c r="H21" s="86"/>
      <c r="I21" s="86"/>
      <c r="J21" s="36"/>
      <c r="K21" s="70">
        <f t="shared" si="0"/>
      </c>
      <c r="L21" s="70"/>
      <c r="M21" s="5">
        <f t="shared" si="2"/>
      </c>
      <c r="N21" s="36"/>
      <c r="O21" s="6"/>
      <c r="P21" s="86"/>
      <c r="Q21" s="86"/>
      <c r="R21" s="74">
        <f t="shared" si="3"/>
      </c>
      <c r="S21" s="74"/>
      <c r="T21" s="75">
        <f t="shared" si="4"/>
      </c>
      <c r="U21" s="75"/>
    </row>
    <row r="22" spans="2:21" ht="18">
      <c r="B22" s="36">
        <v>14</v>
      </c>
      <c r="C22" s="70">
        <f t="shared" si="1"/>
      </c>
      <c r="D22" s="70"/>
      <c r="E22" s="36"/>
      <c r="F22" s="6"/>
      <c r="G22" s="36" t="s">
        <v>44</v>
      </c>
      <c r="H22" s="86"/>
      <c r="I22" s="86"/>
      <c r="J22" s="36"/>
      <c r="K22" s="70">
        <f t="shared" si="0"/>
      </c>
      <c r="L22" s="70"/>
      <c r="M22" s="5">
        <f t="shared" si="2"/>
      </c>
      <c r="N22" s="36"/>
      <c r="O22" s="6"/>
      <c r="P22" s="86"/>
      <c r="Q22" s="86"/>
      <c r="R22" s="74">
        <f t="shared" si="3"/>
      </c>
      <c r="S22" s="74"/>
      <c r="T22" s="75">
        <f t="shared" si="4"/>
      </c>
      <c r="U22" s="75"/>
    </row>
    <row r="23" spans="2:21" ht="18">
      <c r="B23" s="36">
        <v>15</v>
      </c>
      <c r="C23" s="70">
        <f t="shared" si="1"/>
      </c>
      <c r="D23" s="70"/>
      <c r="E23" s="36"/>
      <c r="F23" s="6"/>
      <c r="G23" s="36" t="s">
        <v>45</v>
      </c>
      <c r="H23" s="86"/>
      <c r="I23" s="86"/>
      <c r="J23" s="36"/>
      <c r="K23" s="70">
        <f t="shared" si="0"/>
      </c>
      <c r="L23" s="70"/>
      <c r="M23" s="5">
        <f t="shared" si="2"/>
      </c>
      <c r="N23" s="36"/>
      <c r="O23" s="6"/>
      <c r="P23" s="86"/>
      <c r="Q23" s="86"/>
      <c r="R23" s="74">
        <f t="shared" si="3"/>
      </c>
      <c r="S23" s="74"/>
      <c r="T23" s="75">
        <f t="shared" si="4"/>
      </c>
      <c r="U23" s="75"/>
    </row>
    <row r="24" spans="2:21" ht="18">
      <c r="B24" s="36">
        <v>16</v>
      </c>
      <c r="C24" s="70">
        <f t="shared" si="1"/>
      </c>
      <c r="D24" s="70"/>
      <c r="E24" s="36"/>
      <c r="F24" s="6"/>
      <c r="G24" s="36" t="s">
        <v>45</v>
      </c>
      <c r="H24" s="86"/>
      <c r="I24" s="86"/>
      <c r="J24" s="36"/>
      <c r="K24" s="70">
        <f t="shared" si="0"/>
      </c>
      <c r="L24" s="70"/>
      <c r="M24" s="5">
        <f t="shared" si="2"/>
      </c>
      <c r="N24" s="36"/>
      <c r="O24" s="6"/>
      <c r="P24" s="86"/>
      <c r="Q24" s="86"/>
      <c r="R24" s="74">
        <f t="shared" si="3"/>
      </c>
      <c r="S24" s="74"/>
      <c r="T24" s="75">
        <f t="shared" si="4"/>
      </c>
      <c r="U24" s="75"/>
    </row>
    <row r="25" spans="2:21" ht="18">
      <c r="B25" s="36">
        <v>17</v>
      </c>
      <c r="C25" s="70">
        <f t="shared" si="1"/>
      </c>
      <c r="D25" s="70"/>
      <c r="E25" s="36"/>
      <c r="F25" s="6"/>
      <c r="G25" s="36" t="s">
        <v>45</v>
      </c>
      <c r="H25" s="86"/>
      <c r="I25" s="86"/>
      <c r="J25" s="36"/>
      <c r="K25" s="70">
        <f t="shared" si="0"/>
      </c>
      <c r="L25" s="70"/>
      <c r="M25" s="5">
        <f t="shared" si="2"/>
      </c>
      <c r="N25" s="36"/>
      <c r="O25" s="6"/>
      <c r="P25" s="86"/>
      <c r="Q25" s="86"/>
      <c r="R25" s="74">
        <f t="shared" si="3"/>
      </c>
      <c r="S25" s="74"/>
      <c r="T25" s="75">
        <f t="shared" si="4"/>
      </c>
      <c r="U25" s="75"/>
    </row>
    <row r="26" spans="2:21" ht="18">
      <c r="B26" s="36">
        <v>18</v>
      </c>
      <c r="C26" s="70">
        <f t="shared" si="1"/>
      </c>
      <c r="D26" s="70"/>
      <c r="E26" s="36"/>
      <c r="F26" s="6"/>
      <c r="G26" s="36" t="s">
        <v>45</v>
      </c>
      <c r="H26" s="86"/>
      <c r="I26" s="86"/>
      <c r="J26" s="36"/>
      <c r="K26" s="70">
        <f t="shared" si="0"/>
      </c>
      <c r="L26" s="70"/>
      <c r="M26" s="5">
        <f t="shared" si="2"/>
      </c>
      <c r="N26" s="36"/>
      <c r="O26" s="6"/>
      <c r="P26" s="86"/>
      <c r="Q26" s="86"/>
      <c r="R26" s="74">
        <f t="shared" si="3"/>
      </c>
      <c r="S26" s="74"/>
      <c r="T26" s="75">
        <f t="shared" si="4"/>
      </c>
      <c r="U26" s="75"/>
    </row>
    <row r="27" spans="2:21" ht="18">
      <c r="B27" s="36">
        <v>19</v>
      </c>
      <c r="C27" s="70">
        <f t="shared" si="1"/>
      </c>
      <c r="D27" s="70"/>
      <c r="E27" s="36"/>
      <c r="F27" s="6"/>
      <c r="G27" s="36" t="s">
        <v>44</v>
      </c>
      <c r="H27" s="86"/>
      <c r="I27" s="86"/>
      <c r="J27" s="36"/>
      <c r="K27" s="70">
        <f t="shared" si="0"/>
      </c>
      <c r="L27" s="70"/>
      <c r="M27" s="5">
        <f t="shared" si="2"/>
      </c>
      <c r="N27" s="36"/>
      <c r="O27" s="6"/>
      <c r="P27" s="86"/>
      <c r="Q27" s="86"/>
      <c r="R27" s="74">
        <f t="shared" si="3"/>
      </c>
      <c r="S27" s="74"/>
      <c r="T27" s="75">
        <f t="shared" si="4"/>
      </c>
      <c r="U27" s="75"/>
    </row>
    <row r="28" spans="2:21" ht="18">
      <c r="B28" s="36">
        <v>20</v>
      </c>
      <c r="C28" s="70">
        <f t="shared" si="1"/>
      </c>
      <c r="D28" s="70"/>
      <c r="E28" s="36"/>
      <c r="F28" s="6"/>
      <c r="G28" s="36" t="s">
        <v>45</v>
      </c>
      <c r="H28" s="86"/>
      <c r="I28" s="86"/>
      <c r="J28" s="36"/>
      <c r="K28" s="70">
        <f t="shared" si="0"/>
      </c>
      <c r="L28" s="70"/>
      <c r="M28" s="5">
        <f t="shared" si="2"/>
      </c>
      <c r="N28" s="36"/>
      <c r="O28" s="6"/>
      <c r="P28" s="86"/>
      <c r="Q28" s="86"/>
      <c r="R28" s="74">
        <f t="shared" si="3"/>
      </c>
      <c r="S28" s="74"/>
      <c r="T28" s="75">
        <f t="shared" si="4"/>
      </c>
      <c r="U28" s="75"/>
    </row>
    <row r="29" spans="2:21" ht="18">
      <c r="B29" s="36">
        <v>21</v>
      </c>
      <c r="C29" s="70">
        <f t="shared" si="1"/>
      </c>
      <c r="D29" s="70"/>
      <c r="E29" s="36"/>
      <c r="F29" s="6"/>
      <c r="G29" s="36" t="s">
        <v>44</v>
      </c>
      <c r="H29" s="86"/>
      <c r="I29" s="86"/>
      <c r="J29" s="36"/>
      <c r="K29" s="70">
        <f t="shared" si="0"/>
      </c>
      <c r="L29" s="70"/>
      <c r="M29" s="5">
        <f t="shared" si="2"/>
      </c>
      <c r="N29" s="36"/>
      <c r="O29" s="6"/>
      <c r="P29" s="86"/>
      <c r="Q29" s="86"/>
      <c r="R29" s="74">
        <f t="shared" si="3"/>
      </c>
      <c r="S29" s="74"/>
      <c r="T29" s="75">
        <f t="shared" si="4"/>
      </c>
      <c r="U29" s="75"/>
    </row>
    <row r="30" spans="2:21" ht="18">
      <c r="B30" s="36">
        <v>22</v>
      </c>
      <c r="C30" s="70">
        <f t="shared" si="1"/>
      </c>
      <c r="D30" s="70"/>
      <c r="E30" s="36"/>
      <c r="F30" s="6"/>
      <c r="G30" s="36" t="s">
        <v>44</v>
      </c>
      <c r="H30" s="86"/>
      <c r="I30" s="86"/>
      <c r="J30" s="36"/>
      <c r="K30" s="70">
        <f t="shared" si="0"/>
      </c>
      <c r="L30" s="70"/>
      <c r="M30" s="5">
        <f t="shared" si="2"/>
      </c>
      <c r="N30" s="36"/>
      <c r="O30" s="6"/>
      <c r="P30" s="86"/>
      <c r="Q30" s="86"/>
      <c r="R30" s="74">
        <f t="shared" si="3"/>
      </c>
      <c r="S30" s="74"/>
      <c r="T30" s="75">
        <f t="shared" si="4"/>
      </c>
      <c r="U30" s="75"/>
    </row>
    <row r="31" spans="2:21" ht="18">
      <c r="B31" s="36">
        <v>23</v>
      </c>
      <c r="C31" s="70">
        <f t="shared" si="1"/>
      </c>
      <c r="D31" s="70"/>
      <c r="E31" s="36"/>
      <c r="F31" s="6"/>
      <c r="G31" s="36" t="s">
        <v>44</v>
      </c>
      <c r="H31" s="86"/>
      <c r="I31" s="86"/>
      <c r="J31" s="36"/>
      <c r="K31" s="70">
        <f t="shared" si="0"/>
      </c>
      <c r="L31" s="70"/>
      <c r="M31" s="5">
        <f t="shared" si="2"/>
      </c>
      <c r="N31" s="36"/>
      <c r="O31" s="6"/>
      <c r="P31" s="86"/>
      <c r="Q31" s="86"/>
      <c r="R31" s="74">
        <f t="shared" si="3"/>
      </c>
      <c r="S31" s="74"/>
      <c r="T31" s="75">
        <f t="shared" si="4"/>
      </c>
      <c r="U31" s="75"/>
    </row>
    <row r="32" spans="2:21" ht="18">
      <c r="B32" s="36">
        <v>24</v>
      </c>
      <c r="C32" s="70">
        <f t="shared" si="1"/>
      </c>
      <c r="D32" s="70"/>
      <c r="E32" s="36"/>
      <c r="F32" s="6"/>
      <c r="G32" s="36" t="s">
        <v>44</v>
      </c>
      <c r="H32" s="86"/>
      <c r="I32" s="86"/>
      <c r="J32" s="36"/>
      <c r="K32" s="70">
        <f t="shared" si="0"/>
      </c>
      <c r="L32" s="70"/>
      <c r="M32" s="5">
        <f t="shared" si="2"/>
      </c>
      <c r="N32" s="36"/>
      <c r="O32" s="6"/>
      <c r="P32" s="86"/>
      <c r="Q32" s="86"/>
      <c r="R32" s="74">
        <f t="shared" si="3"/>
      </c>
      <c r="S32" s="74"/>
      <c r="T32" s="75">
        <f t="shared" si="4"/>
      </c>
      <c r="U32" s="75"/>
    </row>
    <row r="33" spans="2:21" ht="18">
      <c r="B33" s="36">
        <v>25</v>
      </c>
      <c r="C33" s="70">
        <f t="shared" si="1"/>
      </c>
      <c r="D33" s="70"/>
      <c r="E33" s="36"/>
      <c r="F33" s="6"/>
      <c r="G33" s="36" t="s">
        <v>45</v>
      </c>
      <c r="H33" s="86"/>
      <c r="I33" s="86"/>
      <c r="J33" s="36"/>
      <c r="K33" s="70">
        <f t="shared" si="0"/>
      </c>
      <c r="L33" s="70"/>
      <c r="M33" s="5">
        <f t="shared" si="2"/>
      </c>
      <c r="N33" s="36"/>
      <c r="O33" s="6"/>
      <c r="P33" s="86"/>
      <c r="Q33" s="86"/>
      <c r="R33" s="74">
        <f t="shared" si="3"/>
      </c>
      <c r="S33" s="74"/>
      <c r="T33" s="75">
        <f t="shared" si="4"/>
      </c>
      <c r="U33" s="75"/>
    </row>
    <row r="34" spans="2:21" ht="18">
      <c r="B34" s="36">
        <v>26</v>
      </c>
      <c r="C34" s="70">
        <f t="shared" si="1"/>
      </c>
      <c r="D34" s="70"/>
      <c r="E34" s="36"/>
      <c r="F34" s="6"/>
      <c r="G34" s="36" t="s">
        <v>44</v>
      </c>
      <c r="H34" s="86"/>
      <c r="I34" s="86"/>
      <c r="J34" s="36"/>
      <c r="K34" s="70">
        <f t="shared" si="0"/>
      </c>
      <c r="L34" s="70"/>
      <c r="M34" s="5">
        <f t="shared" si="2"/>
      </c>
      <c r="N34" s="36"/>
      <c r="O34" s="6"/>
      <c r="P34" s="86"/>
      <c r="Q34" s="86"/>
      <c r="R34" s="74">
        <f t="shared" si="3"/>
      </c>
      <c r="S34" s="74"/>
      <c r="T34" s="75">
        <f t="shared" si="4"/>
      </c>
      <c r="U34" s="75"/>
    </row>
    <row r="35" spans="2:21" ht="18">
      <c r="B35" s="36">
        <v>27</v>
      </c>
      <c r="C35" s="70">
        <f t="shared" si="1"/>
      </c>
      <c r="D35" s="70"/>
      <c r="E35" s="36"/>
      <c r="F35" s="6"/>
      <c r="G35" s="36" t="s">
        <v>44</v>
      </c>
      <c r="H35" s="86"/>
      <c r="I35" s="86"/>
      <c r="J35" s="36"/>
      <c r="K35" s="70">
        <f t="shared" si="0"/>
      </c>
      <c r="L35" s="70"/>
      <c r="M35" s="5">
        <f t="shared" si="2"/>
      </c>
      <c r="N35" s="36"/>
      <c r="O35" s="6"/>
      <c r="P35" s="86"/>
      <c r="Q35" s="86"/>
      <c r="R35" s="74">
        <f t="shared" si="3"/>
      </c>
      <c r="S35" s="74"/>
      <c r="T35" s="75">
        <f t="shared" si="4"/>
      </c>
      <c r="U35" s="75"/>
    </row>
    <row r="36" spans="2:21" ht="18">
      <c r="B36" s="36">
        <v>28</v>
      </c>
      <c r="C36" s="70">
        <f t="shared" si="1"/>
      </c>
      <c r="D36" s="70"/>
      <c r="E36" s="36"/>
      <c r="F36" s="6"/>
      <c r="G36" s="36" t="s">
        <v>44</v>
      </c>
      <c r="H36" s="86"/>
      <c r="I36" s="86"/>
      <c r="J36" s="36"/>
      <c r="K36" s="70">
        <f t="shared" si="0"/>
      </c>
      <c r="L36" s="70"/>
      <c r="M36" s="5">
        <f t="shared" si="2"/>
      </c>
      <c r="N36" s="36"/>
      <c r="O36" s="6"/>
      <c r="P36" s="86"/>
      <c r="Q36" s="86"/>
      <c r="R36" s="74">
        <f t="shared" si="3"/>
      </c>
      <c r="S36" s="74"/>
      <c r="T36" s="75">
        <f t="shared" si="4"/>
      </c>
      <c r="U36" s="75"/>
    </row>
    <row r="37" spans="2:21" ht="18">
      <c r="B37" s="36">
        <v>29</v>
      </c>
      <c r="C37" s="70">
        <f t="shared" si="1"/>
      </c>
      <c r="D37" s="70"/>
      <c r="E37" s="36"/>
      <c r="F37" s="6"/>
      <c r="G37" s="36" t="s">
        <v>44</v>
      </c>
      <c r="H37" s="86"/>
      <c r="I37" s="86"/>
      <c r="J37" s="36"/>
      <c r="K37" s="70">
        <f t="shared" si="0"/>
      </c>
      <c r="L37" s="70"/>
      <c r="M37" s="5">
        <f t="shared" si="2"/>
      </c>
      <c r="N37" s="36"/>
      <c r="O37" s="6"/>
      <c r="P37" s="86"/>
      <c r="Q37" s="86"/>
      <c r="R37" s="74">
        <f t="shared" si="3"/>
      </c>
      <c r="S37" s="74"/>
      <c r="T37" s="75">
        <f t="shared" si="4"/>
      </c>
      <c r="U37" s="75"/>
    </row>
    <row r="38" spans="2:21" ht="18">
      <c r="B38" s="36">
        <v>30</v>
      </c>
      <c r="C38" s="70">
        <f t="shared" si="1"/>
      </c>
      <c r="D38" s="70"/>
      <c r="E38" s="36"/>
      <c r="F38" s="6"/>
      <c r="G38" s="36" t="s">
        <v>45</v>
      </c>
      <c r="H38" s="86"/>
      <c r="I38" s="86"/>
      <c r="J38" s="36"/>
      <c r="K38" s="70">
        <f t="shared" si="0"/>
      </c>
      <c r="L38" s="70"/>
      <c r="M38" s="5">
        <f t="shared" si="2"/>
      </c>
      <c r="N38" s="36"/>
      <c r="O38" s="6"/>
      <c r="P38" s="86"/>
      <c r="Q38" s="86"/>
      <c r="R38" s="74">
        <f t="shared" si="3"/>
      </c>
      <c r="S38" s="74"/>
      <c r="T38" s="75">
        <f t="shared" si="4"/>
      </c>
      <c r="U38" s="75"/>
    </row>
    <row r="39" spans="2:21" ht="18">
      <c r="B39" s="36">
        <v>31</v>
      </c>
      <c r="C39" s="70">
        <f t="shared" si="1"/>
      </c>
      <c r="D39" s="70"/>
      <c r="E39" s="36"/>
      <c r="F39" s="6"/>
      <c r="G39" s="36" t="s">
        <v>45</v>
      </c>
      <c r="H39" s="86"/>
      <c r="I39" s="86"/>
      <c r="J39" s="36"/>
      <c r="K39" s="70">
        <f t="shared" si="0"/>
      </c>
      <c r="L39" s="70"/>
      <c r="M39" s="5">
        <f t="shared" si="2"/>
      </c>
      <c r="N39" s="36"/>
      <c r="O39" s="6"/>
      <c r="P39" s="86"/>
      <c r="Q39" s="86"/>
      <c r="R39" s="74">
        <f t="shared" si="3"/>
      </c>
      <c r="S39" s="74"/>
      <c r="T39" s="75">
        <f t="shared" si="4"/>
      </c>
      <c r="U39" s="75"/>
    </row>
    <row r="40" spans="2:21" ht="18">
      <c r="B40" s="36">
        <v>32</v>
      </c>
      <c r="C40" s="70">
        <f t="shared" si="1"/>
      </c>
      <c r="D40" s="70"/>
      <c r="E40" s="36"/>
      <c r="F40" s="6"/>
      <c r="G40" s="36" t="s">
        <v>45</v>
      </c>
      <c r="H40" s="86"/>
      <c r="I40" s="86"/>
      <c r="J40" s="36"/>
      <c r="K40" s="70">
        <f t="shared" si="0"/>
      </c>
      <c r="L40" s="70"/>
      <c r="M40" s="5">
        <f t="shared" si="2"/>
      </c>
      <c r="N40" s="36"/>
      <c r="O40" s="6"/>
      <c r="P40" s="86"/>
      <c r="Q40" s="86"/>
      <c r="R40" s="74">
        <f t="shared" si="3"/>
      </c>
      <c r="S40" s="74"/>
      <c r="T40" s="75">
        <f t="shared" si="4"/>
      </c>
      <c r="U40" s="75"/>
    </row>
    <row r="41" spans="2:21" ht="18">
      <c r="B41" s="36">
        <v>33</v>
      </c>
      <c r="C41" s="70">
        <f t="shared" si="1"/>
      </c>
      <c r="D41" s="70"/>
      <c r="E41" s="36"/>
      <c r="F41" s="6"/>
      <c r="G41" s="36" t="s">
        <v>44</v>
      </c>
      <c r="H41" s="86"/>
      <c r="I41" s="86"/>
      <c r="J41" s="36"/>
      <c r="K41" s="70">
        <f t="shared" si="0"/>
      </c>
      <c r="L41" s="70"/>
      <c r="M41" s="5">
        <f t="shared" si="2"/>
      </c>
      <c r="N41" s="36"/>
      <c r="O41" s="6"/>
      <c r="P41" s="86"/>
      <c r="Q41" s="86"/>
      <c r="R41" s="74">
        <f t="shared" si="3"/>
      </c>
      <c r="S41" s="74"/>
      <c r="T41" s="75">
        <f t="shared" si="4"/>
      </c>
      <c r="U41" s="75"/>
    </row>
    <row r="42" spans="2:21" ht="18">
      <c r="B42" s="36">
        <v>34</v>
      </c>
      <c r="C42" s="70">
        <f t="shared" si="1"/>
      </c>
      <c r="D42" s="70"/>
      <c r="E42" s="36"/>
      <c r="F42" s="6"/>
      <c r="G42" s="36" t="s">
        <v>45</v>
      </c>
      <c r="H42" s="86"/>
      <c r="I42" s="86"/>
      <c r="J42" s="36"/>
      <c r="K42" s="70">
        <f t="shared" si="0"/>
      </c>
      <c r="L42" s="70"/>
      <c r="M42" s="5">
        <f t="shared" si="2"/>
      </c>
      <c r="N42" s="36"/>
      <c r="O42" s="6"/>
      <c r="P42" s="86"/>
      <c r="Q42" s="86"/>
      <c r="R42" s="74">
        <f t="shared" si="3"/>
      </c>
      <c r="S42" s="74"/>
      <c r="T42" s="75">
        <f t="shared" si="4"/>
      </c>
      <c r="U42" s="75"/>
    </row>
    <row r="43" spans="2:21" ht="18">
      <c r="B43" s="36">
        <v>35</v>
      </c>
      <c r="C43" s="70">
        <f t="shared" si="1"/>
      </c>
      <c r="D43" s="70"/>
      <c r="E43" s="36"/>
      <c r="F43" s="6"/>
      <c r="G43" s="36" t="s">
        <v>44</v>
      </c>
      <c r="H43" s="86"/>
      <c r="I43" s="86"/>
      <c r="J43" s="36"/>
      <c r="K43" s="70">
        <f t="shared" si="0"/>
      </c>
      <c r="L43" s="70"/>
      <c r="M43" s="5">
        <f t="shared" si="2"/>
      </c>
      <c r="N43" s="36"/>
      <c r="O43" s="6"/>
      <c r="P43" s="86"/>
      <c r="Q43" s="86"/>
      <c r="R43" s="74">
        <f t="shared" si="3"/>
      </c>
      <c r="S43" s="74"/>
      <c r="T43" s="75">
        <f t="shared" si="4"/>
      </c>
      <c r="U43" s="75"/>
    </row>
    <row r="44" spans="2:21" ht="18">
      <c r="B44" s="36">
        <v>36</v>
      </c>
      <c r="C44" s="70">
        <f t="shared" si="1"/>
      </c>
      <c r="D44" s="70"/>
      <c r="E44" s="36"/>
      <c r="F44" s="6"/>
      <c r="G44" s="36" t="s">
        <v>45</v>
      </c>
      <c r="H44" s="86"/>
      <c r="I44" s="86"/>
      <c r="J44" s="36"/>
      <c r="K44" s="70">
        <f t="shared" si="0"/>
      </c>
      <c r="L44" s="70"/>
      <c r="M44" s="5">
        <f t="shared" si="2"/>
      </c>
      <c r="N44" s="36"/>
      <c r="O44" s="6"/>
      <c r="P44" s="86"/>
      <c r="Q44" s="86"/>
      <c r="R44" s="74">
        <f t="shared" si="3"/>
      </c>
      <c r="S44" s="74"/>
      <c r="T44" s="75">
        <f t="shared" si="4"/>
      </c>
      <c r="U44" s="75"/>
    </row>
    <row r="45" spans="2:21" ht="18">
      <c r="B45" s="36">
        <v>37</v>
      </c>
      <c r="C45" s="70">
        <f t="shared" si="1"/>
      </c>
      <c r="D45" s="70"/>
      <c r="E45" s="36"/>
      <c r="F45" s="6"/>
      <c r="G45" s="36" t="s">
        <v>44</v>
      </c>
      <c r="H45" s="86"/>
      <c r="I45" s="86"/>
      <c r="J45" s="36"/>
      <c r="K45" s="70">
        <f t="shared" si="0"/>
      </c>
      <c r="L45" s="70"/>
      <c r="M45" s="5">
        <f t="shared" si="2"/>
      </c>
      <c r="N45" s="36"/>
      <c r="O45" s="6"/>
      <c r="P45" s="86"/>
      <c r="Q45" s="86"/>
      <c r="R45" s="74">
        <f t="shared" si="3"/>
      </c>
      <c r="S45" s="74"/>
      <c r="T45" s="75">
        <f t="shared" si="4"/>
      </c>
      <c r="U45" s="75"/>
    </row>
    <row r="46" spans="2:21" ht="18">
      <c r="B46" s="36">
        <v>38</v>
      </c>
      <c r="C46" s="70">
        <f t="shared" si="1"/>
      </c>
      <c r="D46" s="70"/>
      <c r="E46" s="36"/>
      <c r="F46" s="6"/>
      <c r="G46" s="36" t="s">
        <v>45</v>
      </c>
      <c r="H46" s="86"/>
      <c r="I46" s="86"/>
      <c r="J46" s="36"/>
      <c r="K46" s="70">
        <f t="shared" si="0"/>
      </c>
      <c r="L46" s="70"/>
      <c r="M46" s="5">
        <f t="shared" si="2"/>
      </c>
      <c r="N46" s="36"/>
      <c r="O46" s="6"/>
      <c r="P46" s="86"/>
      <c r="Q46" s="86"/>
      <c r="R46" s="74">
        <f t="shared" si="3"/>
      </c>
      <c r="S46" s="74"/>
      <c r="T46" s="75">
        <f t="shared" si="4"/>
      </c>
      <c r="U46" s="75"/>
    </row>
    <row r="47" spans="2:21" ht="18">
      <c r="B47" s="36">
        <v>39</v>
      </c>
      <c r="C47" s="70">
        <f t="shared" si="1"/>
      </c>
      <c r="D47" s="70"/>
      <c r="E47" s="36"/>
      <c r="F47" s="6"/>
      <c r="G47" s="36" t="s">
        <v>45</v>
      </c>
      <c r="H47" s="86"/>
      <c r="I47" s="86"/>
      <c r="J47" s="36"/>
      <c r="K47" s="70">
        <f t="shared" si="0"/>
      </c>
      <c r="L47" s="70"/>
      <c r="M47" s="5">
        <f t="shared" si="2"/>
      </c>
      <c r="N47" s="36"/>
      <c r="O47" s="6"/>
      <c r="P47" s="86"/>
      <c r="Q47" s="86"/>
      <c r="R47" s="74">
        <f t="shared" si="3"/>
      </c>
      <c r="S47" s="74"/>
      <c r="T47" s="75">
        <f t="shared" si="4"/>
      </c>
      <c r="U47" s="75"/>
    </row>
    <row r="48" spans="2:21" ht="18">
      <c r="B48" s="36">
        <v>40</v>
      </c>
      <c r="C48" s="70">
        <f t="shared" si="1"/>
      </c>
      <c r="D48" s="70"/>
      <c r="E48" s="36"/>
      <c r="F48" s="6"/>
      <c r="G48" s="36" t="s">
        <v>74</v>
      </c>
      <c r="H48" s="86"/>
      <c r="I48" s="86"/>
      <c r="J48" s="36"/>
      <c r="K48" s="70">
        <f t="shared" si="0"/>
      </c>
      <c r="L48" s="70"/>
      <c r="M48" s="5">
        <f t="shared" si="2"/>
      </c>
      <c r="N48" s="36"/>
      <c r="O48" s="6"/>
      <c r="P48" s="86"/>
      <c r="Q48" s="86"/>
      <c r="R48" s="74">
        <f t="shared" si="3"/>
      </c>
      <c r="S48" s="74"/>
      <c r="T48" s="75">
        <f t="shared" si="4"/>
      </c>
      <c r="U48" s="75"/>
    </row>
    <row r="49" spans="2:21" ht="18">
      <c r="B49" s="36">
        <v>41</v>
      </c>
      <c r="C49" s="70">
        <f t="shared" si="1"/>
      </c>
      <c r="D49" s="70"/>
      <c r="E49" s="36"/>
      <c r="F49" s="6"/>
      <c r="G49" s="36" t="s">
        <v>45</v>
      </c>
      <c r="H49" s="86"/>
      <c r="I49" s="86"/>
      <c r="J49" s="36"/>
      <c r="K49" s="70">
        <f t="shared" si="0"/>
      </c>
      <c r="L49" s="70"/>
      <c r="M49" s="5">
        <f t="shared" si="2"/>
      </c>
      <c r="N49" s="36"/>
      <c r="O49" s="6"/>
      <c r="P49" s="86"/>
      <c r="Q49" s="86"/>
      <c r="R49" s="74">
        <f t="shared" si="3"/>
      </c>
      <c r="S49" s="74"/>
      <c r="T49" s="75">
        <f t="shared" si="4"/>
      </c>
      <c r="U49" s="75"/>
    </row>
    <row r="50" spans="2:21" ht="18">
      <c r="B50" s="36">
        <v>42</v>
      </c>
      <c r="C50" s="70">
        <f t="shared" si="1"/>
      </c>
      <c r="D50" s="70"/>
      <c r="E50" s="36"/>
      <c r="F50" s="6"/>
      <c r="G50" s="36" t="s">
        <v>45</v>
      </c>
      <c r="H50" s="86"/>
      <c r="I50" s="86"/>
      <c r="J50" s="36"/>
      <c r="K50" s="70">
        <f t="shared" si="0"/>
      </c>
      <c r="L50" s="70"/>
      <c r="M50" s="5">
        <f t="shared" si="2"/>
      </c>
      <c r="N50" s="36"/>
      <c r="O50" s="6"/>
      <c r="P50" s="86"/>
      <c r="Q50" s="86"/>
      <c r="R50" s="74">
        <f t="shared" si="3"/>
      </c>
      <c r="S50" s="74"/>
      <c r="T50" s="75">
        <f t="shared" si="4"/>
      </c>
      <c r="U50" s="75"/>
    </row>
    <row r="51" spans="2:21" ht="18">
      <c r="B51" s="36">
        <v>43</v>
      </c>
      <c r="C51" s="70">
        <f t="shared" si="1"/>
      </c>
      <c r="D51" s="70"/>
      <c r="E51" s="36"/>
      <c r="F51" s="6"/>
      <c r="G51" s="36" t="s">
        <v>44</v>
      </c>
      <c r="H51" s="86"/>
      <c r="I51" s="86"/>
      <c r="J51" s="36"/>
      <c r="K51" s="70">
        <f t="shared" si="0"/>
      </c>
      <c r="L51" s="70"/>
      <c r="M51" s="5">
        <f t="shared" si="2"/>
      </c>
      <c r="N51" s="36"/>
      <c r="O51" s="6"/>
      <c r="P51" s="86"/>
      <c r="Q51" s="86"/>
      <c r="R51" s="74">
        <f t="shared" si="3"/>
      </c>
      <c r="S51" s="74"/>
      <c r="T51" s="75">
        <f t="shared" si="4"/>
      </c>
      <c r="U51" s="75"/>
    </row>
    <row r="52" spans="2:21" ht="18">
      <c r="B52" s="36">
        <v>44</v>
      </c>
      <c r="C52" s="70">
        <f t="shared" si="1"/>
      </c>
      <c r="D52" s="70"/>
      <c r="E52" s="36"/>
      <c r="F52" s="6"/>
      <c r="G52" s="36" t="s">
        <v>44</v>
      </c>
      <c r="H52" s="86"/>
      <c r="I52" s="86"/>
      <c r="J52" s="36"/>
      <c r="K52" s="70">
        <f t="shared" si="0"/>
      </c>
      <c r="L52" s="70"/>
      <c r="M52" s="5">
        <f t="shared" si="2"/>
      </c>
      <c r="N52" s="36"/>
      <c r="O52" s="6"/>
      <c r="P52" s="86"/>
      <c r="Q52" s="86"/>
      <c r="R52" s="74">
        <f t="shared" si="3"/>
      </c>
      <c r="S52" s="74"/>
      <c r="T52" s="75">
        <f t="shared" si="4"/>
      </c>
      <c r="U52" s="75"/>
    </row>
    <row r="53" spans="2:21" ht="18">
      <c r="B53" s="36">
        <v>45</v>
      </c>
      <c r="C53" s="70">
        <f t="shared" si="1"/>
      </c>
      <c r="D53" s="70"/>
      <c r="E53" s="36"/>
      <c r="F53" s="6"/>
      <c r="G53" s="36" t="s">
        <v>45</v>
      </c>
      <c r="H53" s="86"/>
      <c r="I53" s="86"/>
      <c r="J53" s="36"/>
      <c r="K53" s="70">
        <f t="shared" si="0"/>
      </c>
      <c r="L53" s="70"/>
      <c r="M53" s="5">
        <f t="shared" si="2"/>
      </c>
      <c r="N53" s="36"/>
      <c r="O53" s="6"/>
      <c r="P53" s="86"/>
      <c r="Q53" s="86"/>
      <c r="R53" s="74">
        <f t="shared" si="3"/>
      </c>
      <c r="S53" s="74"/>
      <c r="T53" s="75">
        <f t="shared" si="4"/>
      </c>
      <c r="U53" s="75"/>
    </row>
    <row r="54" spans="2:21" ht="18">
      <c r="B54" s="36">
        <v>46</v>
      </c>
      <c r="C54" s="70">
        <f t="shared" si="1"/>
      </c>
      <c r="D54" s="70"/>
      <c r="E54" s="36"/>
      <c r="F54" s="6"/>
      <c r="G54" s="36" t="s">
        <v>45</v>
      </c>
      <c r="H54" s="86"/>
      <c r="I54" s="86"/>
      <c r="J54" s="36"/>
      <c r="K54" s="70">
        <f t="shared" si="0"/>
      </c>
      <c r="L54" s="70"/>
      <c r="M54" s="5">
        <f t="shared" si="2"/>
      </c>
      <c r="N54" s="36"/>
      <c r="O54" s="6"/>
      <c r="P54" s="86"/>
      <c r="Q54" s="86"/>
      <c r="R54" s="74">
        <f t="shared" si="3"/>
      </c>
      <c r="S54" s="74"/>
      <c r="T54" s="75">
        <f t="shared" si="4"/>
      </c>
      <c r="U54" s="75"/>
    </row>
    <row r="55" spans="2:21" ht="18">
      <c r="B55" s="36">
        <v>47</v>
      </c>
      <c r="C55" s="70">
        <f t="shared" si="1"/>
      </c>
      <c r="D55" s="70"/>
      <c r="E55" s="36"/>
      <c r="F55" s="6"/>
      <c r="G55" s="36" t="s">
        <v>44</v>
      </c>
      <c r="H55" s="86"/>
      <c r="I55" s="86"/>
      <c r="J55" s="36"/>
      <c r="K55" s="70">
        <f t="shared" si="0"/>
      </c>
      <c r="L55" s="70"/>
      <c r="M55" s="5">
        <f t="shared" si="2"/>
      </c>
      <c r="N55" s="36"/>
      <c r="O55" s="6"/>
      <c r="P55" s="86"/>
      <c r="Q55" s="86"/>
      <c r="R55" s="74">
        <f t="shared" si="3"/>
      </c>
      <c r="S55" s="74"/>
      <c r="T55" s="75">
        <f t="shared" si="4"/>
      </c>
      <c r="U55" s="75"/>
    </row>
    <row r="56" spans="2:21" ht="18">
      <c r="B56" s="36">
        <v>48</v>
      </c>
      <c r="C56" s="70">
        <f t="shared" si="1"/>
      </c>
      <c r="D56" s="70"/>
      <c r="E56" s="36"/>
      <c r="F56" s="6"/>
      <c r="G56" s="36" t="s">
        <v>44</v>
      </c>
      <c r="H56" s="86"/>
      <c r="I56" s="86"/>
      <c r="J56" s="36"/>
      <c r="K56" s="70">
        <f t="shared" si="0"/>
      </c>
      <c r="L56" s="70"/>
      <c r="M56" s="5">
        <f t="shared" si="2"/>
      </c>
      <c r="N56" s="36"/>
      <c r="O56" s="6"/>
      <c r="P56" s="86"/>
      <c r="Q56" s="86"/>
      <c r="R56" s="74">
        <f t="shared" si="3"/>
      </c>
      <c r="S56" s="74"/>
      <c r="T56" s="75">
        <f t="shared" si="4"/>
      </c>
      <c r="U56" s="75"/>
    </row>
    <row r="57" spans="2:21" ht="18">
      <c r="B57" s="36">
        <v>49</v>
      </c>
      <c r="C57" s="70">
        <f t="shared" si="1"/>
      </c>
      <c r="D57" s="70"/>
      <c r="E57" s="36"/>
      <c r="F57" s="6"/>
      <c r="G57" s="36" t="s">
        <v>44</v>
      </c>
      <c r="H57" s="86"/>
      <c r="I57" s="86"/>
      <c r="J57" s="36"/>
      <c r="K57" s="70">
        <f t="shared" si="0"/>
      </c>
      <c r="L57" s="70"/>
      <c r="M57" s="5">
        <f t="shared" si="2"/>
      </c>
      <c r="N57" s="36"/>
      <c r="O57" s="6"/>
      <c r="P57" s="86"/>
      <c r="Q57" s="86"/>
      <c r="R57" s="74">
        <f t="shared" si="3"/>
      </c>
      <c r="S57" s="74"/>
      <c r="T57" s="75">
        <f t="shared" si="4"/>
      </c>
      <c r="U57" s="75"/>
    </row>
    <row r="58" spans="2:21" ht="18">
      <c r="B58" s="36">
        <v>50</v>
      </c>
      <c r="C58" s="70">
        <f t="shared" si="1"/>
      </c>
      <c r="D58" s="70"/>
      <c r="E58" s="36"/>
      <c r="F58" s="6"/>
      <c r="G58" s="36" t="s">
        <v>44</v>
      </c>
      <c r="H58" s="86"/>
      <c r="I58" s="86"/>
      <c r="J58" s="36"/>
      <c r="K58" s="70">
        <f t="shared" si="0"/>
      </c>
      <c r="L58" s="70"/>
      <c r="M58" s="5">
        <f t="shared" si="2"/>
      </c>
      <c r="N58" s="36"/>
      <c r="O58" s="6"/>
      <c r="P58" s="86"/>
      <c r="Q58" s="86"/>
      <c r="R58" s="74">
        <f t="shared" si="3"/>
      </c>
      <c r="S58" s="74"/>
      <c r="T58" s="75">
        <f t="shared" si="4"/>
      </c>
      <c r="U58" s="75"/>
    </row>
    <row r="59" spans="2:21" ht="18">
      <c r="B59" s="36">
        <v>51</v>
      </c>
      <c r="C59" s="70">
        <f t="shared" si="1"/>
      </c>
      <c r="D59" s="70"/>
      <c r="E59" s="36"/>
      <c r="F59" s="6"/>
      <c r="G59" s="36" t="s">
        <v>44</v>
      </c>
      <c r="H59" s="86"/>
      <c r="I59" s="86"/>
      <c r="J59" s="36"/>
      <c r="K59" s="70">
        <f t="shared" si="0"/>
      </c>
      <c r="L59" s="70"/>
      <c r="M59" s="5">
        <f t="shared" si="2"/>
      </c>
      <c r="N59" s="36"/>
      <c r="O59" s="6"/>
      <c r="P59" s="86"/>
      <c r="Q59" s="86"/>
      <c r="R59" s="74">
        <f t="shared" si="3"/>
      </c>
      <c r="S59" s="74"/>
      <c r="T59" s="75">
        <f t="shared" si="4"/>
      </c>
      <c r="U59" s="75"/>
    </row>
    <row r="60" spans="2:21" ht="18">
      <c r="B60" s="36">
        <v>52</v>
      </c>
      <c r="C60" s="70">
        <f t="shared" si="1"/>
      </c>
      <c r="D60" s="70"/>
      <c r="E60" s="36"/>
      <c r="F60" s="6"/>
      <c r="G60" s="36" t="s">
        <v>44</v>
      </c>
      <c r="H60" s="86"/>
      <c r="I60" s="86"/>
      <c r="J60" s="36"/>
      <c r="K60" s="70">
        <f t="shared" si="0"/>
      </c>
      <c r="L60" s="70"/>
      <c r="M60" s="5">
        <f t="shared" si="2"/>
      </c>
      <c r="N60" s="36"/>
      <c r="O60" s="6"/>
      <c r="P60" s="86"/>
      <c r="Q60" s="86"/>
      <c r="R60" s="74">
        <f t="shared" si="3"/>
      </c>
      <c r="S60" s="74"/>
      <c r="T60" s="75">
        <f t="shared" si="4"/>
      </c>
      <c r="U60" s="75"/>
    </row>
    <row r="61" spans="2:21" ht="18">
      <c r="B61" s="36">
        <v>53</v>
      </c>
      <c r="C61" s="70">
        <f t="shared" si="1"/>
      </c>
      <c r="D61" s="70"/>
      <c r="E61" s="36"/>
      <c r="F61" s="6"/>
      <c r="G61" s="36" t="s">
        <v>44</v>
      </c>
      <c r="H61" s="86"/>
      <c r="I61" s="86"/>
      <c r="J61" s="36"/>
      <c r="K61" s="70">
        <f t="shared" si="0"/>
      </c>
      <c r="L61" s="70"/>
      <c r="M61" s="5">
        <f t="shared" si="2"/>
      </c>
      <c r="N61" s="36"/>
      <c r="O61" s="6"/>
      <c r="P61" s="86"/>
      <c r="Q61" s="86"/>
      <c r="R61" s="74">
        <f t="shared" si="3"/>
      </c>
      <c r="S61" s="74"/>
      <c r="T61" s="75">
        <f t="shared" si="4"/>
      </c>
      <c r="U61" s="75"/>
    </row>
    <row r="62" spans="2:21" ht="18">
      <c r="B62" s="36">
        <v>54</v>
      </c>
      <c r="C62" s="70">
        <f t="shared" si="1"/>
      </c>
      <c r="D62" s="70"/>
      <c r="E62" s="36"/>
      <c r="F62" s="6"/>
      <c r="G62" s="36" t="s">
        <v>44</v>
      </c>
      <c r="H62" s="86"/>
      <c r="I62" s="86"/>
      <c r="J62" s="36"/>
      <c r="K62" s="70">
        <f t="shared" si="0"/>
      </c>
      <c r="L62" s="70"/>
      <c r="M62" s="5">
        <f t="shared" si="2"/>
      </c>
      <c r="N62" s="36"/>
      <c r="O62" s="6"/>
      <c r="P62" s="86"/>
      <c r="Q62" s="86"/>
      <c r="R62" s="74">
        <f t="shared" si="3"/>
      </c>
      <c r="S62" s="74"/>
      <c r="T62" s="75">
        <f t="shared" si="4"/>
      </c>
      <c r="U62" s="75"/>
    </row>
    <row r="63" spans="2:21" ht="18">
      <c r="B63" s="36">
        <v>55</v>
      </c>
      <c r="C63" s="70">
        <f t="shared" si="1"/>
      </c>
      <c r="D63" s="70"/>
      <c r="E63" s="36"/>
      <c r="F63" s="6"/>
      <c r="G63" s="36" t="s">
        <v>45</v>
      </c>
      <c r="H63" s="86"/>
      <c r="I63" s="86"/>
      <c r="J63" s="36"/>
      <c r="K63" s="70">
        <f t="shared" si="0"/>
      </c>
      <c r="L63" s="70"/>
      <c r="M63" s="5">
        <f t="shared" si="2"/>
      </c>
      <c r="N63" s="36"/>
      <c r="O63" s="6"/>
      <c r="P63" s="86"/>
      <c r="Q63" s="86"/>
      <c r="R63" s="74">
        <f t="shared" si="3"/>
      </c>
      <c r="S63" s="74"/>
      <c r="T63" s="75">
        <f t="shared" si="4"/>
      </c>
      <c r="U63" s="75"/>
    </row>
    <row r="64" spans="2:21" ht="18">
      <c r="B64" s="36">
        <v>56</v>
      </c>
      <c r="C64" s="70">
        <f t="shared" si="1"/>
      </c>
      <c r="D64" s="70"/>
      <c r="E64" s="36"/>
      <c r="F64" s="6"/>
      <c r="G64" s="36" t="s">
        <v>44</v>
      </c>
      <c r="H64" s="86"/>
      <c r="I64" s="86"/>
      <c r="J64" s="36"/>
      <c r="K64" s="70">
        <f t="shared" si="0"/>
      </c>
      <c r="L64" s="70"/>
      <c r="M64" s="5">
        <f t="shared" si="2"/>
      </c>
      <c r="N64" s="36"/>
      <c r="O64" s="6"/>
      <c r="P64" s="86"/>
      <c r="Q64" s="86"/>
      <c r="R64" s="74">
        <f t="shared" si="3"/>
      </c>
      <c r="S64" s="74"/>
      <c r="T64" s="75">
        <f t="shared" si="4"/>
      </c>
      <c r="U64" s="75"/>
    </row>
    <row r="65" spans="2:21" ht="18">
      <c r="B65" s="36">
        <v>57</v>
      </c>
      <c r="C65" s="70">
        <f t="shared" si="1"/>
      </c>
      <c r="D65" s="70"/>
      <c r="E65" s="36"/>
      <c r="F65" s="6"/>
      <c r="G65" s="36" t="s">
        <v>44</v>
      </c>
      <c r="H65" s="86"/>
      <c r="I65" s="86"/>
      <c r="J65" s="36"/>
      <c r="K65" s="70">
        <f t="shared" si="0"/>
      </c>
      <c r="L65" s="70"/>
      <c r="M65" s="5">
        <f t="shared" si="2"/>
      </c>
      <c r="N65" s="36"/>
      <c r="O65" s="6"/>
      <c r="P65" s="86"/>
      <c r="Q65" s="86"/>
      <c r="R65" s="74">
        <f t="shared" si="3"/>
      </c>
      <c r="S65" s="74"/>
      <c r="T65" s="75">
        <f t="shared" si="4"/>
      </c>
      <c r="U65" s="75"/>
    </row>
    <row r="66" spans="2:21" ht="18">
      <c r="B66" s="36">
        <v>58</v>
      </c>
      <c r="C66" s="70">
        <f t="shared" si="1"/>
      </c>
      <c r="D66" s="70"/>
      <c r="E66" s="36"/>
      <c r="F66" s="6"/>
      <c r="G66" s="36" t="s">
        <v>44</v>
      </c>
      <c r="H66" s="86"/>
      <c r="I66" s="86"/>
      <c r="J66" s="36"/>
      <c r="K66" s="70">
        <f t="shared" si="0"/>
      </c>
      <c r="L66" s="70"/>
      <c r="M66" s="5">
        <f t="shared" si="2"/>
      </c>
      <c r="N66" s="36"/>
      <c r="O66" s="6"/>
      <c r="P66" s="86"/>
      <c r="Q66" s="86"/>
      <c r="R66" s="74">
        <f t="shared" si="3"/>
      </c>
      <c r="S66" s="74"/>
      <c r="T66" s="75">
        <f t="shared" si="4"/>
      </c>
      <c r="U66" s="75"/>
    </row>
    <row r="67" spans="2:21" ht="18">
      <c r="B67" s="36">
        <v>59</v>
      </c>
      <c r="C67" s="70">
        <f t="shared" si="1"/>
      </c>
      <c r="D67" s="70"/>
      <c r="E67" s="36"/>
      <c r="F67" s="6"/>
      <c r="G67" s="36" t="s">
        <v>44</v>
      </c>
      <c r="H67" s="86"/>
      <c r="I67" s="86"/>
      <c r="J67" s="36"/>
      <c r="K67" s="70">
        <f t="shared" si="0"/>
      </c>
      <c r="L67" s="70"/>
      <c r="M67" s="5">
        <f t="shared" si="2"/>
      </c>
      <c r="N67" s="36"/>
      <c r="O67" s="6"/>
      <c r="P67" s="86"/>
      <c r="Q67" s="86"/>
      <c r="R67" s="74">
        <f t="shared" si="3"/>
      </c>
      <c r="S67" s="74"/>
      <c r="T67" s="75">
        <f t="shared" si="4"/>
      </c>
      <c r="U67" s="75"/>
    </row>
    <row r="68" spans="2:21" ht="18">
      <c r="B68" s="36">
        <v>60</v>
      </c>
      <c r="C68" s="70">
        <f t="shared" si="1"/>
      </c>
      <c r="D68" s="70"/>
      <c r="E68" s="36"/>
      <c r="F68" s="6"/>
      <c r="G68" s="36" t="s">
        <v>45</v>
      </c>
      <c r="H68" s="86"/>
      <c r="I68" s="86"/>
      <c r="J68" s="36"/>
      <c r="K68" s="70">
        <f t="shared" si="0"/>
      </c>
      <c r="L68" s="70"/>
      <c r="M68" s="5">
        <f t="shared" si="2"/>
      </c>
      <c r="N68" s="36"/>
      <c r="O68" s="6"/>
      <c r="P68" s="86"/>
      <c r="Q68" s="86"/>
      <c r="R68" s="74">
        <f t="shared" si="3"/>
      </c>
      <c r="S68" s="74"/>
      <c r="T68" s="75">
        <f t="shared" si="4"/>
      </c>
      <c r="U68" s="75"/>
    </row>
    <row r="69" spans="2:21" ht="18">
      <c r="B69" s="36">
        <v>61</v>
      </c>
      <c r="C69" s="70">
        <f t="shared" si="1"/>
      </c>
      <c r="D69" s="70"/>
      <c r="E69" s="36"/>
      <c r="F69" s="6"/>
      <c r="G69" s="36" t="s">
        <v>45</v>
      </c>
      <c r="H69" s="86"/>
      <c r="I69" s="86"/>
      <c r="J69" s="36"/>
      <c r="K69" s="70">
        <f t="shared" si="0"/>
      </c>
      <c r="L69" s="70"/>
      <c r="M69" s="5">
        <f t="shared" si="2"/>
      </c>
      <c r="N69" s="36"/>
      <c r="O69" s="6"/>
      <c r="P69" s="86"/>
      <c r="Q69" s="86"/>
      <c r="R69" s="74">
        <f t="shared" si="3"/>
      </c>
      <c r="S69" s="74"/>
      <c r="T69" s="75">
        <f t="shared" si="4"/>
      </c>
      <c r="U69" s="75"/>
    </row>
    <row r="70" spans="2:21" ht="18">
      <c r="B70" s="36">
        <v>62</v>
      </c>
      <c r="C70" s="70">
        <f t="shared" si="1"/>
      </c>
      <c r="D70" s="70"/>
      <c r="E70" s="36"/>
      <c r="F70" s="6"/>
      <c r="G70" s="36" t="s">
        <v>44</v>
      </c>
      <c r="H70" s="86"/>
      <c r="I70" s="86"/>
      <c r="J70" s="36"/>
      <c r="K70" s="70">
        <f t="shared" si="0"/>
      </c>
      <c r="L70" s="70"/>
      <c r="M70" s="5">
        <f t="shared" si="2"/>
      </c>
      <c r="N70" s="36"/>
      <c r="O70" s="6"/>
      <c r="P70" s="86"/>
      <c r="Q70" s="86"/>
      <c r="R70" s="74">
        <f t="shared" si="3"/>
      </c>
      <c r="S70" s="74"/>
      <c r="T70" s="75">
        <f t="shared" si="4"/>
      </c>
      <c r="U70" s="75"/>
    </row>
    <row r="71" spans="2:21" ht="18">
      <c r="B71" s="36">
        <v>63</v>
      </c>
      <c r="C71" s="70">
        <f t="shared" si="1"/>
      </c>
      <c r="D71" s="70"/>
      <c r="E71" s="36"/>
      <c r="F71" s="6"/>
      <c r="G71" s="36" t="s">
        <v>45</v>
      </c>
      <c r="H71" s="86"/>
      <c r="I71" s="86"/>
      <c r="J71" s="36"/>
      <c r="K71" s="70">
        <f t="shared" si="0"/>
      </c>
      <c r="L71" s="70"/>
      <c r="M71" s="5">
        <f t="shared" si="2"/>
      </c>
      <c r="N71" s="36"/>
      <c r="O71" s="6"/>
      <c r="P71" s="86"/>
      <c r="Q71" s="86"/>
      <c r="R71" s="74">
        <f t="shared" si="3"/>
      </c>
      <c r="S71" s="74"/>
      <c r="T71" s="75">
        <f t="shared" si="4"/>
      </c>
      <c r="U71" s="75"/>
    </row>
    <row r="72" spans="2:21" ht="18">
      <c r="B72" s="36">
        <v>64</v>
      </c>
      <c r="C72" s="70">
        <f t="shared" si="1"/>
      </c>
      <c r="D72" s="70"/>
      <c r="E72" s="36"/>
      <c r="F72" s="6"/>
      <c r="G72" s="36" t="s">
        <v>44</v>
      </c>
      <c r="H72" s="86"/>
      <c r="I72" s="86"/>
      <c r="J72" s="36"/>
      <c r="K72" s="70">
        <f t="shared" si="0"/>
      </c>
      <c r="L72" s="70"/>
      <c r="M72" s="5">
        <f t="shared" si="2"/>
      </c>
      <c r="N72" s="36"/>
      <c r="O72" s="6"/>
      <c r="P72" s="86"/>
      <c r="Q72" s="86"/>
      <c r="R72" s="74">
        <f t="shared" si="3"/>
      </c>
      <c r="S72" s="74"/>
      <c r="T72" s="75">
        <f t="shared" si="4"/>
      </c>
      <c r="U72" s="75"/>
    </row>
    <row r="73" spans="2:21" ht="18">
      <c r="B73" s="36">
        <v>65</v>
      </c>
      <c r="C73" s="70">
        <f t="shared" si="1"/>
      </c>
      <c r="D73" s="70"/>
      <c r="E73" s="36"/>
      <c r="F73" s="6"/>
      <c r="G73" s="36" t="s">
        <v>45</v>
      </c>
      <c r="H73" s="86"/>
      <c r="I73" s="86"/>
      <c r="J73" s="36"/>
      <c r="K73" s="70">
        <f aca="true" t="shared" si="5" ref="K73:K108">IF(F73="","",C73*0.03)</f>
      </c>
      <c r="L73" s="70"/>
      <c r="M73" s="5">
        <f t="shared" si="2"/>
      </c>
      <c r="N73" s="36"/>
      <c r="O73" s="6"/>
      <c r="P73" s="86"/>
      <c r="Q73" s="86"/>
      <c r="R73" s="74">
        <f t="shared" si="3"/>
      </c>
      <c r="S73" s="74"/>
      <c r="T73" s="75">
        <f t="shared" si="4"/>
      </c>
      <c r="U73" s="75"/>
    </row>
    <row r="74" spans="2:21" ht="18">
      <c r="B74" s="36">
        <v>66</v>
      </c>
      <c r="C74" s="70">
        <f aca="true" t="shared" si="6" ref="C74:C108">IF(R73="","",C73+R73)</f>
      </c>
      <c r="D74" s="70"/>
      <c r="E74" s="36"/>
      <c r="F74" s="6"/>
      <c r="G74" s="36" t="s">
        <v>45</v>
      </c>
      <c r="H74" s="86"/>
      <c r="I74" s="86"/>
      <c r="J74" s="36"/>
      <c r="K74" s="70">
        <f t="shared" si="5"/>
      </c>
      <c r="L74" s="70"/>
      <c r="M74" s="5">
        <f aca="true" t="shared" si="7" ref="M74:M108">IF(J74="","",(K74/J74)/1000)</f>
      </c>
      <c r="N74" s="36"/>
      <c r="O74" s="6"/>
      <c r="P74" s="86"/>
      <c r="Q74" s="86"/>
      <c r="R74" s="74">
        <f aca="true" t="shared" si="8" ref="R74:R108">IF(O74="","",(IF(G74="売",H74-P74,P74-H74))*M74*100000)</f>
      </c>
      <c r="S74" s="74"/>
      <c r="T74" s="75">
        <f aca="true" t="shared" si="9" ref="T74:T108">IF(O74="","",IF(R74&lt;0,J74*(-1),IF(G74="買",(P74-H74)*100,(H74-P74)*100)))</f>
      </c>
      <c r="U74" s="75"/>
    </row>
    <row r="75" spans="2:21" ht="18">
      <c r="B75" s="36">
        <v>67</v>
      </c>
      <c r="C75" s="70">
        <f t="shared" si="6"/>
      </c>
      <c r="D75" s="70"/>
      <c r="E75" s="36"/>
      <c r="F75" s="6"/>
      <c r="G75" s="36" t="s">
        <v>44</v>
      </c>
      <c r="H75" s="86"/>
      <c r="I75" s="86"/>
      <c r="J75" s="36"/>
      <c r="K75" s="70">
        <f t="shared" si="5"/>
      </c>
      <c r="L75" s="70"/>
      <c r="M75" s="5">
        <f t="shared" si="7"/>
      </c>
      <c r="N75" s="36"/>
      <c r="O75" s="6"/>
      <c r="P75" s="86"/>
      <c r="Q75" s="86"/>
      <c r="R75" s="74">
        <f t="shared" si="8"/>
      </c>
      <c r="S75" s="74"/>
      <c r="T75" s="75">
        <f t="shared" si="9"/>
      </c>
      <c r="U75" s="75"/>
    </row>
    <row r="76" spans="2:21" ht="18">
      <c r="B76" s="36">
        <v>68</v>
      </c>
      <c r="C76" s="70">
        <f t="shared" si="6"/>
      </c>
      <c r="D76" s="70"/>
      <c r="E76" s="36"/>
      <c r="F76" s="6"/>
      <c r="G76" s="36" t="s">
        <v>44</v>
      </c>
      <c r="H76" s="86"/>
      <c r="I76" s="86"/>
      <c r="J76" s="36"/>
      <c r="K76" s="70">
        <f t="shared" si="5"/>
      </c>
      <c r="L76" s="70"/>
      <c r="M76" s="5">
        <f t="shared" si="7"/>
      </c>
      <c r="N76" s="36"/>
      <c r="O76" s="6"/>
      <c r="P76" s="86"/>
      <c r="Q76" s="86"/>
      <c r="R76" s="74">
        <f t="shared" si="8"/>
      </c>
      <c r="S76" s="74"/>
      <c r="T76" s="75">
        <f t="shared" si="9"/>
      </c>
      <c r="U76" s="75"/>
    </row>
    <row r="77" spans="2:21" ht="18">
      <c r="B77" s="36">
        <v>69</v>
      </c>
      <c r="C77" s="70">
        <f t="shared" si="6"/>
      </c>
      <c r="D77" s="70"/>
      <c r="E77" s="36"/>
      <c r="F77" s="6"/>
      <c r="G77" s="36" t="s">
        <v>44</v>
      </c>
      <c r="H77" s="86"/>
      <c r="I77" s="86"/>
      <c r="J77" s="36"/>
      <c r="K77" s="70">
        <f t="shared" si="5"/>
      </c>
      <c r="L77" s="70"/>
      <c r="M77" s="5">
        <f t="shared" si="7"/>
      </c>
      <c r="N77" s="36"/>
      <c r="O77" s="6"/>
      <c r="P77" s="86"/>
      <c r="Q77" s="86"/>
      <c r="R77" s="74">
        <f t="shared" si="8"/>
      </c>
      <c r="S77" s="74"/>
      <c r="T77" s="75">
        <f t="shared" si="9"/>
      </c>
      <c r="U77" s="75"/>
    </row>
    <row r="78" spans="2:21" ht="18">
      <c r="B78" s="36">
        <v>70</v>
      </c>
      <c r="C78" s="70">
        <f t="shared" si="6"/>
      </c>
      <c r="D78" s="70"/>
      <c r="E78" s="36"/>
      <c r="F78" s="6"/>
      <c r="G78" s="36" t="s">
        <v>45</v>
      </c>
      <c r="H78" s="86"/>
      <c r="I78" s="86"/>
      <c r="J78" s="36"/>
      <c r="K78" s="70">
        <f t="shared" si="5"/>
      </c>
      <c r="L78" s="70"/>
      <c r="M78" s="5">
        <f t="shared" si="7"/>
      </c>
      <c r="N78" s="36"/>
      <c r="O78" s="6"/>
      <c r="P78" s="86"/>
      <c r="Q78" s="86"/>
      <c r="R78" s="74">
        <f t="shared" si="8"/>
      </c>
      <c r="S78" s="74"/>
      <c r="T78" s="75">
        <f t="shared" si="9"/>
      </c>
      <c r="U78" s="75"/>
    </row>
    <row r="79" spans="2:21" ht="18">
      <c r="B79" s="36">
        <v>71</v>
      </c>
      <c r="C79" s="70">
        <f t="shared" si="6"/>
      </c>
      <c r="D79" s="70"/>
      <c r="E79" s="36"/>
      <c r="F79" s="6"/>
      <c r="G79" s="36" t="s">
        <v>44</v>
      </c>
      <c r="H79" s="86"/>
      <c r="I79" s="86"/>
      <c r="J79" s="36"/>
      <c r="K79" s="70">
        <f t="shared" si="5"/>
      </c>
      <c r="L79" s="70"/>
      <c r="M79" s="5">
        <f t="shared" si="7"/>
      </c>
      <c r="N79" s="36"/>
      <c r="O79" s="6"/>
      <c r="P79" s="86"/>
      <c r="Q79" s="86"/>
      <c r="R79" s="74">
        <f t="shared" si="8"/>
      </c>
      <c r="S79" s="74"/>
      <c r="T79" s="75">
        <f t="shared" si="9"/>
      </c>
      <c r="U79" s="75"/>
    </row>
    <row r="80" spans="2:21" ht="18">
      <c r="B80" s="36">
        <v>72</v>
      </c>
      <c r="C80" s="70">
        <f t="shared" si="6"/>
      </c>
      <c r="D80" s="70"/>
      <c r="E80" s="36"/>
      <c r="F80" s="6"/>
      <c r="G80" s="36" t="s">
        <v>45</v>
      </c>
      <c r="H80" s="86"/>
      <c r="I80" s="86"/>
      <c r="J80" s="36"/>
      <c r="K80" s="70">
        <f t="shared" si="5"/>
      </c>
      <c r="L80" s="70"/>
      <c r="M80" s="5">
        <f t="shared" si="7"/>
      </c>
      <c r="N80" s="36"/>
      <c r="O80" s="6"/>
      <c r="P80" s="86"/>
      <c r="Q80" s="86"/>
      <c r="R80" s="74">
        <f t="shared" si="8"/>
      </c>
      <c r="S80" s="74"/>
      <c r="T80" s="75">
        <f t="shared" si="9"/>
      </c>
      <c r="U80" s="75"/>
    </row>
    <row r="81" spans="2:21" ht="18">
      <c r="B81" s="36">
        <v>73</v>
      </c>
      <c r="C81" s="70">
        <f t="shared" si="6"/>
      </c>
      <c r="D81" s="70"/>
      <c r="E81" s="36"/>
      <c r="F81" s="6"/>
      <c r="G81" s="36" t="s">
        <v>44</v>
      </c>
      <c r="H81" s="86"/>
      <c r="I81" s="86"/>
      <c r="J81" s="36"/>
      <c r="K81" s="70">
        <f t="shared" si="5"/>
      </c>
      <c r="L81" s="70"/>
      <c r="M81" s="5">
        <f t="shared" si="7"/>
      </c>
      <c r="N81" s="36"/>
      <c r="O81" s="6"/>
      <c r="P81" s="86"/>
      <c r="Q81" s="86"/>
      <c r="R81" s="74">
        <f t="shared" si="8"/>
      </c>
      <c r="S81" s="74"/>
      <c r="T81" s="75">
        <f t="shared" si="9"/>
      </c>
      <c r="U81" s="75"/>
    </row>
    <row r="82" spans="2:21" ht="18">
      <c r="B82" s="36">
        <v>74</v>
      </c>
      <c r="C82" s="70">
        <f t="shared" si="6"/>
      </c>
      <c r="D82" s="70"/>
      <c r="E82" s="36"/>
      <c r="F82" s="6"/>
      <c r="G82" s="36" t="s">
        <v>44</v>
      </c>
      <c r="H82" s="86"/>
      <c r="I82" s="86"/>
      <c r="J82" s="36"/>
      <c r="K82" s="70">
        <f t="shared" si="5"/>
      </c>
      <c r="L82" s="70"/>
      <c r="M82" s="5">
        <f t="shared" si="7"/>
      </c>
      <c r="N82" s="36"/>
      <c r="O82" s="6"/>
      <c r="P82" s="86"/>
      <c r="Q82" s="86"/>
      <c r="R82" s="74">
        <f t="shared" si="8"/>
      </c>
      <c r="S82" s="74"/>
      <c r="T82" s="75">
        <f t="shared" si="9"/>
      </c>
      <c r="U82" s="75"/>
    </row>
    <row r="83" spans="2:21" ht="18">
      <c r="B83" s="36">
        <v>75</v>
      </c>
      <c r="C83" s="70">
        <f t="shared" si="6"/>
      </c>
      <c r="D83" s="70"/>
      <c r="E83" s="36"/>
      <c r="F83" s="6"/>
      <c r="G83" s="36" t="s">
        <v>44</v>
      </c>
      <c r="H83" s="86"/>
      <c r="I83" s="86"/>
      <c r="J83" s="36"/>
      <c r="K83" s="70">
        <f t="shared" si="5"/>
      </c>
      <c r="L83" s="70"/>
      <c r="M83" s="5">
        <f t="shared" si="7"/>
      </c>
      <c r="N83" s="36"/>
      <c r="O83" s="6"/>
      <c r="P83" s="86"/>
      <c r="Q83" s="86"/>
      <c r="R83" s="74">
        <f t="shared" si="8"/>
      </c>
      <c r="S83" s="74"/>
      <c r="T83" s="75">
        <f t="shared" si="9"/>
      </c>
      <c r="U83" s="75"/>
    </row>
    <row r="84" spans="2:21" ht="18">
      <c r="B84" s="36">
        <v>76</v>
      </c>
      <c r="C84" s="70">
        <f t="shared" si="6"/>
      </c>
      <c r="D84" s="70"/>
      <c r="E84" s="36"/>
      <c r="F84" s="6"/>
      <c r="G84" s="36" t="s">
        <v>44</v>
      </c>
      <c r="H84" s="86"/>
      <c r="I84" s="86"/>
      <c r="J84" s="36"/>
      <c r="K84" s="70">
        <f t="shared" si="5"/>
      </c>
      <c r="L84" s="70"/>
      <c r="M84" s="5">
        <f t="shared" si="7"/>
      </c>
      <c r="N84" s="36"/>
      <c r="O84" s="6"/>
      <c r="P84" s="86"/>
      <c r="Q84" s="86"/>
      <c r="R84" s="74">
        <f t="shared" si="8"/>
      </c>
      <c r="S84" s="74"/>
      <c r="T84" s="75">
        <f t="shared" si="9"/>
      </c>
      <c r="U84" s="75"/>
    </row>
    <row r="85" spans="2:21" ht="18">
      <c r="B85" s="36">
        <v>77</v>
      </c>
      <c r="C85" s="70">
        <f t="shared" si="6"/>
      </c>
      <c r="D85" s="70"/>
      <c r="E85" s="36"/>
      <c r="F85" s="6"/>
      <c r="G85" s="36" t="s">
        <v>45</v>
      </c>
      <c r="H85" s="86"/>
      <c r="I85" s="86"/>
      <c r="J85" s="36"/>
      <c r="K85" s="70">
        <f t="shared" si="5"/>
      </c>
      <c r="L85" s="70"/>
      <c r="M85" s="5">
        <f t="shared" si="7"/>
      </c>
      <c r="N85" s="36"/>
      <c r="O85" s="6"/>
      <c r="P85" s="86"/>
      <c r="Q85" s="86"/>
      <c r="R85" s="74">
        <f t="shared" si="8"/>
      </c>
      <c r="S85" s="74"/>
      <c r="T85" s="75">
        <f t="shared" si="9"/>
      </c>
      <c r="U85" s="75"/>
    </row>
    <row r="86" spans="2:21" ht="18">
      <c r="B86" s="36">
        <v>78</v>
      </c>
      <c r="C86" s="70">
        <f t="shared" si="6"/>
      </c>
      <c r="D86" s="70"/>
      <c r="E86" s="36"/>
      <c r="F86" s="6"/>
      <c r="G86" s="36" t="s">
        <v>44</v>
      </c>
      <c r="H86" s="86"/>
      <c r="I86" s="86"/>
      <c r="J86" s="36"/>
      <c r="K86" s="70">
        <f t="shared" si="5"/>
      </c>
      <c r="L86" s="70"/>
      <c r="M86" s="5">
        <f t="shared" si="7"/>
      </c>
      <c r="N86" s="36"/>
      <c r="O86" s="6"/>
      <c r="P86" s="86"/>
      <c r="Q86" s="86"/>
      <c r="R86" s="74">
        <f t="shared" si="8"/>
      </c>
      <c r="S86" s="74"/>
      <c r="T86" s="75">
        <f t="shared" si="9"/>
      </c>
      <c r="U86" s="75"/>
    </row>
    <row r="87" spans="2:21" ht="18">
      <c r="B87" s="36">
        <v>79</v>
      </c>
      <c r="C87" s="70">
        <f t="shared" si="6"/>
      </c>
      <c r="D87" s="70"/>
      <c r="E87" s="36"/>
      <c r="F87" s="6"/>
      <c r="G87" s="36" t="s">
        <v>45</v>
      </c>
      <c r="H87" s="86"/>
      <c r="I87" s="86"/>
      <c r="J87" s="36"/>
      <c r="K87" s="70">
        <f t="shared" si="5"/>
      </c>
      <c r="L87" s="70"/>
      <c r="M87" s="5">
        <f t="shared" si="7"/>
      </c>
      <c r="N87" s="36"/>
      <c r="O87" s="6"/>
      <c r="P87" s="86"/>
      <c r="Q87" s="86"/>
      <c r="R87" s="74">
        <f t="shared" si="8"/>
      </c>
      <c r="S87" s="74"/>
      <c r="T87" s="75">
        <f t="shared" si="9"/>
      </c>
      <c r="U87" s="75"/>
    </row>
    <row r="88" spans="2:21" ht="18">
      <c r="B88" s="36">
        <v>80</v>
      </c>
      <c r="C88" s="70">
        <f t="shared" si="6"/>
      </c>
      <c r="D88" s="70"/>
      <c r="E88" s="36"/>
      <c r="F88" s="6"/>
      <c r="G88" s="36" t="s">
        <v>45</v>
      </c>
      <c r="H88" s="86"/>
      <c r="I88" s="86"/>
      <c r="J88" s="36"/>
      <c r="K88" s="70">
        <f t="shared" si="5"/>
      </c>
      <c r="L88" s="70"/>
      <c r="M88" s="5">
        <f t="shared" si="7"/>
      </c>
      <c r="N88" s="36"/>
      <c r="O88" s="6"/>
      <c r="P88" s="86"/>
      <c r="Q88" s="86"/>
      <c r="R88" s="74">
        <f t="shared" si="8"/>
      </c>
      <c r="S88" s="74"/>
      <c r="T88" s="75">
        <f t="shared" si="9"/>
      </c>
      <c r="U88" s="75"/>
    </row>
    <row r="89" spans="2:21" ht="18">
      <c r="B89" s="36">
        <v>81</v>
      </c>
      <c r="C89" s="70">
        <f t="shared" si="6"/>
      </c>
      <c r="D89" s="70"/>
      <c r="E89" s="36"/>
      <c r="F89" s="6"/>
      <c r="G89" s="36" t="s">
        <v>45</v>
      </c>
      <c r="H89" s="86"/>
      <c r="I89" s="86"/>
      <c r="J89" s="36"/>
      <c r="K89" s="70">
        <f t="shared" si="5"/>
      </c>
      <c r="L89" s="70"/>
      <c r="M89" s="5">
        <f t="shared" si="7"/>
      </c>
      <c r="N89" s="36"/>
      <c r="O89" s="6"/>
      <c r="P89" s="86"/>
      <c r="Q89" s="86"/>
      <c r="R89" s="74">
        <f t="shared" si="8"/>
      </c>
      <c r="S89" s="74"/>
      <c r="T89" s="75">
        <f t="shared" si="9"/>
      </c>
      <c r="U89" s="75"/>
    </row>
    <row r="90" spans="2:21" ht="18">
      <c r="B90" s="36">
        <v>82</v>
      </c>
      <c r="C90" s="70">
        <f t="shared" si="6"/>
      </c>
      <c r="D90" s="70"/>
      <c r="E90" s="36"/>
      <c r="F90" s="6"/>
      <c r="G90" s="36" t="s">
        <v>45</v>
      </c>
      <c r="H90" s="86"/>
      <c r="I90" s="86"/>
      <c r="J90" s="36"/>
      <c r="K90" s="70">
        <f t="shared" si="5"/>
      </c>
      <c r="L90" s="70"/>
      <c r="M90" s="5">
        <f t="shared" si="7"/>
      </c>
      <c r="N90" s="36"/>
      <c r="O90" s="6"/>
      <c r="P90" s="86"/>
      <c r="Q90" s="86"/>
      <c r="R90" s="74">
        <f t="shared" si="8"/>
      </c>
      <c r="S90" s="74"/>
      <c r="T90" s="75">
        <f t="shared" si="9"/>
      </c>
      <c r="U90" s="75"/>
    </row>
    <row r="91" spans="2:21" ht="18">
      <c r="B91" s="36">
        <v>83</v>
      </c>
      <c r="C91" s="70">
        <f t="shared" si="6"/>
      </c>
      <c r="D91" s="70"/>
      <c r="E91" s="36"/>
      <c r="F91" s="6"/>
      <c r="G91" s="36" t="s">
        <v>45</v>
      </c>
      <c r="H91" s="86"/>
      <c r="I91" s="86"/>
      <c r="J91" s="36"/>
      <c r="K91" s="70">
        <f t="shared" si="5"/>
      </c>
      <c r="L91" s="70"/>
      <c r="M91" s="5">
        <f t="shared" si="7"/>
      </c>
      <c r="N91" s="36"/>
      <c r="O91" s="6"/>
      <c r="P91" s="86"/>
      <c r="Q91" s="86"/>
      <c r="R91" s="74">
        <f t="shared" si="8"/>
      </c>
      <c r="S91" s="74"/>
      <c r="T91" s="75">
        <f t="shared" si="9"/>
      </c>
      <c r="U91" s="75"/>
    </row>
    <row r="92" spans="2:21" ht="18">
      <c r="B92" s="36">
        <v>84</v>
      </c>
      <c r="C92" s="70">
        <f t="shared" si="6"/>
      </c>
      <c r="D92" s="70"/>
      <c r="E92" s="36"/>
      <c r="F92" s="6"/>
      <c r="G92" s="36" t="s">
        <v>44</v>
      </c>
      <c r="H92" s="86"/>
      <c r="I92" s="86"/>
      <c r="J92" s="36"/>
      <c r="K92" s="70">
        <f t="shared" si="5"/>
      </c>
      <c r="L92" s="70"/>
      <c r="M92" s="5">
        <f t="shared" si="7"/>
      </c>
      <c r="N92" s="36"/>
      <c r="O92" s="6"/>
      <c r="P92" s="86"/>
      <c r="Q92" s="86"/>
      <c r="R92" s="74">
        <f t="shared" si="8"/>
      </c>
      <c r="S92" s="74"/>
      <c r="T92" s="75">
        <f t="shared" si="9"/>
      </c>
      <c r="U92" s="75"/>
    </row>
    <row r="93" spans="2:21" ht="18">
      <c r="B93" s="36">
        <v>85</v>
      </c>
      <c r="C93" s="70">
        <f t="shared" si="6"/>
      </c>
      <c r="D93" s="70"/>
      <c r="E93" s="36"/>
      <c r="F93" s="6"/>
      <c r="G93" s="36" t="s">
        <v>45</v>
      </c>
      <c r="H93" s="86"/>
      <c r="I93" s="86"/>
      <c r="J93" s="36"/>
      <c r="K93" s="70">
        <f t="shared" si="5"/>
      </c>
      <c r="L93" s="70"/>
      <c r="M93" s="5">
        <f t="shared" si="7"/>
      </c>
      <c r="N93" s="36"/>
      <c r="O93" s="6"/>
      <c r="P93" s="86"/>
      <c r="Q93" s="86"/>
      <c r="R93" s="74">
        <f t="shared" si="8"/>
      </c>
      <c r="S93" s="74"/>
      <c r="T93" s="75">
        <f t="shared" si="9"/>
      </c>
      <c r="U93" s="75"/>
    </row>
    <row r="94" spans="2:21" ht="18">
      <c r="B94" s="36">
        <v>86</v>
      </c>
      <c r="C94" s="70">
        <f t="shared" si="6"/>
      </c>
      <c r="D94" s="70"/>
      <c r="E94" s="36"/>
      <c r="F94" s="6"/>
      <c r="G94" s="36" t="s">
        <v>44</v>
      </c>
      <c r="H94" s="86"/>
      <c r="I94" s="86"/>
      <c r="J94" s="36"/>
      <c r="K94" s="70">
        <f t="shared" si="5"/>
      </c>
      <c r="L94" s="70"/>
      <c r="M94" s="5">
        <f t="shared" si="7"/>
      </c>
      <c r="N94" s="36"/>
      <c r="O94" s="6"/>
      <c r="P94" s="86"/>
      <c r="Q94" s="86"/>
      <c r="R94" s="74">
        <f t="shared" si="8"/>
      </c>
      <c r="S94" s="74"/>
      <c r="T94" s="75">
        <f t="shared" si="9"/>
      </c>
      <c r="U94" s="75"/>
    </row>
    <row r="95" spans="2:21" ht="18">
      <c r="B95" s="36">
        <v>87</v>
      </c>
      <c r="C95" s="70">
        <f t="shared" si="6"/>
      </c>
      <c r="D95" s="70"/>
      <c r="E95" s="36"/>
      <c r="F95" s="6"/>
      <c r="G95" s="36" t="s">
        <v>45</v>
      </c>
      <c r="H95" s="86"/>
      <c r="I95" s="86"/>
      <c r="J95" s="36"/>
      <c r="K95" s="70">
        <f t="shared" si="5"/>
      </c>
      <c r="L95" s="70"/>
      <c r="M95" s="5">
        <f t="shared" si="7"/>
      </c>
      <c r="N95" s="36"/>
      <c r="O95" s="6"/>
      <c r="P95" s="86"/>
      <c r="Q95" s="86"/>
      <c r="R95" s="74">
        <f t="shared" si="8"/>
      </c>
      <c r="S95" s="74"/>
      <c r="T95" s="75">
        <f t="shared" si="9"/>
      </c>
      <c r="U95" s="75"/>
    </row>
    <row r="96" spans="2:21" ht="18">
      <c r="B96" s="36">
        <v>88</v>
      </c>
      <c r="C96" s="70">
        <f t="shared" si="6"/>
      </c>
      <c r="D96" s="70"/>
      <c r="E96" s="36"/>
      <c r="F96" s="6"/>
      <c r="G96" s="36" t="s">
        <v>44</v>
      </c>
      <c r="H96" s="86"/>
      <c r="I96" s="86"/>
      <c r="J96" s="36"/>
      <c r="K96" s="70">
        <f t="shared" si="5"/>
      </c>
      <c r="L96" s="70"/>
      <c r="M96" s="5">
        <f t="shared" si="7"/>
      </c>
      <c r="N96" s="36"/>
      <c r="O96" s="6"/>
      <c r="P96" s="86"/>
      <c r="Q96" s="86"/>
      <c r="R96" s="74">
        <f t="shared" si="8"/>
      </c>
      <c r="S96" s="74"/>
      <c r="T96" s="75">
        <f t="shared" si="9"/>
      </c>
      <c r="U96" s="75"/>
    </row>
    <row r="97" spans="2:21" ht="18">
      <c r="B97" s="36">
        <v>89</v>
      </c>
      <c r="C97" s="70">
        <f t="shared" si="6"/>
      </c>
      <c r="D97" s="70"/>
      <c r="E97" s="36"/>
      <c r="F97" s="6"/>
      <c r="G97" s="36" t="s">
        <v>45</v>
      </c>
      <c r="H97" s="86"/>
      <c r="I97" s="86"/>
      <c r="J97" s="36"/>
      <c r="K97" s="70">
        <f t="shared" si="5"/>
      </c>
      <c r="L97" s="70"/>
      <c r="M97" s="5">
        <f t="shared" si="7"/>
      </c>
      <c r="N97" s="36"/>
      <c r="O97" s="6"/>
      <c r="P97" s="86"/>
      <c r="Q97" s="86"/>
      <c r="R97" s="74">
        <f t="shared" si="8"/>
      </c>
      <c r="S97" s="74"/>
      <c r="T97" s="75">
        <f t="shared" si="9"/>
      </c>
      <c r="U97" s="75"/>
    </row>
    <row r="98" spans="2:21" ht="18">
      <c r="B98" s="36">
        <v>90</v>
      </c>
      <c r="C98" s="70">
        <f t="shared" si="6"/>
      </c>
      <c r="D98" s="70"/>
      <c r="E98" s="36"/>
      <c r="F98" s="6"/>
      <c r="G98" s="36" t="s">
        <v>44</v>
      </c>
      <c r="H98" s="86"/>
      <c r="I98" s="86"/>
      <c r="J98" s="36"/>
      <c r="K98" s="70">
        <f t="shared" si="5"/>
      </c>
      <c r="L98" s="70"/>
      <c r="M98" s="5">
        <f t="shared" si="7"/>
      </c>
      <c r="N98" s="36"/>
      <c r="O98" s="6"/>
      <c r="P98" s="86"/>
      <c r="Q98" s="86"/>
      <c r="R98" s="74">
        <f t="shared" si="8"/>
      </c>
      <c r="S98" s="74"/>
      <c r="T98" s="75">
        <f t="shared" si="9"/>
      </c>
      <c r="U98" s="75"/>
    </row>
    <row r="99" spans="2:21" ht="18">
      <c r="B99" s="36">
        <v>91</v>
      </c>
      <c r="C99" s="70">
        <f t="shared" si="6"/>
      </c>
      <c r="D99" s="70"/>
      <c r="E99" s="36"/>
      <c r="F99" s="6"/>
      <c r="G99" s="36" t="s">
        <v>45</v>
      </c>
      <c r="H99" s="86"/>
      <c r="I99" s="86"/>
      <c r="J99" s="36"/>
      <c r="K99" s="70">
        <f t="shared" si="5"/>
      </c>
      <c r="L99" s="70"/>
      <c r="M99" s="5">
        <f t="shared" si="7"/>
      </c>
      <c r="N99" s="36"/>
      <c r="O99" s="6"/>
      <c r="P99" s="86"/>
      <c r="Q99" s="86"/>
      <c r="R99" s="74">
        <f t="shared" si="8"/>
      </c>
      <c r="S99" s="74"/>
      <c r="T99" s="75">
        <f t="shared" si="9"/>
      </c>
      <c r="U99" s="75"/>
    </row>
    <row r="100" spans="2:21" ht="18">
      <c r="B100" s="36">
        <v>92</v>
      </c>
      <c r="C100" s="70">
        <f t="shared" si="6"/>
      </c>
      <c r="D100" s="70"/>
      <c r="E100" s="36"/>
      <c r="F100" s="6"/>
      <c r="G100" s="36" t="s">
        <v>45</v>
      </c>
      <c r="H100" s="86"/>
      <c r="I100" s="86"/>
      <c r="J100" s="36"/>
      <c r="K100" s="70">
        <f t="shared" si="5"/>
      </c>
      <c r="L100" s="70"/>
      <c r="M100" s="5">
        <f t="shared" si="7"/>
      </c>
      <c r="N100" s="36"/>
      <c r="O100" s="6"/>
      <c r="P100" s="86"/>
      <c r="Q100" s="86"/>
      <c r="R100" s="74">
        <f t="shared" si="8"/>
      </c>
      <c r="S100" s="74"/>
      <c r="T100" s="75">
        <f t="shared" si="9"/>
      </c>
      <c r="U100" s="75"/>
    </row>
    <row r="101" spans="2:21" ht="18">
      <c r="B101" s="36">
        <v>93</v>
      </c>
      <c r="C101" s="70">
        <f t="shared" si="6"/>
      </c>
      <c r="D101" s="70"/>
      <c r="E101" s="36"/>
      <c r="F101" s="6"/>
      <c r="G101" s="36" t="s">
        <v>44</v>
      </c>
      <c r="H101" s="86"/>
      <c r="I101" s="86"/>
      <c r="J101" s="36"/>
      <c r="K101" s="70">
        <f t="shared" si="5"/>
      </c>
      <c r="L101" s="70"/>
      <c r="M101" s="5">
        <f t="shared" si="7"/>
      </c>
      <c r="N101" s="36"/>
      <c r="O101" s="6"/>
      <c r="P101" s="86"/>
      <c r="Q101" s="86"/>
      <c r="R101" s="74">
        <f t="shared" si="8"/>
      </c>
      <c r="S101" s="74"/>
      <c r="T101" s="75">
        <f t="shared" si="9"/>
      </c>
      <c r="U101" s="75"/>
    </row>
    <row r="102" spans="2:21" ht="18">
      <c r="B102" s="36">
        <v>94</v>
      </c>
      <c r="C102" s="70">
        <f t="shared" si="6"/>
      </c>
      <c r="D102" s="70"/>
      <c r="E102" s="36"/>
      <c r="F102" s="6"/>
      <c r="G102" s="36" t="s">
        <v>44</v>
      </c>
      <c r="H102" s="86"/>
      <c r="I102" s="86"/>
      <c r="J102" s="36"/>
      <c r="K102" s="70">
        <f t="shared" si="5"/>
      </c>
      <c r="L102" s="70"/>
      <c r="M102" s="5">
        <f t="shared" si="7"/>
      </c>
      <c r="N102" s="36"/>
      <c r="O102" s="6"/>
      <c r="P102" s="86"/>
      <c r="Q102" s="86"/>
      <c r="R102" s="74">
        <f t="shared" si="8"/>
      </c>
      <c r="S102" s="74"/>
      <c r="T102" s="75">
        <f t="shared" si="9"/>
      </c>
      <c r="U102" s="75"/>
    </row>
    <row r="103" spans="2:21" ht="18">
      <c r="B103" s="36">
        <v>95</v>
      </c>
      <c r="C103" s="70">
        <f t="shared" si="6"/>
      </c>
      <c r="D103" s="70"/>
      <c r="E103" s="36"/>
      <c r="F103" s="6"/>
      <c r="G103" s="36" t="s">
        <v>44</v>
      </c>
      <c r="H103" s="86"/>
      <c r="I103" s="86"/>
      <c r="J103" s="36"/>
      <c r="K103" s="70">
        <f t="shared" si="5"/>
      </c>
      <c r="L103" s="70"/>
      <c r="M103" s="5">
        <f t="shared" si="7"/>
      </c>
      <c r="N103" s="36"/>
      <c r="O103" s="6"/>
      <c r="P103" s="86"/>
      <c r="Q103" s="86"/>
      <c r="R103" s="74">
        <f t="shared" si="8"/>
      </c>
      <c r="S103" s="74"/>
      <c r="T103" s="75">
        <f t="shared" si="9"/>
      </c>
      <c r="U103" s="75"/>
    </row>
    <row r="104" spans="2:21" ht="18">
      <c r="B104" s="36">
        <v>96</v>
      </c>
      <c r="C104" s="70">
        <f t="shared" si="6"/>
      </c>
      <c r="D104" s="70"/>
      <c r="E104" s="36"/>
      <c r="F104" s="6"/>
      <c r="G104" s="36" t="s">
        <v>45</v>
      </c>
      <c r="H104" s="86"/>
      <c r="I104" s="86"/>
      <c r="J104" s="36"/>
      <c r="K104" s="70">
        <f t="shared" si="5"/>
      </c>
      <c r="L104" s="70"/>
      <c r="M104" s="5">
        <f t="shared" si="7"/>
      </c>
      <c r="N104" s="36"/>
      <c r="O104" s="6"/>
      <c r="P104" s="86"/>
      <c r="Q104" s="86"/>
      <c r="R104" s="74">
        <f t="shared" si="8"/>
      </c>
      <c r="S104" s="74"/>
      <c r="T104" s="75">
        <f t="shared" si="9"/>
      </c>
      <c r="U104" s="75"/>
    </row>
    <row r="105" spans="2:21" ht="18">
      <c r="B105" s="36">
        <v>97</v>
      </c>
      <c r="C105" s="70">
        <f t="shared" si="6"/>
      </c>
      <c r="D105" s="70"/>
      <c r="E105" s="36"/>
      <c r="F105" s="6"/>
      <c r="G105" s="36" t="s">
        <v>44</v>
      </c>
      <c r="H105" s="86"/>
      <c r="I105" s="86"/>
      <c r="J105" s="36"/>
      <c r="K105" s="70">
        <f t="shared" si="5"/>
      </c>
      <c r="L105" s="70"/>
      <c r="M105" s="5">
        <f t="shared" si="7"/>
      </c>
      <c r="N105" s="36"/>
      <c r="O105" s="6"/>
      <c r="P105" s="86"/>
      <c r="Q105" s="86"/>
      <c r="R105" s="74">
        <f t="shared" si="8"/>
      </c>
      <c r="S105" s="74"/>
      <c r="T105" s="75">
        <f t="shared" si="9"/>
      </c>
      <c r="U105" s="75"/>
    </row>
    <row r="106" spans="2:21" ht="18">
      <c r="B106" s="36">
        <v>98</v>
      </c>
      <c r="C106" s="70">
        <f t="shared" si="6"/>
      </c>
      <c r="D106" s="70"/>
      <c r="E106" s="36"/>
      <c r="F106" s="6"/>
      <c r="G106" s="36" t="s">
        <v>45</v>
      </c>
      <c r="H106" s="86"/>
      <c r="I106" s="86"/>
      <c r="J106" s="36"/>
      <c r="K106" s="70">
        <f t="shared" si="5"/>
      </c>
      <c r="L106" s="70"/>
      <c r="M106" s="5">
        <f t="shared" si="7"/>
      </c>
      <c r="N106" s="36"/>
      <c r="O106" s="6"/>
      <c r="P106" s="86"/>
      <c r="Q106" s="86"/>
      <c r="R106" s="74">
        <f t="shared" si="8"/>
      </c>
      <c r="S106" s="74"/>
      <c r="T106" s="75">
        <f t="shared" si="9"/>
      </c>
      <c r="U106" s="75"/>
    </row>
    <row r="107" spans="2:21" ht="18">
      <c r="B107" s="36">
        <v>99</v>
      </c>
      <c r="C107" s="70">
        <f t="shared" si="6"/>
      </c>
      <c r="D107" s="70"/>
      <c r="E107" s="36"/>
      <c r="F107" s="6"/>
      <c r="G107" s="36" t="s">
        <v>45</v>
      </c>
      <c r="H107" s="86"/>
      <c r="I107" s="86"/>
      <c r="J107" s="36"/>
      <c r="K107" s="70">
        <f t="shared" si="5"/>
      </c>
      <c r="L107" s="70"/>
      <c r="M107" s="5">
        <f t="shared" si="7"/>
      </c>
      <c r="N107" s="36"/>
      <c r="O107" s="6"/>
      <c r="P107" s="86"/>
      <c r="Q107" s="86"/>
      <c r="R107" s="74">
        <f t="shared" si="8"/>
      </c>
      <c r="S107" s="74"/>
      <c r="T107" s="75">
        <f t="shared" si="9"/>
      </c>
      <c r="U107" s="75"/>
    </row>
    <row r="108" spans="2:21" ht="18">
      <c r="B108" s="36">
        <v>100</v>
      </c>
      <c r="C108" s="70">
        <f t="shared" si="6"/>
      </c>
      <c r="D108" s="70"/>
      <c r="E108" s="36"/>
      <c r="F108" s="6"/>
      <c r="G108" s="36" t="s">
        <v>44</v>
      </c>
      <c r="H108" s="86"/>
      <c r="I108" s="86"/>
      <c r="J108" s="36"/>
      <c r="K108" s="70">
        <f t="shared" si="5"/>
      </c>
      <c r="L108" s="70"/>
      <c r="M108" s="5">
        <f t="shared" si="7"/>
      </c>
      <c r="N108" s="36"/>
      <c r="O108" s="6"/>
      <c r="P108" s="86"/>
      <c r="Q108" s="86"/>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conditionalFormatting sqref="G46">
    <cfRule type="cellIs" priority="1" dxfId="50" operator="equal" stopIfTrue="1">
      <formula>"買"</formula>
    </cfRule>
    <cfRule type="cellIs" priority="2" dxfId="51" operator="equal" stopIfTrue="1">
      <formula>"売"</formula>
    </cfRule>
  </conditionalFormatting>
  <conditionalFormatting sqref="G9:G11 G14:G45 G47:G108">
    <cfRule type="cellIs" priority="7" dxfId="50" operator="equal" stopIfTrue="1">
      <formula>"買"</formula>
    </cfRule>
    <cfRule type="cellIs" priority="8" dxfId="51" operator="equal" stopIfTrue="1">
      <formula>"売"</formula>
    </cfRule>
  </conditionalFormatting>
  <conditionalFormatting sqref="G12">
    <cfRule type="cellIs" priority="5" dxfId="50" operator="equal" stopIfTrue="1">
      <formula>"買"</formula>
    </cfRule>
    <cfRule type="cellIs" priority="6" dxfId="51" operator="equal" stopIfTrue="1">
      <formula>"売"</formula>
    </cfRule>
  </conditionalFormatting>
  <conditionalFormatting sqref="G13">
    <cfRule type="cellIs" priority="3" dxfId="50" operator="equal" stopIfTrue="1">
      <formula>"買"</formula>
    </cfRule>
    <cfRule type="cellIs" priority="4" dxfId="51"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2:W109"/>
  <sheetViews>
    <sheetView tabSelected="1" zoomScale="115" zoomScaleNormal="115" zoomScalePageLayoutView="0" workbookViewId="0" topLeftCell="A1">
      <pane ySplit="8" topLeftCell="A9" activePane="bottomLeft" state="frozen"/>
      <selection pane="topLeft" activeCell="A1" sqref="A1"/>
      <selection pane="bottomLeft" activeCell="G29" sqref="G29"/>
    </sheetView>
  </sheetViews>
  <sheetFormatPr defaultColWidth="8.875" defaultRowHeight="13.5"/>
  <cols>
    <col min="1" max="1" width="2.875" style="0" customWidth="1"/>
    <col min="2" max="18" width="6.625" style="0" customWidth="1"/>
    <col min="19" max="21" width="8.875" style="0" customWidth="1"/>
    <col min="22" max="22" width="10.875" style="18" hidden="1" customWidth="1"/>
    <col min="23" max="23" width="0" style="0" hidden="1" customWidth="1"/>
  </cols>
  <sheetData>
    <row r="2" spans="2:20" ht="18">
      <c r="B2" s="37" t="s">
        <v>10</v>
      </c>
      <c r="C2" s="37"/>
      <c r="D2" s="42" t="s">
        <v>11</v>
      </c>
      <c r="E2" s="42"/>
      <c r="F2" s="37" t="s">
        <v>12</v>
      </c>
      <c r="G2" s="37"/>
      <c r="H2" s="40" t="s">
        <v>13</v>
      </c>
      <c r="I2" s="40"/>
      <c r="J2" s="37" t="s">
        <v>14</v>
      </c>
      <c r="K2" s="37"/>
      <c r="L2" s="41">
        <v>100000</v>
      </c>
      <c r="M2" s="42"/>
      <c r="N2" s="37" t="s">
        <v>15</v>
      </c>
      <c r="O2" s="37"/>
      <c r="P2" s="43">
        <f>SUM(L2,D4)</f>
        <v>164881.44926556788</v>
      </c>
      <c r="Q2" s="40"/>
      <c r="R2" s="1"/>
      <c r="S2" s="1"/>
      <c r="T2" s="1"/>
    </row>
    <row r="3" spans="2:19" ht="57" customHeight="1">
      <c r="B3" s="37" t="s">
        <v>16</v>
      </c>
      <c r="C3" s="37"/>
      <c r="D3" s="44" t="s">
        <v>17</v>
      </c>
      <c r="E3" s="44"/>
      <c r="F3" s="44"/>
      <c r="G3" s="44"/>
      <c r="H3" s="44"/>
      <c r="I3" s="44"/>
      <c r="J3" s="37" t="s">
        <v>18</v>
      </c>
      <c r="K3" s="37"/>
      <c r="L3" s="44" t="s">
        <v>19</v>
      </c>
      <c r="M3" s="45"/>
      <c r="N3" s="45"/>
      <c r="O3" s="45"/>
      <c r="P3" s="45"/>
      <c r="Q3" s="45"/>
      <c r="R3" s="1"/>
      <c r="S3" s="1"/>
    </row>
    <row r="4" spans="2:20" ht="18">
      <c r="B4" s="37" t="s">
        <v>20</v>
      </c>
      <c r="C4" s="37"/>
      <c r="D4" s="38">
        <f>SUM($R$9:$S$993)</f>
        <v>64881.44926556787</v>
      </c>
      <c r="E4" s="38"/>
      <c r="F4" s="37" t="s">
        <v>21</v>
      </c>
      <c r="G4" s="37"/>
      <c r="H4" s="39">
        <f>SUM($T$9:$U$108)</f>
        <v>156.49999999999835</v>
      </c>
      <c r="I4" s="40"/>
      <c r="J4" s="46" t="s">
        <v>22</v>
      </c>
      <c r="K4" s="46"/>
      <c r="L4" s="43">
        <f>MAX($C$9:$D$990)-C9</f>
        <v>92309.60695794504</v>
      </c>
      <c r="M4" s="43"/>
      <c r="N4" s="46" t="s">
        <v>23</v>
      </c>
      <c r="O4" s="46"/>
      <c r="P4" s="38">
        <f>SUMIF(R9:S990,"&lt;0",R9:S990)</f>
        <v>-38559.24205558532</v>
      </c>
      <c r="Q4" s="38"/>
      <c r="R4" s="1"/>
      <c r="S4" s="1"/>
      <c r="T4" s="1"/>
    </row>
    <row r="5" spans="2:20" ht="18">
      <c r="B5" s="34" t="s">
        <v>24</v>
      </c>
      <c r="C5" s="33">
        <f>COUNTIF($R$9:$R$990,"&gt;0")</f>
        <v>12</v>
      </c>
      <c r="D5" s="32" t="s">
        <v>25</v>
      </c>
      <c r="E5" s="14">
        <f>COUNTIF($R$9:$R$990,"&lt;0")</f>
        <v>7</v>
      </c>
      <c r="F5" s="32" t="s">
        <v>26</v>
      </c>
      <c r="G5" s="33">
        <f>COUNTIF($R$9:$R$990,"=0")</f>
        <v>0</v>
      </c>
      <c r="H5" s="32" t="s">
        <v>27</v>
      </c>
      <c r="I5" s="2">
        <f>C5/SUM(C5,E5,G5)</f>
        <v>0.631578947368421</v>
      </c>
      <c r="J5" s="47" t="s">
        <v>28</v>
      </c>
      <c r="K5" s="37"/>
      <c r="L5" s="48">
        <f>MAX(V9:V993)</f>
        <v>5</v>
      </c>
      <c r="M5" s="49"/>
      <c r="N5" s="16" t="s">
        <v>29</v>
      </c>
      <c r="O5" s="7"/>
      <c r="P5" s="48">
        <f>MAX(W9:W993)</f>
        <v>3</v>
      </c>
      <c r="Q5" s="49"/>
      <c r="R5" s="1"/>
      <c r="S5" s="1"/>
      <c r="T5" s="1"/>
    </row>
    <row r="6" spans="2:20" ht="18">
      <c r="B6" s="9"/>
      <c r="C6" s="12"/>
      <c r="D6" s="13"/>
      <c r="E6" s="10"/>
      <c r="F6" s="9"/>
      <c r="G6" s="10"/>
      <c r="H6" s="9"/>
      <c r="I6" s="15"/>
      <c r="J6" s="9"/>
      <c r="K6" s="9"/>
      <c r="L6" s="10"/>
      <c r="M6" s="10"/>
      <c r="N6" s="11"/>
      <c r="O6" s="11"/>
      <c r="P6" s="8"/>
      <c r="Q6" s="35"/>
      <c r="R6" s="1"/>
      <c r="S6" s="1"/>
      <c r="T6" s="1"/>
    </row>
    <row r="7" spans="2:21" ht="18">
      <c r="B7" s="57" t="s">
        <v>30</v>
      </c>
      <c r="C7" s="59" t="s">
        <v>31</v>
      </c>
      <c r="D7" s="60"/>
      <c r="E7" s="63" t="s">
        <v>32</v>
      </c>
      <c r="F7" s="64"/>
      <c r="G7" s="64"/>
      <c r="H7" s="64"/>
      <c r="I7" s="52"/>
      <c r="J7" s="65" t="s">
        <v>33</v>
      </c>
      <c r="K7" s="66"/>
      <c r="L7" s="54"/>
      <c r="M7" s="67" t="s">
        <v>34</v>
      </c>
      <c r="N7" s="68" t="s">
        <v>35</v>
      </c>
      <c r="O7" s="69"/>
      <c r="P7" s="69"/>
      <c r="Q7" s="56"/>
      <c r="R7" s="50" t="s">
        <v>36</v>
      </c>
      <c r="S7" s="50"/>
      <c r="T7" s="50"/>
      <c r="U7" s="50"/>
    </row>
    <row r="8" spans="2:21" ht="18">
      <c r="B8" s="58"/>
      <c r="C8" s="61"/>
      <c r="D8" s="62"/>
      <c r="E8" s="17" t="s">
        <v>37</v>
      </c>
      <c r="F8" s="17" t="s">
        <v>38</v>
      </c>
      <c r="G8" s="17" t="s">
        <v>39</v>
      </c>
      <c r="H8" s="51" t="s">
        <v>40</v>
      </c>
      <c r="I8" s="52"/>
      <c r="J8" s="3" t="s">
        <v>41</v>
      </c>
      <c r="K8" s="53" t="s">
        <v>42</v>
      </c>
      <c r="L8" s="54"/>
      <c r="M8" s="67"/>
      <c r="N8" s="4" t="s">
        <v>37</v>
      </c>
      <c r="O8" s="4" t="s">
        <v>38</v>
      </c>
      <c r="P8" s="55" t="s">
        <v>40</v>
      </c>
      <c r="Q8" s="56"/>
      <c r="R8" s="50" t="s">
        <v>43</v>
      </c>
      <c r="S8" s="50"/>
      <c r="T8" s="50" t="s">
        <v>41</v>
      </c>
      <c r="U8" s="50"/>
    </row>
    <row r="9" spans="2:23" ht="18">
      <c r="B9" s="36">
        <v>1</v>
      </c>
      <c r="C9" s="70">
        <f>L2</f>
        <v>100000</v>
      </c>
      <c r="D9" s="70"/>
      <c r="E9" s="36">
        <v>2012</v>
      </c>
      <c r="F9" s="6">
        <v>42747</v>
      </c>
      <c r="G9" s="36" t="s">
        <v>44</v>
      </c>
      <c r="H9" s="76">
        <v>76.868</v>
      </c>
      <c r="I9" s="76"/>
      <c r="J9" s="36">
        <v>9.9</v>
      </c>
      <c r="K9" s="70">
        <f>IF(J9="","",C9*0.05)</f>
        <v>5000</v>
      </c>
      <c r="L9" s="70"/>
      <c r="M9" s="5">
        <f>IF(J9="","",(K9/J9)/LOOKUP(RIGHT($D$2,3),'定数'!$A$6:$A$13,'定数'!$B$6:$B$13))</f>
        <v>5.05050505050505</v>
      </c>
      <c r="N9" s="36">
        <v>2012</v>
      </c>
      <c r="O9" s="6">
        <v>42747</v>
      </c>
      <c r="P9" s="76">
        <v>76.755</v>
      </c>
      <c r="Q9" s="76"/>
      <c r="R9" s="74">
        <f>IF(P9="","",T9*M9*LOOKUP(RIGHT($D$2,3),'定数'!$A$6:$A$13,'定数'!$B$6:$B$13))</f>
        <v>5707.070707070684</v>
      </c>
      <c r="S9" s="74"/>
      <c r="T9" s="75">
        <f>IF(P9="","",IF(G9="買",(P9-H9),(H9-P9))*IF(RIGHT($D$2,3)="JPY",100,10000))</f>
        <v>11.299999999999955</v>
      </c>
      <c r="U9" s="75"/>
      <c r="V9" s="30">
        <f>IF(T9&lt;&gt;"",IF(T9&gt;0,1+V8,0),"")</f>
        <v>1</v>
      </c>
      <c r="W9">
        <f>IF(T9&lt;&gt;"",IF(T9&lt;0,1+W8,0),"")</f>
        <v>0</v>
      </c>
    </row>
    <row r="10" spans="2:23" ht="18">
      <c r="B10" s="36">
        <v>2</v>
      </c>
      <c r="C10" s="70">
        <f aca="true" t="shared" si="0" ref="C10:C73">IF(R9="","",C9+R9)</f>
        <v>105707.07070707068</v>
      </c>
      <c r="D10" s="70"/>
      <c r="E10" s="36">
        <v>2012</v>
      </c>
      <c r="F10" s="6">
        <v>42751</v>
      </c>
      <c r="G10" s="36" t="s">
        <v>44</v>
      </c>
      <c r="H10" s="71">
        <v>76.753</v>
      </c>
      <c r="I10" s="72"/>
      <c r="J10" s="36">
        <v>12</v>
      </c>
      <c r="K10" s="70">
        <f>IF(J10="","",C10*0.05)</f>
        <v>5285.353535353534</v>
      </c>
      <c r="L10" s="70"/>
      <c r="M10" s="5">
        <f>IF(J10="","",(K10/J10)/LOOKUP(RIGHT($D$2,3),'定数'!$A$6:$A$13,'定数'!$B$6:$B$13))</f>
        <v>4.4044612794612785</v>
      </c>
      <c r="N10" s="36">
        <v>2012</v>
      </c>
      <c r="O10" s="6">
        <v>42752</v>
      </c>
      <c r="P10" s="73">
        <v>76.778</v>
      </c>
      <c r="Q10" s="73"/>
      <c r="R10" s="74">
        <f>IF(P10="","",T10*M10*LOOKUP(RIGHT($D$2,3),'定数'!$A$6:$A$13,'定数'!$B$6:$B$13))</f>
        <v>-1101.11531986557</v>
      </c>
      <c r="S10" s="74"/>
      <c r="T10" s="75">
        <f>IF(P10="","",IF(G10="買",(P10-H10),(H10-P10))*IF(RIGHT($D$2,3)="JPY",100,10000))</f>
        <v>-2.5000000000005684</v>
      </c>
      <c r="U10" s="75"/>
      <c r="V10" s="18">
        <f>IF(T10&lt;&gt;"",IF(T10&gt;0,1+V9,0),"")</f>
        <v>0</v>
      </c>
      <c r="W10">
        <f aca="true" t="shared" si="1" ref="W10:W73">IF(T10&lt;&gt;"",IF(T10&lt;0,1+W9,0),"")</f>
        <v>1</v>
      </c>
    </row>
    <row r="11" spans="2:23" ht="18">
      <c r="B11" s="36">
        <v>3</v>
      </c>
      <c r="C11" s="70">
        <f t="shared" si="0"/>
        <v>104605.95538720512</v>
      </c>
      <c r="D11" s="70"/>
      <c r="E11" s="36">
        <v>2012</v>
      </c>
      <c r="F11" s="6">
        <v>42774</v>
      </c>
      <c r="G11" s="36" t="s">
        <v>45</v>
      </c>
      <c r="H11" s="76">
        <v>77.03</v>
      </c>
      <c r="I11" s="76"/>
      <c r="J11" s="36">
        <v>33</v>
      </c>
      <c r="K11" s="70">
        <f aca="true" t="shared" si="2" ref="K11:K74">IF(J11="","",C11*0.05)</f>
        <v>5230.297769360256</v>
      </c>
      <c r="L11" s="70"/>
      <c r="M11" s="5">
        <f>IF(J11="","",(K11/J11)/LOOKUP(RIGHT($D$2,3),'定数'!$A$6:$A$13,'定数'!$B$6:$B$13))</f>
        <v>1.5849387179879566</v>
      </c>
      <c r="N11" s="36">
        <v>2012</v>
      </c>
      <c r="O11" s="6">
        <v>42775</v>
      </c>
      <c r="P11" s="77">
        <v>77.13</v>
      </c>
      <c r="Q11" s="78"/>
      <c r="R11" s="74">
        <f>IF(P11="","",T11*M11*LOOKUP(RIGHT($D$2,3),'定数'!$A$6:$A$13,'定数'!$B$6:$B$13))</f>
        <v>1584.9387179878665</v>
      </c>
      <c r="S11" s="74"/>
      <c r="T11" s="75">
        <f>IF(P11="","",IF(G11="買",(P11-H11),(H11-P11))*IF(RIGHT($D$2,3)="JPY",100,10000))</f>
        <v>9.999999999999432</v>
      </c>
      <c r="U11" s="75"/>
      <c r="V11" s="18">
        <f>IF(T11&lt;&gt;"",IF(T11&gt;0,1+V10,0),"")</f>
        <v>1</v>
      </c>
      <c r="W11">
        <f t="shared" si="1"/>
        <v>0</v>
      </c>
    </row>
    <row r="12" spans="2:23" ht="18">
      <c r="B12" s="36">
        <v>4</v>
      </c>
      <c r="C12" s="70">
        <f t="shared" si="0"/>
        <v>106190.89410519299</v>
      </c>
      <c r="D12" s="70"/>
      <c r="E12" s="36">
        <v>2012</v>
      </c>
      <c r="F12" s="6">
        <v>42787</v>
      </c>
      <c r="G12" s="36" t="s">
        <v>45</v>
      </c>
      <c r="H12" s="76">
        <v>79.88</v>
      </c>
      <c r="I12" s="76"/>
      <c r="J12" s="36">
        <v>26</v>
      </c>
      <c r="K12" s="70">
        <f t="shared" si="2"/>
        <v>5309.54470525965</v>
      </c>
      <c r="L12" s="70"/>
      <c r="M12" s="5">
        <f>IF(J12="","",(K12/J12)/LOOKUP(RIGHT($D$2,3),'定数'!$A$6:$A$13,'定数'!$B$6:$B$13))</f>
        <v>2.042132578946019</v>
      </c>
      <c r="N12" s="36">
        <v>2012</v>
      </c>
      <c r="O12" s="6">
        <v>42788</v>
      </c>
      <c r="P12" s="77">
        <v>80.23</v>
      </c>
      <c r="Q12" s="78"/>
      <c r="R12" s="74">
        <f>IF(P12="","",T12*M12*LOOKUP(RIGHT($D$2,3),'定数'!$A$6:$A$13,'定数'!$B$6:$B$13))</f>
        <v>7147.464026311241</v>
      </c>
      <c r="S12" s="74"/>
      <c r="T12" s="75">
        <f aca="true" t="shared" si="3" ref="T12:T75">IF(P12="","",IF(G12="買",(P12-H12),(H12-P12))*IF(RIGHT($D$2,3)="JPY",100,10000))</f>
        <v>35.00000000000085</v>
      </c>
      <c r="U12" s="75"/>
      <c r="V12" s="18">
        <f>IF(T12&lt;&gt;"",IF(T12&gt;0,1+V11,0),"")</f>
        <v>2</v>
      </c>
      <c r="W12">
        <f t="shared" si="1"/>
        <v>0</v>
      </c>
    </row>
    <row r="13" spans="2:23" ht="18">
      <c r="B13" s="36">
        <v>5</v>
      </c>
      <c r="C13" s="70">
        <f t="shared" si="0"/>
        <v>113338.35813150422</v>
      </c>
      <c r="D13" s="70"/>
      <c r="E13" s="36">
        <v>2012</v>
      </c>
      <c r="F13" s="6">
        <v>42803</v>
      </c>
      <c r="G13" s="36" t="s">
        <v>45</v>
      </c>
      <c r="H13" s="76">
        <v>81.813</v>
      </c>
      <c r="I13" s="76"/>
      <c r="J13" s="36">
        <v>35.1</v>
      </c>
      <c r="K13" s="70">
        <f t="shared" si="2"/>
        <v>5666.917906575211</v>
      </c>
      <c r="L13" s="70"/>
      <c r="M13" s="5">
        <f>IF(J13="","",(K13/J13)/LOOKUP(RIGHT($D$2,3),'定数'!$A$6:$A$13,'定数'!$B$6:$B$13))</f>
        <v>1.6145065260898037</v>
      </c>
      <c r="N13" s="36">
        <v>2012</v>
      </c>
      <c r="O13" s="6">
        <v>42806</v>
      </c>
      <c r="P13" s="79">
        <v>82.342</v>
      </c>
      <c r="Q13" s="80"/>
      <c r="R13" s="74">
        <f>IF(P13="","",T13*M13*LOOKUP(RIGHT($D$2,3),'定数'!$A$6:$A$13,'定数'!$B$6:$B$13))</f>
        <v>8540.739523015003</v>
      </c>
      <c r="S13" s="74"/>
      <c r="T13" s="75">
        <f t="shared" si="3"/>
        <v>52.899999999999636</v>
      </c>
      <c r="U13" s="75"/>
      <c r="V13" s="18">
        <f aca="true" t="shared" si="4" ref="V13:V22">IF(T13&lt;&gt;"",IF(T13&gt;0,1+V12,0),"")</f>
        <v>3</v>
      </c>
      <c r="W13">
        <f t="shared" si="1"/>
        <v>0</v>
      </c>
    </row>
    <row r="14" spans="2:23" ht="18">
      <c r="B14" s="36">
        <v>6</v>
      </c>
      <c r="C14" s="70">
        <f t="shared" si="0"/>
        <v>121879.09765451922</v>
      </c>
      <c r="D14" s="70"/>
      <c r="E14" s="36">
        <v>2012</v>
      </c>
      <c r="F14" s="6">
        <v>42814</v>
      </c>
      <c r="G14" s="36" t="s">
        <v>45</v>
      </c>
      <c r="H14" s="76">
        <v>83.661</v>
      </c>
      <c r="I14" s="76"/>
      <c r="J14" s="36">
        <v>34.6</v>
      </c>
      <c r="K14" s="70">
        <f t="shared" si="2"/>
        <v>6093.954882725961</v>
      </c>
      <c r="L14" s="70"/>
      <c r="M14" s="5">
        <f>IF(J14="","",(K14/J14)/LOOKUP(RIGHT($D$2,3),'定数'!$A$6:$A$13,'定数'!$B$6:$B$13))</f>
        <v>1.7612586366260004</v>
      </c>
      <c r="N14" s="36">
        <v>2012</v>
      </c>
      <c r="O14" s="6">
        <v>42815</v>
      </c>
      <c r="P14" s="77">
        <v>83.819</v>
      </c>
      <c r="Q14" s="78"/>
      <c r="R14" s="74">
        <f>IF(P14="","",T14*M14*LOOKUP(RIGHT($D$2,3),'定数'!$A$6:$A$13,'定数'!$B$6:$B$13))</f>
        <v>2782.7886458691028</v>
      </c>
      <c r="S14" s="74"/>
      <c r="T14" s="75">
        <f t="shared" si="3"/>
        <v>15.800000000000125</v>
      </c>
      <c r="U14" s="75"/>
      <c r="V14" s="18">
        <f t="shared" si="4"/>
        <v>4</v>
      </c>
      <c r="W14">
        <f t="shared" si="1"/>
        <v>0</v>
      </c>
    </row>
    <row r="15" spans="2:23" ht="18">
      <c r="B15" s="36">
        <v>7</v>
      </c>
      <c r="C15" s="70">
        <f t="shared" si="0"/>
        <v>124661.88630038833</v>
      </c>
      <c r="D15" s="70"/>
      <c r="E15" s="36">
        <v>2012</v>
      </c>
      <c r="F15" s="6">
        <v>42890</v>
      </c>
      <c r="G15" s="36" t="s">
        <v>44</v>
      </c>
      <c r="H15" s="71">
        <v>78.033</v>
      </c>
      <c r="I15" s="72"/>
      <c r="J15" s="36">
        <v>40.7</v>
      </c>
      <c r="K15" s="70">
        <f t="shared" si="2"/>
        <v>6233.094315019417</v>
      </c>
      <c r="L15" s="70"/>
      <c r="M15" s="5">
        <f>IF(J15="","",(K15/J15)/LOOKUP(RIGHT($D$2,3),'定数'!$A$6:$A$13,'定数'!$B$6:$B$13))</f>
        <v>1.5314728046730752</v>
      </c>
      <c r="N15" s="36">
        <v>2012</v>
      </c>
      <c r="O15" s="6">
        <v>42891</v>
      </c>
      <c r="P15" s="77">
        <v>78.44</v>
      </c>
      <c r="Q15" s="78"/>
      <c r="R15" s="74">
        <f>IF(P15="","",T15*M15*LOOKUP(RIGHT($D$2,3),'定数'!$A$6:$A$13,'定数'!$B$6:$B$13))</f>
        <v>-6233.094315019362</v>
      </c>
      <c r="S15" s="74"/>
      <c r="T15" s="75">
        <f t="shared" si="3"/>
        <v>-40.69999999999965</v>
      </c>
      <c r="U15" s="75"/>
      <c r="V15" s="18">
        <f t="shared" si="4"/>
        <v>0</v>
      </c>
      <c r="W15">
        <f t="shared" si="1"/>
        <v>1</v>
      </c>
    </row>
    <row r="16" spans="2:23" ht="18">
      <c r="B16" s="36">
        <v>8</v>
      </c>
      <c r="C16" s="70">
        <f t="shared" si="0"/>
        <v>118428.79198536897</v>
      </c>
      <c r="D16" s="70"/>
      <c r="E16" s="36">
        <v>2012</v>
      </c>
      <c r="F16" s="6">
        <v>42892</v>
      </c>
      <c r="G16" s="36" t="s">
        <v>45</v>
      </c>
      <c r="H16" s="71">
        <v>78.793</v>
      </c>
      <c r="I16" s="72"/>
      <c r="J16" s="36">
        <v>24.8</v>
      </c>
      <c r="K16" s="70">
        <f t="shared" si="2"/>
        <v>5921.439599268449</v>
      </c>
      <c r="L16" s="70"/>
      <c r="M16" s="5">
        <f>IF(J16="","",(K16/J16)/LOOKUP(RIGHT($D$2,3),'定数'!$A$6:$A$13,'定数'!$B$6:$B$13))</f>
        <v>2.3876772577695355</v>
      </c>
      <c r="N16" s="36">
        <v>2012</v>
      </c>
      <c r="O16" s="6">
        <v>42893</v>
      </c>
      <c r="P16" s="77">
        <v>79.271</v>
      </c>
      <c r="Q16" s="78"/>
      <c r="R16" s="74">
        <f>IF(P16="","",T16*M16*LOOKUP(RIGHT($D$2,3),'定数'!$A$6:$A$13,'定数'!$B$6:$B$13))</f>
        <v>11413.097292138247</v>
      </c>
      <c r="S16" s="74"/>
      <c r="T16" s="75">
        <f t="shared" si="3"/>
        <v>47.79999999999944</v>
      </c>
      <c r="U16" s="75"/>
      <c r="V16" s="18">
        <f t="shared" si="4"/>
        <v>1</v>
      </c>
      <c r="W16">
        <f t="shared" si="1"/>
        <v>0</v>
      </c>
    </row>
    <row r="17" spans="2:23" ht="18">
      <c r="B17" s="36">
        <v>9</v>
      </c>
      <c r="C17" s="70">
        <f t="shared" si="0"/>
        <v>129841.88927750722</v>
      </c>
      <c r="D17" s="70"/>
      <c r="E17" s="36">
        <v>2012</v>
      </c>
      <c r="F17" s="6">
        <v>42893</v>
      </c>
      <c r="G17" s="36" t="s">
        <v>45</v>
      </c>
      <c r="H17" s="76">
        <v>79.175</v>
      </c>
      <c r="I17" s="76"/>
      <c r="J17" s="36">
        <v>23.6</v>
      </c>
      <c r="K17" s="70">
        <f t="shared" si="2"/>
        <v>6492.094463875361</v>
      </c>
      <c r="L17" s="70"/>
      <c r="M17" s="5">
        <f>IF(J17="","",(K17/J17)/LOOKUP(RIGHT($D$2,3),'定数'!$A$6:$A$13,'定数'!$B$6:$B$13))</f>
        <v>2.7508874846929494</v>
      </c>
      <c r="N17" s="36">
        <v>2012</v>
      </c>
      <c r="O17" s="6">
        <v>42893</v>
      </c>
      <c r="P17" s="77">
        <v>79.271</v>
      </c>
      <c r="Q17" s="78"/>
      <c r="R17" s="74">
        <f>IF(P17="","",T17*M17*LOOKUP(RIGHT($D$2,3),'定数'!$A$6:$A$13,'定数'!$B$6:$B$13))</f>
        <v>2640.8519853053313</v>
      </c>
      <c r="S17" s="74"/>
      <c r="T17" s="75">
        <f t="shared" si="3"/>
        <v>9.600000000000364</v>
      </c>
      <c r="U17" s="75"/>
      <c r="V17" s="18">
        <f t="shared" si="4"/>
        <v>2</v>
      </c>
      <c r="W17">
        <f t="shared" si="1"/>
        <v>0</v>
      </c>
    </row>
    <row r="18" spans="2:23" ht="18">
      <c r="B18" s="36">
        <v>10</v>
      </c>
      <c r="C18" s="70">
        <f t="shared" si="0"/>
        <v>132482.74126281255</v>
      </c>
      <c r="D18" s="70"/>
      <c r="E18" s="36">
        <v>2012</v>
      </c>
      <c r="F18" s="6">
        <v>42893</v>
      </c>
      <c r="G18" s="36" t="s">
        <v>45</v>
      </c>
      <c r="H18" s="76">
        <v>79.482</v>
      </c>
      <c r="I18" s="76"/>
      <c r="J18" s="36">
        <v>24.8</v>
      </c>
      <c r="K18" s="70">
        <f t="shared" si="2"/>
        <v>6624.137063140628</v>
      </c>
      <c r="L18" s="70"/>
      <c r="M18" s="5">
        <f>IF(J18="","",(K18/J18)/LOOKUP(RIGHT($D$2,3),'定数'!$A$6:$A$13,'定数'!$B$6:$B$13))</f>
        <v>2.6710230093308986</v>
      </c>
      <c r="N18" s="36">
        <v>2012</v>
      </c>
      <c r="O18" s="6">
        <v>42893</v>
      </c>
      <c r="P18" s="77">
        <v>79.556</v>
      </c>
      <c r="Q18" s="78"/>
      <c r="R18" s="74">
        <f>IF(P18="","",T18*M18*LOOKUP(RIGHT($D$2,3),'定数'!$A$6:$A$13,'定数'!$B$6:$B$13))</f>
        <v>1976.5570269048133</v>
      </c>
      <c r="S18" s="74"/>
      <c r="T18" s="75">
        <f t="shared" si="3"/>
        <v>7.399999999999807</v>
      </c>
      <c r="U18" s="75"/>
      <c r="V18" s="18">
        <f t="shared" si="4"/>
        <v>3</v>
      </c>
      <c r="W18">
        <f t="shared" si="1"/>
        <v>0</v>
      </c>
    </row>
    <row r="19" spans="2:23" ht="18">
      <c r="B19" s="36">
        <v>11</v>
      </c>
      <c r="C19" s="70">
        <f t="shared" si="0"/>
        <v>134459.29828971735</v>
      </c>
      <c r="D19" s="70"/>
      <c r="E19" s="36">
        <v>2012</v>
      </c>
      <c r="F19" s="6">
        <v>42925</v>
      </c>
      <c r="G19" s="36" t="s">
        <v>44</v>
      </c>
      <c r="H19" s="76">
        <v>79.578</v>
      </c>
      <c r="I19" s="76"/>
      <c r="J19" s="36">
        <v>12.4</v>
      </c>
      <c r="K19" s="70">
        <f t="shared" si="2"/>
        <v>6722.964914485868</v>
      </c>
      <c r="L19" s="70"/>
      <c r="M19" s="5">
        <f>IF(J19="","",(K19/J19)/LOOKUP(RIGHT($D$2,3),'定数'!$A$6:$A$13,'定数'!$B$6:$B$13))</f>
        <v>5.4217458987789255</v>
      </c>
      <c r="N19" s="36">
        <v>2012</v>
      </c>
      <c r="O19" s="6">
        <v>42926</v>
      </c>
      <c r="P19" s="79">
        <v>79.326</v>
      </c>
      <c r="Q19" s="80"/>
      <c r="R19" s="74">
        <f>IF(P19="","",T19*M19*LOOKUP(RIGHT($D$2,3),'定数'!$A$6:$A$13,'定数'!$B$6:$B$13))</f>
        <v>13662.799664923408</v>
      </c>
      <c r="S19" s="74"/>
      <c r="T19" s="75">
        <f t="shared" si="3"/>
        <v>25.200000000000955</v>
      </c>
      <c r="U19" s="75"/>
      <c r="V19" s="18">
        <f t="shared" si="4"/>
        <v>4</v>
      </c>
      <c r="W19">
        <f t="shared" si="1"/>
        <v>0</v>
      </c>
    </row>
    <row r="20" spans="2:23" ht="18">
      <c r="B20" s="36">
        <v>12</v>
      </c>
      <c r="C20" s="70">
        <f t="shared" si="0"/>
        <v>148122.09795464075</v>
      </c>
      <c r="D20" s="70"/>
      <c r="E20" s="36">
        <v>2012</v>
      </c>
      <c r="F20" s="6">
        <v>42926</v>
      </c>
      <c r="G20" s="36" t="s">
        <v>44</v>
      </c>
      <c r="H20" s="76">
        <v>79.415</v>
      </c>
      <c r="I20" s="76"/>
      <c r="J20" s="36">
        <v>8.5</v>
      </c>
      <c r="K20" s="70">
        <f t="shared" si="2"/>
        <v>7406.104897732038</v>
      </c>
      <c r="L20" s="70"/>
      <c r="M20" s="5">
        <f>IF(J20="","",(K20/J20)/LOOKUP(RIGHT($D$2,3),'定数'!$A$6:$A$13,'定数'!$B$6:$B$13))</f>
        <v>8.713064585567103</v>
      </c>
      <c r="N20" s="36">
        <v>2012</v>
      </c>
      <c r="O20" s="6">
        <v>42927</v>
      </c>
      <c r="P20" s="79">
        <v>79.218</v>
      </c>
      <c r="Q20" s="80"/>
      <c r="R20" s="74">
        <f>IF(P20="","",T20*M20*LOOKUP(RIGHT($D$2,3),'定数'!$A$6:$A$13,'定数'!$B$6:$B$13))</f>
        <v>17164.73723356743</v>
      </c>
      <c r="S20" s="74"/>
      <c r="T20" s="75">
        <f t="shared" si="3"/>
        <v>19.700000000000273</v>
      </c>
      <c r="U20" s="75"/>
      <c r="V20" s="18">
        <f t="shared" si="4"/>
        <v>5</v>
      </c>
      <c r="W20">
        <f t="shared" si="1"/>
        <v>0</v>
      </c>
    </row>
    <row r="21" spans="2:23" ht="18">
      <c r="B21" s="36">
        <v>13</v>
      </c>
      <c r="C21" s="70">
        <f t="shared" si="0"/>
        <v>165286.83518820818</v>
      </c>
      <c r="D21" s="70"/>
      <c r="E21" s="36">
        <v>2012</v>
      </c>
      <c r="F21" s="6">
        <v>42956</v>
      </c>
      <c r="G21" s="36" t="s">
        <v>45</v>
      </c>
      <c r="H21" s="76">
        <v>78.53</v>
      </c>
      <c r="I21" s="76"/>
      <c r="J21" s="36">
        <v>25</v>
      </c>
      <c r="K21" s="70">
        <f t="shared" si="2"/>
        <v>8264.341759410408</v>
      </c>
      <c r="L21" s="70"/>
      <c r="M21" s="5">
        <f>IF(J21="","",(K21/J21)/LOOKUP(RIGHT($D$2,3),'定数'!$A$6:$A$13,'定数'!$B$6:$B$13))</f>
        <v>3.305736703764163</v>
      </c>
      <c r="N21" s="36">
        <v>2012</v>
      </c>
      <c r="O21" s="6">
        <v>42957</v>
      </c>
      <c r="P21" s="79">
        <v>78.51</v>
      </c>
      <c r="Q21" s="80"/>
      <c r="R21" s="74">
        <f>IF(P21="","",T21*M21*LOOKUP(RIGHT($D$2,3),'定数'!$A$6:$A$13,'定数'!$B$6:$B$13))</f>
        <v>-661.1473407527011</v>
      </c>
      <c r="S21" s="74"/>
      <c r="T21" s="75">
        <f t="shared" si="3"/>
        <v>-1.999999999999602</v>
      </c>
      <c r="U21" s="75"/>
      <c r="V21" s="18">
        <f t="shared" si="4"/>
        <v>0</v>
      </c>
      <c r="W21">
        <f t="shared" si="1"/>
        <v>1</v>
      </c>
    </row>
    <row r="22" spans="2:23" ht="18">
      <c r="B22" s="36">
        <v>14</v>
      </c>
      <c r="C22" s="70">
        <f t="shared" si="0"/>
        <v>164625.68784745547</v>
      </c>
      <c r="D22" s="70"/>
      <c r="E22" s="36">
        <v>2012</v>
      </c>
      <c r="F22" s="6">
        <v>42975</v>
      </c>
      <c r="G22" s="36" t="s">
        <v>44</v>
      </c>
      <c r="H22" s="76">
        <v>78.5</v>
      </c>
      <c r="I22" s="76"/>
      <c r="J22" s="36">
        <v>21</v>
      </c>
      <c r="K22" s="70">
        <f t="shared" si="2"/>
        <v>8231.284392372774</v>
      </c>
      <c r="L22" s="70"/>
      <c r="M22" s="5">
        <f>IF(J22="","",(K22/J22)/LOOKUP(RIGHT($D$2,3),'定数'!$A$6:$A$13,'定数'!$B$6:$B$13))</f>
        <v>3.9196592344632255</v>
      </c>
      <c r="N22" s="36">
        <v>2012</v>
      </c>
      <c r="O22" s="6">
        <v>42976</v>
      </c>
      <c r="P22" s="79">
        <v>78.58</v>
      </c>
      <c r="Q22" s="80"/>
      <c r="R22" s="74">
        <f>IF(P22="","",T22*M22*LOOKUP(RIGHT($D$2,3),'定数'!$A$6:$A$13,'定数'!$B$6:$B$13))</f>
        <v>-3135.7273875705137</v>
      </c>
      <c r="S22" s="74"/>
      <c r="T22" s="75">
        <f t="shared" si="3"/>
        <v>-7.9999999999998295</v>
      </c>
      <c r="U22" s="75"/>
      <c r="V22" s="18">
        <f t="shared" si="4"/>
        <v>0</v>
      </c>
      <c r="W22">
        <f t="shared" si="1"/>
        <v>2</v>
      </c>
    </row>
    <row r="23" spans="2:23" ht="18">
      <c r="B23" s="36">
        <v>15</v>
      </c>
      <c r="C23" s="70">
        <f t="shared" si="0"/>
        <v>161489.96045988495</v>
      </c>
      <c r="D23" s="70"/>
      <c r="E23" s="36">
        <v>2012</v>
      </c>
      <c r="F23" s="6">
        <v>43010</v>
      </c>
      <c r="G23" s="36" t="s">
        <v>45</v>
      </c>
      <c r="H23" s="76">
        <v>78.12</v>
      </c>
      <c r="I23" s="76"/>
      <c r="J23" s="36">
        <v>16</v>
      </c>
      <c r="K23" s="70">
        <f t="shared" si="2"/>
        <v>8074.4980229942485</v>
      </c>
      <c r="L23" s="70"/>
      <c r="M23" s="5">
        <f>IF(J23="","",(K23/J23)/LOOKUP(RIGHT($D$2,3),'定数'!$A$6:$A$13,'定数'!$B$6:$B$13))</f>
        <v>5.046561264371405</v>
      </c>
      <c r="N23" s="36">
        <v>2012</v>
      </c>
      <c r="O23" s="6">
        <v>43011</v>
      </c>
      <c r="P23" s="79">
        <v>78.46</v>
      </c>
      <c r="Q23" s="80"/>
      <c r="R23" s="74">
        <f>IF(P23="","",T23*M23*LOOKUP(RIGHT($D$2,3),'定数'!$A$6:$A$13,'定数'!$B$6:$B$13))</f>
        <v>17158.308298862234</v>
      </c>
      <c r="S23" s="74"/>
      <c r="T23" s="75">
        <f t="shared" si="3"/>
        <v>33.99999999999892</v>
      </c>
      <c r="U23" s="75"/>
      <c r="V23">
        <f aca="true" t="shared" si="5" ref="V23:V77">IF(S23&lt;&gt;"",IF(S23&lt;0,1+V22,0),"")</f>
      </c>
      <c r="W23">
        <f t="shared" si="1"/>
        <v>0</v>
      </c>
    </row>
    <row r="24" spans="2:23" ht="18">
      <c r="B24" s="36">
        <v>16</v>
      </c>
      <c r="C24" s="70">
        <f t="shared" si="0"/>
        <v>178648.2687587472</v>
      </c>
      <c r="D24" s="70"/>
      <c r="E24" s="36">
        <v>2012</v>
      </c>
      <c r="F24" s="6">
        <v>43020</v>
      </c>
      <c r="G24" s="36" t="s">
        <v>45</v>
      </c>
      <c r="H24" s="76">
        <v>78.45</v>
      </c>
      <c r="I24" s="76"/>
      <c r="J24" s="36">
        <v>17</v>
      </c>
      <c r="K24" s="70">
        <f t="shared" si="2"/>
        <v>8932.41343793736</v>
      </c>
      <c r="L24" s="70"/>
      <c r="M24" s="5">
        <f>IF(J24="","",(K24/J24)/LOOKUP(RIGHT($D$2,3),'定数'!$A$6:$A$13,'定数'!$B$6:$B$13))</f>
        <v>5.254360845845506</v>
      </c>
      <c r="N24" s="36">
        <v>2012</v>
      </c>
      <c r="O24" s="6">
        <v>43023</v>
      </c>
      <c r="P24" s="79">
        <v>78.71</v>
      </c>
      <c r="Q24" s="80"/>
      <c r="R24" s="74">
        <f>IF(P24="","",T24*M24*LOOKUP(RIGHT($D$2,3),'定数'!$A$6:$A$13,'定数'!$B$6:$B$13))</f>
        <v>13661.338199197837</v>
      </c>
      <c r="S24" s="74"/>
      <c r="T24" s="75">
        <f t="shared" si="3"/>
        <v>25.99999999999909</v>
      </c>
      <c r="U24" s="75"/>
      <c r="V24">
        <f t="shared" si="5"/>
      </c>
      <c r="W24">
        <f t="shared" si="1"/>
        <v>0</v>
      </c>
    </row>
    <row r="25" spans="2:23" ht="18">
      <c r="B25" s="36">
        <v>17</v>
      </c>
      <c r="C25" s="70">
        <f t="shared" si="0"/>
        <v>192309.60695794504</v>
      </c>
      <c r="D25" s="70"/>
      <c r="E25" s="36">
        <v>2012</v>
      </c>
      <c r="F25" s="6">
        <v>43031</v>
      </c>
      <c r="G25" s="36" t="s">
        <v>45</v>
      </c>
      <c r="H25" s="76">
        <v>79.93</v>
      </c>
      <c r="I25" s="76"/>
      <c r="J25" s="36">
        <v>23</v>
      </c>
      <c r="K25" s="70">
        <f t="shared" si="2"/>
        <v>9615.480347897252</v>
      </c>
      <c r="L25" s="70"/>
      <c r="M25" s="5">
        <f>IF(J25="","",(K25/J25)/LOOKUP(RIGHT($D$2,3),'定数'!$A$6:$A$13,'定数'!$B$6:$B$13))</f>
        <v>4.180643629520544</v>
      </c>
      <c r="N25" s="36">
        <v>2012</v>
      </c>
      <c r="O25" s="6">
        <v>43032</v>
      </c>
      <c r="P25" s="79">
        <v>79.7</v>
      </c>
      <c r="Q25" s="80"/>
      <c r="R25" s="74">
        <f>IF(P25="","",T25*M25*LOOKUP(RIGHT($D$2,3),'定数'!$A$6:$A$13,'定数'!$B$6:$B$13))</f>
        <v>-9615.480347897417</v>
      </c>
      <c r="S25" s="74"/>
      <c r="T25" s="75">
        <f t="shared" si="3"/>
        <v>-23.000000000000398</v>
      </c>
      <c r="U25" s="75"/>
      <c r="V25">
        <f t="shared" si="5"/>
      </c>
      <c r="W25">
        <f t="shared" si="1"/>
        <v>1</v>
      </c>
    </row>
    <row r="26" spans="2:23" ht="18">
      <c r="B26" s="36">
        <v>18</v>
      </c>
      <c r="C26" s="70">
        <f t="shared" si="0"/>
        <v>182694.12661004762</v>
      </c>
      <c r="D26" s="70"/>
      <c r="E26" s="36">
        <v>2012</v>
      </c>
      <c r="F26" s="6">
        <v>43033</v>
      </c>
      <c r="G26" s="36" t="s">
        <v>45</v>
      </c>
      <c r="H26" s="76">
        <v>80.31</v>
      </c>
      <c r="I26" s="76"/>
      <c r="J26" s="36">
        <v>37</v>
      </c>
      <c r="K26" s="70">
        <f t="shared" si="2"/>
        <v>9134.706330502382</v>
      </c>
      <c r="L26" s="70"/>
      <c r="M26" s="5">
        <f>IF(J26="","",(K26/J26)/LOOKUP(RIGHT($D$2,3),'定数'!$A$6:$A$13,'定数'!$B$6:$B$13))</f>
        <v>2.4688395487844277</v>
      </c>
      <c r="N26" s="36">
        <v>2012</v>
      </c>
      <c r="O26" s="6">
        <v>43034</v>
      </c>
      <c r="P26" s="79">
        <v>79.94</v>
      </c>
      <c r="Q26" s="80"/>
      <c r="R26" s="74">
        <f>IF(P26="","",T26*M26*LOOKUP(RIGHT($D$2,3),'定数'!$A$6:$A$13,'定数'!$B$6:$B$13))</f>
        <v>-9134.706330502495</v>
      </c>
      <c r="S26" s="74"/>
      <c r="T26" s="75">
        <f t="shared" si="3"/>
        <v>-37.000000000000455</v>
      </c>
      <c r="U26" s="75"/>
      <c r="V26">
        <f t="shared" si="5"/>
      </c>
      <c r="W26">
        <f t="shared" si="1"/>
        <v>2</v>
      </c>
    </row>
    <row r="27" spans="2:23" ht="18">
      <c r="B27" s="36">
        <v>19</v>
      </c>
      <c r="C27" s="70">
        <f t="shared" si="0"/>
        <v>173559.42027954513</v>
      </c>
      <c r="D27" s="70"/>
      <c r="E27" s="36">
        <v>2012</v>
      </c>
      <c r="F27" s="6">
        <v>43075</v>
      </c>
      <c r="G27" s="36" t="s">
        <v>45</v>
      </c>
      <c r="H27" s="76">
        <v>82.44</v>
      </c>
      <c r="I27" s="76"/>
      <c r="J27" s="36">
        <v>25</v>
      </c>
      <c r="K27" s="70">
        <f t="shared" si="2"/>
        <v>8677.971013977256</v>
      </c>
      <c r="L27" s="70"/>
      <c r="M27" s="5">
        <f>IF(J27="","",(K27/J27)/LOOKUP(RIGHT($D$2,3),'定数'!$A$6:$A$13,'定数'!$B$6:$B$13))</f>
        <v>3.4711884055909024</v>
      </c>
      <c r="N27" s="36">
        <v>2012</v>
      </c>
      <c r="O27" s="6">
        <v>43076</v>
      </c>
      <c r="P27" s="79">
        <v>82.19</v>
      </c>
      <c r="Q27" s="80"/>
      <c r="R27" s="74">
        <f>IF(P27="","",T27*M27*LOOKUP(RIGHT($D$2,3),'定数'!$A$6:$A$13,'定数'!$B$6:$B$13))</f>
        <v>-8677.971013977256</v>
      </c>
      <c r="S27" s="74"/>
      <c r="T27" s="75">
        <f t="shared" si="3"/>
        <v>-25</v>
      </c>
      <c r="U27" s="75"/>
      <c r="V27">
        <f t="shared" si="5"/>
      </c>
      <c r="W27">
        <f t="shared" si="1"/>
        <v>3</v>
      </c>
    </row>
    <row r="28" spans="2:23" ht="18">
      <c r="B28" s="36">
        <v>20</v>
      </c>
      <c r="C28" s="70">
        <f t="shared" si="0"/>
        <v>164881.44926556788</v>
      </c>
      <c r="D28" s="70"/>
      <c r="E28" s="36"/>
      <c r="F28" s="6"/>
      <c r="G28" s="36"/>
      <c r="H28" s="76"/>
      <c r="I28" s="76"/>
      <c r="J28" s="36"/>
      <c r="K28" s="70">
        <f t="shared" si="2"/>
      </c>
      <c r="L28" s="70"/>
      <c r="M28" s="5">
        <f>IF(J28="","",(K28/J28)/LOOKUP(RIGHT($D$2,3),'定数'!$A$6:$A$13,'定数'!$B$6:$B$13))</f>
      </c>
      <c r="N28" s="36"/>
      <c r="O28" s="6"/>
      <c r="P28" s="79"/>
      <c r="Q28" s="80"/>
      <c r="R28" s="74">
        <f>IF(P28="","",T28*M28*LOOKUP(RIGHT($D$2,3),'定数'!$A$6:$A$13,'定数'!$B$6:$B$13))</f>
      </c>
      <c r="S28" s="74"/>
      <c r="T28" s="75">
        <f t="shared" si="3"/>
      </c>
      <c r="U28" s="75"/>
      <c r="V28">
        <f t="shared" si="5"/>
      </c>
      <c r="W28">
        <f t="shared" si="1"/>
      </c>
    </row>
    <row r="29" spans="2:23" ht="18">
      <c r="B29" s="36">
        <v>21</v>
      </c>
      <c r="C29" s="70">
        <f t="shared" si="0"/>
      </c>
      <c r="D29" s="70"/>
      <c r="E29" s="36"/>
      <c r="F29" s="6"/>
      <c r="G29" s="36"/>
      <c r="H29" s="76"/>
      <c r="I29" s="76"/>
      <c r="J29" s="36"/>
      <c r="K29" s="70">
        <f t="shared" si="2"/>
      </c>
      <c r="L29" s="70"/>
      <c r="M29" s="5">
        <f>IF(J29="","",(K29/J29)/LOOKUP(RIGHT($D$2,3),'定数'!$A$6:$A$13,'定数'!$B$6:$B$13))</f>
      </c>
      <c r="N29" s="36"/>
      <c r="O29" s="6"/>
      <c r="P29" s="79"/>
      <c r="Q29" s="80"/>
      <c r="R29" s="74">
        <f>IF(P29="","",T29*M29*LOOKUP(RIGHT($D$2,3),'定数'!$A$6:$A$13,'定数'!$B$6:$B$13))</f>
      </c>
      <c r="S29" s="74"/>
      <c r="T29" s="75">
        <f t="shared" si="3"/>
      </c>
      <c r="U29" s="75"/>
      <c r="V29">
        <f t="shared" si="5"/>
      </c>
      <c r="W29">
        <f t="shared" si="1"/>
      </c>
    </row>
    <row r="30" spans="2:23" ht="18">
      <c r="B30" s="36">
        <v>22</v>
      </c>
      <c r="C30" s="70">
        <f t="shared" si="0"/>
      </c>
      <c r="D30" s="70"/>
      <c r="E30" s="36"/>
      <c r="F30" s="6"/>
      <c r="G30" s="36"/>
      <c r="H30" s="76"/>
      <c r="I30" s="76"/>
      <c r="J30" s="36"/>
      <c r="K30" s="70">
        <f t="shared" si="2"/>
      </c>
      <c r="L30" s="70"/>
      <c r="M30" s="5">
        <f>IF(J30="","",(K30/J30)/LOOKUP(RIGHT($D$2,3),'定数'!$A$6:$A$13,'定数'!$B$6:$B$13))</f>
      </c>
      <c r="N30" s="36"/>
      <c r="O30" s="6"/>
      <c r="P30" s="79"/>
      <c r="Q30" s="80"/>
      <c r="R30" s="74">
        <f>IF(P30="","",T30*M30*LOOKUP(RIGHT($D$2,3),'定数'!$A$6:$A$13,'定数'!$B$6:$B$13))</f>
      </c>
      <c r="S30" s="74"/>
      <c r="T30" s="75">
        <f t="shared" si="3"/>
      </c>
      <c r="U30" s="75"/>
      <c r="V30">
        <f t="shared" si="5"/>
      </c>
      <c r="W30">
        <f t="shared" si="1"/>
      </c>
    </row>
    <row r="31" spans="2:23" ht="18">
      <c r="B31" s="36">
        <v>23</v>
      </c>
      <c r="C31" s="70">
        <f t="shared" si="0"/>
      </c>
      <c r="D31" s="70"/>
      <c r="E31" s="36"/>
      <c r="F31" s="6"/>
      <c r="G31" s="36"/>
      <c r="H31" s="76"/>
      <c r="I31" s="76"/>
      <c r="J31" s="36"/>
      <c r="K31" s="70">
        <f t="shared" si="2"/>
      </c>
      <c r="L31" s="70"/>
      <c r="M31" s="5">
        <f>IF(J31="","",(K31/J31)/LOOKUP(RIGHT($D$2,3),'定数'!$A$6:$A$13,'定数'!$B$6:$B$13))</f>
      </c>
      <c r="N31" s="36"/>
      <c r="O31" s="6"/>
      <c r="P31" s="79"/>
      <c r="Q31" s="80"/>
      <c r="R31" s="74">
        <f>IF(P31="","",T31*M31*LOOKUP(RIGHT($D$2,3),'定数'!$A$6:$A$13,'定数'!$B$6:$B$13))</f>
      </c>
      <c r="S31" s="74"/>
      <c r="T31" s="75">
        <f t="shared" si="3"/>
      </c>
      <c r="U31" s="75"/>
      <c r="V31">
        <f t="shared" si="5"/>
      </c>
      <c r="W31">
        <f t="shared" si="1"/>
      </c>
    </row>
    <row r="32" spans="2:23" ht="18">
      <c r="B32" s="36">
        <v>24</v>
      </c>
      <c r="C32" s="70">
        <f t="shared" si="0"/>
      </c>
      <c r="D32" s="70"/>
      <c r="E32" s="36"/>
      <c r="F32" s="6"/>
      <c r="G32" s="36"/>
      <c r="H32" s="76"/>
      <c r="I32" s="76"/>
      <c r="J32" s="36"/>
      <c r="K32" s="70">
        <f t="shared" si="2"/>
      </c>
      <c r="L32" s="70"/>
      <c r="M32" s="5">
        <f>IF(J32="","",(K32/J32)/LOOKUP(RIGHT($D$2,3),'定数'!$A$6:$A$13,'定数'!$B$6:$B$13))</f>
      </c>
      <c r="N32" s="36"/>
      <c r="O32" s="6"/>
      <c r="P32" s="79"/>
      <c r="Q32" s="80"/>
      <c r="R32" s="74">
        <f>IF(P32="","",T32*M32*LOOKUP(RIGHT($D$2,3),'定数'!$A$6:$A$13,'定数'!$B$6:$B$13))</f>
      </c>
      <c r="S32" s="74"/>
      <c r="T32" s="75">
        <f t="shared" si="3"/>
      </c>
      <c r="U32" s="75"/>
      <c r="V32">
        <f t="shared" si="5"/>
      </c>
      <c r="W32">
        <f t="shared" si="1"/>
      </c>
    </row>
    <row r="33" spans="2:23" ht="18">
      <c r="B33" s="36">
        <v>25</v>
      </c>
      <c r="C33" s="70">
        <f t="shared" si="0"/>
      </c>
      <c r="D33" s="70"/>
      <c r="E33" s="36"/>
      <c r="F33" s="6"/>
      <c r="G33" s="36"/>
      <c r="H33" s="76"/>
      <c r="I33" s="76"/>
      <c r="J33" s="36"/>
      <c r="K33" s="70">
        <f t="shared" si="2"/>
      </c>
      <c r="L33" s="70"/>
      <c r="M33" s="5">
        <f>IF(J33="","",(K33/J33)/LOOKUP(RIGHT($D$2,3),'定数'!$A$6:$A$13,'定数'!$B$6:$B$13))</f>
      </c>
      <c r="N33" s="36"/>
      <c r="O33" s="6"/>
      <c r="P33" s="79"/>
      <c r="Q33" s="80"/>
      <c r="R33" s="74">
        <f>IF(P33="","",T33*M33*LOOKUP(RIGHT($D$2,3),'定数'!$A$6:$A$13,'定数'!$B$6:$B$13))</f>
      </c>
      <c r="S33" s="74"/>
      <c r="T33" s="75">
        <f t="shared" si="3"/>
      </c>
      <c r="U33" s="75"/>
      <c r="V33">
        <f t="shared" si="5"/>
      </c>
      <c r="W33">
        <f t="shared" si="1"/>
      </c>
    </row>
    <row r="34" spans="2:23" ht="18">
      <c r="B34" s="36">
        <v>26</v>
      </c>
      <c r="C34" s="70">
        <f t="shared" si="0"/>
      </c>
      <c r="D34" s="70"/>
      <c r="E34" s="36"/>
      <c r="F34" s="6"/>
      <c r="G34" s="36"/>
      <c r="H34" s="76"/>
      <c r="I34" s="76"/>
      <c r="J34" s="36"/>
      <c r="K34" s="70">
        <f t="shared" si="2"/>
      </c>
      <c r="L34" s="70"/>
      <c r="M34" s="5">
        <f>IF(J34="","",(K34/J34)/LOOKUP(RIGHT($D$2,3),'定数'!$A$6:$A$13,'定数'!$B$6:$B$13))</f>
      </c>
      <c r="N34" s="36"/>
      <c r="O34" s="6"/>
      <c r="P34" s="79"/>
      <c r="Q34" s="80"/>
      <c r="R34" s="74">
        <f>IF(P34="","",T34*M34*LOOKUP(RIGHT($D$2,3),'定数'!$A$6:$A$13,'定数'!$B$6:$B$13))</f>
      </c>
      <c r="S34" s="74"/>
      <c r="T34" s="75">
        <f t="shared" si="3"/>
      </c>
      <c r="U34" s="75"/>
      <c r="V34">
        <f t="shared" si="5"/>
      </c>
      <c r="W34">
        <f t="shared" si="1"/>
      </c>
    </row>
    <row r="35" spans="2:23" ht="18">
      <c r="B35" s="36">
        <v>27</v>
      </c>
      <c r="C35" s="70">
        <f t="shared" si="0"/>
      </c>
      <c r="D35" s="70"/>
      <c r="E35" s="36"/>
      <c r="F35" s="6"/>
      <c r="G35" s="36"/>
      <c r="H35" s="76"/>
      <c r="I35" s="76"/>
      <c r="J35" s="36"/>
      <c r="K35" s="70">
        <f t="shared" si="2"/>
      </c>
      <c r="L35" s="70"/>
      <c r="M35" s="5">
        <f>IF(J35="","",(K35/J35)/LOOKUP(RIGHT($D$2,3),'定数'!$A$6:$A$13,'定数'!$B$6:$B$13))</f>
      </c>
      <c r="N35" s="36"/>
      <c r="O35" s="6"/>
      <c r="P35" s="79"/>
      <c r="Q35" s="80"/>
      <c r="R35" s="74">
        <f>IF(P35="","",T35*M35*LOOKUP(RIGHT($D$2,3),'定数'!$A$6:$A$13,'定数'!$B$6:$B$13))</f>
      </c>
      <c r="S35" s="74"/>
      <c r="T35" s="75">
        <f t="shared" si="3"/>
      </c>
      <c r="U35" s="75"/>
      <c r="V35">
        <f t="shared" si="5"/>
      </c>
      <c r="W35">
        <f t="shared" si="1"/>
      </c>
    </row>
    <row r="36" spans="2:23" ht="18">
      <c r="B36" s="36">
        <v>28</v>
      </c>
      <c r="C36" s="70">
        <f t="shared" si="0"/>
      </c>
      <c r="D36" s="70"/>
      <c r="E36" s="36"/>
      <c r="F36" s="6"/>
      <c r="G36" s="36"/>
      <c r="H36" s="76"/>
      <c r="I36" s="76"/>
      <c r="J36" s="36"/>
      <c r="K36" s="70">
        <f t="shared" si="2"/>
      </c>
      <c r="L36" s="70"/>
      <c r="M36" s="5">
        <f>IF(J36="","",(K36/J36)/LOOKUP(RIGHT($D$2,3),'定数'!$A$6:$A$13,'定数'!$B$6:$B$13))</f>
      </c>
      <c r="N36" s="36"/>
      <c r="O36" s="6"/>
      <c r="P36" s="79"/>
      <c r="Q36" s="80"/>
      <c r="R36" s="74">
        <f>IF(P36="","",T36*M36*LOOKUP(RIGHT($D$2,3),'定数'!$A$6:$A$13,'定数'!$B$6:$B$13))</f>
      </c>
      <c r="S36" s="74"/>
      <c r="T36" s="75">
        <f t="shared" si="3"/>
      </c>
      <c r="U36" s="75"/>
      <c r="V36">
        <f t="shared" si="5"/>
      </c>
      <c r="W36">
        <f t="shared" si="1"/>
      </c>
    </row>
    <row r="37" spans="2:23" ht="18">
      <c r="B37" s="36">
        <v>29</v>
      </c>
      <c r="C37" s="70">
        <f t="shared" si="0"/>
      </c>
      <c r="D37" s="70"/>
      <c r="E37" s="36"/>
      <c r="F37" s="6"/>
      <c r="G37" s="36"/>
      <c r="H37" s="76"/>
      <c r="I37" s="76"/>
      <c r="J37" s="36"/>
      <c r="K37" s="70">
        <f t="shared" si="2"/>
      </c>
      <c r="L37" s="70"/>
      <c r="M37" s="5">
        <f>IF(J37="","",(K37/J37)/LOOKUP(RIGHT($D$2,3),'定数'!$A$6:$A$13,'定数'!$B$6:$B$13))</f>
      </c>
      <c r="N37" s="36"/>
      <c r="O37" s="6"/>
      <c r="P37" s="79"/>
      <c r="Q37" s="80"/>
      <c r="R37" s="74">
        <f>IF(P37="","",T37*M37*LOOKUP(RIGHT($D$2,3),'定数'!$A$6:$A$13,'定数'!$B$6:$B$13))</f>
      </c>
      <c r="S37" s="74"/>
      <c r="T37" s="75">
        <f t="shared" si="3"/>
      </c>
      <c r="U37" s="75"/>
      <c r="V37">
        <f t="shared" si="5"/>
      </c>
      <c r="W37">
        <f t="shared" si="1"/>
      </c>
    </row>
    <row r="38" spans="2:23" ht="18">
      <c r="B38" s="36">
        <v>30</v>
      </c>
      <c r="C38" s="70">
        <f t="shared" si="0"/>
      </c>
      <c r="D38" s="70"/>
      <c r="E38" s="36"/>
      <c r="F38" s="6"/>
      <c r="G38" s="36"/>
      <c r="H38" s="76"/>
      <c r="I38" s="76"/>
      <c r="J38" s="36"/>
      <c r="K38" s="70">
        <f t="shared" si="2"/>
      </c>
      <c r="L38" s="70"/>
      <c r="M38" s="5">
        <f>IF(J38="","",(K38/J38)/LOOKUP(RIGHT($D$2,3),'定数'!$A$6:$A$13,'定数'!$B$6:$B$13))</f>
      </c>
      <c r="N38" s="36"/>
      <c r="O38" s="6"/>
      <c r="P38" s="79"/>
      <c r="Q38" s="80"/>
      <c r="R38" s="74">
        <f>IF(P38="","",T38*M38*LOOKUP(RIGHT($D$2,3),'定数'!$A$6:$A$13,'定数'!$B$6:$B$13))</f>
      </c>
      <c r="S38" s="74"/>
      <c r="T38" s="75">
        <f t="shared" si="3"/>
      </c>
      <c r="U38" s="75"/>
      <c r="V38">
        <f t="shared" si="5"/>
      </c>
      <c r="W38">
        <f t="shared" si="1"/>
      </c>
    </row>
    <row r="39" spans="2:23" ht="18">
      <c r="B39" s="36">
        <v>31</v>
      </c>
      <c r="C39" s="70">
        <f t="shared" si="0"/>
      </c>
      <c r="D39" s="70"/>
      <c r="E39" s="36"/>
      <c r="F39" s="6"/>
      <c r="G39" s="36"/>
      <c r="H39" s="76"/>
      <c r="I39" s="76"/>
      <c r="J39" s="36"/>
      <c r="K39" s="70">
        <f t="shared" si="2"/>
      </c>
      <c r="L39" s="70"/>
      <c r="M39" s="5">
        <f>IF(J39="","",(K39/J39)/LOOKUP(RIGHT($D$2,3),'定数'!$A$6:$A$13,'定数'!$B$6:$B$13))</f>
      </c>
      <c r="N39" s="36"/>
      <c r="O39" s="6"/>
      <c r="P39" s="79"/>
      <c r="Q39" s="80"/>
      <c r="R39" s="74">
        <f>IF(P39="","",T39*M39*LOOKUP(RIGHT($D$2,3),'定数'!$A$6:$A$13,'定数'!$B$6:$B$13))</f>
      </c>
      <c r="S39" s="74"/>
      <c r="T39" s="75">
        <f t="shared" si="3"/>
      </c>
      <c r="U39" s="75"/>
      <c r="V39">
        <f t="shared" si="5"/>
      </c>
      <c r="W39">
        <f t="shared" si="1"/>
      </c>
    </row>
    <row r="40" spans="2:23" ht="18">
      <c r="B40" s="36">
        <v>32</v>
      </c>
      <c r="C40" s="70">
        <f t="shared" si="0"/>
      </c>
      <c r="D40" s="70"/>
      <c r="E40" s="36"/>
      <c r="F40" s="6"/>
      <c r="G40" s="36"/>
      <c r="H40" s="76"/>
      <c r="I40" s="76"/>
      <c r="J40" s="36"/>
      <c r="K40" s="70">
        <f t="shared" si="2"/>
      </c>
      <c r="L40" s="70"/>
      <c r="M40" s="5">
        <f>IF(J40="","",(K40/J40)/LOOKUP(RIGHT($D$2,3),'定数'!$A$6:$A$13,'定数'!$B$6:$B$13))</f>
      </c>
      <c r="N40" s="36"/>
      <c r="O40" s="6"/>
      <c r="P40" s="79"/>
      <c r="Q40" s="80"/>
      <c r="R40" s="74">
        <f>IF(P40="","",T40*M40*LOOKUP(RIGHT($D$2,3),'定数'!$A$6:$A$13,'定数'!$B$6:$B$13))</f>
      </c>
      <c r="S40" s="74"/>
      <c r="T40" s="75">
        <f t="shared" si="3"/>
      </c>
      <c r="U40" s="75"/>
      <c r="V40">
        <f t="shared" si="5"/>
      </c>
      <c r="W40">
        <f t="shared" si="1"/>
      </c>
    </row>
    <row r="41" spans="2:23" ht="18">
      <c r="B41" s="36">
        <v>33</v>
      </c>
      <c r="C41" s="70">
        <f t="shared" si="0"/>
      </c>
      <c r="D41" s="70"/>
      <c r="E41" s="36"/>
      <c r="F41" s="6"/>
      <c r="G41" s="36"/>
      <c r="H41" s="76"/>
      <c r="I41" s="76"/>
      <c r="J41" s="36"/>
      <c r="K41" s="70">
        <f t="shared" si="2"/>
      </c>
      <c r="L41" s="70"/>
      <c r="M41" s="5">
        <f>IF(J41="","",(K41/J41)/LOOKUP(RIGHT($D$2,3),'定数'!$A$6:$A$13,'定数'!$B$6:$B$13))</f>
      </c>
      <c r="N41" s="36"/>
      <c r="O41" s="6"/>
      <c r="P41" s="79"/>
      <c r="Q41" s="80"/>
      <c r="R41" s="74">
        <f>IF(P41="","",T41*M41*LOOKUP(RIGHT($D$2,3),'定数'!$A$6:$A$13,'定数'!$B$6:$B$13))</f>
      </c>
      <c r="S41" s="74"/>
      <c r="T41" s="75">
        <f t="shared" si="3"/>
      </c>
      <c r="U41" s="75"/>
      <c r="V41">
        <f t="shared" si="5"/>
      </c>
      <c r="W41">
        <f t="shared" si="1"/>
      </c>
    </row>
    <row r="42" spans="2:23" ht="18">
      <c r="B42" s="36">
        <v>34</v>
      </c>
      <c r="C42" s="70">
        <f t="shared" si="0"/>
      </c>
      <c r="D42" s="70"/>
      <c r="E42" s="36"/>
      <c r="F42" s="6"/>
      <c r="G42" s="36"/>
      <c r="H42" s="76"/>
      <c r="I42" s="76"/>
      <c r="J42" s="36"/>
      <c r="K42" s="70">
        <f t="shared" si="2"/>
      </c>
      <c r="L42" s="70"/>
      <c r="M42" s="5">
        <f>IF(J42="","",(K42/J42)/LOOKUP(RIGHT($D$2,3),'定数'!$A$6:$A$13,'定数'!$B$6:$B$13))</f>
      </c>
      <c r="N42" s="36"/>
      <c r="O42" s="6"/>
      <c r="P42" s="79"/>
      <c r="Q42" s="80"/>
      <c r="R42" s="74">
        <f>IF(P42="","",T42*M42*LOOKUP(RIGHT($D$2,3),'定数'!$A$6:$A$13,'定数'!$B$6:$B$13))</f>
      </c>
      <c r="S42" s="74"/>
      <c r="T42" s="75">
        <f t="shared" si="3"/>
      </c>
      <c r="U42" s="75"/>
      <c r="V42">
        <f t="shared" si="5"/>
      </c>
      <c r="W42">
        <f t="shared" si="1"/>
      </c>
    </row>
    <row r="43" spans="2:23" ht="18">
      <c r="B43" s="36">
        <v>35</v>
      </c>
      <c r="C43" s="70">
        <f t="shared" si="0"/>
      </c>
      <c r="D43" s="70"/>
      <c r="E43" s="36"/>
      <c r="F43" s="6"/>
      <c r="G43" s="36"/>
      <c r="H43" s="76"/>
      <c r="I43" s="76"/>
      <c r="J43" s="36"/>
      <c r="K43" s="70">
        <f t="shared" si="2"/>
      </c>
      <c r="L43" s="70"/>
      <c r="M43" s="5">
        <f>IF(J43="","",(K43/J43)/LOOKUP(RIGHT($D$2,3),'定数'!$A$6:$A$13,'定数'!$B$6:$B$13))</f>
      </c>
      <c r="N43" s="36"/>
      <c r="O43" s="6"/>
      <c r="P43" s="79"/>
      <c r="Q43" s="80"/>
      <c r="R43" s="74">
        <f>IF(P43="","",T43*M43*LOOKUP(RIGHT($D$2,3),'定数'!$A$6:$A$13,'定数'!$B$6:$B$13))</f>
      </c>
      <c r="S43" s="74"/>
      <c r="T43" s="75">
        <f t="shared" si="3"/>
      </c>
      <c r="U43" s="75"/>
      <c r="V43">
        <f t="shared" si="5"/>
      </c>
      <c r="W43">
        <f t="shared" si="1"/>
      </c>
    </row>
    <row r="44" spans="2:23" ht="18">
      <c r="B44" s="36">
        <v>36</v>
      </c>
      <c r="C44" s="70">
        <f t="shared" si="0"/>
      </c>
      <c r="D44" s="70"/>
      <c r="E44" s="36"/>
      <c r="F44" s="6"/>
      <c r="G44" s="36"/>
      <c r="H44" s="76"/>
      <c r="I44" s="76"/>
      <c r="J44" s="36"/>
      <c r="K44" s="70">
        <f t="shared" si="2"/>
      </c>
      <c r="L44" s="70"/>
      <c r="M44" s="5">
        <f>IF(J44="","",(K44/J44)/LOOKUP(RIGHT($D$2,3),'定数'!$A$6:$A$13,'定数'!$B$6:$B$13))</f>
      </c>
      <c r="N44" s="36"/>
      <c r="O44" s="6"/>
      <c r="P44" s="79"/>
      <c r="Q44" s="80"/>
      <c r="R44" s="74">
        <f>IF(P44="","",T44*M44*LOOKUP(RIGHT($D$2,3),'定数'!$A$6:$A$13,'定数'!$B$6:$B$13))</f>
      </c>
      <c r="S44" s="74"/>
      <c r="T44" s="75">
        <f t="shared" si="3"/>
      </c>
      <c r="U44" s="75"/>
      <c r="V44">
        <f t="shared" si="5"/>
      </c>
      <c r="W44">
        <f t="shared" si="1"/>
      </c>
    </row>
    <row r="45" spans="2:23" ht="18">
      <c r="B45" s="36">
        <v>37</v>
      </c>
      <c r="C45" s="70">
        <f t="shared" si="0"/>
      </c>
      <c r="D45" s="70"/>
      <c r="E45" s="36"/>
      <c r="F45" s="6"/>
      <c r="G45" s="36"/>
      <c r="H45" s="76"/>
      <c r="I45" s="76"/>
      <c r="J45" s="36"/>
      <c r="K45" s="70">
        <f t="shared" si="2"/>
      </c>
      <c r="L45" s="70"/>
      <c r="M45" s="5">
        <f>IF(J45="","",(K45/J45)/LOOKUP(RIGHT($D$2,3),'定数'!$A$6:$A$13,'定数'!$B$6:$B$13))</f>
      </c>
      <c r="N45" s="36"/>
      <c r="O45" s="6"/>
      <c r="P45" s="79"/>
      <c r="Q45" s="80"/>
      <c r="R45" s="74">
        <f>IF(P45="","",T45*M45*LOOKUP(RIGHT($D$2,3),'定数'!$A$6:$A$13,'定数'!$B$6:$B$13))</f>
      </c>
      <c r="S45" s="74"/>
      <c r="T45" s="75">
        <f t="shared" si="3"/>
      </c>
      <c r="U45" s="75"/>
      <c r="V45">
        <f t="shared" si="5"/>
      </c>
      <c r="W45">
        <f t="shared" si="1"/>
      </c>
    </row>
    <row r="46" spans="2:23" ht="18">
      <c r="B46" s="36">
        <v>38</v>
      </c>
      <c r="C46" s="70">
        <f t="shared" si="0"/>
      </c>
      <c r="D46" s="70"/>
      <c r="E46" s="36"/>
      <c r="F46" s="6"/>
      <c r="G46" s="36"/>
      <c r="H46" s="76"/>
      <c r="I46" s="76"/>
      <c r="J46" s="36"/>
      <c r="K46" s="70">
        <f t="shared" si="2"/>
      </c>
      <c r="L46" s="70"/>
      <c r="M46" s="5">
        <f>IF(J46="","",(K46/J46)/LOOKUP(RIGHT($D$2,3),'定数'!$A$6:$A$13,'定数'!$B$6:$B$13))</f>
      </c>
      <c r="N46" s="36"/>
      <c r="O46" s="6"/>
      <c r="P46" s="79"/>
      <c r="Q46" s="80"/>
      <c r="R46" s="74">
        <f>IF(P46="","",T46*M46*LOOKUP(RIGHT($D$2,3),'定数'!$A$6:$A$13,'定数'!$B$6:$B$13))</f>
      </c>
      <c r="S46" s="74"/>
      <c r="T46" s="75">
        <f t="shared" si="3"/>
      </c>
      <c r="U46" s="75"/>
      <c r="V46">
        <f t="shared" si="5"/>
      </c>
      <c r="W46">
        <f t="shared" si="1"/>
      </c>
    </row>
    <row r="47" spans="2:23" ht="18">
      <c r="B47" s="36">
        <v>39</v>
      </c>
      <c r="C47" s="70">
        <f t="shared" si="0"/>
      </c>
      <c r="D47" s="70"/>
      <c r="E47" s="36"/>
      <c r="F47" s="6"/>
      <c r="G47" s="36"/>
      <c r="H47" s="76"/>
      <c r="I47" s="76"/>
      <c r="J47" s="36"/>
      <c r="K47" s="70">
        <f t="shared" si="2"/>
      </c>
      <c r="L47" s="70"/>
      <c r="M47" s="5">
        <f>IF(J47="","",(K47/J47)/LOOKUP(RIGHT($D$2,3),'定数'!$A$6:$A$13,'定数'!$B$6:$B$13))</f>
      </c>
      <c r="N47" s="36"/>
      <c r="O47" s="6"/>
      <c r="P47" s="79"/>
      <c r="Q47" s="80"/>
      <c r="R47" s="74">
        <f>IF(P47="","",T47*M47*LOOKUP(RIGHT($D$2,3),'定数'!$A$6:$A$13,'定数'!$B$6:$B$13))</f>
      </c>
      <c r="S47" s="74"/>
      <c r="T47" s="75">
        <f t="shared" si="3"/>
      </c>
      <c r="U47" s="75"/>
      <c r="V47">
        <f t="shared" si="5"/>
      </c>
      <c r="W47">
        <f t="shared" si="1"/>
      </c>
    </row>
    <row r="48" spans="2:23" ht="18">
      <c r="B48" s="36">
        <v>40</v>
      </c>
      <c r="C48" s="70">
        <f t="shared" si="0"/>
      </c>
      <c r="D48" s="70"/>
      <c r="E48" s="36"/>
      <c r="F48" s="6"/>
      <c r="G48" s="36"/>
      <c r="H48" s="76"/>
      <c r="I48" s="76"/>
      <c r="J48" s="36"/>
      <c r="K48" s="70">
        <f t="shared" si="2"/>
      </c>
      <c r="L48" s="70"/>
      <c r="M48" s="5">
        <f>IF(J48="","",(K48/J48)/LOOKUP(RIGHT($D$2,3),'定数'!$A$6:$A$13,'定数'!$B$6:$B$13))</f>
      </c>
      <c r="N48" s="36"/>
      <c r="O48" s="6"/>
      <c r="P48" s="79"/>
      <c r="Q48" s="80"/>
      <c r="R48" s="74">
        <f>IF(P48="","",T48*M48*LOOKUP(RIGHT($D$2,3),'定数'!$A$6:$A$13,'定数'!$B$6:$B$13))</f>
      </c>
      <c r="S48" s="74"/>
      <c r="T48" s="75">
        <f t="shared" si="3"/>
      </c>
      <c r="U48" s="75"/>
      <c r="V48">
        <f t="shared" si="5"/>
      </c>
      <c r="W48">
        <f t="shared" si="1"/>
      </c>
    </row>
    <row r="49" spans="2:23" ht="18">
      <c r="B49" s="36">
        <v>41</v>
      </c>
      <c r="C49" s="70">
        <f t="shared" si="0"/>
      </c>
      <c r="D49" s="70"/>
      <c r="E49" s="36"/>
      <c r="F49" s="6"/>
      <c r="G49" s="36"/>
      <c r="H49" s="76"/>
      <c r="I49" s="76"/>
      <c r="J49" s="36"/>
      <c r="K49" s="70">
        <f t="shared" si="2"/>
      </c>
      <c r="L49" s="70"/>
      <c r="M49" s="5">
        <f>IF(J49="","",(K49/J49)/LOOKUP(RIGHT($D$2,3),'定数'!$A$6:$A$13,'定数'!$B$6:$B$13))</f>
      </c>
      <c r="N49" s="36"/>
      <c r="O49" s="6"/>
      <c r="P49" s="79"/>
      <c r="Q49" s="80"/>
      <c r="R49" s="74">
        <f>IF(P49="","",T49*M49*LOOKUP(RIGHT($D$2,3),'定数'!$A$6:$A$13,'定数'!$B$6:$B$13))</f>
      </c>
      <c r="S49" s="74"/>
      <c r="T49" s="75">
        <f t="shared" si="3"/>
      </c>
      <c r="U49" s="75"/>
      <c r="V49">
        <f t="shared" si="5"/>
      </c>
      <c r="W49">
        <f t="shared" si="1"/>
      </c>
    </row>
    <row r="50" spans="2:23" ht="18">
      <c r="B50" s="36">
        <v>42</v>
      </c>
      <c r="C50" s="70">
        <f t="shared" si="0"/>
      </c>
      <c r="D50" s="70"/>
      <c r="E50" s="36"/>
      <c r="F50" s="6"/>
      <c r="G50" s="36"/>
      <c r="H50" s="76"/>
      <c r="I50" s="76"/>
      <c r="J50" s="36"/>
      <c r="K50" s="70">
        <f t="shared" si="2"/>
      </c>
      <c r="L50" s="70"/>
      <c r="M50" s="5">
        <f>IF(J50="","",(K50/J50)/LOOKUP(RIGHT($D$2,3),'定数'!$A$6:$A$13,'定数'!$B$6:$B$13))</f>
      </c>
      <c r="N50" s="36"/>
      <c r="O50" s="6"/>
      <c r="P50" s="79"/>
      <c r="Q50" s="80"/>
      <c r="R50" s="74">
        <f>IF(P50="","",T50*M50*LOOKUP(RIGHT($D$2,3),'定数'!$A$6:$A$13,'定数'!$B$6:$B$13))</f>
      </c>
      <c r="S50" s="74"/>
      <c r="T50" s="75">
        <f t="shared" si="3"/>
      </c>
      <c r="U50" s="75"/>
      <c r="V50">
        <f t="shared" si="5"/>
      </c>
      <c r="W50">
        <f t="shared" si="1"/>
      </c>
    </row>
    <row r="51" spans="2:23" ht="18">
      <c r="B51" s="36">
        <v>43</v>
      </c>
      <c r="C51" s="70">
        <f t="shared" si="0"/>
      </c>
      <c r="D51" s="70"/>
      <c r="E51" s="36"/>
      <c r="F51" s="6"/>
      <c r="G51" s="36"/>
      <c r="H51" s="76"/>
      <c r="I51" s="76"/>
      <c r="J51" s="36"/>
      <c r="K51" s="70">
        <f t="shared" si="2"/>
      </c>
      <c r="L51" s="70"/>
      <c r="M51" s="5">
        <f>IF(J51="","",(K51/J51)/LOOKUP(RIGHT($D$2,3),'定数'!$A$6:$A$13,'定数'!$B$6:$B$13))</f>
      </c>
      <c r="N51" s="36"/>
      <c r="O51" s="6"/>
      <c r="P51" s="79"/>
      <c r="Q51" s="80"/>
      <c r="R51" s="74">
        <f>IF(P51="","",T51*M51*LOOKUP(RIGHT($D$2,3),'定数'!$A$6:$A$13,'定数'!$B$6:$B$13))</f>
      </c>
      <c r="S51" s="74"/>
      <c r="T51" s="75">
        <f t="shared" si="3"/>
      </c>
      <c r="U51" s="75"/>
      <c r="V51">
        <f t="shared" si="5"/>
      </c>
      <c r="W51">
        <f t="shared" si="1"/>
      </c>
    </row>
    <row r="52" spans="2:23" ht="18">
      <c r="B52" s="36">
        <v>44</v>
      </c>
      <c r="C52" s="70">
        <f t="shared" si="0"/>
      </c>
      <c r="D52" s="70"/>
      <c r="E52" s="36"/>
      <c r="F52" s="6"/>
      <c r="G52" s="36"/>
      <c r="H52" s="76"/>
      <c r="I52" s="76"/>
      <c r="J52" s="36"/>
      <c r="K52" s="70">
        <f t="shared" si="2"/>
      </c>
      <c r="L52" s="70"/>
      <c r="M52" s="5">
        <f>IF(J52="","",(K52/J52)/LOOKUP(RIGHT($D$2,3),'定数'!$A$6:$A$13,'定数'!$B$6:$B$13))</f>
      </c>
      <c r="N52" s="36"/>
      <c r="O52" s="6"/>
      <c r="P52" s="79"/>
      <c r="Q52" s="80"/>
      <c r="R52" s="74">
        <f>IF(P52="","",T52*M52*LOOKUP(RIGHT($D$2,3),'定数'!$A$6:$A$13,'定数'!$B$6:$B$13))</f>
      </c>
      <c r="S52" s="74"/>
      <c r="T52" s="75">
        <f t="shared" si="3"/>
      </c>
      <c r="U52" s="75"/>
      <c r="V52">
        <f t="shared" si="5"/>
      </c>
      <c r="W52">
        <f t="shared" si="1"/>
      </c>
    </row>
    <row r="53" spans="2:23" ht="18">
      <c r="B53" s="36">
        <v>45</v>
      </c>
      <c r="C53" s="70">
        <f t="shared" si="0"/>
      </c>
      <c r="D53" s="70"/>
      <c r="E53" s="36"/>
      <c r="F53" s="6"/>
      <c r="G53" s="36"/>
      <c r="H53" s="76"/>
      <c r="I53" s="76"/>
      <c r="J53" s="36"/>
      <c r="K53" s="70">
        <f t="shared" si="2"/>
      </c>
      <c r="L53" s="70"/>
      <c r="M53" s="5">
        <f>IF(J53="","",(K53/J53)/LOOKUP(RIGHT($D$2,3),'定数'!$A$6:$A$13,'定数'!$B$6:$B$13))</f>
      </c>
      <c r="N53" s="36"/>
      <c r="O53" s="6"/>
      <c r="P53" s="79"/>
      <c r="Q53" s="80"/>
      <c r="R53" s="74">
        <f>IF(P53="","",T53*M53*LOOKUP(RIGHT($D$2,3),'定数'!$A$6:$A$13,'定数'!$B$6:$B$13))</f>
      </c>
      <c r="S53" s="74"/>
      <c r="T53" s="75">
        <f t="shared" si="3"/>
      </c>
      <c r="U53" s="75"/>
      <c r="V53">
        <f t="shared" si="5"/>
      </c>
      <c r="W53">
        <f t="shared" si="1"/>
      </c>
    </row>
    <row r="54" spans="2:23" ht="18">
      <c r="B54" s="36">
        <v>46</v>
      </c>
      <c r="C54" s="70">
        <f t="shared" si="0"/>
      </c>
      <c r="D54" s="70"/>
      <c r="E54" s="36"/>
      <c r="F54" s="6"/>
      <c r="G54" s="36"/>
      <c r="H54" s="76"/>
      <c r="I54" s="76"/>
      <c r="J54" s="36"/>
      <c r="K54" s="70">
        <f t="shared" si="2"/>
      </c>
      <c r="L54" s="70"/>
      <c r="M54" s="5">
        <f>IF(J54="","",(K54/J54)/LOOKUP(RIGHT($D$2,3),'定数'!$A$6:$A$13,'定数'!$B$6:$B$13))</f>
      </c>
      <c r="N54" s="36"/>
      <c r="O54" s="6"/>
      <c r="P54" s="79"/>
      <c r="Q54" s="80"/>
      <c r="R54" s="74">
        <f>IF(P54="","",T54*M54*LOOKUP(RIGHT($D$2,3),'定数'!$A$6:$A$13,'定数'!$B$6:$B$13))</f>
      </c>
      <c r="S54" s="74"/>
      <c r="T54" s="75">
        <f t="shared" si="3"/>
      </c>
      <c r="U54" s="75"/>
      <c r="V54">
        <f t="shared" si="5"/>
      </c>
      <c r="W54">
        <f t="shared" si="1"/>
      </c>
    </row>
    <row r="55" spans="2:23" ht="18">
      <c r="B55" s="36">
        <v>47</v>
      </c>
      <c r="C55" s="70">
        <f t="shared" si="0"/>
      </c>
      <c r="D55" s="70"/>
      <c r="E55" s="36"/>
      <c r="F55" s="6"/>
      <c r="G55" s="36"/>
      <c r="H55" s="76"/>
      <c r="I55" s="76"/>
      <c r="J55" s="36"/>
      <c r="K55" s="70">
        <f t="shared" si="2"/>
      </c>
      <c r="L55" s="70"/>
      <c r="M55" s="5">
        <f>IF(J55="","",(K55/J55)/LOOKUP(RIGHT($D$2,3),'定数'!$A$6:$A$13,'定数'!$B$6:$B$13))</f>
      </c>
      <c r="N55" s="36"/>
      <c r="O55" s="6"/>
      <c r="P55" s="79"/>
      <c r="Q55" s="80"/>
      <c r="R55" s="74">
        <f>IF(P55="","",T55*M55*LOOKUP(RIGHT($D$2,3),'定数'!$A$6:$A$13,'定数'!$B$6:$B$13))</f>
      </c>
      <c r="S55" s="74"/>
      <c r="T55" s="75">
        <f t="shared" si="3"/>
      </c>
      <c r="U55" s="75"/>
      <c r="V55">
        <f t="shared" si="5"/>
      </c>
      <c r="W55">
        <f t="shared" si="1"/>
      </c>
    </row>
    <row r="56" spans="2:23" ht="18">
      <c r="B56" s="36">
        <v>48</v>
      </c>
      <c r="C56" s="70">
        <f t="shared" si="0"/>
      </c>
      <c r="D56" s="70"/>
      <c r="E56" s="36"/>
      <c r="F56" s="6"/>
      <c r="G56" s="36"/>
      <c r="H56" s="76"/>
      <c r="I56" s="76"/>
      <c r="J56" s="36"/>
      <c r="K56" s="70">
        <f t="shared" si="2"/>
      </c>
      <c r="L56" s="70"/>
      <c r="M56" s="5">
        <f>IF(J56="","",(K56/J56)/LOOKUP(RIGHT($D$2,3),'定数'!$A$6:$A$13,'定数'!$B$6:$B$13))</f>
      </c>
      <c r="N56" s="36"/>
      <c r="O56" s="6"/>
      <c r="P56" s="79"/>
      <c r="Q56" s="80"/>
      <c r="R56" s="74">
        <f>IF(P56="","",T56*M56*LOOKUP(RIGHT($D$2,3),'定数'!$A$6:$A$13,'定数'!$B$6:$B$13))</f>
      </c>
      <c r="S56" s="74"/>
      <c r="T56" s="75">
        <f t="shared" si="3"/>
      </c>
      <c r="U56" s="75"/>
      <c r="V56">
        <f t="shared" si="5"/>
      </c>
      <c r="W56">
        <f t="shared" si="1"/>
      </c>
    </row>
    <row r="57" spans="2:23" ht="18">
      <c r="B57" s="36">
        <v>49</v>
      </c>
      <c r="C57" s="70">
        <f t="shared" si="0"/>
      </c>
      <c r="D57" s="70"/>
      <c r="E57" s="36"/>
      <c r="F57" s="6"/>
      <c r="G57" s="36"/>
      <c r="H57" s="76"/>
      <c r="I57" s="76"/>
      <c r="J57" s="36"/>
      <c r="K57" s="70">
        <f t="shared" si="2"/>
      </c>
      <c r="L57" s="70"/>
      <c r="M57" s="5">
        <f>IF(J57="","",(K57/J57)/LOOKUP(RIGHT($D$2,3),'定数'!$A$6:$A$13,'定数'!$B$6:$B$13))</f>
      </c>
      <c r="N57" s="36"/>
      <c r="O57" s="6"/>
      <c r="P57" s="79"/>
      <c r="Q57" s="80"/>
      <c r="R57" s="74">
        <f>IF(P57="","",T57*M57*LOOKUP(RIGHT($D$2,3),'定数'!$A$6:$A$13,'定数'!$B$6:$B$13))</f>
      </c>
      <c r="S57" s="74"/>
      <c r="T57" s="75">
        <f t="shared" si="3"/>
      </c>
      <c r="U57" s="75"/>
      <c r="V57">
        <f t="shared" si="5"/>
      </c>
      <c r="W57">
        <f t="shared" si="1"/>
      </c>
    </row>
    <row r="58" spans="2:23" ht="18">
      <c r="B58" s="36">
        <v>50</v>
      </c>
      <c r="C58" s="70">
        <f t="shared" si="0"/>
      </c>
      <c r="D58" s="70"/>
      <c r="E58" s="36"/>
      <c r="F58" s="6"/>
      <c r="G58" s="36"/>
      <c r="H58" s="76"/>
      <c r="I58" s="76"/>
      <c r="J58" s="36"/>
      <c r="K58" s="70">
        <f t="shared" si="2"/>
      </c>
      <c r="L58" s="70"/>
      <c r="M58" s="5">
        <f>IF(J58="","",(K58/J58)/LOOKUP(RIGHT($D$2,3),'定数'!$A$6:$A$13,'定数'!$B$6:$B$13))</f>
      </c>
      <c r="N58" s="36"/>
      <c r="O58" s="6"/>
      <c r="P58" s="79"/>
      <c r="Q58" s="80"/>
      <c r="R58" s="74">
        <f>IF(P58="","",T58*M58*LOOKUP(RIGHT($D$2,3),'定数'!$A$6:$A$13,'定数'!$B$6:$B$13))</f>
      </c>
      <c r="S58" s="74"/>
      <c r="T58" s="75">
        <f t="shared" si="3"/>
      </c>
      <c r="U58" s="75"/>
      <c r="V58">
        <f t="shared" si="5"/>
      </c>
      <c r="W58">
        <f t="shared" si="1"/>
      </c>
    </row>
    <row r="59" spans="2:23" ht="18">
      <c r="B59" s="36">
        <v>51</v>
      </c>
      <c r="C59" s="70">
        <f t="shared" si="0"/>
      </c>
      <c r="D59" s="70"/>
      <c r="E59" s="36"/>
      <c r="F59" s="6"/>
      <c r="G59" s="36"/>
      <c r="H59" s="76"/>
      <c r="I59" s="76"/>
      <c r="J59" s="36"/>
      <c r="K59" s="70">
        <f t="shared" si="2"/>
      </c>
      <c r="L59" s="70"/>
      <c r="M59" s="5">
        <f>IF(J59="","",(K59/J59)/LOOKUP(RIGHT($D$2,3),'定数'!$A$6:$A$13,'定数'!$B$6:$B$13))</f>
      </c>
      <c r="N59" s="36"/>
      <c r="O59" s="6"/>
      <c r="P59" s="79"/>
      <c r="Q59" s="80"/>
      <c r="R59" s="74">
        <f>IF(P59="","",T59*M59*LOOKUP(RIGHT($D$2,3),'定数'!$A$6:$A$13,'定数'!$B$6:$B$13))</f>
      </c>
      <c r="S59" s="74"/>
      <c r="T59" s="75">
        <f t="shared" si="3"/>
      </c>
      <c r="U59" s="75"/>
      <c r="V59">
        <f t="shared" si="5"/>
      </c>
      <c r="W59">
        <f t="shared" si="1"/>
      </c>
    </row>
    <row r="60" spans="2:23" ht="18">
      <c r="B60" s="36">
        <v>52</v>
      </c>
      <c r="C60" s="70">
        <f t="shared" si="0"/>
      </c>
      <c r="D60" s="70"/>
      <c r="E60" s="36"/>
      <c r="F60" s="6"/>
      <c r="G60" s="36"/>
      <c r="H60" s="76"/>
      <c r="I60" s="76"/>
      <c r="J60" s="36"/>
      <c r="K60" s="70">
        <f t="shared" si="2"/>
      </c>
      <c r="L60" s="70"/>
      <c r="M60" s="5">
        <f>IF(J60="","",(K60/J60)/LOOKUP(RIGHT($D$2,3),'定数'!$A$6:$A$13,'定数'!$B$6:$B$13))</f>
      </c>
      <c r="N60" s="36"/>
      <c r="O60" s="6"/>
      <c r="P60" s="79"/>
      <c r="Q60" s="80"/>
      <c r="R60" s="74">
        <f>IF(P60="","",T60*M60*LOOKUP(RIGHT($D$2,3),'定数'!$A$6:$A$13,'定数'!$B$6:$B$13))</f>
      </c>
      <c r="S60" s="74"/>
      <c r="T60" s="75">
        <f t="shared" si="3"/>
      </c>
      <c r="U60" s="75"/>
      <c r="V60">
        <f t="shared" si="5"/>
      </c>
      <c r="W60">
        <f t="shared" si="1"/>
      </c>
    </row>
    <row r="61" spans="2:23" ht="18">
      <c r="B61" s="36">
        <v>53</v>
      </c>
      <c r="C61" s="70">
        <f t="shared" si="0"/>
      </c>
      <c r="D61" s="70"/>
      <c r="E61" s="36"/>
      <c r="F61" s="6"/>
      <c r="G61" s="36"/>
      <c r="H61" s="76"/>
      <c r="I61" s="76"/>
      <c r="J61" s="36"/>
      <c r="K61" s="70">
        <f t="shared" si="2"/>
      </c>
      <c r="L61" s="70"/>
      <c r="M61" s="5">
        <f>IF(J61="","",(K61/J61)/LOOKUP(RIGHT($D$2,3),'定数'!$A$6:$A$13,'定数'!$B$6:$B$13))</f>
      </c>
      <c r="N61" s="36"/>
      <c r="O61" s="6"/>
      <c r="P61" s="79"/>
      <c r="Q61" s="80"/>
      <c r="R61" s="74">
        <f>IF(P61="","",T61*M61*LOOKUP(RIGHT($D$2,3),'定数'!$A$6:$A$13,'定数'!$B$6:$B$13))</f>
      </c>
      <c r="S61" s="74"/>
      <c r="T61" s="75">
        <f t="shared" si="3"/>
      </c>
      <c r="U61" s="75"/>
      <c r="V61">
        <f t="shared" si="5"/>
      </c>
      <c r="W61">
        <f t="shared" si="1"/>
      </c>
    </row>
    <row r="62" spans="2:23" ht="18">
      <c r="B62" s="36">
        <v>54</v>
      </c>
      <c r="C62" s="70">
        <f t="shared" si="0"/>
      </c>
      <c r="D62" s="70"/>
      <c r="E62" s="36"/>
      <c r="F62" s="6"/>
      <c r="G62" s="36"/>
      <c r="H62" s="76"/>
      <c r="I62" s="76"/>
      <c r="J62" s="36"/>
      <c r="K62" s="70">
        <f t="shared" si="2"/>
      </c>
      <c r="L62" s="70"/>
      <c r="M62" s="5">
        <f>IF(J62="","",(K62/J62)/LOOKUP(RIGHT($D$2,3),'定数'!$A$6:$A$13,'定数'!$B$6:$B$13))</f>
      </c>
      <c r="N62" s="36"/>
      <c r="O62" s="6"/>
      <c r="P62" s="79"/>
      <c r="Q62" s="80"/>
      <c r="R62" s="74">
        <f>IF(P62="","",T62*M62*LOOKUP(RIGHT($D$2,3),'定数'!$A$6:$A$13,'定数'!$B$6:$B$13))</f>
      </c>
      <c r="S62" s="74"/>
      <c r="T62" s="75">
        <f t="shared" si="3"/>
      </c>
      <c r="U62" s="75"/>
      <c r="V62">
        <f t="shared" si="5"/>
      </c>
      <c r="W62">
        <f t="shared" si="1"/>
      </c>
    </row>
    <row r="63" spans="2:23" ht="18">
      <c r="B63" s="36">
        <v>55</v>
      </c>
      <c r="C63" s="70">
        <f t="shared" si="0"/>
      </c>
      <c r="D63" s="70"/>
      <c r="E63" s="36"/>
      <c r="F63" s="6"/>
      <c r="G63" s="36"/>
      <c r="H63" s="76"/>
      <c r="I63" s="76"/>
      <c r="J63" s="36"/>
      <c r="K63" s="70">
        <f t="shared" si="2"/>
      </c>
      <c r="L63" s="70"/>
      <c r="M63" s="5">
        <f>IF(J63="","",(K63/J63)/LOOKUP(RIGHT($D$2,3),'定数'!$A$6:$A$13,'定数'!$B$6:$B$13))</f>
      </c>
      <c r="N63" s="36"/>
      <c r="O63" s="6"/>
      <c r="P63" s="79"/>
      <c r="Q63" s="80"/>
      <c r="R63" s="74">
        <f>IF(P63="","",T63*M63*LOOKUP(RIGHT($D$2,3),'定数'!$A$6:$A$13,'定数'!$B$6:$B$13))</f>
      </c>
      <c r="S63" s="74"/>
      <c r="T63" s="75">
        <f t="shared" si="3"/>
      </c>
      <c r="U63" s="75"/>
      <c r="V63">
        <f t="shared" si="5"/>
      </c>
      <c r="W63">
        <f t="shared" si="1"/>
      </c>
    </row>
    <row r="64" spans="2:23" ht="18">
      <c r="B64" s="36">
        <v>56</v>
      </c>
      <c r="C64" s="70">
        <f t="shared" si="0"/>
      </c>
      <c r="D64" s="70"/>
      <c r="E64" s="36"/>
      <c r="F64" s="6"/>
      <c r="G64" s="36"/>
      <c r="H64" s="76"/>
      <c r="I64" s="76"/>
      <c r="J64" s="36"/>
      <c r="K64" s="70">
        <f t="shared" si="2"/>
      </c>
      <c r="L64" s="70"/>
      <c r="M64" s="5">
        <f>IF(J64="","",(K64/J64)/LOOKUP(RIGHT($D$2,3),'定数'!$A$6:$A$13,'定数'!$B$6:$B$13))</f>
      </c>
      <c r="N64" s="36"/>
      <c r="O64" s="6"/>
      <c r="P64" s="79"/>
      <c r="Q64" s="80"/>
      <c r="R64" s="74">
        <f>IF(P64="","",T64*M64*LOOKUP(RIGHT($D$2,3),'定数'!$A$6:$A$13,'定数'!$B$6:$B$13))</f>
      </c>
      <c r="S64" s="74"/>
      <c r="T64" s="75">
        <f t="shared" si="3"/>
      </c>
      <c r="U64" s="75"/>
      <c r="V64">
        <f t="shared" si="5"/>
      </c>
      <c r="W64">
        <f t="shared" si="1"/>
      </c>
    </row>
    <row r="65" spans="2:23" ht="18">
      <c r="B65" s="36">
        <v>57</v>
      </c>
      <c r="C65" s="70">
        <f t="shared" si="0"/>
      </c>
      <c r="D65" s="70"/>
      <c r="E65" s="36"/>
      <c r="F65" s="6"/>
      <c r="G65" s="36"/>
      <c r="H65" s="76"/>
      <c r="I65" s="76"/>
      <c r="J65" s="36"/>
      <c r="K65" s="70">
        <f t="shared" si="2"/>
      </c>
      <c r="L65" s="70"/>
      <c r="M65" s="5">
        <f>IF(J65="","",(K65/J65)/LOOKUP(RIGHT($D$2,3),'定数'!$A$6:$A$13,'定数'!$B$6:$B$13))</f>
      </c>
      <c r="N65" s="36"/>
      <c r="O65" s="6"/>
      <c r="P65" s="79"/>
      <c r="Q65" s="80"/>
      <c r="R65" s="74">
        <f>IF(P65="","",T65*M65*LOOKUP(RIGHT($D$2,3),'定数'!$A$6:$A$13,'定数'!$B$6:$B$13))</f>
      </c>
      <c r="S65" s="74"/>
      <c r="T65" s="75">
        <f t="shared" si="3"/>
      </c>
      <c r="U65" s="75"/>
      <c r="V65">
        <f t="shared" si="5"/>
      </c>
      <c r="W65">
        <f t="shared" si="1"/>
      </c>
    </row>
    <row r="66" spans="2:23" ht="18">
      <c r="B66" s="36">
        <v>58</v>
      </c>
      <c r="C66" s="70">
        <f t="shared" si="0"/>
      </c>
      <c r="D66" s="70"/>
      <c r="E66" s="36"/>
      <c r="F66" s="6"/>
      <c r="G66" s="36"/>
      <c r="H66" s="76"/>
      <c r="I66" s="76"/>
      <c r="J66" s="36"/>
      <c r="K66" s="70">
        <f t="shared" si="2"/>
      </c>
      <c r="L66" s="70"/>
      <c r="M66" s="5">
        <f>IF(J66="","",(K66/J66)/LOOKUP(RIGHT($D$2,3),'定数'!$A$6:$A$13,'定数'!$B$6:$B$13))</f>
      </c>
      <c r="N66" s="36"/>
      <c r="O66" s="6"/>
      <c r="P66" s="79"/>
      <c r="Q66" s="80"/>
      <c r="R66" s="74">
        <f>IF(P66="","",T66*M66*LOOKUP(RIGHT($D$2,3),'定数'!$A$6:$A$13,'定数'!$B$6:$B$13))</f>
      </c>
      <c r="S66" s="74"/>
      <c r="T66" s="75">
        <f t="shared" si="3"/>
      </c>
      <c r="U66" s="75"/>
      <c r="V66">
        <f t="shared" si="5"/>
      </c>
      <c r="W66">
        <f t="shared" si="1"/>
      </c>
    </row>
    <row r="67" spans="2:23" ht="18">
      <c r="B67" s="36">
        <v>59</v>
      </c>
      <c r="C67" s="70">
        <f t="shared" si="0"/>
      </c>
      <c r="D67" s="70"/>
      <c r="E67" s="36"/>
      <c r="F67" s="6"/>
      <c r="G67" s="36"/>
      <c r="H67" s="76"/>
      <c r="I67" s="76"/>
      <c r="J67" s="36"/>
      <c r="K67" s="70">
        <f t="shared" si="2"/>
      </c>
      <c r="L67" s="70"/>
      <c r="M67" s="5">
        <f>IF(J67="","",(K67/J67)/LOOKUP(RIGHT($D$2,3),'定数'!$A$6:$A$13,'定数'!$B$6:$B$13))</f>
      </c>
      <c r="N67" s="36"/>
      <c r="O67" s="6"/>
      <c r="P67" s="79"/>
      <c r="Q67" s="80"/>
      <c r="R67" s="74">
        <f>IF(P67="","",T67*M67*LOOKUP(RIGHT($D$2,3),'定数'!$A$6:$A$13,'定数'!$B$6:$B$13))</f>
      </c>
      <c r="S67" s="74"/>
      <c r="T67" s="75">
        <f t="shared" si="3"/>
      </c>
      <c r="U67" s="75"/>
      <c r="V67">
        <f t="shared" si="5"/>
      </c>
      <c r="W67">
        <f t="shared" si="1"/>
      </c>
    </row>
    <row r="68" spans="2:23" ht="18">
      <c r="B68" s="36">
        <v>60</v>
      </c>
      <c r="C68" s="70">
        <f t="shared" si="0"/>
      </c>
      <c r="D68" s="70"/>
      <c r="E68" s="36"/>
      <c r="F68" s="6"/>
      <c r="G68" s="36"/>
      <c r="H68" s="76"/>
      <c r="I68" s="76"/>
      <c r="J68" s="36"/>
      <c r="K68" s="70">
        <f t="shared" si="2"/>
      </c>
      <c r="L68" s="70"/>
      <c r="M68" s="5">
        <f>IF(J68="","",(K68/J68)/LOOKUP(RIGHT($D$2,3),'定数'!$A$6:$A$13,'定数'!$B$6:$B$13))</f>
      </c>
      <c r="N68" s="36"/>
      <c r="O68" s="6"/>
      <c r="P68" s="79"/>
      <c r="Q68" s="80"/>
      <c r="R68" s="74">
        <f>IF(P68="","",T68*M68*LOOKUP(RIGHT($D$2,3),'定数'!$A$6:$A$13,'定数'!$B$6:$B$13))</f>
      </c>
      <c r="S68" s="74"/>
      <c r="T68" s="75">
        <f t="shared" si="3"/>
      </c>
      <c r="U68" s="75"/>
      <c r="V68">
        <f t="shared" si="5"/>
      </c>
      <c r="W68">
        <f t="shared" si="1"/>
      </c>
    </row>
    <row r="69" spans="2:23" ht="18">
      <c r="B69" s="36">
        <v>61</v>
      </c>
      <c r="C69" s="70">
        <f t="shared" si="0"/>
      </c>
      <c r="D69" s="70"/>
      <c r="E69" s="36"/>
      <c r="F69" s="6"/>
      <c r="G69" s="36"/>
      <c r="H69" s="76"/>
      <c r="I69" s="76"/>
      <c r="J69" s="36"/>
      <c r="K69" s="70">
        <f t="shared" si="2"/>
      </c>
      <c r="L69" s="70"/>
      <c r="M69" s="5">
        <f>IF(J69="","",(K69/J69)/LOOKUP(RIGHT($D$2,3),'定数'!$A$6:$A$13,'定数'!$B$6:$B$13))</f>
      </c>
      <c r="N69" s="36"/>
      <c r="O69" s="6"/>
      <c r="P69" s="79"/>
      <c r="Q69" s="80"/>
      <c r="R69" s="74">
        <f>IF(P69="","",T69*M69*LOOKUP(RIGHT($D$2,3),'定数'!$A$6:$A$13,'定数'!$B$6:$B$13))</f>
      </c>
      <c r="S69" s="74"/>
      <c r="T69" s="75">
        <f t="shared" si="3"/>
      </c>
      <c r="U69" s="75"/>
      <c r="V69">
        <f t="shared" si="5"/>
      </c>
      <c r="W69">
        <f t="shared" si="1"/>
      </c>
    </row>
    <row r="70" spans="2:23" ht="18">
      <c r="B70" s="36">
        <v>62</v>
      </c>
      <c r="C70" s="70">
        <f t="shared" si="0"/>
      </c>
      <c r="D70" s="70"/>
      <c r="E70" s="36"/>
      <c r="F70" s="6"/>
      <c r="G70" s="36"/>
      <c r="H70" s="76"/>
      <c r="I70" s="76"/>
      <c r="J70" s="36"/>
      <c r="K70" s="70">
        <f t="shared" si="2"/>
      </c>
      <c r="L70" s="70"/>
      <c r="M70" s="5">
        <f>IF(J70="","",(K70/J70)/LOOKUP(RIGHT($D$2,3),'定数'!$A$6:$A$13,'定数'!$B$6:$B$13))</f>
      </c>
      <c r="N70" s="36"/>
      <c r="O70" s="6"/>
      <c r="P70" s="79"/>
      <c r="Q70" s="80"/>
      <c r="R70" s="74">
        <f>IF(P70="","",T70*M70*LOOKUP(RIGHT($D$2,3),'定数'!$A$6:$A$13,'定数'!$B$6:$B$13))</f>
      </c>
      <c r="S70" s="74"/>
      <c r="T70" s="75">
        <f t="shared" si="3"/>
      </c>
      <c r="U70" s="75"/>
      <c r="V70">
        <f t="shared" si="5"/>
      </c>
      <c r="W70">
        <f t="shared" si="1"/>
      </c>
    </row>
    <row r="71" spans="2:23" ht="18">
      <c r="B71" s="36">
        <v>63</v>
      </c>
      <c r="C71" s="70">
        <f t="shared" si="0"/>
      </c>
      <c r="D71" s="70"/>
      <c r="E71" s="36"/>
      <c r="F71" s="6"/>
      <c r="G71" s="36"/>
      <c r="H71" s="76"/>
      <c r="I71" s="76"/>
      <c r="J71" s="36"/>
      <c r="K71" s="70">
        <f t="shared" si="2"/>
      </c>
      <c r="L71" s="70"/>
      <c r="M71" s="5">
        <f>IF(J71="","",(K71/J71)/LOOKUP(RIGHT($D$2,3),'定数'!$A$6:$A$13,'定数'!$B$6:$B$13))</f>
      </c>
      <c r="N71" s="36"/>
      <c r="O71" s="6"/>
      <c r="P71" s="79"/>
      <c r="Q71" s="80"/>
      <c r="R71" s="74">
        <f>IF(P71="","",T71*M71*LOOKUP(RIGHT($D$2,3),'定数'!$A$6:$A$13,'定数'!$B$6:$B$13))</f>
      </c>
      <c r="S71" s="74"/>
      <c r="T71" s="75">
        <f t="shared" si="3"/>
      </c>
      <c r="U71" s="75"/>
      <c r="V71">
        <f t="shared" si="5"/>
      </c>
      <c r="W71">
        <f t="shared" si="1"/>
      </c>
    </row>
    <row r="72" spans="2:23" ht="18">
      <c r="B72" s="36">
        <v>64</v>
      </c>
      <c r="C72" s="70">
        <f t="shared" si="0"/>
      </c>
      <c r="D72" s="70"/>
      <c r="E72" s="36"/>
      <c r="F72" s="6"/>
      <c r="G72" s="36"/>
      <c r="H72" s="76"/>
      <c r="I72" s="76"/>
      <c r="J72" s="36"/>
      <c r="K72" s="70">
        <f t="shared" si="2"/>
      </c>
      <c r="L72" s="70"/>
      <c r="M72" s="5">
        <f>IF(J72="","",(K72/J72)/LOOKUP(RIGHT($D$2,3),'定数'!$A$6:$A$13,'定数'!$B$6:$B$13))</f>
      </c>
      <c r="N72" s="36"/>
      <c r="O72" s="6"/>
      <c r="P72" s="79"/>
      <c r="Q72" s="80"/>
      <c r="R72" s="74">
        <f>IF(P72="","",T72*M72*LOOKUP(RIGHT($D$2,3),'定数'!$A$6:$A$13,'定数'!$B$6:$B$13))</f>
      </c>
      <c r="S72" s="74"/>
      <c r="T72" s="75">
        <f t="shared" si="3"/>
      </c>
      <c r="U72" s="75"/>
      <c r="V72">
        <f t="shared" si="5"/>
      </c>
      <c r="W72">
        <f t="shared" si="1"/>
      </c>
    </row>
    <row r="73" spans="2:23" ht="18">
      <c r="B73" s="36">
        <v>65</v>
      </c>
      <c r="C73" s="70">
        <f t="shared" si="0"/>
      </c>
      <c r="D73" s="70"/>
      <c r="E73" s="36"/>
      <c r="F73" s="6"/>
      <c r="G73" s="36"/>
      <c r="H73" s="76"/>
      <c r="I73" s="76"/>
      <c r="J73" s="36"/>
      <c r="K73" s="70">
        <f t="shared" si="2"/>
      </c>
      <c r="L73" s="70"/>
      <c r="M73" s="5">
        <f>IF(J73="","",(K73/J73)/LOOKUP(RIGHT($D$2,3),'定数'!$A$6:$A$13,'定数'!$B$6:$B$13))</f>
      </c>
      <c r="N73" s="36"/>
      <c r="O73" s="6"/>
      <c r="P73" s="79"/>
      <c r="Q73" s="80"/>
      <c r="R73" s="74">
        <f>IF(P73="","",T73*M73*LOOKUP(RIGHT($D$2,3),'定数'!$A$6:$A$13,'定数'!$B$6:$B$13))</f>
      </c>
      <c r="S73" s="74"/>
      <c r="T73" s="75">
        <f t="shared" si="3"/>
      </c>
      <c r="U73" s="75"/>
      <c r="V73">
        <f t="shared" si="5"/>
      </c>
      <c r="W73">
        <f t="shared" si="1"/>
      </c>
    </row>
    <row r="74" spans="2:23" ht="18">
      <c r="B74" s="36">
        <v>66</v>
      </c>
      <c r="C74" s="70">
        <f aca="true" t="shared" si="6" ref="C74:C108">IF(R73="","",C73+R73)</f>
      </c>
      <c r="D74" s="70"/>
      <c r="E74" s="36"/>
      <c r="F74" s="6"/>
      <c r="G74" s="36"/>
      <c r="H74" s="76"/>
      <c r="I74" s="76"/>
      <c r="J74" s="36"/>
      <c r="K74" s="70">
        <f t="shared" si="2"/>
      </c>
      <c r="L74" s="70"/>
      <c r="M74" s="5">
        <f>IF(J74="","",(K74/J74)/LOOKUP(RIGHT($D$2,3),'定数'!$A$6:$A$13,'定数'!$B$6:$B$13))</f>
      </c>
      <c r="N74" s="36"/>
      <c r="O74" s="6"/>
      <c r="P74" s="79"/>
      <c r="Q74" s="80"/>
      <c r="R74" s="74">
        <f>IF(P74="","",T74*M74*LOOKUP(RIGHT($D$2,3),'定数'!$A$6:$A$13,'定数'!$B$6:$B$13))</f>
      </c>
      <c r="S74" s="74"/>
      <c r="T74" s="75">
        <f t="shared" si="3"/>
      </c>
      <c r="U74" s="75"/>
      <c r="V74">
        <f t="shared" si="5"/>
      </c>
      <c r="W74">
        <f aca="true" t="shared" si="7" ref="W74:W108">IF(T74&lt;&gt;"",IF(T74&lt;0,1+W73,0),"")</f>
      </c>
    </row>
    <row r="75" spans="2:23" ht="18">
      <c r="B75" s="36">
        <v>67</v>
      </c>
      <c r="C75" s="70">
        <f t="shared" si="6"/>
      </c>
      <c r="D75" s="70"/>
      <c r="E75" s="36"/>
      <c r="F75" s="6"/>
      <c r="G75" s="36"/>
      <c r="H75" s="76"/>
      <c r="I75" s="76"/>
      <c r="J75" s="36"/>
      <c r="K75" s="70">
        <f aca="true" t="shared" si="8" ref="K75:K108">IF(J75="","",C75*0.05)</f>
      </c>
      <c r="L75" s="70"/>
      <c r="M75" s="5">
        <f>IF(J75="","",(K75/J75)/LOOKUP(RIGHT($D$2,3),'定数'!$A$6:$A$13,'定数'!$B$6:$B$13))</f>
      </c>
      <c r="N75" s="36"/>
      <c r="O75" s="6"/>
      <c r="P75" s="79"/>
      <c r="Q75" s="80"/>
      <c r="R75" s="74">
        <f>IF(P75="","",T75*M75*LOOKUP(RIGHT($D$2,3),'定数'!$A$6:$A$13,'定数'!$B$6:$B$13))</f>
      </c>
      <c r="S75" s="74"/>
      <c r="T75" s="75">
        <f t="shared" si="3"/>
      </c>
      <c r="U75" s="75"/>
      <c r="V75">
        <f t="shared" si="5"/>
      </c>
      <c r="W75">
        <f t="shared" si="7"/>
      </c>
    </row>
    <row r="76" spans="2:23" ht="18">
      <c r="B76" s="36">
        <v>68</v>
      </c>
      <c r="C76" s="70">
        <f t="shared" si="6"/>
      </c>
      <c r="D76" s="70"/>
      <c r="E76" s="36"/>
      <c r="F76" s="6"/>
      <c r="G76" s="36"/>
      <c r="H76" s="76"/>
      <c r="I76" s="76"/>
      <c r="J76" s="36"/>
      <c r="K76" s="70">
        <f t="shared" si="8"/>
      </c>
      <c r="L76" s="70"/>
      <c r="M76" s="5">
        <f>IF(J76="","",(K76/J76)/LOOKUP(RIGHT($D$2,3),'定数'!$A$6:$A$13,'定数'!$B$6:$B$13))</f>
      </c>
      <c r="N76" s="36"/>
      <c r="O76" s="6"/>
      <c r="P76" s="79"/>
      <c r="Q76" s="80"/>
      <c r="R76" s="74">
        <f>IF(P76="","",T76*M76*LOOKUP(RIGHT($D$2,3),'定数'!$A$6:$A$13,'定数'!$B$6:$B$13))</f>
      </c>
      <c r="S76" s="74"/>
      <c r="T76" s="75">
        <f aca="true" t="shared" si="9" ref="T76:T108">IF(P76="","",IF(G76="買",(P76-H76),(H76-P76))*IF(RIGHT($D$2,3)="JPY",100,10000))</f>
      </c>
      <c r="U76" s="75"/>
      <c r="V76">
        <f t="shared" si="5"/>
      </c>
      <c r="W76">
        <f t="shared" si="7"/>
      </c>
    </row>
    <row r="77" spans="2:23" ht="18">
      <c r="B77" s="36">
        <v>69</v>
      </c>
      <c r="C77" s="70">
        <f t="shared" si="6"/>
      </c>
      <c r="D77" s="70"/>
      <c r="E77" s="36"/>
      <c r="F77" s="6"/>
      <c r="G77" s="36"/>
      <c r="H77" s="76"/>
      <c r="I77" s="76"/>
      <c r="J77" s="36"/>
      <c r="K77" s="70">
        <f t="shared" si="8"/>
      </c>
      <c r="L77" s="70"/>
      <c r="M77" s="5">
        <f>IF(J77="","",(K77/J77)/LOOKUP(RIGHT($D$2,3),'定数'!$A$6:$A$13,'定数'!$B$6:$B$13))</f>
      </c>
      <c r="N77" s="36"/>
      <c r="O77" s="6"/>
      <c r="P77" s="79"/>
      <c r="Q77" s="80"/>
      <c r="R77" s="74">
        <f>IF(P77="","",T77*M77*LOOKUP(RIGHT($D$2,3),'定数'!$A$6:$A$13,'定数'!$B$6:$B$13))</f>
      </c>
      <c r="S77" s="74"/>
      <c r="T77" s="75">
        <f t="shared" si="9"/>
      </c>
      <c r="U77" s="75"/>
      <c r="V77">
        <f t="shared" si="5"/>
      </c>
      <c r="W77">
        <f t="shared" si="7"/>
      </c>
    </row>
    <row r="78" spans="2:23" ht="18">
      <c r="B78" s="36">
        <v>70</v>
      </c>
      <c r="C78" s="70">
        <f t="shared" si="6"/>
      </c>
      <c r="D78" s="70"/>
      <c r="E78" s="36"/>
      <c r="F78" s="6"/>
      <c r="G78" s="36"/>
      <c r="H78" s="76"/>
      <c r="I78" s="76"/>
      <c r="J78" s="36"/>
      <c r="K78" s="70">
        <f t="shared" si="8"/>
      </c>
      <c r="L78" s="70"/>
      <c r="M78" s="5">
        <f>IF(J78="","",(K78/J78)/LOOKUP(RIGHT($D$2,3),'定数'!$A$6:$A$13,'定数'!$B$6:$B$13))</f>
      </c>
      <c r="N78" s="36"/>
      <c r="O78" s="6"/>
      <c r="P78" s="79"/>
      <c r="Q78" s="80"/>
      <c r="R78" s="74">
        <f>IF(P78="","",T78*M78*LOOKUP(RIGHT($D$2,3),'定数'!$A$6:$A$13,'定数'!$B$6:$B$13))</f>
      </c>
      <c r="S78" s="74"/>
      <c r="T78" s="75">
        <f t="shared" si="9"/>
      </c>
      <c r="U78" s="75"/>
      <c r="V78">
        <f aca="true" t="shared" si="10" ref="V78:V108">IF(S78&lt;&gt;"",IF(S78&lt;0,1+V77,0),"")</f>
      </c>
      <c r="W78">
        <f t="shared" si="7"/>
      </c>
    </row>
    <row r="79" spans="2:23" ht="18">
      <c r="B79" s="36">
        <v>71</v>
      </c>
      <c r="C79" s="70">
        <f t="shared" si="6"/>
      </c>
      <c r="D79" s="70"/>
      <c r="E79" s="36"/>
      <c r="F79" s="6"/>
      <c r="G79" s="36"/>
      <c r="H79" s="76"/>
      <c r="I79" s="76"/>
      <c r="J79" s="36"/>
      <c r="K79" s="70">
        <f t="shared" si="8"/>
      </c>
      <c r="L79" s="70"/>
      <c r="M79" s="5">
        <f>IF(J79="","",(K79/J79)/LOOKUP(RIGHT($D$2,3),'定数'!$A$6:$A$13,'定数'!$B$6:$B$13))</f>
      </c>
      <c r="N79" s="36"/>
      <c r="O79" s="6"/>
      <c r="P79" s="79"/>
      <c r="Q79" s="80"/>
      <c r="R79" s="74">
        <f>IF(P79="","",T79*M79*LOOKUP(RIGHT($D$2,3),'定数'!$A$6:$A$13,'定数'!$B$6:$B$13))</f>
      </c>
      <c r="S79" s="74"/>
      <c r="T79" s="75">
        <f t="shared" si="9"/>
      </c>
      <c r="U79" s="75"/>
      <c r="V79">
        <f t="shared" si="10"/>
      </c>
      <c r="W79">
        <f t="shared" si="7"/>
      </c>
    </row>
    <row r="80" spans="2:23" ht="18">
      <c r="B80" s="36">
        <v>72</v>
      </c>
      <c r="C80" s="70">
        <f t="shared" si="6"/>
      </c>
      <c r="D80" s="70"/>
      <c r="E80" s="36"/>
      <c r="F80" s="6"/>
      <c r="G80" s="36"/>
      <c r="H80" s="76"/>
      <c r="I80" s="76"/>
      <c r="J80" s="36"/>
      <c r="K80" s="70">
        <f t="shared" si="8"/>
      </c>
      <c r="L80" s="70"/>
      <c r="M80" s="5">
        <f>IF(J80="","",(K80/J80)/LOOKUP(RIGHT($D$2,3),'定数'!$A$6:$A$13,'定数'!$B$6:$B$13))</f>
      </c>
      <c r="N80" s="36"/>
      <c r="O80" s="6"/>
      <c r="P80" s="79"/>
      <c r="Q80" s="80"/>
      <c r="R80" s="74">
        <f>IF(P80="","",T80*M80*LOOKUP(RIGHT($D$2,3),'定数'!$A$6:$A$13,'定数'!$B$6:$B$13))</f>
      </c>
      <c r="S80" s="74"/>
      <c r="T80" s="75">
        <f t="shared" si="9"/>
      </c>
      <c r="U80" s="75"/>
      <c r="V80">
        <f t="shared" si="10"/>
      </c>
      <c r="W80">
        <f t="shared" si="7"/>
      </c>
    </row>
    <row r="81" spans="2:23" ht="18">
      <c r="B81" s="36">
        <v>73</v>
      </c>
      <c r="C81" s="70">
        <f t="shared" si="6"/>
      </c>
      <c r="D81" s="70"/>
      <c r="E81" s="36"/>
      <c r="F81" s="6"/>
      <c r="G81" s="36"/>
      <c r="H81" s="76"/>
      <c r="I81" s="76"/>
      <c r="J81" s="36"/>
      <c r="K81" s="70">
        <f t="shared" si="8"/>
      </c>
      <c r="L81" s="70"/>
      <c r="M81" s="5">
        <f>IF(J81="","",(K81/J81)/LOOKUP(RIGHT($D$2,3),'定数'!$A$6:$A$13,'定数'!$B$6:$B$13))</f>
      </c>
      <c r="N81" s="36"/>
      <c r="O81" s="6"/>
      <c r="P81" s="79"/>
      <c r="Q81" s="80"/>
      <c r="R81" s="74">
        <f>IF(P81="","",T81*M81*LOOKUP(RIGHT($D$2,3),'定数'!$A$6:$A$13,'定数'!$B$6:$B$13))</f>
      </c>
      <c r="S81" s="74"/>
      <c r="T81" s="75">
        <f t="shared" si="9"/>
      </c>
      <c r="U81" s="75"/>
      <c r="V81">
        <f t="shared" si="10"/>
      </c>
      <c r="W81">
        <f t="shared" si="7"/>
      </c>
    </row>
    <row r="82" spans="2:23" ht="18">
      <c r="B82" s="36">
        <v>74</v>
      </c>
      <c r="C82" s="70">
        <f t="shared" si="6"/>
      </c>
      <c r="D82" s="70"/>
      <c r="E82" s="36"/>
      <c r="F82" s="6"/>
      <c r="G82" s="36"/>
      <c r="H82" s="76"/>
      <c r="I82" s="76"/>
      <c r="J82" s="36"/>
      <c r="K82" s="70">
        <f t="shared" si="8"/>
      </c>
      <c r="L82" s="70"/>
      <c r="M82" s="5">
        <f>IF(J82="","",(K82/J82)/LOOKUP(RIGHT($D$2,3),'定数'!$A$6:$A$13,'定数'!$B$6:$B$13))</f>
      </c>
      <c r="N82" s="36"/>
      <c r="O82" s="6"/>
      <c r="P82" s="79"/>
      <c r="Q82" s="80"/>
      <c r="R82" s="74">
        <f>IF(P82="","",T82*M82*LOOKUP(RIGHT($D$2,3),'定数'!$A$6:$A$13,'定数'!$B$6:$B$13))</f>
      </c>
      <c r="S82" s="74"/>
      <c r="T82" s="75">
        <f t="shared" si="9"/>
      </c>
      <c r="U82" s="75"/>
      <c r="V82">
        <f t="shared" si="10"/>
      </c>
      <c r="W82">
        <f t="shared" si="7"/>
      </c>
    </row>
    <row r="83" spans="2:23" ht="18">
      <c r="B83" s="36">
        <v>75</v>
      </c>
      <c r="C83" s="70">
        <f t="shared" si="6"/>
      </c>
      <c r="D83" s="70"/>
      <c r="E83" s="36"/>
      <c r="F83" s="6"/>
      <c r="G83" s="36"/>
      <c r="H83" s="76"/>
      <c r="I83" s="76"/>
      <c r="J83" s="36"/>
      <c r="K83" s="70">
        <f t="shared" si="8"/>
      </c>
      <c r="L83" s="70"/>
      <c r="M83" s="5">
        <f>IF(J83="","",(K83/J83)/LOOKUP(RIGHT($D$2,3),'定数'!$A$6:$A$13,'定数'!$B$6:$B$13))</f>
      </c>
      <c r="N83" s="36"/>
      <c r="O83" s="6"/>
      <c r="P83" s="79"/>
      <c r="Q83" s="80"/>
      <c r="R83" s="74">
        <f>IF(P83="","",T83*M83*LOOKUP(RIGHT($D$2,3),'定数'!$A$6:$A$13,'定数'!$B$6:$B$13))</f>
      </c>
      <c r="S83" s="74"/>
      <c r="T83" s="75">
        <f t="shared" si="9"/>
      </c>
      <c r="U83" s="75"/>
      <c r="V83">
        <f t="shared" si="10"/>
      </c>
      <c r="W83">
        <f t="shared" si="7"/>
      </c>
    </row>
    <row r="84" spans="2:23" ht="18">
      <c r="B84" s="36">
        <v>76</v>
      </c>
      <c r="C84" s="70">
        <f t="shared" si="6"/>
      </c>
      <c r="D84" s="70"/>
      <c r="E84" s="36"/>
      <c r="F84" s="6"/>
      <c r="G84" s="36"/>
      <c r="H84" s="76"/>
      <c r="I84" s="76"/>
      <c r="J84" s="36"/>
      <c r="K84" s="70">
        <f t="shared" si="8"/>
      </c>
      <c r="L84" s="70"/>
      <c r="M84" s="5">
        <f>IF(J84="","",(K84/J84)/LOOKUP(RIGHT($D$2,3),'定数'!$A$6:$A$13,'定数'!$B$6:$B$13))</f>
      </c>
      <c r="N84" s="36"/>
      <c r="O84" s="6"/>
      <c r="P84" s="79"/>
      <c r="Q84" s="80"/>
      <c r="R84" s="74">
        <f>IF(P84="","",T84*M84*LOOKUP(RIGHT($D$2,3),'定数'!$A$6:$A$13,'定数'!$B$6:$B$13))</f>
      </c>
      <c r="S84" s="74"/>
      <c r="T84" s="75">
        <f t="shared" si="9"/>
      </c>
      <c r="U84" s="75"/>
      <c r="V84">
        <f t="shared" si="10"/>
      </c>
      <c r="W84">
        <f t="shared" si="7"/>
      </c>
    </row>
    <row r="85" spans="2:23" ht="18">
      <c r="B85" s="36">
        <v>77</v>
      </c>
      <c r="C85" s="70">
        <f t="shared" si="6"/>
      </c>
      <c r="D85" s="70"/>
      <c r="E85" s="36"/>
      <c r="F85" s="6"/>
      <c r="G85" s="36"/>
      <c r="H85" s="76"/>
      <c r="I85" s="76"/>
      <c r="J85" s="36"/>
      <c r="K85" s="70">
        <f t="shared" si="8"/>
      </c>
      <c r="L85" s="70"/>
      <c r="M85" s="5">
        <f>IF(J85="","",(K85/J85)/LOOKUP(RIGHT($D$2,3),'定数'!$A$6:$A$13,'定数'!$B$6:$B$13))</f>
      </c>
      <c r="N85" s="36"/>
      <c r="O85" s="6"/>
      <c r="P85" s="79"/>
      <c r="Q85" s="80"/>
      <c r="R85" s="74">
        <f>IF(P85="","",T85*M85*LOOKUP(RIGHT($D$2,3),'定数'!$A$6:$A$13,'定数'!$B$6:$B$13))</f>
      </c>
      <c r="S85" s="74"/>
      <c r="T85" s="75">
        <f t="shared" si="9"/>
      </c>
      <c r="U85" s="75"/>
      <c r="V85">
        <f t="shared" si="10"/>
      </c>
      <c r="W85">
        <f t="shared" si="7"/>
      </c>
    </row>
    <row r="86" spans="2:23" ht="18">
      <c r="B86" s="36">
        <v>78</v>
      </c>
      <c r="C86" s="70">
        <f t="shared" si="6"/>
      </c>
      <c r="D86" s="70"/>
      <c r="E86" s="36"/>
      <c r="F86" s="6"/>
      <c r="G86" s="36"/>
      <c r="H86" s="76"/>
      <c r="I86" s="76"/>
      <c r="J86" s="36"/>
      <c r="K86" s="70">
        <f t="shared" si="8"/>
      </c>
      <c r="L86" s="70"/>
      <c r="M86" s="5">
        <f>IF(J86="","",(K86/J86)/LOOKUP(RIGHT($D$2,3),'定数'!$A$6:$A$13,'定数'!$B$6:$B$13))</f>
      </c>
      <c r="N86" s="36"/>
      <c r="O86" s="6"/>
      <c r="P86" s="79"/>
      <c r="Q86" s="80"/>
      <c r="R86" s="74">
        <f>IF(P86="","",T86*M86*LOOKUP(RIGHT($D$2,3),'定数'!$A$6:$A$13,'定数'!$B$6:$B$13))</f>
      </c>
      <c r="S86" s="74"/>
      <c r="T86" s="75">
        <f t="shared" si="9"/>
      </c>
      <c r="U86" s="75"/>
      <c r="V86">
        <f t="shared" si="10"/>
      </c>
      <c r="W86">
        <f t="shared" si="7"/>
      </c>
    </row>
    <row r="87" spans="2:23" ht="18">
      <c r="B87" s="36">
        <v>79</v>
      </c>
      <c r="C87" s="70">
        <f t="shared" si="6"/>
      </c>
      <c r="D87" s="70"/>
      <c r="E87" s="36"/>
      <c r="F87" s="6"/>
      <c r="G87" s="36"/>
      <c r="H87" s="76"/>
      <c r="I87" s="76"/>
      <c r="J87" s="36"/>
      <c r="K87" s="70">
        <f t="shared" si="8"/>
      </c>
      <c r="L87" s="70"/>
      <c r="M87" s="5">
        <f>IF(J87="","",(K87/J87)/LOOKUP(RIGHT($D$2,3),'定数'!$A$6:$A$13,'定数'!$B$6:$B$13))</f>
      </c>
      <c r="N87" s="36"/>
      <c r="O87" s="6"/>
      <c r="P87" s="79"/>
      <c r="Q87" s="80"/>
      <c r="R87" s="74">
        <f>IF(P87="","",T87*M87*LOOKUP(RIGHT($D$2,3),'定数'!$A$6:$A$13,'定数'!$B$6:$B$13))</f>
      </c>
      <c r="S87" s="74"/>
      <c r="T87" s="75">
        <f t="shared" si="9"/>
      </c>
      <c r="U87" s="75"/>
      <c r="V87">
        <f t="shared" si="10"/>
      </c>
      <c r="W87">
        <f t="shared" si="7"/>
      </c>
    </row>
    <row r="88" spans="2:23" ht="18">
      <c r="B88" s="36">
        <v>80</v>
      </c>
      <c r="C88" s="70">
        <f t="shared" si="6"/>
      </c>
      <c r="D88" s="70"/>
      <c r="E88" s="36"/>
      <c r="F88" s="6"/>
      <c r="G88" s="36"/>
      <c r="H88" s="76"/>
      <c r="I88" s="76"/>
      <c r="J88" s="36"/>
      <c r="K88" s="70">
        <f t="shared" si="8"/>
      </c>
      <c r="L88" s="70"/>
      <c r="M88" s="5">
        <f>IF(J88="","",(K88/J88)/LOOKUP(RIGHT($D$2,3),'定数'!$A$6:$A$13,'定数'!$B$6:$B$13))</f>
      </c>
      <c r="N88" s="36"/>
      <c r="O88" s="6"/>
      <c r="P88" s="79"/>
      <c r="Q88" s="80"/>
      <c r="R88" s="74">
        <f>IF(P88="","",T88*M88*LOOKUP(RIGHT($D$2,3),'定数'!$A$6:$A$13,'定数'!$B$6:$B$13))</f>
      </c>
      <c r="S88" s="74"/>
      <c r="T88" s="75">
        <f t="shared" si="9"/>
      </c>
      <c r="U88" s="75"/>
      <c r="V88">
        <f t="shared" si="10"/>
      </c>
      <c r="W88">
        <f t="shared" si="7"/>
      </c>
    </row>
    <row r="89" spans="2:23" ht="18">
      <c r="B89" s="36">
        <v>81</v>
      </c>
      <c r="C89" s="70">
        <f t="shared" si="6"/>
      </c>
      <c r="D89" s="70"/>
      <c r="E89" s="36"/>
      <c r="F89" s="6"/>
      <c r="G89" s="36"/>
      <c r="H89" s="76"/>
      <c r="I89" s="76"/>
      <c r="J89" s="36"/>
      <c r="K89" s="70">
        <f t="shared" si="8"/>
      </c>
      <c r="L89" s="70"/>
      <c r="M89" s="5">
        <f>IF(J89="","",(K89/J89)/LOOKUP(RIGHT($D$2,3),'定数'!$A$6:$A$13,'定数'!$B$6:$B$13))</f>
      </c>
      <c r="N89" s="36"/>
      <c r="O89" s="6"/>
      <c r="P89" s="79"/>
      <c r="Q89" s="80"/>
      <c r="R89" s="74">
        <f>IF(P89="","",T89*M89*LOOKUP(RIGHT($D$2,3),'定数'!$A$6:$A$13,'定数'!$B$6:$B$13))</f>
      </c>
      <c r="S89" s="74"/>
      <c r="T89" s="75">
        <f t="shared" si="9"/>
      </c>
      <c r="U89" s="75"/>
      <c r="V89">
        <f t="shared" si="10"/>
      </c>
      <c r="W89">
        <f t="shared" si="7"/>
      </c>
    </row>
    <row r="90" spans="2:23" ht="18">
      <c r="B90" s="36">
        <v>82</v>
      </c>
      <c r="C90" s="70">
        <f t="shared" si="6"/>
      </c>
      <c r="D90" s="70"/>
      <c r="E90" s="36"/>
      <c r="F90" s="6"/>
      <c r="G90" s="36"/>
      <c r="H90" s="76"/>
      <c r="I90" s="76"/>
      <c r="J90" s="36"/>
      <c r="K90" s="70">
        <f t="shared" si="8"/>
      </c>
      <c r="L90" s="70"/>
      <c r="M90" s="5">
        <f>IF(J90="","",(K90/J90)/LOOKUP(RIGHT($D$2,3),'定数'!$A$6:$A$13,'定数'!$B$6:$B$13))</f>
      </c>
      <c r="N90" s="36"/>
      <c r="O90" s="6"/>
      <c r="P90" s="79"/>
      <c r="Q90" s="80"/>
      <c r="R90" s="74">
        <f>IF(P90="","",T90*M90*LOOKUP(RIGHT($D$2,3),'定数'!$A$6:$A$13,'定数'!$B$6:$B$13))</f>
      </c>
      <c r="S90" s="74"/>
      <c r="T90" s="75">
        <f t="shared" si="9"/>
      </c>
      <c r="U90" s="75"/>
      <c r="V90">
        <f t="shared" si="10"/>
      </c>
      <c r="W90">
        <f t="shared" si="7"/>
      </c>
    </row>
    <row r="91" spans="2:23" ht="18">
      <c r="B91" s="36">
        <v>83</v>
      </c>
      <c r="C91" s="70">
        <f t="shared" si="6"/>
      </c>
      <c r="D91" s="70"/>
      <c r="E91" s="36"/>
      <c r="F91" s="6"/>
      <c r="G91" s="36"/>
      <c r="H91" s="76"/>
      <c r="I91" s="76"/>
      <c r="J91" s="36"/>
      <c r="K91" s="70">
        <f t="shared" si="8"/>
      </c>
      <c r="L91" s="70"/>
      <c r="M91" s="5">
        <f>IF(J91="","",(K91/J91)/LOOKUP(RIGHT($D$2,3),'定数'!$A$6:$A$13,'定数'!$B$6:$B$13))</f>
      </c>
      <c r="N91" s="36"/>
      <c r="O91" s="6"/>
      <c r="P91" s="79"/>
      <c r="Q91" s="80"/>
      <c r="R91" s="74">
        <f>IF(P91="","",T91*M91*LOOKUP(RIGHT($D$2,3),'定数'!$A$6:$A$13,'定数'!$B$6:$B$13))</f>
      </c>
      <c r="S91" s="74"/>
      <c r="T91" s="75">
        <f t="shared" si="9"/>
      </c>
      <c r="U91" s="75"/>
      <c r="V91">
        <f t="shared" si="10"/>
      </c>
      <c r="W91">
        <f t="shared" si="7"/>
      </c>
    </row>
    <row r="92" spans="2:23" ht="18">
      <c r="B92" s="36">
        <v>84</v>
      </c>
      <c r="C92" s="70">
        <f t="shared" si="6"/>
      </c>
      <c r="D92" s="70"/>
      <c r="E92" s="36"/>
      <c r="F92" s="6"/>
      <c r="G92" s="36"/>
      <c r="H92" s="76"/>
      <c r="I92" s="76"/>
      <c r="J92" s="36"/>
      <c r="K92" s="70">
        <f t="shared" si="8"/>
      </c>
      <c r="L92" s="70"/>
      <c r="M92" s="5">
        <f>IF(J92="","",(K92/J92)/LOOKUP(RIGHT($D$2,3),'定数'!$A$6:$A$13,'定数'!$B$6:$B$13))</f>
      </c>
      <c r="N92" s="36"/>
      <c r="O92" s="6"/>
      <c r="P92" s="79"/>
      <c r="Q92" s="80"/>
      <c r="R92" s="74">
        <f>IF(P92="","",T92*M92*LOOKUP(RIGHT($D$2,3),'定数'!$A$6:$A$13,'定数'!$B$6:$B$13))</f>
      </c>
      <c r="S92" s="74"/>
      <c r="T92" s="75">
        <f t="shared" si="9"/>
      </c>
      <c r="U92" s="75"/>
      <c r="V92">
        <f t="shared" si="10"/>
      </c>
      <c r="W92">
        <f t="shared" si="7"/>
      </c>
    </row>
    <row r="93" spans="2:23" ht="18">
      <c r="B93" s="36">
        <v>85</v>
      </c>
      <c r="C93" s="70">
        <f t="shared" si="6"/>
      </c>
      <c r="D93" s="70"/>
      <c r="E93" s="36"/>
      <c r="F93" s="6"/>
      <c r="G93" s="36"/>
      <c r="H93" s="76"/>
      <c r="I93" s="76"/>
      <c r="J93" s="36"/>
      <c r="K93" s="70">
        <f t="shared" si="8"/>
      </c>
      <c r="L93" s="70"/>
      <c r="M93" s="5">
        <f>IF(J93="","",(K93/J93)/LOOKUP(RIGHT($D$2,3),'定数'!$A$6:$A$13,'定数'!$B$6:$B$13))</f>
      </c>
      <c r="N93" s="36"/>
      <c r="O93" s="6"/>
      <c r="P93" s="79"/>
      <c r="Q93" s="80"/>
      <c r="R93" s="74">
        <f>IF(P93="","",T93*M93*LOOKUP(RIGHT($D$2,3),'定数'!$A$6:$A$13,'定数'!$B$6:$B$13))</f>
      </c>
      <c r="S93" s="74"/>
      <c r="T93" s="75">
        <f t="shared" si="9"/>
      </c>
      <c r="U93" s="75"/>
      <c r="V93">
        <f t="shared" si="10"/>
      </c>
      <c r="W93">
        <f t="shared" si="7"/>
      </c>
    </row>
    <row r="94" spans="2:23" ht="18">
      <c r="B94" s="36">
        <v>86</v>
      </c>
      <c r="C94" s="70">
        <f t="shared" si="6"/>
      </c>
      <c r="D94" s="70"/>
      <c r="E94" s="36"/>
      <c r="F94" s="6"/>
      <c r="G94" s="36"/>
      <c r="H94" s="76"/>
      <c r="I94" s="76"/>
      <c r="J94" s="36"/>
      <c r="K94" s="70">
        <f t="shared" si="8"/>
      </c>
      <c r="L94" s="70"/>
      <c r="M94" s="5">
        <f>IF(J94="","",(K94/J94)/LOOKUP(RIGHT($D$2,3),'定数'!$A$6:$A$13,'定数'!$B$6:$B$13))</f>
      </c>
      <c r="N94" s="36"/>
      <c r="O94" s="6"/>
      <c r="P94" s="79"/>
      <c r="Q94" s="80"/>
      <c r="R94" s="74">
        <f>IF(P94="","",T94*M94*LOOKUP(RIGHT($D$2,3),'定数'!$A$6:$A$13,'定数'!$B$6:$B$13))</f>
      </c>
      <c r="S94" s="74"/>
      <c r="T94" s="75">
        <f t="shared" si="9"/>
      </c>
      <c r="U94" s="75"/>
      <c r="V94">
        <f t="shared" si="10"/>
      </c>
      <c r="W94">
        <f t="shared" si="7"/>
      </c>
    </row>
    <row r="95" spans="2:23" ht="18">
      <c r="B95" s="36">
        <v>87</v>
      </c>
      <c r="C95" s="70">
        <f t="shared" si="6"/>
      </c>
      <c r="D95" s="70"/>
      <c r="E95" s="36"/>
      <c r="F95" s="6"/>
      <c r="G95" s="36"/>
      <c r="H95" s="76"/>
      <c r="I95" s="76"/>
      <c r="J95" s="36"/>
      <c r="K95" s="70">
        <f t="shared" si="8"/>
      </c>
      <c r="L95" s="70"/>
      <c r="M95" s="5">
        <f>IF(J95="","",(K95/J95)/LOOKUP(RIGHT($D$2,3),'定数'!$A$6:$A$13,'定数'!$B$6:$B$13))</f>
      </c>
      <c r="N95" s="36"/>
      <c r="O95" s="6"/>
      <c r="P95" s="79"/>
      <c r="Q95" s="80"/>
      <c r="R95" s="74">
        <f>IF(P95="","",T95*M95*LOOKUP(RIGHT($D$2,3),'定数'!$A$6:$A$13,'定数'!$B$6:$B$13))</f>
      </c>
      <c r="S95" s="74"/>
      <c r="T95" s="75">
        <f t="shared" si="9"/>
      </c>
      <c r="U95" s="75"/>
      <c r="V95">
        <f t="shared" si="10"/>
      </c>
      <c r="W95">
        <f t="shared" si="7"/>
      </c>
    </row>
    <row r="96" spans="2:23" ht="18">
      <c r="B96" s="36">
        <v>88</v>
      </c>
      <c r="C96" s="70">
        <f t="shared" si="6"/>
      </c>
      <c r="D96" s="70"/>
      <c r="E96" s="36"/>
      <c r="F96" s="6"/>
      <c r="G96" s="36"/>
      <c r="H96" s="76"/>
      <c r="I96" s="76"/>
      <c r="J96" s="36"/>
      <c r="K96" s="70">
        <f t="shared" si="8"/>
      </c>
      <c r="L96" s="70"/>
      <c r="M96" s="5">
        <f>IF(J96="","",(K96/J96)/LOOKUP(RIGHT($D$2,3),'定数'!$A$6:$A$13,'定数'!$B$6:$B$13))</f>
      </c>
      <c r="N96" s="36"/>
      <c r="O96" s="6"/>
      <c r="P96" s="79"/>
      <c r="Q96" s="80"/>
      <c r="R96" s="74">
        <f>IF(P96="","",T96*M96*LOOKUP(RIGHT($D$2,3),'定数'!$A$6:$A$13,'定数'!$B$6:$B$13))</f>
      </c>
      <c r="S96" s="74"/>
      <c r="T96" s="75">
        <f t="shared" si="9"/>
      </c>
      <c r="U96" s="75"/>
      <c r="V96">
        <f t="shared" si="10"/>
      </c>
      <c r="W96">
        <f t="shared" si="7"/>
      </c>
    </row>
    <row r="97" spans="2:23" ht="18">
      <c r="B97" s="36">
        <v>89</v>
      </c>
      <c r="C97" s="70">
        <f t="shared" si="6"/>
      </c>
      <c r="D97" s="70"/>
      <c r="E97" s="36"/>
      <c r="F97" s="6"/>
      <c r="G97" s="36"/>
      <c r="H97" s="76"/>
      <c r="I97" s="76"/>
      <c r="J97" s="36"/>
      <c r="K97" s="70">
        <f t="shared" si="8"/>
      </c>
      <c r="L97" s="70"/>
      <c r="M97" s="5">
        <f>IF(J97="","",(K97/J97)/LOOKUP(RIGHT($D$2,3),'定数'!$A$6:$A$13,'定数'!$B$6:$B$13))</f>
      </c>
      <c r="N97" s="36"/>
      <c r="O97" s="6"/>
      <c r="P97" s="79"/>
      <c r="Q97" s="80"/>
      <c r="R97" s="74">
        <f>IF(P97="","",T97*M97*LOOKUP(RIGHT($D$2,3),'定数'!$A$6:$A$13,'定数'!$B$6:$B$13))</f>
      </c>
      <c r="S97" s="74"/>
      <c r="T97" s="75">
        <f t="shared" si="9"/>
      </c>
      <c r="U97" s="75"/>
      <c r="V97">
        <f t="shared" si="10"/>
      </c>
      <c r="W97">
        <f t="shared" si="7"/>
      </c>
    </row>
    <row r="98" spans="2:23" ht="18">
      <c r="B98" s="36">
        <v>90</v>
      </c>
      <c r="C98" s="70">
        <f t="shared" si="6"/>
      </c>
      <c r="D98" s="70"/>
      <c r="E98" s="36"/>
      <c r="F98" s="6"/>
      <c r="G98" s="36"/>
      <c r="H98" s="76"/>
      <c r="I98" s="76"/>
      <c r="J98" s="36"/>
      <c r="K98" s="70">
        <f t="shared" si="8"/>
      </c>
      <c r="L98" s="70"/>
      <c r="M98" s="5">
        <f>IF(J98="","",(K98/J98)/LOOKUP(RIGHT($D$2,3),'定数'!$A$6:$A$13,'定数'!$B$6:$B$13))</f>
      </c>
      <c r="N98" s="36"/>
      <c r="O98" s="6"/>
      <c r="P98" s="79"/>
      <c r="Q98" s="80"/>
      <c r="R98" s="74">
        <f>IF(P98="","",T98*M98*LOOKUP(RIGHT($D$2,3),'定数'!$A$6:$A$13,'定数'!$B$6:$B$13))</f>
      </c>
      <c r="S98" s="74"/>
      <c r="T98" s="75">
        <f t="shared" si="9"/>
      </c>
      <c r="U98" s="75"/>
      <c r="V98">
        <f t="shared" si="10"/>
      </c>
      <c r="W98">
        <f t="shared" si="7"/>
      </c>
    </row>
    <row r="99" spans="2:23" ht="18">
      <c r="B99" s="36">
        <v>91</v>
      </c>
      <c r="C99" s="70">
        <f t="shared" si="6"/>
      </c>
      <c r="D99" s="70"/>
      <c r="E99" s="36"/>
      <c r="F99" s="6"/>
      <c r="G99" s="36"/>
      <c r="H99" s="76"/>
      <c r="I99" s="76"/>
      <c r="J99" s="36"/>
      <c r="K99" s="70">
        <f t="shared" si="8"/>
      </c>
      <c r="L99" s="70"/>
      <c r="M99" s="5">
        <f>IF(J99="","",(K99/J99)/LOOKUP(RIGHT($D$2,3),'定数'!$A$6:$A$13,'定数'!$B$6:$B$13))</f>
      </c>
      <c r="N99" s="36"/>
      <c r="O99" s="6"/>
      <c r="P99" s="79"/>
      <c r="Q99" s="80"/>
      <c r="R99" s="74">
        <f>IF(P99="","",T99*M99*LOOKUP(RIGHT($D$2,3),'定数'!$A$6:$A$13,'定数'!$B$6:$B$13))</f>
      </c>
      <c r="S99" s="74"/>
      <c r="T99" s="75">
        <f t="shared" si="9"/>
      </c>
      <c r="U99" s="75"/>
      <c r="V99">
        <f t="shared" si="10"/>
      </c>
      <c r="W99">
        <f t="shared" si="7"/>
      </c>
    </row>
    <row r="100" spans="2:23" ht="18">
      <c r="B100" s="36">
        <v>92</v>
      </c>
      <c r="C100" s="70">
        <f t="shared" si="6"/>
      </c>
      <c r="D100" s="70"/>
      <c r="E100" s="36"/>
      <c r="F100" s="6"/>
      <c r="G100" s="36"/>
      <c r="H100" s="76"/>
      <c r="I100" s="76"/>
      <c r="J100" s="36"/>
      <c r="K100" s="70">
        <f t="shared" si="8"/>
      </c>
      <c r="L100" s="70"/>
      <c r="M100" s="5">
        <f>IF(J100="","",(K100/J100)/LOOKUP(RIGHT($D$2,3),'定数'!$A$6:$A$13,'定数'!$B$6:$B$13))</f>
      </c>
      <c r="N100" s="36"/>
      <c r="O100" s="6"/>
      <c r="P100" s="79"/>
      <c r="Q100" s="80"/>
      <c r="R100" s="74">
        <f>IF(P100="","",T100*M100*LOOKUP(RIGHT($D$2,3),'定数'!$A$6:$A$13,'定数'!$B$6:$B$13))</f>
      </c>
      <c r="S100" s="74"/>
      <c r="T100" s="75">
        <f t="shared" si="9"/>
      </c>
      <c r="U100" s="75"/>
      <c r="V100">
        <f t="shared" si="10"/>
      </c>
      <c r="W100">
        <f t="shared" si="7"/>
      </c>
    </row>
    <row r="101" spans="2:23" ht="18">
      <c r="B101" s="36">
        <v>93</v>
      </c>
      <c r="C101" s="70">
        <f t="shared" si="6"/>
      </c>
      <c r="D101" s="70"/>
      <c r="E101" s="36"/>
      <c r="F101" s="6"/>
      <c r="G101" s="36"/>
      <c r="H101" s="76"/>
      <c r="I101" s="76"/>
      <c r="J101" s="36"/>
      <c r="K101" s="70">
        <f t="shared" si="8"/>
      </c>
      <c r="L101" s="70"/>
      <c r="M101" s="5">
        <f>IF(J101="","",(K101/J101)/LOOKUP(RIGHT($D$2,3),'定数'!$A$6:$A$13,'定数'!$B$6:$B$13))</f>
      </c>
      <c r="N101" s="36"/>
      <c r="O101" s="6"/>
      <c r="P101" s="79"/>
      <c r="Q101" s="80"/>
      <c r="R101" s="74">
        <f>IF(P101="","",T101*M101*LOOKUP(RIGHT($D$2,3),'定数'!$A$6:$A$13,'定数'!$B$6:$B$13))</f>
      </c>
      <c r="S101" s="74"/>
      <c r="T101" s="75">
        <f t="shared" si="9"/>
      </c>
      <c r="U101" s="75"/>
      <c r="V101">
        <f t="shared" si="10"/>
      </c>
      <c r="W101">
        <f t="shared" si="7"/>
      </c>
    </row>
    <row r="102" spans="2:23" ht="18">
      <c r="B102" s="36">
        <v>94</v>
      </c>
      <c r="C102" s="70">
        <f t="shared" si="6"/>
      </c>
      <c r="D102" s="70"/>
      <c r="E102" s="36"/>
      <c r="F102" s="6"/>
      <c r="G102" s="36"/>
      <c r="H102" s="76"/>
      <c r="I102" s="76"/>
      <c r="J102" s="36"/>
      <c r="K102" s="70">
        <f t="shared" si="8"/>
      </c>
      <c r="L102" s="70"/>
      <c r="M102" s="5">
        <f>IF(J102="","",(K102/J102)/LOOKUP(RIGHT($D$2,3),'定数'!$A$6:$A$13,'定数'!$B$6:$B$13))</f>
      </c>
      <c r="N102" s="36"/>
      <c r="O102" s="6"/>
      <c r="P102" s="79"/>
      <c r="Q102" s="80"/>
      <c r="R102" s="74">
        <f>IF(P102="","",T102*M102*LOOKUP(RIGHT($D$2,3),'定数'!$A$6:$A$13,'定数'!$B$6:$B$13))</f>
      </c>
      <c r="S102" s="74"/>
      <c r="T102" s="75">
        <f t="shared" si="9"/>
      </c>
      <c r="U102" s="75"/>
      <c r="V102">
        <f t="shared" si="10"/>
      </c>
      <c r="W102">
        <f t="shared" si="7"/>
      </c>
    </row>
    <row r="103" spans="2:23" ht="18">
      <c r="B103" s="36">
        <v>95</v>
      </c>
      <c r="C103" s="70">
        <f t="shared" si="6"/>
      </c>
      <c r="D103" s="70"/>
      <c r="E103" s="36"/>
      <c r="F103" s="6"/>
      <c r="G103" s="36"/>
      <c r="H103" s="76"/>
      <c r="I103" s="76"/>
      <c r="J103" s="36"/>
      <c r="K103" s="70">
        <f t="shared" si="8"/>
      </c>
      <c r="L103" s="70"/>
      <c r="M103" s="5">
        <f>IF(J103="","",(K103/J103)/LOOKUP(RIGHT($D$2,3),'定数'!$A$6:$A$13,'定数'!$B$6:$B$13))</f>
      </c>
      <c r="N103" s="36"/>
      <c r="O103" s="6"/>
      <c r="P103" s="79"/>
      <c r="Q103" s="80"/>
      <c r="R103" s="74">
        <f>IF(P103="","",T103*M103*LOOKUP(RIGHT($D$2,3),'定数'!$A$6:$A$13,'定数'!$B$6:$B$13))</f>
      </c>
      <c r="S103" s="74"/>
      <c r="T103" s="75">
        <f t="shared" si="9"/>
      </c>
      <c r="U103" s="75"/>
      <c r="V103">
        <f t="shared" si="10"/>
      </c>
      <c r="W103">
        <f t="shared" si="7"/>
      </c>
    </row>
    <row r="104" spans="2:23" ht="18">
      <c r="B104" s="36">
        <v>96</v>
      </c>
      <c r="C104" s="70">
        <f t="shared" si="6"/>
      </c>
      <c r="D104" s="70"/>
      <c r="E104" s="36"/>
      <c r="F104" s="6"/>
      <c r="G104" s="36"/>
      <c r="H104" s="76"/>
      <c r="I104" s="76"/>
      <c r="J104" s="36"/>
      <c r="K104" s="70">
        <f t="shared" si="8"/>
      </c>
      <c r="L104" s="70"/>
      <c r="M104" s="5">
        <f>IF(J104="","",(K104/J104)/LOOKUP(RIGHT($D$2,3),'定数'!$A$6:$A$13,'定数'!$B$6:$B$13))</f>
      </c>
      <c r="N104" s="36"/>
      <c r="O104" s="6"/>
      <c r="P104" s="79"/>
      <c r="Q104" s="80"/>
      <c r="R104" s="74">
        <f>IF(P104="","",T104*M104*LOOKUP(RIGHT($D$2,3),'定数'!$A$6:$A$13,'定数'!$B$6:$B$13))</f>
      </c>
      <c r="S104" s="74"/>
      <c r="T104" s="75">
        <f t="shared" si="9"/>
      </c>
      <c r="U104" s="75"/>
      <c r="V104">
        <f t="shared" si="10"/>
      </c>
      <c r="W104">
        <f t="shared" si="7"/>
      </c>
    </row>
    <row r="105" spans="2:23" ht="18">
      <c r="B105" s="36">
        <v>97</v>
      </c>
      <c r="C105" s="70">
        <f t="shared" si="6"/>
      </c>
      <c r="D105" s="70"/>
      <c r="E105" s="36"/>
      <c r="F105" s="6"/>
      <c r="G105" s="36"/>
      <c r="H105" s="76"/>
      <c r="I105" s="76"/>
      <c r="J105" s="36"/>
      <c r="K105" s="70">
        <f t="shared" si="8"/>
      </c>
      <c r="L105" s="70"/>
      <c r="M105" s="5">
        <f>IF(J105="","",(K105/J105)/LOOKUP(RIGHT($D$2,3),'定数'!$A$6:$A$13,'定数'!$B$6:$B$13))</f>
      </c>
      <c r="N105" s="36"/>
      <c r="O105" s="6"/>
      <c r="P105" s="79"/>
      <c r="Q105" s="80"/>
      <c r="R105" s="74">
        <f>IF(P105="","",T105*M105*LOOKUP(RIGHT($D$2,3),'定数'!$A$6:$A$13,'定数'!$B$6:$B$13))</f>
      </c>
      <c r="S105" s="74"/>
      <c r="T105" s="75">
        <f t="shared" si="9"/>
      </c>
      <c r="U105" s="75"/>
      <c r="V105">
        <f t="shared" si="10"/>
      </c>
      <c r="W105">
        <f t="shared" si="7"/>
      </c>
    </row>
    <row r="106" spans="2:23" ht="18">
      <c r="B106" s="36">
        <v>98</v>
      </c>
      <c r="C106" s="70">
        <f t="shared" si="6"/>
      </c>
      <c r="D106" s="70"/>
      <c r="E106" s="36"/>
      <c r="F106" s="6"/>
      <c r="G106" s="36"/>
      <c r="H106" s="76"/>
      <c r="I106" s="76"/>
      <c r="J106" s="36"/>
      <c r="K106" s="70">
        <f t="shared" si="8"/>
      </c>
      <c r="L106" s="70"/>
      <c r="M106" s="5">
        <f>IF(J106="","",(K106/J106)/LOOKUP(RIGHT($D$2,3),'定数'!$A$6:$A$13,'定数'!$B$6:$B$13))</f>
      </c>
      <c r="N106" s="36"/>
      <c r="O106" s="6"/>
      <c r="P106" s="79"/>
      <c r="Q106" s="80"/>
      <c r="R106" s="74">
        <f>IF(P106="","",T106*M106*LOOKUP(RIGHT($D$2,3),'定数'!$A$6:$A$13,'定数'!$B$6:$B$13))</f>
      </c>
      <c r="S106" s="74"/>
      <c r="T106" s="75">
        <f t="shared" si="9"/>
      </c>
      <c r="U106" s="75"/>
      <c r="V106">
        <f t="shared" si="10"/>
      </c>
      <c r="W106">
        <f t="shared" si="7"/>
      </c>
    </row>
    <row r="107" spans="2:23" ht="18">
      <c r="B107" s="36">
        <v>99</v>
      </c>
      <c r="C107" s="70">
        <f t="shared" si="6"/>
      </c>
      <c r="D107" s="70"/>
      <c r="E107" s="36"/>
      <c r="F107" s="6"/>
      <c r="G107" s="36"/>
      <c r="H107" s="76"/>
      <c r="I107" s="76"/>
      <c r="J107" s="36"/>
      <c r="K107" s="70">
        <f t="shared" si="8"/>
      </c>
      <c r="L107" s="70"/>
      <c r="M107" s="5">
        <f>IF(J107="","",(K107/J107)/LOOKUP(RIGHT($D$2,3),'定数'!$A$6:$A$13,'定数'!$B$6:$B$13))</f>
      </c>
      <c r="N107" s="36"/>
      <c r="O107" s="6"/>
      <c r="P107" s="79"/>
      <c r="Q107" s="80"/>
      <c r="R107" s="74">
        <f>IF(P107="","",T107*M107*LOOKUP(RIGHT($D$2,3),'定数'!$A$6:$A$13,'定数'!$B$6:$B$13))</f>
      </c>
      <c r="S107" s="74"/>
      <c r="T107" s="75">
        <f t="shared" si="9"/>
      </c>
      <c r="U107" s="75"/>
      <c r="V107">
        <f t="shared" si="10"/>
      </c>
      <c r="W107">
        <f t="shared" si="7"/>
      </c>
    </row>
    <row r="108" spans="2:23" ht="18">
      <c r="B108" s="36">
        <v>100</v>
      </c>
      <c r="C108" s="70">
        <f t="shared" si="6"/>
      </c>
      <c r="D108" s="70"/>
      <c r="E108" s="36"/>
      <c r="F108" s="6"/>
      <c r="G108" s="36"/>
      <c r="H108" s="76"/>
      <c r="I108" s="76"/>
      <c r="J108" s="36"/>
      <c r="K108" s="70">
        <f t="shared" si="8"/>
      </c>
      <c r="L108" s="70"/>
      <c r="M108" s="5">
        <f>IF(J108="","",(K108/J108)/LOOKUP(RIGHT($D$2,3),'定数'!$A$6:$A$13,'定数'!$B$6:$B$13))</f>
      </c>
      <c r="N108" s="36"/>
      <c r="O108" s="6"/>
      <c r="P108" s="79"/>
      <c r="Q108" s="80"/>
      <c r="R108" s="74">
        <f>IF(P108="","",T108*M108*LOOKUP(RIGHT($D$2,3),'定数'!$A$6:$A$13,'定数'!$B$6:$B$13))</f>
      </c>
      <c r="S108" s="74"/>
      <c r="T108" s="75">
        <f t="shared" si="9"/>
      </c>
      <c r="U108" s="75"/>
      <c r="V108">
        <f t="shared" si="10"/>
      </c>
      <c r="W108">
        <f t="shared" si="7"/>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conditionalFormatting sqref="G46">
    <cfRule type="cellIs" priority="7" dxfId="50" operator="equal" stopIfTrue="1">
      <formula>"買"</formula>
    </cfRule>
    <cfRule type="cellIs" priority="8" dxfId="51" operator="equal" stopIfTrue="1">
      <formula>"売"</formula>
    </cfRule>
  </conditionalFormatting>
  <conditionalFormatting sqref="G9:G11 G14:G15 G47:G108 G17:G45">
    <cfRule type="cellIs" priority="13" dxfId="50" operator="equal" stopIfTrue="1">
      <formula>"買"</formula>
    </cfRule>
    <cfRule type="cellIs" priority="14" dxfId="51" operator="equal" stopIfTrue="1">
      <formula>"売"</formula>
    </cfRule>
  </conditionalFormatting>
  <conditionalFormatting sqref="G12">
    <cfRule type="cellIs" priority="5" dxfId="50" operator="equal" stopIfTrue="1">
      <formula>"買"</formula>
    </cfRule>
    <cfRule type="cellIs" priority="6" dxfId="51" operator="equal" stopIfTrue="1">
      <formula>"売"</formula>
    </cfRule>
  </conditionalFormatting>
  <conditionalFormatting sqref="G13">
    <cfRule type="cellIs" priority="3" dxfId="50" operator="equal" stopIfTrue="1">
      <formula>"買"</formula>
    </cfRule>
    <cfRule type="cellIs" priority="4" dxfId="51" operator="equal" stopIfTrue="1">
      <formula>"売"</formula>
    </cfRule>
  </conditionalFormatting>
  <conditionalFormatting sqref="G16">
    <cfRule type="cellIs" priority="1" dxfId="50" operator="equal" stopIfTrue="1">
      <formula>"買"</formula>
    </cfRule>
    <cfRule type="cellIs" priority="2" dxfId="51"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W109"/>
  <sheetViews>
    <sheetView zoomScale="115" zoomScaleNormal="115" zoomScalePageLayoutView="0" workbookViewId="0" topLeftCell="A1">
      <pane ySplit="8" topLeftCell="A24" activePane="bottomLeft" state="frozen"/>
      <selection pane="topLeft" activeCell="A1" sqref="A1"/>
      <selection pane="bottomLeft" activeCell="H29" sqref="H29:I29"/>
    </sheetView>
  </sheetViews>
  <sheetFormatPr defaultColWidth="8.875" defaultRowHeight="13.5"/>
  <cols>
    <col min="1" max="1" width="2.875" style="0" customWidth="1"/>
    <col min="2" max="18" width="6.625" style="0" customWidth="1"/>
    <col min="19" max="21" width="8.875" style="0" customWidth="1"/>
    <col min="22" max="22" width="10.875" style="18" hidden="1" customWidth="1"/>
    <col min="23" max="23" width="0" style="0" hidden="1" customWidth="1"/>
  </cols>
  <sheetData>
    <row r="2" spans="2:20" ht="18">
      <c r="B2" s="37" t="s">
        <v>10</v>
      </c>
      <c r="C2" s="37"/>
      <c r="D2" s="42" t="s">
        <v>46</v>
      </c>
      <c r="E2" s="42"/>
      <c r="F2" s="37" t="s">
        <v>12</v>
      </c>
      <c r="G2" s="37"/>
      <c r="H2" s="40" t="s">
        <v>13</v>
      </c>
      <c r="I2" s="40"/>
      <c r="J2" s="37" t="s">
        <v>14</v>
      </c>
      <c r="K2" s="37"/>
      <c r="L2" s="41">
        <v>100000</v>
      </c>
      <c r="M2" s="42"/>
      <c r="N2" s="37" t="s">
        <v>15</v>
      </c>
      <c r="O2" s="37"/>
      <c r="P2" s="43">
        <f>SUM(L2,D4)</f>
        <v>201012.5997276586</v>
      </c>
      <c r="Q2" s="40"/>
      <c r="R2" s="1"/>
      <c r="S2" s="1"/>
      <c r="T2" s="1"/>
    </row>
    <row r="3" spans="2:19" ht="57" customHeight="1">
      <c r="B3" s="37" t="s">
        <v>16</v>
      </c>
      <c r="C3" s="37"/>
      <c r="D3" s="44" t="s">
        <v>17</v>
      </c>
      <c r="E3" s="44"/>
      <c r="F3" s="44"/>
      <c r="G3" s="44"/>
      <c r="H3" s="44"/>
      <c r="I3" s="44"/>
      <c r="J3" s="37" t="s">
        <v>18</v>
      </c>
      <c r="K3" s="37"/>
      <c r="L3" s="44" t="s">
        <v>19</v>
      </c>
      <c r="M3" s="45"/>
      <c r="N3" s="45"/>
      <c r="O3" s="45"/>
      <c r="P3" s="45"/>
      <c r="Q3" s="45"/>
      <c r="R3" s="1"/>
      <c r="S3" s="1"/>
    </row>
    <row r="4" spans="2:20" ht="18">
      <c r="B4" s="37" t="s">
        <v>20</v>
      </c>
      <c r="C4" s="37"/>
      <c r="D4" s="38">
        <f>SUM($R$9:$S$993)</f>
        <v>101012.59972765861</v>
      </c>
      <c r="E4" s="38"/>
      <c r="F4" s="37" t="s">
        <v>21</v>
      </c>
      <c r="G4" s="37"/>
      <c r="H4" s="39">
        <f>SUM($T$9:$U$108)</f>
        <v>795.100000000005</v>
      </c>
      <c r="I4" s="40"/>
      <c r="J4" s="46" t="s">
        <v>22</v>
      </c>
      <c r="K4" s="46"/>
      <c r="L4" s="43">
        <f>MAX($C$9:$D$990)-C9</f>
        <v>117878.11878176848</v>
      </c>
      <c r="M4" s="43"/>
      <c r="N4" s="46" t="s">
        <v>23</v>
      </c>
      <c r="O4" s="46"/>
      <c r="P4" s="38">
        <f>SUMIF(R9:S990,"&lt;0",R9:S990)</f>
        <v>-44935.93078887827</v>
      </c>
      <c r="Q4" s="38"/>
      <c r="R4" s="1"/>
      <c r="S4" s="1"/>
      <c r="T4" s="1"/>
    </row>
    <row r="5" spans="2:20" ht="18">
      <c r="B5" s="34" t="s">
        <v>24</v>
      </c>
      <c r="C5" s="33">
        <f>COUNTIF($R$9:$R$990,"&gt;0")</f>
        <v>14</v>
      </c>
      <c r="D5" s="32" t="s">
        <v>25</v>
      </c>
      <c r="E5" s="14">
        <f>COUNTIF($R$9:$R$990,"&lt;0")</f>
        <v>6</v>
      </c>
      <c r="F5" s="32" t="s">
        <v>26</v>
      </c>
      <c r="G5" s="33">
        <f>COUNTIF($R$9:$R$990,"=0")</f>
        <v>0</v>
      </c>
      <c r="H5" s="32" t="s">
        <v>27</v>
      </c>
      <c r="I5" s="2">
        <f>C5/SUM(C5,E5,G5)</f>
        <v>0.7</v>
      </c>
      <c r="J5" s="47" t="s">
        <v>28</v>
      </c>
      <c r="K5" s="37"/>
      <c r="L5" s="48">
        <f>MAX(V9:V993)</f>
        <v>6</v>
      </c>
      <c r="M5" s="49"/>
      <c r="N5" s="16" t="s">
        <v>29</v>
      </c>
      <c r="O5" s="7"/>
      <c r="P5" s="48">
        <f>MAX(W9:W993)</f>
        <v>2</v>
      </c>
      <c r="Q5" s="49"/>
      <c r="R5" s="1"/>
      <c r="S5" s="1"/>
      <c r="T5" s="1"/>
    </row>
    <row r="6" spans="2:20" ht="18">
      <c r="B6" s="9"/>
      <c r="C6" s="12"/>
      <c r="D6" s="13"/>
      <c r="E6" s="10"/>
      <c r="F6" s="9"/>
      <c r="G6" s="10"/>
      <c r="H6" s="9"/>
      <c r="I6" s="15"/>
      <c r="J6" s="9"/>
      <c r="K6" s="9"/>
      <c r="L6" s="10"/>
      <c r="M6" s="10"/>
      <c r="N6" s="11"/>
      <c r="O6" s="11"/>
      <c r="P6" s="8"/>
      <c r="Q6" s="35"/>
      <c r="R6" s="1"/>
      <c r="S6" s="1"/>
      <c r="T6" s="1"/>
    </row>
    <row r="7" spans="2:21" ht="18">
      <c r="B7" s="57" t="s">
        <v>30</v>
      </c>
      <c r="C7" s="59" t="s">
        <v>31</v>
      </c>
      <c r="D7" s="60"/>
      <c r="E7" s="63" t="s">
        <v>32</v>
      </c>
      <c r="F7" s="64"/>
      <c r="G7" s="64"/>
      <c r="H7" s="64"/>
      <c r="I7" s="52"/>
      <c r="J7" s="65" t="s">
        <v>33</v>
      </c>
      <c r="K7" s="66"/>
      <c r="L7" s="54"/>
      <c r="M7" s="67" t="s">
        <v>34</v>
      </c>
      <c r="N7" s="68" t="s">
        <v>35</v>
      </c>
      <c r="O7" s="69"/>
      <c r="P7" s="69"/>
      <c r="Q7" s="56"/>
      <c r="R7" s="50" t="s">
        <v>36</v>
      </c>
      <c r="S7" s="50"/>
      <c r="T7" s="50"/>
      <c r="U7" s="50"/>
    </row>
    <row r="8" spans="2:21" ht="18">
      <c r="B8" s="58"/>
      <c r="C8" s="61"/>
      <c r="D8" s="62"/>
      <c r="E8" s="17" t="s">
        <v>37</v>
      </c>
      <c r="F8" s="17" t="s">
        <v>38</v>
      </c>
      <c r="G8" s="17" t="s">
        <v>39</v>
      </c>
      <c r="H8" s="51" t="s">
        <v>40</v>
      </c>
      <c r="I8" s="52"/>
      <c r="J8" s="3" t="s">
        <v>41</v>
      </c>
      <c r="K8" s="53" t="s">
        <v>42</v>
      </c>
      <c r="L8" s="54"/>
      <c r="M8" s="67"/>
      <c r="N8" s="4" t="s">
        <v>37</v>
      </c>
      <c r="O8" s="4" t="s">
        <v>38</v>
      </c>
      <c r="P8" s="55" t="s">
        <v>40</v>
      </c>
      <c r="Q8" s="56"/>
      <c r="R8" s="50" t="s">
        <v>43</v>
      </c>
      <c r="S8" s="50"/>
      <c r="T8" s="50" t="s">
        <v>41</v>
      </c>
      <c r="U8" s="50"/>
    </row>
    <row r="9" spans="2:23" ht="18">
      <c r="B9" s="36">
        <v>1</v>
      </c>
      <c r="C9" s="70">
        <f>L2</f>
        <v>100000</v>
      </c>
      <c r="D9" s="70"/>
      <c r="E9" s="36">
        <v>2015</v>
      </c>
      <c r="F9" s="6">
        <v>42797</v>
      </c>
      <c r="G9" s="36" t="s">
        <v>44</v>
      </c>
      <c r="H9" s="76">
        <v>133.805</v>
      </c>
      <c r="I9" s="76"/>
      <c r="J9" s="36">
        <v>42</v>
      </c>
      <c r="K9" s="70">
        <f>IF(J9="","",C9*0.05)</f>
        <v>5000</v>
      </c>
      <c r="L9" s="70"/>
      <c r="M9" s="5">
        <f>IF(J9="","",(K9/J9)/LOOKUP(RIGHT($D$2,3),'定数'!$A$6:$A$13,'定数'!$B$6:$B$13))</f>
        <v>1.1904761904761905</v>
      </c>
      <c r="N9" s="36">
        <v>2015</v>
      </c>
      <c r="O9" s="6">
        <v>42799</v>
      </c>
      <c r="P9" s="76">
        <v>132.634</v>
      </c>
      <c r="Q9" s="76"/>
      <c r="R9" s="74">
        <f>IF(P9="","",T9*M9*LOOKUP(RIGHT($D$2,3),'定数'!$A$6:$A$13,'定数'!$B$6:$B$13))</f>
        <v>13940.476190476436</v>
      </c>
      <c r="S9" s="74"/>
      <c r="T9" s="75">
        <f>IF(P9="","",IF(G9="買",(P9-H9),(H9-P9))*IF(RIGHT($D$2,3)="JPY",100,10000))</f>
        <v>117.10000000000207</v>
      </c>
      <c r="U9" s="75"/>
      <c r="V9" s="30">
        <f>IF(T9&lt;&gt;"",IF(T9&gt;0,1+V8,0),"")</f>
        <v>1</v>
      </c>
      <c r="W9">
        <f>IF(T9&lt;&gt;"",IF(T9&lt;0,1+W8,0),"")</f>
        <v>0</v>
      </c>
    </row>
    <row r="10" spans="2:23" ht="18">
      <c r="B10" s="36">
        <v>2</v>
      </c>
      <c r="C10" s="70">
        <f aca="true" t="shared" si="0" ref="C10:C73">IF(R9="","",C9+R9)</f>
        <v>113940.47619047643</v>
      </c>
      <c r="D10" s="70"/>
      <c r="E10" s="36"/>
      <c r="F10" s="6">
        <v>42799</v>
      </c>
      <c r="G10" s="36" t="s">
        <v>44</v>
      </c>
      <c r="H10" s="71">
        <v>132.385</v>
      </c>
      <c r="I10" s="72"/>
      <c r="J10" s="36">
        <v>120.1</v>
      </c>
      <c r="K10" s="70">
        <f>IF(J10="","",C10*0.05)</f>
        <v>5697.023809523822</v>
      </c>
      <c r="L10" s="70"/>
      <c r="M10" s="5">
        <f>IF(J10="","",(K10/J10)/LOOKUP(RIGHT($D$2,3),'定数'!$A$6:$A$13,'定数'!$B$6:$B$13))</f>
        <v>0.4743566868879119</v>
      </c>
      <c r="N10" s="36"/>
      <c r="O10" s="6">
        <v>42803</v>
      </c>
      <c r="P10" s="73">
        <v>131.01</v>
      </c>
      <c r="Q10" s="73"/>
      <c r="R10" s="74">
        <f>IF(P10="","",T10*M10*LOOKUP(RIGHT($D$2,3),'定数'!$A$6:$A$13,'定数'!$B$6:$B$13))</f>
        <v>6522.404444708788</v>
      </c>
      <c r="S10" s="74"/>
      <c r="T10" s="75">
        <f>IF(P10="","",IF(G10="買",(P10-H10),(H10-P10))*IF(RIGHT($D$2,3)="JPY",100,10000))</f>
        <v>137.5</v>
      </c>
      <c r="U10" s="75"/>
      <c r="V10" s="18">
        <f>IF(T10&lt;&gt;"",IF(T10&gt;0,1+V9,0),"")</f>
        <v>2</v>
      </c>
      <c r="W10">
        <f aca="true" t="shared" si="1" ref="W10:W73">IF(T10&lt;&gt;"",IF(T10&lt;0,1+W9,0),"")</f>
        <v>0</v>
      </c>
    </row>
    <row r="11" spans="2:23" ht="18">
      <c r="B11" s="36">
        <v>3</v>
      </c>
      <c r="C11" s="70">
        <f t="shared" si="0"/>
        <v>120462.88063518523</v>
      </c>
      <c r="D11" s="70"/>
      <c r="E11" s="36"/>
      <c r="F11" s="6">
        <v>42832</v>
      </c>
      <c r="G11" s="36" t="s">
        <v>44</v>
      </c>
      <c r="H11" s="76">
        <v>130.384</v>
      </c>
      <c r="I11" s="76"/>
      <c r="J11" s="36">
        <v>41</v>
      </c>
      <c r="K11" s="70">
        <f aca="true" t="shared" si="2" ref="K11:K74">IF(J11="","",C11*0.05)</f>
        <v>6023.144031759261</v>
      </c>
      <c r="L11" s="70"/>
      <c r="M11" s="5">
        <f>IF(J11="","",(K11/J11)/LOOKUP(RIGHT($D$2,3),'定数'!$A$6:$A$13,'定数'!$B$6:$B$13))</f>
        <v>1.4690595199412833</v>
      </c>
      <c r="N11" s="36"/>
      <c r="O11" s="6">
        <v>42833</v>
      </c>
      <c r="P11" s="77">
        <v>130.289</v>
      </c>
      <c r="Q11" s="78"/>
      <c r="R11" s="74">
        <f>IF(P11="","",T11*M11*LOOKUP(RIGHT($D$2,3),'定数'!$A$6:$A$13,'定数'!$B$6:$B$13))</f>
        <v>1395.6065439442025</v>
      </c>
      <c r="S11" s="74"/>
      <c r="T11" s="75">
        <f>IF(P11="","",IF(G11="買",(P11-H11),(H11-P11))*IF(RIGHT($D$2,3)="JPY",100,10000))</f>
        <v>9.499999999999886</v>
      </c>
      <c r="U11" s="75"/>
      <c r="V11" s="18">
        <f>IF(T11&lt;&gt;"",IF(T11&gt;0,1+V10,0),"")</f>
        <v>3</v>
      </c>
      <c r="W11">
        <f t="shared" si="1"/>
        <v>0</v>
      </c>
    </row>
    <row r="12" spans="2:23" ht="18">
      <c r="B12" s="36">
        <v>4</v>
      </c>
      <c r="C12" s="70">
        <f t="shared" si="0"/>
        <v>121858.48717912943</v>
      </c>
      <c r="D12" s="70"/>
      <c r="E12" s="36"/>
      <c r="F12" s="6">
        <v>42834</v>
      </c>
      <c r="G12" s="36" t="s">
        <v>44</v>
      </c>
      <c r="H12" s="76">
        <v>129.482</v>
      </c>
      <c r="I12" s="76"/>
      <c r="J12" s="36">
        <v>28.4</v>
      </c>
      <c r="K12" s="70">
        <f t="shared" si="2"/>
        <v>6092.924358956472</v>
      </c>
      <c r="L12" s="70"/>
      <c r="M12" s="5">
        <f>IF(J12="","",(K12/J12)/LOOKUP(RIGHT($D$2,3),'定数'!$A$6:$A$13,'定数'!$B$6:$B$13))</f>
        <v>2.1453959010410113</v>
      </c>
      <c r="N12" s="36"/>
      <c r="O12" s="6">
        <v>42835</v>
      </c>
      <c r="P12" s="77">
        <v>128.346</v>
      </c>
      <c r="Q12" s="78"/>
      <c r="R12" s="74">
        <f>IF(P12="","",T12*M12*LOOKUP(RIGHT($D$2,3),'定数'!$A$6:$A$13,'定数'!$B$6:$B$13))</f>
        <v>24371.697435825794</v>
      </c>
      <c r="S12" s="74"/>
      <c r="T12" s="75">
        <f aca="true" t="shared" si="3" ref="T12:T75">IF(P12="","",IF(G12="買",(P12-H12),(H12-P12))*IF(RIGHT($D$2,3)="JPY",100,10000))</f>
        <v>113.59999999999957</v>
      </c>
      <c r="U12" s="75"/>
      <c r="V12" s="18">
        <f>IF(T12&lt;&gt;"",IF(T12&gt;0,1+V11,0),"")</f>
        <v>4</v>
      </c>
      <c r="W12">
        <f t="shared" si="1"/>
        <v>0</v>
      </c>
    </row>
    <row r="13" spans="2:23" ht="18">
      <c r="B13" s="36">
        <v>5</v>
      </c>
      <c r="C13" s="70">
        <f t="shared" si="0"/>
        <v>146230.18461495521</v>
      </c>
      <c r="D13" s="70"/>
      <c r="E13" s="36"/>
      <c r="F13" s="6">
        <v>42888</v>
      </c>
      <c r="G13" s="36" t="s">
        <v>45</v>
      </c>
      <c r="H13" s="76">
        <v>136.456</v>
      </c>
      <c r="I13" s="76"/>
      <c r="J13" s="36">
        <v>48.7</v>
      </c>
      <c r="K13" s="70">
        <f t="shared" si="2"/>
        <v>7311.509230747761</v>
      </c>
      <c r="L13" s="70"/>
      <c r="M13" s="5">
        <f>IF(J13="","",(K13/J13)/LOOKUP(RIGHT($D$2,3),'定数'!$A$6:$A$13,'定数'!$B$6:$B$13))</f>
        <v>1.5013365976894784</v>
      </c>
      <c r="N13" s="36"/>
      <c r="O13" s="6">
        <v>42888</v>
      </c>
      <c r="P13" s="79">
        <v>138.284</v>
      </c>
      <c r="Q13" s="80"/>
      <c r="R13" s="74">
        <f>IF(P13="","",T13*M13*LOOKUP(RIGHT($D$2,3),'定数'!$A$6:$A$13,'定数'!$B$6:$B$13))</f>
        <v>27444.43300576371</v>
      </c>
      <c r="S13" s="74"/>
      <c r="T13" s="75">
        <f t="shared" si="3"/>
        <v>182.8000000000003</v>
      </c>
      <c r="U13" s="75"/>
      <c r="V13" s="18">
        <f aca="true" t="shared" si="4" ref="V13:V22">IF(T13&lt;&gt;"",IF(T13&gt;0,1+V12,0),"")</f>
        <v>5</v>
      </c>
      <c r="W13">
        <f t="shared" si="1"/>
        <v>0</v>
      </c>
    </row>
    <row r="14" spans="2:23" ht="18">
      <c r="B14" s="36">
        <v>6</v>
      </c>
      <c r="C14" s="70">
        <f t="shared" si="0"/>
        <v>173674.61762071893</v>
      </c>
      <c r="D14" s="70"/>
      <c r="E14" s="36"/>
      <c r="F14" s="6">
        <v>42932</v>
      </c>
      <c r="G14" s="36" t="s">
        <v>44</v>
      </c>
      <c r="H14" s="76">
        <v>135.41</v>
      </c>
      <c r="I14" s="76"/>
      <c r="J14" s="36">
        <v>46</v>
      </c>
      <c r="K14" s="70">
        <f t="shared" si="2"/>
        <v>8683.730881035946</v>
      </c>
      <c r="L14" s="70"/>
      <c r="M14" s="5">
        <f>IF(J14="","",(K14/J14)/LOOKUP(RIGHT($D$2,3),'定数'!$A$6:$A$13,'定数'!$B$6:$B$13))</f>
        <v>1.8877675828339013</v>
      </c>
      <c r="N14" s="36"/>
      <c r="O14" s="6">
        <v>42932</v>
      </c>
      <c r="P14" s="77">
        <v>135.264</v>
      </c>
      <c r="Q14" s="78"/>
      <c r="R14" s="74">
        <f>IF(P14="","",T14*M14*LOOKUP(RIGHT($D$2,3),'定数'!$A$6:$A$13,'定数'!$B$6:$B$13))</f>
        <v>2756.1406709372427</v>
      </c>
      <c r="S14" s="74"/>
      <c r="T14" s="75">
        <f t="shared" si="3"/>
        <v>14.599999999998658</v>
      </c>
      <c r="U14" s="75"/>
      <c r="V14" s="18">
        <f t="shared" si="4"/>
        <v>6</v>
      </c>
      <c r="W14">
        <f t="shared" si="1"/>
        <v>0</v>
      </c>
    </row>
    <row r="15" spans="2:23" ht="18">
      <c r="B15" s="36">
        <v>7</v>
      </c>
      <c r="C15" s="70">
        <f t="shared" si="0"/>
        <v>176430.75829165618</v>
      </c>
      <c r="D15" s="70"/>
      <c r="E15" s="36"/>
      <c r="F15" s="6">
        <v>42966</v>
      </c>
      <c r="G15" s="36" t="s">
        <v>44</v>
      </c>
      <c r="H15" s="71">
        <v>137.284</v>
      </c>
      <c r="I15" s="72"/>
      <c r="J15" s="36">
        <v>33.1</v>
      </c>
      <c r="K15" s="70">
        <f t="shared" si="2"/>
        <v>8821.53791458281</v>
      </c>
      <c r="L15" s="70"/>
      <c r="M15" s="5">
        <f>IF(J15="","",(K15/J15)/LOOKUP(RIGHT($D$2,3),'定数'!$A$6:$A$13,'定数'!$B$6:$B$13))</f>
        <v>2.665117194738009</v>
      </c>
      <c r="N15" s="36"/>
      <c r="O15" s="6">
        <v>42966</v>
      </c>
      <c r="P15" s="77">
        <v>137.485</v>
      </c>
      <c r="Q15" s="78"/>
      <c r="R15" s="74">
        <f>IF(P15="","",T15*M15*LOOKUP(RIGHT($D$2,3),'定数'!$A$6:$A$13,'定数'!$B$6:$B$13))</f>
        <v>-5356.885561423979</v>
      </c>
      <c r="S15" s="74"/>
      <c r="T15" s="75">
        <f t="shared" si="3"/>
        <v>-20.100000000002183</v>
      </c>
      <c r="U15" s="75"/>
      <c r="V15" s="18">
        <f t="shared" si="4"/>
        <v>0</v>
      </c>
      <c r="W15">
        <f t="shared" si="1"/>
        <v>1</v>
      </c>
    </row>
    <row r="16" spans="2:23" ht="18">
      <c r="B16" s="36">
        <v>8</v>
      </c>
      <c r="C16" s="70">
        <f t="shared" si="0"/>
        <v>171073.8727302322</v>
      </c>
      <c r="D16" s="70"/>
      <c r="E16" s="36"/>
      <c r="F16" s="6">
        <v>42979</v>
      </c>
      <c r="G16" s="36" t="s">
        <v>44</v>
      </c>
      <c r="H16" s="71">
        <v>134.987</v>
      </c>
      <c r="I16" s="72"/>
      <c r="J16" s="36">
        <v>37.4</v>
      </c>
      <c r="K16" s="70">
        <f t="shared" si="2"/>
        <v>8553.69363651161</v>
      </c>
      <c r="L16" s="70"/>
      <c r="M16" s="5">
        <f>IF(J16="","",(K16/J16)/LOOKUP(RIGHT($D$2,3),'定数'!$A$6:$A$13,'定数'!$B$6:$B$13))</f>
        <v>2.2870838600298424</v>
      </c>
      <c r="N16" s="36"/>
      <c r="O16" s="6">
        <v>42979</v>
      </c>
      <c r="P16" s="77">
        <v>135.451</v>
      </c>
      <c r="Q16" s="78"/>
      <c r="R16" s="74">
        <f>IF(P16="","",T16*M16*LOOKUP(RIGHT($D$2,3),'定数'!$A$6:$A$13,'定数'!$B$6:$B$13))</f>
        <v>-10612.069110538438</v>
      </c>
      <c r="S16" s="74"/>
      <c r="T16" s="75">
        <f t="shared" si="3"/>
        <v>-46.399999999999864</v>
      </c>
      <c r="U16" s="75"/>
      <c r="V16" s="18">
        <f t="shared" si="4"/>
        <v>0</v>
      </c>
      <c r="W16">
        <f t="shared" si="1"/>
        <v>2</v>
      </c>
    </row>
    <row r="17" spans="2:23" ht="18">
      <c r="B17" s="36">
        <v>9</v>
      </c>
      <c r="C17" s="70">
        <f t="shared" si="0"/>
        <v>160461.80361969376</v>
      </c>
      <c r="D17" s="70"/>
      <c r="E17" s="36"/>
      <c r="F17" s="6">
        <v>42986</v>
      </c>
      <c r="G17" s="36" t="s">
        <v>45</v>
      </c>
      <c r="H17" s="76">
        <v>133.566</v>
      </c>
      <c r="I17" s="76"/>
      <c r="J17" s="36">
        <v>59.4</v>
      </c>
      <c r="K17" s="70">
        <f t="shared" si="2"/>
        <v>8023.090180984688</v>
      </c>
      <c r="L17" s="70"/>
      <c r="M17" s="5">
        <f>IF(J17="","",(K17/J17)/LOOKUP(RIGHT($D$2,3),'定数'!$A$6:$A$13,'定数'!$B$6:$B$13))</f>
        <v>1.350688582657355</v>
      </c>
      <c r="N17" s="36"/>
      <c r="O17" s="6">
        <v>42987</v>
      </c>
      <c r="P17" s="77">
        <v>134.926</v>
      </c>
      <c r="Q17" s="78"/>
      <c r="R17" s="74">
        <f>IF(P17="","",T17*M17*LOOKUP(RIGHT($D$2,3),'定数'!$A$6:$A$13,'定数'!$B$6:$B$13))</f>
        <v>18369.36472413983</v>
      </c>
      <c r="S17" s="74"/>
      <c r="T17" s="75">
        <f t="shared" si="3"/>
        <v>135.99999999999852</v>
      </c>
      <c r="U17" s="75"/>
      <c r="V17" s="18">
        <f t="shared" si="4"/>
        <v>1</v>
      </c>
      <c r="W17">
        <f t="shared" si="1"/>
        <v>0</v>
      </c>
    </row>
    <row r="18" spans="2:23" ht="18">
      <c r="B18" s="36">
        <v>10</v>
      </c>
      <c r="C18" s="70">
        <f t="shared" si="0"/>
        <v>178831.1683438336</v>
      </c>
      <c r="D18" s="70"/>
      <c r="E18" s="36"/>
      <c r="F18" s="6">
        <v>43008</v>
      </c>
      <c r="G18" s="36" t="s">
        <v>45</v>
      </c>
      <c r="H18" s="76">
        <v>135.033</v>
      </c>
      <c r="I18" s="76"/>
      <c r="J18" s="36">
        <v>47.3</v>
      </c>
      <c r="K18" s="70">
        <f t="shared" si="2"/>
        <v>8941.55841719168</v>
      </c>
      <c r="L18" s="70"/>
      <c r="M18" s="5">
        <f>IF(J18="","",(K18/J18)/LOOKUP(RIGHT($D$2,3),'定数'!$A$6:$A$13,'定数'!$B$6:$B$13))</f>
        <v>1.8903929000405244</v>
      </c>
      <c r="N18" s="36"/>
      <c r="O18" s="6">
        <v>43008</v>
      </c>
      <c r="P18" s="77">
        <v>134.56</v>
      </c>
      <c r="Q18" s="78"/>
      <c r="R18" s="74">
        <f>IF(P18="","",T18*M18*LOOKUP(RIGHT($D$2,3),'定数'!$A$6:$A$13,'定数'!$B$6:$B$13))</f>
        <v>-8941.558417191392</v>
      </c>
      <c r="S18" s="74"/>
      <c r="T18" s="75">
        <f t="shared" si="3"/>
        <v>-47.29999999999848</v>
      </c>
      <c r="U18" s="75"/>
      <c r="V18" s="18">
        <f t="shared" si="4"/>
        <v>0</v>
      </c>
      <c r="W18">
        <f t="shared" si="1"/>
        <v>1</v>
      </c>
    </row>
    <row r="19" spans="2:23" ht="18">
      <c r="B19" s="36">
        <v>11</v>
      </c>
      <c r="C19" s="70">
        <f t="shared" si="0"/>
        <v>169889.6099266422</v>
      </c>
      <c r="D19" s="70"/>
      <c r="E19" s="36"/>
      <c r="F19" s="6">
        <v>43014</v>
      </c>
      <c r="G19" s="36" t="s">
        <v>45</v>
      </c>
      <c r="H19" s="76">
        <v>134.898</v>
      </c>
      <c r="I19" s="76"/>
      <c r="J19" s="36">
        <v>49.6</v>
      </c>
      <c r="K19" s="70">
        <f t="shared" si="2"/>
        <v>8494.480496332111</v>
      </c>
      <c r="L19" s="70"/>
      <c r="M19" s="5">
        <f>IF(J19="","",(K19/J19)/LOOKUP(RIGHT($D$2,3),'定数'!$A$6:$A$13,'定数'!$B$6:$B$13))</f>
        <v>1.7125968742605062</v>
      </c>
      <c r="N19" s="36"/>
      <c r="O19" s="6">
        <v>43015</v>
      </c>
      <c r="P19" s="79">
        <v>135.419</v>
      </c>
      <c r="Q19" s="80"/>
      <c r="R19" s="74">
        <f>IF(P19="","",T19*M19*LOOKUP(RIGHT($D$2,3),'定数'!$A$6:$A$13,'定数'!$B$6:$B$13))</f>
        <v>8922.629714897495</v>
      </c>
      <c r="S19" s="74"/>
      <c r="T19" s="75">
        <f t="shared" si="3"/>
        <v>52.1000000000015</v>
      </c>
      <c r="U19" s="75"/>
      <c r="V19" s="18">
        <f t="shared" si="4"/>
        <v>1</v>
      </c>
      <c r="W19">
        <f t="shared" si="1"/>
        <v>0</v>
      </c>
    </row>
    <row r="20" spans="2:23" ht="18">
      <c r="B20" s="36">
        <v>12</v>
      </c>
      <c r="C20" s="70">
        <f t="shared" si="0"/>
        <v>178812.2396415397</v>
      </c>
      <c r="D20" s="70"/>
      <c r="E20" s="36"/>
      <c r="F20" s="6">
        <v>43017</v>
      </c>
      <c r="G20" s="36" t="s">
        <v>45</v>
      </c>
      <c r="H20" s="76">
        <v>135.434</v>
      </c>
      <c r="I20" s="76"/>
      <c r="J20" s="36">
        <v>38.1</v>
      </c>
      <c r="K20" s="70">
        <f t="shared" si="2"/>
        <v>8940.611982076985</v>
      </c>
      <c r="L20" s="70"/>
      <c r="M20" s="5">
        <f>IF(J20="","",(K20/J20)/LOOKUP(RIGHT($D$2,3),'定数'!$A$6:$A$13,'定数'!$B$6:$B$13))</f>
        <v>2.3466173181304426</v>
      </c>
      <c r="N20" s="36"/>
      <c r="O20" s="6">
        <v>43017</v>
      </c>
      <c r="P20" s="79">
        <v>136.513</v>
      </c>
      <c r="Q20" s="80"/>
      <c r="R20" s="74">
        <f>IF(P20="","",T20*M20*LOOKUP(RIGHT($D$2,3),'定数'!$A$6:$A$13,'定数'!$B$6:$B$13))</f>
        <v>25320.000862627658</v>
      </c>
      <c r="S20" s="74"/>
      <c r="T20" s="75">
        <f t="shared" si="3"/>
        <v>107.90000000000077</v>
      </c>
      <c r="U20" s="75"/>
      <c r="V20" s="18">
        <f t="shared" si="4"/>
        <v>2</v>
      </c>
      <c r="W20">
        <f t="shared" si="1"/>
        <v>0</v>
      </c>
    </row>
    <row r="21" spans="2:23" ht="18">
      <c r="B21" s="36">
        <v>13</v>
      </c>
      <c r="C21" s="70">
        <f t="shared" si="0"/>
        <v>204132.24050416736</v>
      </c>
      <c r="D21" s="70"/>
      <c r="E21" s="36"/>
      <c r="F21" s="6">
        <v>43038</v>
      </c>
      <c r="G21" s="36" t="s">
        <v>45</v>
      </c>
      <c r="H21" s="76">
        <v>132.961</v>
      </c>
      <c r="I21" s="76"/>
      <c r="J21" s="36">
        <v>56</v>
      </c>
      <c r="K21" s="70">
        <f t="shared" si="2"/>
        <v>10206.61202520837</v>
      </c>
      <c r="L21" s="70"/>
      <c r="M21" s="5">
        <f>IF(J21="","",(K21/J21)/LOOKUP(RIGHT($D$2,3),'定数'!$A$6:$A$13,'定数'!$B$6:$B$13))</f>
        <v>1.8226092902157802</v>
      </c>
      <c r="N21" s="36"/>
      <c r="O21" s="6">
        <v>43041</v>
      </c>
      <c r="P21" s="79">
        <v>132.984</v>
      </c>
      <c r="Q21" s="80"/>
      <c r="R21" s="74">
        <f>IF(P21="","",T21*M21*LOOKUP(RIGHT($D$2,3),'定数'!$A$6:$A$13,'定数'!$B$6:$B$13))</f>
        <v>419.20013674955896</v>
      </c>
      <c r="S21" s="74"/>
      <c r="T21" s="75">
        <f t="shared" si="3"/>
        <v>2.2999999999996135</v>
      </c>
      <c r="U21" s="75"/>
      <c r="V21" s="18">
        <f t="shared" si="4"/>
        <v>3</v>
      </c>
      <c r="W21">
        <f t="shared" si="1"/>
        <v>0</v>
      </c>
    </row>
    <row r="22" spans="2:23" ht="18">
      <c r="B22" s="36">
        <v>14</v>
      </c>
      <c r="C22" s="70">
        <f t="shared" si="0"/>
        <v>204551.44064091693</v>
      </c>
      <c r="D22" s="70"/>
      <c r="E22" s="36"/>
      <c r="F22" s="6">
        <v>43049</v>
      </c>
      <c r="G22" s="36" t="s">
        <v>44</v>
      </c>
      <c r="H22" s="76">
        <v>132.178</v>
      </c>
      <c r="I22" s="76"/>
      <c r="J22" s="36">
        <v>60.8</v>
      </c>
      <c r="K22" s="70">
        <f t="shared" si="2"/>
        <v>10227.572032045848</v>
      </c>
      <c r="L22" s="70"/>
      <c r="M22" s="5">
        <f>IF(J22="","",(K22/J22)/LOOKUP(RIGHT($D$2,3),'定数'!$A$6:$A$13,'定数'!$B$6:$B$13))</f>
        <v>1.6821664526391198</v>
      </c>
      <c r="N22" s="36"/>
      <c r="O22" s="6">
        <v>43049</v>
      </c>
      <c r="P22" s="79">
        <v>131.977</v>
      </c>
      <c r="Q22" s="80"/>
      <c r="R22" s="74">
        <f>IF(P22="","",T22*M22*LOOKUP(RIGHT($D$2,3),'定数'!$A$6:$A$13,'定数'!$B$6:$B$13))</f>
        <v>3381.15456980452</v>
      </c>
      <c r="S22" s="74"/>
      <c r="T22" s="75">
        <f t="shared" si="3"/>
        <v>20.09999999999934</v>
      </c>
      <c r="U22" s="75"/>
      <c r="V22" s="18">
        <f t="shared" si="4"/>
        <v>4</v>
      </c>
      <c r="W22">
        <f t="shared" si="1"/>
        <v>0</v>
      </c>
    </row>
    <row r="23" spans="2:23" ht="18">
      <c r="B23" s="36">
        <v>15</v>
      </c>
      <c r="C23" s="70">
        <f t="shared" si="0"/>
        <v>207932.59521072145</v>
      </c>
      <c r="D23" s="70"/>
      <c r="E23" s="36"/>
      <c r="F23" s="6">
        <v>43052</v>
      </c>
      <c r="G23" s="36" t="s">
        <v>44</v>
      </c>
      <c r="H23" s="76">
        <v>131.763</v>
      </c>
      <c r="I23" s="76"/>
      <c r="J23" s="36">
        <v>65.5</v>
      </c>
      <c r="K23" s="70">
        <f t="shared" si="2"/>
        <v>10396.629760536074</v>
      </c>
      <c r="L23" s="70"/>
      <c r="M23" s="5">
        <f>IF(J23="","",(K23/J23)/LOOKUP(RIGHT($D$2,3),'定数'!$A$6:$A$13,'定数'!$B$6:$B$13))</f>
        <v>1.5872717191658128</v>
      </c>
      <c r="N23" s="36"/>
      <c r="O23" s="6">
        <v>43055</v>
      </c>
      <c r="P23" s="79">
        <v>131.349</v>
      </c>
      <c r="Q23" s="80"/>
      <c r="R23" s="74">
        <f>IF(P23="","",T23*M23*LOOKUP(RIGHT($D$2,3),'定数'!$A$6:$A$13,'定数'!$B$6:$B$13))</f>
        <v>6571.304917346714</v>
      </c>
      <c r="S23" s="74"/>
      <c r="T23" s="75">
        <f t="shared" si="3"/>
        <v>41.40000000000157</v>
      </c>
      <c r="U23" s="75"/>
      <c r="V23">
        <f aca="true" t="shared" si="5" ref="V23:W74">IF(S23&lt;&gt;"",IF(S23&lt;0,1+V22,0),"")</f>
      </c>
      <c r="W23">
        <f t="shared" si="1"/>
        <v>0</v>
      </c>
    </row>
    <row r="24" spans="2:23" ht="18">
      <c r="B24" s="36">
        <v>16</v>
      </c>
      <c r="C24" s="70">
        <f t="shared" si="0"/>
        <v>214503.90012806817</v>
      </c>
      <c r="D24" s="70"/>
      <c r="E24" s="36"/>
      <c r="F24" s="6">
        <v>43055</v>
      </c>
      <c r="G24" s="36" t="s">
        <v>44</v>
      </c>
      <c r="H24" s="76">
        <v>131.768</v>
      </c>
      <c r="I24" s="76"/>
      <c r="J24" s="36">
        <v>44.5</v>
      </c>
      <c r="K24" s="70">
        <f t="shared" si="2"/>
        <v>10725.19500640341</v>
      </c>
      <c r="L24" s="70"/>
      <c r="M24" s="5">
        <f>IF(J24="","",(K24/J24)/LOOKUP(RIGHT($D$2,3),'定数'!$A$6:$A$13,'定数'!$B$6:$B$13))</f>
        <v>2.4101561812142496</v>
      </c>
      <c r="N24" s="36"/>
      <c r="O24" s="6">
        <v>43056</v>
      </c>
      <c r="P24" s="79">
        <v>131.628</v>
      </c>
      <c r="Q24" s="80"/>
      <c r="R24" s="74">
        <f>IF(P24="","",T24*M24*LOOKUP(RIGHT($D$2,3),'定数'!$A$6:$A$13,'定数'!$B$6:$B$13))</f>
        <v>3374.218653700306</v>
      </c>
      <c r="S24" s="74"/>
      <c r="T24" s="75">
        <f t="shared" si="3"/>
        <v>14.000000000001478</v>
      </c>
      <c r="U24" s="75"/>
      <c r="V24">
        <f t="shared" si="5"/>
      </c>
      <c r="W24">
        <f t="shared" si="1"/>
        <v>0</v>
      </c>
    </row>
    <row r="25" spans="2:23" ht="18">
      <c r="B25" s="36">
        <v>17</v>
      </c>
      <c r="C25" s="70">
        <f t="shared" si="0"/>
        <v>217878.11878176848</v>
      </c>
      <c r="D25" s="70"/>
      <c r="E25" s="36"/>
      <c r="F25" s="6">
        <v>43063</v>
      </c>
      <c r="G25" s="36" t="s">
        <v>44</v>
      </c>
      <c r="H25" s="76">
        <v>130.555</v>
      </c>
      <c r="I25" s="76"/>
      <c r="J25" s="36">
        <v>24.1</v>
      </c>
      <c r="K25" s="70">
        <f t="shared" si="2"/>
        <v>10893.905939088425</v>
      </c>
      <c r="L25" s="70"/>
      <c r="M25" s="5">
        <f>IF(J25="","",(K25/J25)/LOOKUP(RIGHT($D$2,3),'定数'!$A$6:$A$13,'定数'!$B$6:$B$13))</f>
        <v>4.520292920783579</v>
      </c>
      <c r="N25" s="36"/>
      <c r="O25" s="6">
        <v>43063</v>
      </c>
      <c r="P25" s="79">
        <v>130.64</v>
      </c>
      <c r="Q25" s="80"/>
      <c r="R25" s="74">
        <f>IF(P25="","",T25*M25*LOOKUP(RIGHT($D$2,3),'定数'!$A$6:$A$13,'定数'!$B$6:$B$13))</f>
        <v>-3842.2489826651167</v>
      </c>
      <c r="S25" s="74"/>
      <c r="T25" s="75">
        <f t="shared" si="3"/>
        <v>-8.499999999997954</v>
      </c>
      <c r="U25" s="75"/>
      <c r="V25">
        <f t="shared" si="5"/>
      </c>
      <c r="W25">
        <f t="shared" si="1"/>
        <v>1</v>
      </c>
    </row>
    <row r="26" spans="2:23" ht="18">
      <c r="B26" s="36">
        <v>18</v>
      </c>
      <c r="C26" s="70">
        <f t="shared" si="0"/>
        <v>214035.86979910336</v>
      </c>
      <c r="D26" s="70"/>
      <c r="E26" s="36"/>
      <c r="F26" s="6">
        <v>43086</v>
      </c>
      <c r="G26" s="36" t="s">
        <v>44</v>
      </c>
      <c r="H26" s="76">
        <v>132.204</v>
      </c>
      <c r="I26" s="76"/>
      <c r="J26" s="36">
        <v>158.5</v>
      </c>
      <c r="K26" s="70">
        <f t="shared" si="2"/>
        <v>10701.79348995517</v>
      </c>
      <c r="L26" s="70"/>
      <c r="M26" s="5">
        <f>IF(J26="","",(K26/J26)/LOOKUP(RIGHT($D$2,3),'定数'!$A$6:$A$13,'定数'!$B$6:$B$13))</f>
        <v>0.6751920182937015</v>
      </c>
      <c r="N26" s="36"/>
      <c r="O26" s="6">
        <v>43087</v>
      </c>
      <c r="P26" s="79">
        <v>131.736</v>
      </c>
      <c r="Q26" s="80"/>
      <c r="R26" s="74">
        <f>IF(P26="","",T26*M26*LOOKUP(RIGHT($D$2,3),'定数'!$A$6:$A$13,'定数'!$B$6:$B$13))</f>
        <v>3159.8986456146426</v>
      </c>
      <c r="S26" s="74"/>
      <c r="T26" s="75">
        <f t="shared" si="3"/>
        <v>46.80000000000177</v>
      </c>
      <c r="U26" s="75"/>
      <c r="V26">
        <f t="shared" si="5"/>
      </c>
      <c r="W26">
        <f t="shared" si="1"/>
        <v>0</v>
      </c>
    </row>
    <row r="27" spans="2:23" ht="18">
      <c r="B27" s="36">
        <v>19</v>
      </c>
      <c r="C27" s="70">
        <f t="shared" si="0"/>
        <v>217195.768444718</v>
      </c>
      <c r="D27" s="70"/>
      <c r="E27" s="36"/>
      <c r="F27" s="6">
        <v>43090</v>
      </c>
      <c r="G27" s="36" t="s">
        <v>44</v>
      </c>
      <c r="H27" s="76">
        <v>131.376</v>
      </c>
      <c r="I27" s="76"/>
      <c r="J27" s="36">
        <v>54.1</v>
      </c>
      <c r="K27" s="70">
        <f t="shared" si="2"/>
        <v>10859.7884222359</v>
      </c>
      <c r="L27" s="70"/>
      <c r="M27" s="5">
        <f>IF(J27="","",(K27/J27)/LOOKUP(RIGHT($D$2,3),'定数'!$A$6:$A$13,'定数'!$B$6:$B$13))</f>
        <v>2.007354606697948</v>
      </c>
      <c r="N27" s="36"/>
      <c r="O27" s="6">
        <v>43090</v>
      </c>
      <c r="P27" s="79">
        <v>131.917</v>
      </c>
      <c r="Q27" s="80"/>
      <c r="R27" s="74">
        <f>IF(P27="","",T27*M27*LOOKUP(RIGHT($D$2,3),'定数'!$A$6:$A$13,'定数'!$B$6:$B$13))</f>
        <v>-10859.788422235835</v>
      </c>
      <c r="S27" s="74"/>
      <c r="T27" s="75">
        <f t="shared" si="3"/>
        <v>-54.09999999999968</v>
      </c>
      <c r="U27" s="75"/>
      <c r="V27">
        <f t="shared" si="5"/>
      </c>
      <c r="W27">
        <f t="shared" si="1"/>
        <v>1</v>
      </c>
    </row>
    <row r="28" spans="2:23" ht="18">
      <c r="B28" s="36">
        <v>20</v>
      </c>
      <c r="C28" s="70">
        <f t="shared" si="0"/>
        <v>206335.98002248217</v>
      </c>
      <c r="D28" s="70"/>
      <c r="E28" s="36">
        <v>2016</v>
      </c>
      <c r="F28" s="6">
        <v>42750</v>
      </c>
      <c r="G28" s="36" t="s">
        <v>45</v>
      </c>
      <c r="H28" s="76">
        <v>128.383</v>
      </c>
      <c r="I28" s="76"/>
      <c r="J28" s="36">
        <v>46.9</v>
      </c>
      <c r="K28" s="70">
        <f t="shared" si="2"/>
        <v>10316.799001124109</v>
      </c>
      <c r="L28" s="70"/>
      <c r="M28" s="5">
        <f>IF(J28="","",(K28/J28)/LOOKUP(RIGHT($D$2,3),'定数'!$A$6:$A$13,'定数'!$B$6:$B$13))</f>
        <v>2.19974392348062</v>
      </c>
      <c r="N28" s="36"/>
      <c r="O28" s="6">
        <v>42750</v>
      </c>
      <c r="P28" s="79">
        <v>128.141</v>
      </c>
      <c r="Q28" s="80"/>
      <c r="R28" s="74">
        <f>IF(P28="","",T28*M28*LOOKUP(RIGHT($D$2,3),'定数'!$A$6:$A$13,'定数'!$B$6:$B$13))</f>
        <v>-5323.380294823511</v>
      </c>
      <c r="S28" s="74"/>
      <c r="T28" s="75">
        <f t="shared" si="3"/>
        <v>-24.200000000001864</v>
      </c>
      <c r="U28" s="75"/>
      <c r="V28">
        <f t="shared" si="5"/>
      </c>
      <c r="W28">
        <f t="shared" si="1"/>
        <v>2</v>
      </c>
    </row>
    <row r="29" spans="2:23" ht="18">
      <c r="B29" s="36">
        <v>21</v>
      </c>
      <c r="C29" s="70">
        <f t="shared" si="0"/>
        <v>201012.59972765864</v>
      </c>
      <c r="D29" s="70"/>
      <c r="E29" s="36"/>
      <c r="F29" s="6"/>
      <c r="G29" s="36"/>
      <c r="H29" s="76"/>
      <c r="I29" s="76"/>
      <c r="J29" s="36"/>
      <c r="K29" s="70">
        <f t="shared" si="2"/>
      </c>
      <c r="L29" s="70"/>
      <c r="M29" s="5">
        <f>IF(J29="","",(K29/J29)/LOOKUP(RIGHT($D$2,3),'定数'!$A$6:$A$13,'定数'!$B$6:$B$13))</f>
      </c>
      <c r="N29" s="36"/>
      <c r="O29" s="6"/>
      <c r="P29" s="79"/>
      <c r="Q29" s="80"/>
      <c r="R29" s="74">
        <f>IF(P29="","",T29*M29*LOOKUP(RIGHT($D$2,3),'定数'!$A$6:$A$13,'定数'!$B$6:$B$13))</f>
      </c>
      <c r="S29" s="74"/>
      <c r="T29" s="75">
        <f t="shared" si="3"/>
      </c>
      <c r="U29" s="75"/>
      <c r="V29">
        <f t="shared" si="5"/>
      </c>
      <c r="W29">
        <f t="shared" si="1"/>
      </c>
    </row>
    <row r="30" spans="2:23" ht="18">
      <c r="B30" s="36">
        <v>22</v>
      </c>
      <c r="C30" s="70">
        <f t="shared" si="0"/>
      </c>
      <c r="D30" s="70"/>
      <c r="E30" s="36"/>
      <c r="F30" s="6"/>
      <c r="G30" s="36"/>
      <c r="H30" s="76"/>
      <c r="I30" s="76"/>
      <c r="J30" s="36"/>
      <c r="K30" s="70">
        <f t="shared" si="2"/>
      </c>
      <c r="L30" s="70"/>
      <c r="M30" s="5">
        <f>IF(J30="","",(K30/J30)/LOOKUP(RIGHT($D$2,3),'定数'!$A$6:$A$13,'定数'!$B$6:$B$13))</f>
      </c>
      <c r="N30" s="36"/>
      <c r="O30" s="6"/>
      <c r="P30" s="79"/>
      <c r="Q30" s="80"/>
      <c r="R30" s="74">
        <f>IF(P30="","",T30*M30*LOOKUP(RIGHT($D$2,3),'定数'!$A$6:$A$13,'定数'!$B$6:$B$13))</f>
      </c>
      <c r="S30" s="74"/>
      <c r="T30" s="75">
        <f t="shared" si="3"/>
      </c>
      <c r="U30" s="75"/>
      <c r="V30">
        <f t="shared" si="5"/>
      </c>
      <c r="W30">
        <f t="shared" si="1"/>
      </c>
    </row>
    <row r="31" spans="2:23" ht="18">
      <c r="B31" s="36">
        <v>23</v>
      </c>
      <c r="C31" s="70">
        <f t="shared" si="0"/>
      </c>
      <c r="D31" s="70"/>
      <c r="E31" s="36"/>
      <c r="F31" s="6"/>
      <c r="G31" s="36"/>
      <c r="H31" s="76"/>
      <c r="I31" s="76"/>
      <c r="J31" s="36"/>
      <c r="K31" s="70">
        <f t="shared" si="2"/>
      </c>
      <c r="L31" s="70"/>
      <c r="M31" s="5">
        <f>IF(J31="","",(K31/J31)/LOOKUP(RIGHT($D$2,3),'定数'!$A$6:$A$13,'定数'!$B$6:$B$13))</f>
      </c>
      <c r="N31" s="36"/>
      <c r="O31" s="6"/>
      <c r="P31" s="79"/>
      <c r="Q31" s="80"/>
      <c r="R31" s="74">
        <f>IF(P31="","",T31*M31*LOOKUP(RIGHT($D$2,3),'定数'!$A$6:$A$13,'定数'!$B$6:$B$13))</f>
      </c>
      <c r="S31" s="74"/>
      <c r="T31" s="75">
        <f t="shared" si="3"/>
      </c>
      <c r="U31" s="75"/>
      <c r="V31">
        <f t="shared" si="5"/>
      </c>
      <c r="W31">
        <f t="shared" si="1"/>
      </c>
    </row>
    <row r="32" spans="2:23" ht="18">
      <c r="B32" s="36">
        <v>24</v>
      </c>
      <c r="C32" s="70">
        <f t="shared" si="0"/>
      </c>
      <c r="D32" s="70"/>
      <c r="E32" s="36"/>
      <c r="F32" s="6"/>
      <c r="G32" s="36"/>
      <c r="H32" s="76"/>
      <c r="I32" s="76"/>
      <c r="J32" s="36"/>
      <c r="K32" s="70">
        <f t="shared" si="2"/>
      </c>
      <c r="L32" s="70"/>
      <c r="M32" s="5">
        <f>IF(J32="","",(K32/J32)/LOOKUP(RIGHT($D$2,3),'定数'!$A$6:$A$13,'定数'!$B$6:$B$13))</f>
      </c>
      <c r="N32" s="36"/>
      <c r="O32" s="6"/>
      <c r="P32" s="79"/>
      <c r="Q32" s="80"/>
      <c r="R32" s="74">
        <f>IF(P32="","",T32*M32*LOOKUP(RIGHT($D$2,3),'定数'!$A$6:$A$13,'定数'!$B$6:$B$13))</f>
      </c>
      <c r="S32" s="74"/>
      <c r="T32" s="75">
        <f t="shared" si="3"/>
      </c>
      <c r="U32" s="75"/>
      <c r="V32">
        <f t="shared" si="5"/>
      </c>
      <c r="W32">
        <f t="shared" si="1"/>
      </c>
    </row>
    <row r="33" spans="2:23" ht="18">
      <c r="B33" s="36">
        <v>25</v>
      </c>
      <c r="C33" s="70">
        <f t="shared" si="0"/>
      </c>
      <c r="D33" s="70"/>
      <c r="E33" s="36"/>
      <c r="F33" s="6"/>
      <c r="G33" s="36"/>
      <c r="H33" s="76"/>
      <c r="I33" s="76"/>
      <c r="J33" s="36"/>
      <c r="K33" s="70">
        <f t="shared" si="2"/>
      </c>
      <c r="L33" s="70"/>
      <c r="M33" s="5">
        <f>IF(J33="","",(K33/J33)/LOOKUP(RIGHT($D$2,3),'定数'!$A$6:$A$13,'定数'!$B$6:$B$13))</f>
      </c>
      <c r="N33" s="36"/>
      <c r="O33" s="6"/>
      <c r="P33" s="79"/>
      <c r="Q33" s="80"/>
      <c r="R33" s="74">
        <f>IF(P33="","",T33*M33*LOOKUP(RIGHT($D$2,3),'定数'!$A$6:$A$13,'定数'!$B$6:$B$13))</f>
      </c>
      <c r="S33" s="74"/>
      <c r="T33" s="75">
        <f t="shared" si="3"/>
      </c>
      <c r="U33" s="75"/>
      <c r="V33">
        <f t="shared" si="5"/>
      </c>
      <c r="W33">
        <f t="shared" si="1"/>
      </c>
    </row>
    <row r="34" spans="2:23" ht="18">
      <c r="B34" s="36">
        <v>26</v>
      </c>
      <c r="C34" s="70">
        <f t="shared" si="0"/>
      </c>
      <c r="D34" s="70"/>
      <c r="E34" s="36"/>
      <c r="F34" s="6"/>
      <c r="G34" s="36"/>
      <c r="H34" s="76"/>
      <c r="I34" s="76"/>
      <c r="J34" s="36"/>
      <c r="K34" s="70">
        <f t="shared" si="2"/>
      </c>
      <c r="L34" s="70"/>
      <c r="M34" s="5">
        <f>IF(J34="","",(K34/J34)/LOOKUP(RIGHT($D$2,3),'定数'!$A$6:$A$13,'定数'!$B$6:$B$13))</f>
      </c>
      <c r="N34" s="36"/>
      <c r="O34" s="6"/>
      <c r="P34" s="79"/>
      <c r="Q34" s="80"/>
      <c r="R34" s="74">
        <f>IF(P34="","",T34*M34*LOOKUP(RIGHT($D$2,3),'定数'!$A$6:$A$13,'定数'!$B$6:$B$13))</f>
      </c>
      <c r="S34" s="74"/>
      <c r="T34" s="75">
        <f t="shared" si="3"/>
      </c>
      <c r="U34" s="75"/>
      <c r="V34">
        <f t="shared" si="5"/>
      </c>
      <c r="W34">
        <f t="shared" si="1"/>
      </c>
    </row>
    <row r="35" spans="2:23" ht="18">
      <c r="B35" s="36">
        <v>27</v>
      </c>
      <c r="C35" s="70">
        <f t="shared" si="0"/>
      </c>
      <c r="D35" s="70"/>
      <c r="E35" s="36"/>
      <c r="F35" s="6"/>
      <c r="G35" s="36"/>
      <c r="H35" s="76"/>
      <c r="I35" s="76"/>
      <c r="J35" s="36"/>
      <c r="K35" s="70">
        <f t="shared" si="2"/>
      </c>
      <c r="L35" s="70"/>
      <c r="M35" s="5">
        <f>IF(J35="","",(K35/J35)/LOOKUP(RIGHT($D$2,3),'定数'!$A$6:$A$13,'定数'!$B$6:$B$13))</f>
      </c>
      <c r="N35" s="36"/>
      <c r="O35" s="6"/>
      <c r="P35" s="79"/>
      <c r="Q35" s="80"/>
      <c r="R35" s="74">
        <f>IF(P35="","",T35*M35*LOOKUP(RIGHT($D$2,3),'定数'!$A$6:$A$13,'定数'!$B$6:$B$13))</f>
      </c>
      <c r="S35" s="74"/>
      <c r="T35" s="75">
        <f t="shared" si="3"/>
      </c>
      <c r="U35" s="75"/>
      <c r="V35">
        <f t="shared" si="5"/>
      </c>
      <c r="W35">
        <f t="shared" si="1"/>
      </c>
    </row>
    <row r="36" spans="2:23" ht="18">
      <c r="B36" s="36">
        <v>28</v>
      </c>
      <c r="C36" s="70">
        <f t="shared" si="0"/>
      </c>
      <c r="D36" s="70"/>
      <c r="E36" s="36"/>
      <c r="F36" s="6"/>
      <c r="G36" s="36"/>
      <c r="H36" s="76"/>
      <c r="I36" s="76"/>
      <c r="J36" s="36"/>
      <c r="K36" s="70">
        <f t="shared" si="2"/>
      </c>
      <c r="L36" s="70"/>
      <c r="M36" s="5">
        <f>IF(J36="","",(K36/J36)/LOOKUP(RIGHT($D$2,3),'定数'!$A$6:$A$13,'定数'!$B$6:$B$13))</f>
      </c>
      <c r="N36" s="36"/>
      <c r="O36" s="6"/>
      <c r="P36" s="79"/>
      <c r="Q36" s="80"/>
      <c r="R36" s="74">
        <f>IF(P36="","",T36*M36*LOOKUP(RIGHT($D$2,3),'定数'!$A$6:$A$13,'定数'!$B$6:$B$13))</f>
      </c>
      <c r="S36" s="74"/>
      <c r="T36" s="75">
        <f t="shared" si="3"/>
      </c>
      <c r="U36" s="75"/>
      <c r="V36">
        <f t="shared" si="5"/>
      </c>
      <c r="W36">
        <f t="shared" si="1"/>
      </c>
    </row>
    <row r="37" spans="2:23" ht="18">
      <c r="B37" s="36">
        <v>29</v>
      </c>
      <c r="C37" s="70">
        <f t="shared" si="0"/>
      </c>
      <c r="D37" s="70"/>
      <c r="E37" s="36"/>
      <c r="F37" s="6"/>
      <c r="G37" s="36"/>
      <c r="H37" s="76"/>
      <c r="I37" s="76"/>
      <c r="J37" s="36"/>
      <c r="K37" s="70">
        <f t="shared" si="2"/>
      </c>
      <c r="L37" s="70"/>
      <c r="M37" s="5">
        <f>IF(J37="","",(K37/J37)/LOOKUP(RIGHT($D$2,3),'定数'!$A$6:$A$13,'定数'!$B$6:$B$13))</f>
      </c>
      <c r="N37" s="36"/>
      <c r="O37" s="6"/>
      <c r="P37" s="79"/>
      <c r="Q37" s="80"/>
      <c r="R37" s="74">
        <f>IF(P37="","",T37*M37*LOOKUP(RIGHT($D$2,3),'定数'!$A$6:$A$13,'定数'!$B$6:$B$13))</f>
      </c>
      <c r="S37" s="74"/>
      <c r="T37" s="75">
        <f t="shared" si="3"/>
      </c>
      <c r="U37" s="75"/>
      <c r="V37">
        <f t="shared" si="5"/>
      </c>
      <c r="W37">
        <f t="shared" si="1"/>
      </c>
    </row>
    <row r="38" spans="2:23" ht="18">
      <c r="B38" s="36">
        <v>30</v>
      </c>
      <c r="C38" s="70">
        <f t="shared" si="0"/>
      </c>
      <c r="D38" s="70"/>
      <c r="E38" s="36"/>
      <c r="F38" s="6"/>
      <c r="G38" s="36"/>
      <c r="H38" s="76"/>
      <c r="I38" s="76"/>
      <c r="J38" s="36"/>
      <c r="K38" s="70">
        <f t="shared" si="2"/>
      </c>
      <c r="L38" s="70"/>
      <c r="M38" s="5">
        <f>IF(J38="","",(K38/J38)/LOOKUP(RIGHT($D$2,3),'定数'!$A$6:$A$13,'定数'!$B$6:$B$13))</f>
      </c>
      <c r="N38" s="36"/>
      <c r="O38" s="6"/>
      <c r="P38" s="79"/>
      <c r="Q38" s="80"/>
      <c r="R38" s="74">
        <f>IF(P38="","",T38*M38*LOOKUP(RIGHT($D$2,3),'定数'!$A$6:$A$13,'定数'!$B$6:$B$13))</f>
      </c>
      <c r="S38" s="74"/>
      <c r="T38" s="75">
        <f t="shared" si="3"/>
      </c>
      <c r="U38" s="75"/>
      <c r="V38">
        <f t="shared" si="5"/>
      </c>
      <c r="W38">
        <f t="shared" si="1"/>
      </c>
    </row>
    <row r="39" spans="2:23" ht="18">
      <c r="B39" s="36">
        <v>31</v>
      </c>
      <c r="C39" s="70">
        <f t="shared" si="0"/>
      </c>
      <c r="D39" s="70"/>
      <c r="E39" s="36"/>
      <c r="F39" s="6"/>
      <c r="G39" s="36"/>
      <c r="H39" s="76"/>
      <c r="I39" s="76"/>
      <c r="J39" s="36"/>
      <c r="K39" s="70">
        <f t="shared" si="2"/>
      </c>
      <c r="L39" s="70"/>
      <c r="M39" s="5">
        <f>IF(J39="","",(K39/J39)/LOOKUP(RIGHT($D$2,3),'定数'!$A$6:$A$13,'定数'!$B$6:$B$13))</f>
      </c>
      <c r="N39" s="36"/>
      <c r="O39" s="6"/>
      <c r="P39" s="79"/>
      <c r="Q39" s="80"/>
      <c r="R39" s="74">
        <f>IF(P39="","",T39*M39*LOOKUP(RIGHT($D$2,3),'定数'!$A$6:$A$13,'定数'!$B$6:$B$13))</f>
      </c>
      <c r="S39" s="74"/>
      <c r="T39" s="75">
        <f t="shared" si="3"/>
      </c>
      <c r="U39" s="75"/>
      <c r="V39">
        <f t="shared" si="5"/>
      </c>
      <c r="W39">
        <f t="shared" si="1"/>
      </c>
    </row>
    <row r="40" spans="2:23" ht="18">
      <c r="B40" s="36">
        <v>32</v>
      </c>
      <c r="C40" s="70">
        <f t="shared" si="0"/>
      </c>
      <c r="D40" s="70"/>
      <c r="E40" s="36"/>
      <c r="F40" s="6"/>
      <c r="G40" s="36"/>
      <c r="H40" s="76"/>
      <c r="I40" s="76"/>
      <c r="J40" s="36"/>
      <c r="K40" s="70">
        <f t="shared" si="2"/>
      </c>
      <c r="L40" s="70"/>
      <c r="M40" s="5">
        <f>IF(J40="","",(K40/J40)/LOOKUP(RIGHT($D$2,3),'定数'!$A$6:$A$13,'定数'!$B$6:$B$13))</f>
      </c>
      <c r="N40" s="36"/>
      <c r="O40" s="6"/>
      <c r="P40" s="79"/>
      <c r="Q40" s="80"/>
      <c r="R40" s="74">
        <f>IF(P40="","",T40*M40*LOOKUP(RIGHT($D$2,3),'定数'!$A$6:$A$13,'定数'!$B$6:$B$13))</f>
      </c>
      <c r="S40" s="74"/>
      <c r="T40" s="75">
        <f t="shared" si="3"/>
      </c>
      <c r="U40" s="75"/>
      <c r="V40">
        <f t="shared" si="5"/>
      </c>
      <c r="W40">
        <f t="shared" si="1"/>
      </c>
    </row>
    <row r="41" spans="2:23" ht="18">
      <c r="B41" s="36">
        <v>33</v>
      </c>
      <c r="C41" s="70">
        <f t="shared" si="0"/>
      </c>
      <c r="D41" s="70"/>
      <c r="E41" s="36"/>
      <c r="F41" s="6"/>
      <c r="G41" s="36"/>
      <c r="H41" s="76"/>
      <c r="I41" s="76"/>
      <c r="J41" s="36"/>
      <c r="K41" s="70">
        <f t="shared" si="2"/>
      </c>
      <c r="L41" s="70"/>
      <c r="M41" s="5">
        <f>IF(J41="","",(K41/J41)/LOOKUP(RIGHT($D$2,3),'定数'!$A$6:$A$13,'定数'!$B$6:$B$13))</f>
      </c>
      <c r="N41" s="36"/>
      <c r="O41" s="6"/>
      <c r="P41" s="79"/>
      <c r="Q41" s="80"/>
      <c r="R41" s="74">
        <f>IF(P41="","",T41*M41*LOOKUP(RIGHT($D$2,3),'定数'!$A$6:$A$13,'定数'!$B$6:$B$13))</f>
      </c>
      <c r="S41" s="74"/>
      <c r="T41" s="75">
        <f t="shared" si="3"/>
      </c>
      <c r="U41" s="75"/>
      <c r="V41">
        <f t="shared" si="5"/>
      </c>
      <c r="W41">
        <f t="shared" si="1"/>
      </c>
    </row>
    <row r="42" spans="2:23" ht="18">
      <c r="B42" s="36">
        <v>34</v>
      </c>
      <c r="C42" s="70">
        <f t="shared" si="0"/>
      </c>
      <c r="D42" s="70"/>
      <c r="E42" s="36"/>
      <c r="F42" s="6"/>
      <c r="G42" s="36"/>
      <c r="H42" s="76"/>
      <c r="I42" s="76"/>
      <c r="J42" s="36"/>
      <c r="K42" s="70">
        <f t="shared" si="2"/>
      </c>
      <c r="L42" s="70"/>
      <c r="M42" s="5">
        <f>IF(J42="","",(K42/J42)/LOOKUP(RIGHT($D$2,3),'定数'!$A$6:$A$13,'定数'!$B$6:$B$13))</f>
      </c>
      <c r="N42" s="36"/>
      <c r="O42" s="6"/>
      <c r="P42" s="79"/>
      <c r="Q42" s="80"/>
      <c r="R42" s="74">
        <f>IF(P42="","",T42*M42*LOOKUP(RIGHT($D$2,3),'定数'!$A$6:$A$13,'定数'!$B$6:$B$13))</f>
      </c>
      <c r="S42" s="74"/>
      <c r="T42" s="75">
        <f t="shared" si="3"/>
      </c>
      <c r="U42" s="75"/>
      <c r="V42">
        <f t="shared" si="5"/>
      </c>
      <c r="W42">
        <f t="shared" si="1"/>
      </c>
    </row>
    <row r="43" spans="2:23" ht="18">
      <c r="B43" s="36">
        <v>35</v>
      </c>
      <c r="C43" s="70">
        <f t="shared" si="0"/>
      </c>
      <c r="D43" s="70"/>
      <c r="E43" s="36"/>
      <c r="F43" s="6"/>
      <c r="G43" s="36"/>
      <c r="H43" s="76"/>
      <c r="I43" s="76"/>
      <c r="J43" s="36"/>
      <c r="K43" s="70">
        <f t="shared" si="2"/>
      </c>
      <c r="L43" s="70"/>
      <c r="M43" s="5">
        <f>IF(J43="","",(K43/J43)/LOOKUP(RIGHT($D$2,3),'定数'!$A$6:$A$13,'定数'!$B$6:$B$13))</f>
      </c>
      <c r="N43" s="36"/>
      <c r="O43" s="6"/>
      <c r="P43" s="79"/>
      <c r="Q43" s="80"/>
      <c r="R43" s="74">
        <f>IF(P43="","",T43*M43*LOOKUP(RIGHT($D$2,3),'定数'!$A$6:$A$13,'定数'!$B$6:$B$13))</f>
      </c>
      <c r="S43" s="74"/>
      <c r="T43" s="75">
        <f t="shared" si="3"/>
      </c>
      <c r="U43" s="75"/>
      <c r="V43">
        <f t="shared" si="5"/>
      </c>
      <c r="W43">
        <f t="shared" si="1"/>
      </c>
    </row>
    <row r="44" spans="2:23" ht="18">
      <c r="B44" s="36">
        <v>36</v>
      </c>
      <c r="C44" s="70">
        <f t="shared" si="0"/>
      </c>
      <c r="D44" s="70"/>
      <c r="E44" s="36"/>
      <c r="F44" s="6"/>
      <c r="G44" s="36"/>
      <c r="H44" s="76"/>
      <c r="I44" s="76"/>
      <c r="J44" s="36"/>
      <c r="K44" s="70">
        <f t="shared" si="2"/>
      </c>
      <c r="L44" s="70"/>
      <c r="M44" s="5">
        <f>IF(J44="","",(K44/J44)/LOOKUP(RIGHT($D$2,3),'定数'!$A$6:$A$13,'定数'!$B$6:$B$13))</f>
      </c>
      <c r="N44" s="36"/>
      <c r="O44" s="6"/>
      <c r="P44" s="79"/>
      <c r="Q44" s="80"/>
      <c r="R44" s="74">
        <f>IF(P44="","",T44*M44*LOOKUP(RIGHT($D$2,3),'定数'!$A$6:$A$13,'定数'!$B$6:$B$13))</f>
      </c>
      <c r="S44" s="74"/>
      <c r="T44" s="75">
        <f t="shared" si="3"/>
      </c>
      <c r="U44" s="75"/>
      <c r="V44">
        <f t="shared" si="5"/>
      </c>
      <c r="W44">
        <f t="shared" si="1"/>
      </c>
    </row>
    <row r="45" spans="2:23" ht="18">
      <c r="B45" s="36">
        <v>37</v>
      </c>
      <c r="C45" s="70">
        <f t="shared" si="0"/>
      </c>
      <c r="D45" s="70"/>
      <c r="E45" s="36"/>
      <c r="F45" s="6"/>
      <c r="G45" s="36"/>
      <c r="H45" s="76"/>
      <c r="I45" s="76"/>
      <c r="J45" s="36"/>
      <c r="K45" s="70">
        <f t="shared" si="2"/>
      </c>
      <c r="L45" s="70"/>
      <c r="M45" s="5">
        <f>IF(J45="","",(K45/J45)/LOOKUP(RIGHT($D$2,3),'定数'!$A$6:$A$13,'定数'!$B$6:$B$13))</f>
      </c>
      <c r="N45" s="36"/>
      <c r="O45" s="6"/>
      <c r="P45" s="79"/>
      <c r="Q45" s="80"/>
      <c r="R45" s="74">
        <f>IF(P45="","",T45*M45*LOOKUP(RIGHT($D$2,3),'定数'!$A$6:$A$13,'定数'!$B$6:$B$13))</f>
      </c>
      <c r="S45" s="74"/>
      <c r="T45" s="75">
        <f t="shared" si="3"/>
      </c>
      <c r="U45" s="75"/>
      <c r="V45">
        <f t="shared" si="5"/>
      </c>
      <c r="W45">
        <f t="shared" si="1"/>
      </c>
    </row>
    <row r="46" spans="2:23" ht="18">
      <c r="B46" s="36">
        <v>38</v>
      </c>
      <c r="C46" s="70">
        <f t="shared" si="0"/>
      </c>
      <c r="D46" s="70"/>
      <c r="E46" s="36"/>
      <c r="F46" s="6"/>
      <c r="G46" s="36"/>
      <c r="H46" s="76"/>
      <c r="I46" s="76"/>
      <c r="J46" s="36"/>
      <c r="K46" s="70">
        <f t="shared" si="2"/>
      </c>
      <c r="L46" s="70"/>
      <c r="M46" s="5">
        <f>IF(J46="","",(K46/J46)/LOOKUP(RIGHT($D$2,3),'定数'!$A$6:$A$13,'定数'!$B$6:$B$13))</f>
      </c>
      <c r="N46" s="36"/>
      <c r="O46" s="6"/>
      <c r="P46" s="79"/>
      <c r="Q46" s="80"/>
      <c r="R46" s="74">
        <f>IF(P46="","",T46*M46*LOOKUP(RIGHT($D$2,3),'定数'!$A$6:$A$13,'定数'!$B$6:$B$13))</f>
      </c>
      <c r="S46" s="74"/>
      <c r="T46" s="75">
        <f t="shared" si="3"/>
      </c>
      <c r="U46" s="75"/>
      <c r="V46">
        <f t="shared" si="5"/>
      </c>
      <c r="W46">
        <f t="shared" si="1"/>
      </c>
    </row>
    <row r="47" spans="2:23" ht="18">
      <c r="B47" s="36">
        <v>39</v>
      </c>
      <c r="C47" s="70">
        <f t="shared" si="0"/>
      </c>
      <c r="D47" s="70"/>
      <c r="E47" s="36"/>
      <c r="F47" s="6"/>
      <c r="G47" s="36"/>
      <c r="H47" s="76"/>
      <c r="I47" s="76"/>
      <c r="J47" s="36"/>
      <c r="K47" s="70">
        <f t="shared" si="2"/>
      </c>
      <c r="L47" s="70"/>
      <c r="M47" s="5">
        <f>IF(J47="","",(K47/J47)/LOOKUP(RIGHT($D$2,3),'定数'!$A$6:$A$13,'定数'!$B$6:$B$13))</f>
      </c>
      <c r="N47" s="36"/>
      <c r="O47" s="6"/>
      <c r="P47" s="79"/>
      <c r="Q47" s="80"/>
      <c r="R47" s="74">
        <f>IF(P47="","",T47*M47*LOOKUP(RIGHT($D$2,3),'定数'!$A$6:$A$13,'定数'!$B$6:$B$13))</f>
      </c>
      <c r="S47" s="74"/>
      <c r="T47" s="75">
        <f t="shared" si="3"/>
      </c>
      <c r="U47" s="75"/>
      <c r="V47">
        <f t="shared" si="5"/>
      </c>
      <c r="W47">
        <f t="shared" si="1"/>
      </c>
    </row>
    <row r="48" spans="2:23" ht="18">
      <c r="B48" s="36">
        <v>40</v>
      </c>
      <c r="C48" s="70">
        <f t="shared" si="0"/>
      </c>
      <c r="D48" s="70"/>
      <c r="E48" s="36"/>
      <c r="F48" s="6"/>
      <c r="G48" s="36"/>
      <c r="H48" s="76"/>
      <c r="I48" s="76"/>
      <c r="J48" s="36"/>
      <c r="K48" s="70">
        <f t="shared" si="2"/>
      </c>
      <c r="L48" s="70"/>
      <c r="M48" s="5">
        <f>IF(J48="","",(K48/J48)/LOOKUP(RIGHT($D$2,3),'定数'!$A$6:$A$13,'定数'!$B$6:$B$13))</f>
      </c>
      <c r="N48" s="36"/>
      <c r="O48" s="6"/>
      <c r="P48" s="79"/>
      <c r="Q48" s="80"/>
      <c r="R48" s="74">
        <f>IF(P48="","",T48*M48*LOOKUP(RIGHT($D$2,3),'定数'!$A$6:$A$13,'定数'!$B$6:$B$13))</f>
      </c>
      <c r="S48" s="74"/>
      <c r="T48" s="75">
        <f t="shared" si="3"/>
      </c>
      <c r="U48" s="75"/>
      <c r="V48">
        <f t="shared" si="5"/>
      </c>
      <c r="W48">
        <f t="shared" si="1"/>
      </c>
    </row>
    <row r="49" spans="2:23" ht="18">
      <c r="B49" s="36">
        <v>41</v>
      </c>
      <c r="C49" s="70">
        <f t="shared" si="0"/>
      </c>
      <c r="D49" s="70"/>
      <c r="E49" s="36"/>
      <c r="F49" s="6"/>
      <c r="G49" s="36"/>
      <c r="H49" s="76"/>
      <c r="I49" s="76"/>
      <c r="J49" s="36"/>
      <c r="K49" s="70">
        <f t="shared" si="2"/>
      </c>
      <c r="L49" s="70"/>
      <c r="M49" s="5">
        <f>IF(J49="","",(K49/J49)/LOOKUP(RIGHT($D$2,3),'定数'!$A$6:$A$13,'定数'!$B$6:$B$13))</f>
      </c>
      <c r="N49" s="36"/>
      <c r="O49" s="6"/>
      <c r="P49" s="79"/>
      <c r="Q49" s="80"/>
      <c r="R49" s="74">
        <f>IF(P49="","",T49*M49*LOOKUP(RIGHT($D$2,3),'定数'!$A$6:$A$13,'定数'!$B$6:$B$13))</f>
      </c>
      <c r="S49" s="74"/>
      <c r="T49" s="75">
        <f t="shared" si="3"/>
      </c>
      <c r="U49" s="75"/>
      <c r="V49">
        <f t="shared" si="5"/>
      </c>
      <c r="W49">
        <f t="shared" si="1"/>
      </c>
    </row>
    <row r="50" spans="2:23" ht="18">
      <c r="B50" s="36">
        <v>42</v>
      </c>
      <c r="C50" s="70">
        <f t="shared" si="0"/>
      </c>
      <c r="D50" s="70"/>
      <c r="E50" s="36"/>
      <c r="F50" s="6"/>
      <c r="G50" s="36"/>
      <c r="H50" s="76"/>
      <c r="I50" s="76"/>
      <c r="J50" s="36"/>
      <c r="K50" s="70">
        <f t="shared" si="2"/>
      </c>
      <c r="L50" s="70"/>
      <c r="M50" s="5">
        <f>IF(J50="","",(K50/J50)/LOOKUP(RIGHT($D$2,3),'定数'!$A$6:$A$13,'定数'!$B$6:$B$13))</f>
      </c>
      <c r="N50" s="36"/>
      <c r="O50" s="6"/>
      <c r="P50" s="79"/>
      <c r="Q50" s="80"/>
      <c r="R50" s="74">
        <f>IF(P50="","",T50*M50*LOOKUP(RIGHT($D$2,3),'定数'!$A$6:$A$13,'定数'!$B$6:$B$13))</f>
      </c>
      <c r="S50" s="74"/>
      <c r="T50" s="75">
        <f t="shared" si="3"/>
      </c>
      <c r="U50" s="75"/>
      <c r="V50">
        <f t="shared" si="5"/>
      </c>
      <c r="W50">
        <f t="shared" si="1"/>
      </c>
    </row>
    <row r="51" spans="2:23" ht="18">
      <c r="B51" s="36">
        <v>43</v>
      </c>
      <c r="C51" s="70">
        <f t="shared" si="0"/>
      </c>
      <c r="D51" s="70"/>
      <c r="E51" s="36"/>
      <c r="F51" s="6"/>
      <c r="G51" s="36"/>
      <c r="H51" s="76"/>
      <c r="I51" s="76"/>
      <c r="J51" s="36"/>
      <c r="K51" s="70">
        <f t="shared" si="2"/>
      </c>
      <c r="L51" s="70"/>
      <c r="M51" s="5">
        <f>IF(J51="","",(K51/J51)/LOOKUP(RIGHT($D$2,3),'定数'!$A$6:$A$13,'定数'!$B$6:$B$13))</f>
      </c>
      <c r="N51" s="36"/>
      <c r="O51" s="6"/>
      <c r="P51" s="79"/>
      <c r="Q51" s="80"/>
      <c r="R51" s="74">
        <f>IF(P51="","",T51*M51*LOOKUP(RIGHT($D$2,3),'定数'!$A$6:$A$13,'定数'!$B$6:$B$13))</f>
      </c>
      <c r="S51" s="74"/>
      <c r="T51" s="75">
        <f t="shared" si="3"/>
      </c>
      <c r="U51" s="75"/>
      <c r="V51">
        <f t="shared" si="5"/>
      </c>
      <c r="W51">
        <f t="shared" si="1"/>
      </c>
    </row>
    <row r="52" spans="2:23" ht="18">
      <c r="B52" s="36">
        <v>44</v>
      </c>
      <c r="C52" s="70">
        <f t="shared" si="0"/>
      </c>
      <c r="D52" s="70"/>
      <c r="E52" s="36"/>
      <c r="F52" s="6"/>
      <c r="G52" s="36"/>
      <c r="H52" s="76"/>
      <c r="I52" s="76"/>
      <c r="J52" s="36"/>
      <c r="K52" s="70">
        <f t="shared" si="2"/>
      </c>
      <c r="L52" s="70"/>
      <c r="M52" s="5">
        <f>IF(J52="","",(K52/J52)/LOOKUP(RIGHT($D$2,3),'定数'!$A$6:$A$13,'定数'!$B$6:$B$13))</f>
      </c>
      <c r="N52" s="36"/>
      <c r="O52" s="6"/>
      <c r="P52" s="79"/>
      <c r="Q52" s="80"/>
      <c r="R52" s="74">
        <f>IF(P52="","",T52*M52*LOOKUP(RIGHT($D$2,3),'定数'!$A$6:$A$13,'定数'!$B$6:$B$13))</f>
      </c>
      <c r="S52" s="74"/>
      <c r="T52" s="75">
        <f t="shared" si="3"/>
      </c>
      <c r="U52" s="75"/>
      <c r="V52">
        <f t="shared" si="5"/>
      </c>
      <c r="W52">
        <f t="shared" si="1"/>
      </c>
    </row>
    <row r="53" spans="2:23" ht="18">
      <c r="B53" s="36">
        <v>45</v>
      </c>
      <c r="C53" s="70">
        <f t="shared" si="0"/>
      </c>
      <c r="D53" s="70"/>
      <c r="E53" s="36"/>
      <c r="F53" s="6"/>
      <c r="G53" s="36"/>
      <c r="H53" s="76"/>
      <c r="I53" s="76"/>
      <c r="J53" s="36"/>
      <c r="K53" s="70">
        <f t="shared" si="2"/>
      </c>
      <c r="L53" s="70"/>
      <c r="M53" s="5">
        <f>IF(J53="","",(K53/J53)/LOOKUP(RIGHT($D$2,3),'定数'!$A$6:$A$13,'定数'!$B$6:$B$13))</f>
      </c>
      <c r="N53" s="36"/>
      <c r="O53" s="6"/>
      <c r="P53" s="79"/>
      <c r="Q53" s="80"/>
      <c r="R53" s="74">
        <f>IF(P53="","",T53*M53*LOOKUP(RIGHT($D$2,3),'定数'!$A$6:$A$13,'定数'!$B$6:$B$13))</f>
      </c>
      <c r="S53" s="74"/>
      <c r="T53" s="75">
        <f t="shared" si="3"/>
      </c>
      <c r="U53" s="75"/>
      <c r="V53">
        <f t="shared" si="5"/>
      </c>
      <c r="W53">
        <f t="shared" si="1"/>
      </c>
    </row>
    <row r="54" spans="2:23" ht="18">
      <c r="B54" s="36">
        <v>46</v>
      </c>
      <c r="C54" s="70">
        <f t="shared" si="0"/>
      </c>
      <c r="D54" s="70"/>
      <c r="E54" s="36"/>
      <c r="F54" s="6"/>
      <c r="G54" s="36"/>
      <c r="H54" s="76"/>
      <c r="I54" s="76"/>
      <c r="J54" s="36"/>
      <c r="K54" s="70">
        <f t="shared" si="2"/>
      </c>
      <c r="L54" s="70"/>
      <c r="M54" s="5">
        <f>IF(J54="","",(K54/J54)/LOOKUP(RIGHT($D$2,3),'定数'!$A$6:$A$13,'定数'!$B$6:$B$13))</f>
      </c>
      <c r="N54" s="36"/>
      <c r="O54" s="6"/>
      <c r="P54" s="79"/>
      <c r="Q54" s="80"/>
      <c r="R54" s="74">
        <f>IF(P54="","",T54*M54*LOOKUP(RIGHT($D$2,3),'定数'!$A$6:$A$13,'定数'!$B$6:$B$13))</f>
      </c>
      <c r="S54" s="74"/>
      <c r="T54" s="75">
        <f t="shared" si="3"/>
      </c>
      <c r="U54" s="75"/>
      <c r="V54">
        <f t="shared" si="5"/>
      </c>
      <c r="W54">
        <f t="shared" si="1"/>
      </c>
    </row>
    <row r="55" spans="2:23" ht="18">
      <c r="B55" s="36">
        <v>47</v>
      </c>
      <c r="C55" s="70">
        <f t="shared" si="0"/>
      </c>
      <c r="D55" s="70"/>
      <c r="E55" s="36"/>
      <c r="F55" s="6"/>
      <c r="G55" s="36"/>
      <c r="H55" s="76"/>
      <c r="I55" s="76"/>
      <c r="J55" s="36"/>
      <c r="K55" s="70">
        <f t="shared" si="2"/>
      </c>
      <c r="L55" s="70"/>
      <c r="M55" s="5">
        <f>IF(J55="","",(K55/J55)/LOOKUP(RIGHT($D$2,3),'定数'!$A$6:$A$13,'定数'!$B$6:$B$13))</f>
      </c>
      <c r="N55" s="36"/>
      <c r="O55" s="6"/>
      <c r="P55" s="79"/>
      <c r="Q55" s="80"/>
      <c r="R55" s="74">
        <f>IF(P55="","",T55*M55*LOOKUP(RIGHT($D$2,3),'定数'!$A$6:$A$13,'定数'!$B$6:$B$13))</f>
      </c>
      <c r="S55" s="74"/>
      <c r="T55" s="75">
        <f t="shared" si="3"/>
      </c>
      <c r="U55" s="75"/>
      <c r="V55">
        <f t="shared" si="5"/>
      </c>
      <c r="W55">
        <f t="shared" si="1"/>
      </c>
    </row>
    <row r="56" spans="2:23" ht="18">
      <c r="B56" s="36">
        <v>48</v>
      </c>
      <c r="C56" s="70">
        <f t="shared" si="0"/>
      </c>
      <c r="D56" s="70"/>
      <c r="E56" s="36"/>
      <c r="F56" s="6"/>
      <c r="G56" s="36"/>
      <c r="H56" s="76"/>
      <c r="I56" s="76"/>
      <c r="J56" s="36"/>
      <c r="K56" s="70">
        <f t="shared" si="2"/>
      </c>
      <c r="L56" s="70"/>
      <c r="M56" s="5">
        <f>IF(J56="","",(K56/J56)/LOOKUP(RIGHT($D$2,3),'定数'!$A$6:$A$13,'定数'!$B$6:$B$13))</f>
      </c>
      <c r="N56" s="36"/>
      <c r="O56" s="6"/>
      <c r="P56" s="79"/>
      <c r="Q56" s="80"/>
      <c r="R56" s="74">
        <f>IF(P56="","",T56*M56*LOOKUP(RIGHT($D$2,3),'定数'!$A$6:$A$13,'定数'!$B$6:$B$13))</f>
      </c>
      <c r="S56" s="74"/>
      <c r="T56" s="75">
        <f t="shared" si="3"/>
      </c>
      <c r="U56" s="75"/>
      <c r="V56">
        <f t="shared" si="5"/>
      </c>
      <c r="W56">
        <f t="shared" si="1"/>
      </c>
    </row>
    <row r="57" spans="2:23" ht="18">
      <c r="B57" s="36">
        <v>49</v>
      </c>
      <c r="C57" s="70">
        <f t="shared" si="0"/>
      </c>
      <c r="D57" s="70"/>
      <c r="E57" s="36"/>
      <c r="F57" s="6"/>
      <c r="G57" s="36"/>
      <c r="H57" s="76"/>
      <c r="I57" s="76"/>
      <c r="J57" s="36"/>
      <c r="K57" s="70">
        <f t="shared" si="2"/>
      </c>
      <c r="L57" s="70"/>
      <c r="M57" s="5">
        <f>IF(J57="","",(K57/J57)/LOOKUP(RIGHT($D$2,3),'定数'!$A$6:$A$13,'定数'!$B$6:$B$13))</f>
      </c>
      <c r="N57" s="36"/>
      <c r="O57" s="6"/>
      <c r="P57" s="79"/>
      <c r="Q57" s="80"/>
      <c r="R57" s="74">
        <f>IF(P57="","",T57*M57*LOOKUP(RIGHT($D$2,3),'定数'!$A$6:$A$13,'定数'!$B$6:$B$13))</f>
      </c>
      <c r="S57" s="74"/>
      <c r="T57" s="75">
        <f t="shared" si="3"/>
      </c>
      <c r="U57" s="75"/>
      <c r="V57">
        <f t="shared" si="5"/>
      </c>
      <c r="W57">
        <f t="shared" si="1"/>
      </c>
    </row>
    <row r="58" spans="2:23" ht="18">
      <c r="B58" s="36">
        <v>50</v>
      </c>
      <c r="C58" s="70">
        <f t="shared" si="0"/>
      </c>
      <c r="D58" s="70"/>
      <c r="E58" s="36"/>
      <c r="F58" s="6"/>
      <c r="G58" s="36"/>
      <c r="H58" s="76"/>
      <c r="I58" s="76"/>
      <c r="J58" s="36"/>
      <c r="K58" s="70">
        <f t="shared" si="2"/>
      </c>
      <c r="L58" s="70"/>
      <c r="M58" s="5">
        <f>IF(J58="","",(K58/J58)/LOOKUP(RIGHT($D$2,3),'定数'!$A$6:$A$13,'定数'!$B$6:$B$13))</f>
      </c>
      <c r="N58" s="36"/>
      <c r="O58" s="6"/>
      <c r="P58" s="79"/>
      <c r="Q58" s="80"/>
      <c r="R58" s="74">
        <f>IF(P58="","",T58*M58*LOOKUP(RIGHT($D$2,3),'定数'!$A$6:$A$13,'定数'!$B$6:$B$13))</f>
      </c>
      <c r="S58" s="74"/>
      <c r="T58" s="75">
        <f t="shared" si="3"/>
      </c>
      <c r="U58" s="75"/>
      <c r="V58">
        <f t="shared" si="5"/>
      </c>
      <c r="W58">
        <f t="shared" si="1"/>
      </c>
    </row>
    <row r="59" spans="2:23" ht="18">
      <c r="B59" s="36">
        <v>51</v>
      </c>
      <c r="C59" s="70">
        <f t="shared" si="0"/>
      </c>
      <c r="D59" s="70"/>
      <c r="E59" s="36"/>
      <c r="F59" s="6"/>
      <c r="G59" s="36"/>
      <c r="H59" s="76"/>
      <c r="I59" s="76"/>
      <c r="J59" s="36"/>
      <c r="K59" s="70">
        <f t="shared" si="2"/>
      </c>
      <c r="L59" s="70"/>
      <c r="M59" s="5">
        <f>IF(J59="","",(K59/J59)/LOOKUP(RIGHT($D$2,3),'定数'!$A$6:$A$13,'定数'!$B$6:$B$13))</f>
      </c>
      <c r="N59" s="36"/>
      <c r="O59" s="6"/>
      <c r="P59" s="79"/>
      <c r="Q59" s="80"/>
      <c r="R59" s="74">
        <f>IF(P59="","",T59*M59*LOOKUP(RIGHT($D$2,3),'定数'!$A$6:$A$13,'定数'!$B$6:$B$13))</f>
      </c>
      <c r="S59" s="74"/>
      <c r="T59" s="75">
        <f t="shared" si="3"/>
      </c>
      <c r="U59" s="75"/>
      <c r="V59">
        <f t="shared" si="5"/>
      </c>
      <c r="W59">
        <f t="shared" si="1"/>
      </c>
    </row>
    <row r="60" spans="2:23" ht="18">
      <c r="B60" s="36">
        <v>52</v>
      </c>
      <c r="C60" s="70">
        <f t="shared" si="0"/>
      </c>
      <c r="D60" s="70"/>
      <c r="E60" s="36"/>
      <c r="F60" s="6"/>
      <c r="G60" s="36"/>
      <c r="H60" s="76"/>
      <c r="I60" s="76"/>
      <c r="J60" s="36"/>
      <c r="K60" s="70">
        <f t="shared" si="2"/>
      </c>
      <c r="L60" s="70"/>
      <c r="M60" s="5">
        <f>IF(J60="","",(K60/J60)/LOOKUP(RIGHT($D$2,3),'定数'!$A$6:$A$13,'定数'!$B$6:$B$13))</f>
      </c>
      <c r="N60" s="36"/>
      <c r="O60" s="6"/>
      <c r="P60" s="79"/>
      <c r="Q60" s="80"/>
      <c r="R60" s="74">
        <f>IF(P60="","",T60*M60*LOOKUP(RIGHT($D$2,3),'定数'!$A$6:$A$13,'定数'!$B$6:$B$13))</f>
      </c>
      <c r="S60" s="74"/>
      <c r="T60" s="75">
        <f t="shared" si="3"/>
      </c>
      <c r="U60" s="75"/>
      <c r="V60">
        <f t="shared" si="5"/>
      </c>
      <c r="W60">
        <f t="shared" si="1"/>
      </c>
    </row>
    <row r="61" spans="2:23" ht="18">
      <c r="B61" s="36">
        <v>53</v>
      </c>
      <c r="C61" s="70">
        <f t="shared" si="0"/>
      </c>
      <c r="D61" s="70"/>
      <c r="E61" s="36"/>
      <c r="F61" s="6"/>
      <c r="G61" s="36"/>
      <c r="H61" s="76"/>
      <c r="I61" s="76"/>
      <c r="J61" s="36"/>
      <c r="K61" s="70">
        <f t="shared" si="2"/>
      </c>
      <c r="L61" s="70"/>
      <c r="M61" s="5">
        <f>IF(J61="","",(K61/J61)/LOOKUP(RIGHT($D$2,3),'定数'!$A$6:$A$13,'定数'!$B$6:$B$13))</f>
      </c>
      <c r="N61" s="36"/>
      <c r="O61" s="6"/>
      <c r="P61" s="79"/>
      <c r="Q61" s="80"/>
      <c r="R61" s="74">
        <f>IF(P61="","",T61*M61*LOOKUP(RIGHT($D$2,3),'定数'!$A$6:$A$13,'定数'!$B$6:$B$13))</f>
      </c>
      <c r="S61" s="74"/>
      <c r="T61" s="75">
        <f t="shared" si="3"/>
      </c>
      <c r="U61" s="75"/>
      <c r="V61">
        <f t="shared" si="5"/>
      </c>
      <c r="W61">
        <f t="shared" si="1"/>
      </c>
    </row>
    <row r="62" spans="2:23" ht="18">
      <c r="B62" s="36">
        <v>54</v>
      </c>
      <c r="C62" s="70">
        <f t="shared" si="0"/>
      </c>
      <c r="D62" s="70"/>
      <c r="E62" s="36"/>
      <c r="F62" s="6"/>
      <c r="G62" s="36"/>
      <c r="H62" s="76"/>
      <c r="I62" s="76"/>
      <c r="J62" s="36"/>
      <c r="K62" s="70">
        <f t="shared" si="2"/>
      </c>
      <c r="L62" s="70"/>
      <c r="M62" s="5">
        <f>IF(J62="","",(K62/J62)/LOOKUP(RIGHT($D$2,3),'定数'!$A$6:$A$13,'定数'!$B$6:$B$13))</f>
      </c>
      <c r="N62" s="36"/>
      <c r="O62" s="6"/>
      <c r="P62" s="79"/>
      <c r="Q62" s="80"/>
      <c r="R62" s="74">
        <f>IF(P62="","",T62*M62*LOOKUP(RIGHT($D$2,3),'定数'!$A$6:$A$13,'定数'!$B$6:$B$13))</f>
      </c>
      <c r="S62" s="74"/>
      <c r="T62" s="75">
        <f t="shared" si="3"/>
      </c>
      <c r="U62" s="75"/>
      <c r="V62">
        <f t="shared" si="5"/>
      </c>
      <c r="W62">
        <f t="shared" si="1"/>
      </c>
    </row>
    <row r="63" spans="2:23" ht="18">
      <c r="B63" s="36">
        <v>55</v>
      </c>
      <c r="C63" s="70">
        <f t="shared" si="0"/>
      </c>
      <c r="D63" s="70"/>
      <c r="E63" s="36"/>
      <c r="F63" s="6"/>
      <c r="G63" s="36"/>
      <c r="H63" s="76"/>
      <c r="I63" s="76"/>
      <c r="J63" s="36"/>
      <c r="K63" s="70">
        <f t="shared" si="2"/>
      </c>
      <c r="L63" s="70"/>
      <c r="M63" s="5">
        <f>IF(J63="","",(K63/J63)/LOOKUP(RIGHT($D$2,3),'定数'!$A$6:$A$13,'定数'!$B$6:$B$13))</f>
      </c>
      <c r="N63" s="36"/>
      <c r="O63" s="6"/>
      <c r="P63" s="79"/>
      <c r="Q63" s="80"/>
      <c r="R63" s="74">
        <f>IF(P63="","",T63*M63*LOOKUP(RIGHT($D$2,3),'定数'!$A$6:$A$13,'定数'!$B$6:$B$13))</f>
      </c>
      <c r="S63" s="74"/>
      <c r="T63" s="75">
        <f t="shared" si="3"/>
      </c>
      <c r="U63" s="75"/>
      <c r="V63">
        <f t="shared" si="5"/>
      </c>
      <c r="W63">
        <f t="shared" si="1"/>
      </c>
    </row>
    <row r="64" spans="2:23" ht="18">
      <c r="B64" s="36">
        <v>56</v>
      </c>
      <c r="C64" s="70">
        <f t="shared" si="0"/>
      </c>
      <c r="D64" s="70"/>
      <c r="E64" s="36"/>
      <c r="F64" s="6"/>
      <c r="G64" s="36"/>
      <c r="H64" s="76"/>
      <c r="I64" s="76"/>
      <c r="J64" s="36"/>
      <c r="K64" s="70">
        <f t="shared" si="2"/>
      </c>
      <c r="L64" s="70"/>
      <c r="M64" s="5">
        <f>IF(J64="","",(K64/J64)/LOOKUP(RIGHT($D$2,3),'定数'!$A$6:$A$13,'定数'!$B$6:$B$13))</f>
      </c>
      <c r="N64" s="36"/>
      <c r="O64" s="6"/>
      <c r="P64" s="79"/>
      <c r="Q64" s="80"/>
      <c r="R64" s="74">
        <f>IF(P64="","",T64*M64*LOOKUP(RIGHT($D$2,3),'定数'!$A$6:$A$13,'定数'!$B$6:$B$13))</f>
      </c>
      <c r="S64" s="74"/>
      <c r="T64" s="75">
        <f t="shared" si="3"/>
      </c>
      <c r="U64" s="75"/>
      <c r="V64">
        <f t="shared" si="5"/>
      </c>
      <c r="W64">
        <f t="shared" si="1"/>
      </c>
    </row>
    <row r="65" spans="2:23" ht="18">
      <c r="B65" s="36">
        <v>57</v>
      </c>
      <c r="C65" s="70">
        <f t="shared" si="0"/>
      </c>
      <c r="D65" s="70"/>
      <c r="E65" s="36"/>
      <c r="F65" s="6"/>
      <c r="G65" s="36"/>
      <c r="H65" s="76"/>
      <c r="I65" s="76"/>
      <c r="J65" s="36"/>
      <c r="K65" s="70">
        <f t="shared" si="2"/>
      </c>
      <c r="L65" s="70"/>
      <c r="M65" s="5">
        <f>IF(J65="","",(K65/J65)/LOOKUP(RIGHT($D$2,3),'定数'!$A$6:$A$13,'定数'!$B$6:$B$13))</f>
      </c>
      <c r="N65" s="36"/>
      <c r="O65" s="6"/>
      <c r="P65" s="79"/>
      <c r="Q65" s="80"/>
      <c r="R65" s="74">
        <f>IF(P65="","",T65*M65*LOOKUP(RIGHT($D$2,3),'定数'!$A$6:$A$13,'定数'!$B$6:$B$13))</f>
      </c>
      <c r="S65" s="74"/>
      <c r="T65" s="75">
        <f t="shared" si="3"/>
      </c>
      <c r="U65" s="75"/>
      <c r="V65">
        <f t="shared" si="5"/>
      </c>
      <c r="W65">
        <f t="shared" si="1"/>
      </c>
    </row>
    <row r="66" spans="2:23" ht="18">
      <c r="B66" s="36">
        <v>58</v>
      </c>
      <c r="C66" s="70">
        <f t="shared" si="0"/>
      </c>
      <c r="D66" s="70"/>
      <c r="E66" s="36"/>
      <c r="F66" s="6"/>
      <c r="G66" s="36"/>
      <c r="H66" s="76"/>
      <c r="I66" s="76"/>
      <c r="J66" s="36"/>
      <c r="K66" s="70">
        <f t="shared" si="2"/>
      </c>
      <c r="L66" s="70"/>
      <c r="M66" s="5">
        <f>IF(J66="","",(K66/J66)/LOOKUP(RIGHT($D$2,3),'定数'!$A$6:$A$13,'定数'!$B$6:$B$13))</f>
      </c>
      <c r="N66" s="36"/>
      <c r="O66" s="6"/>
      <c r="P66" s="79"/>
      <c r="Q66" s="80"/>
      <c r="R66" s="74">
        <f>IF(P66="","",T66*M66*LOOKUP(RIGHT($D$2,3),'定数'!$A$6:$A$13,'定数'!$B$6:$B$13))</f>
      </c>
      <c r="S66" s="74"/>
      <c r="T66" s="75">
        <f t="shared" si="3"/>
      </c>
      <c r="U66" s="75"/>
      <c r="V66">
        <f t="shared" si="5"/>
      </c>
      <c r="W66">
        <f t="shared" si="1"/>
      </c>
    </row>
    <row r="67" spans="2:23" ht="18">
      <c r="B67" s="36">
        <v>59</v>
      </c>
      <c r="C67" s="70">
        <f t="shared" si="0"/>
      </c>
      <c r="D67" s="70"/>
      <c r="E67" s="36"/>
      <c r="F67" s="6"/>
      <c r="G67" s="36"/>
      <c r="H67" s="76"/>
      <c r="I67" s="76"/>
      <c r="J67" s="36"/>
      <c r="K67" s="70">
        <f t="shared" si="2"/>
      </c>
      <c r="L67" s="70"/>
      <c r="M67" s="5">
        <f>IF(J67="","",(K67/J67)/LOOKUP(RIGHT($D$2,3),'定数'!$A$6:$A$13,'定数'!$B$6:$B$13))</f>
      </c>
      <c r="N67" s="36"/>
      <c r="O67" s="6"/>
      <c r="P67" s="79"/>
      <c r="Q67" s="80"/>
      <c r="R67" s="74">
        <f>IF(P67="","",T67*M67*LOOKUP(RIGHT($D$2,3),'定数'!$A$6:$A$13,'定数'!$B$6:$B$13))</f>
      </c>
      <c r="S67" s="74"/>
      <c r="T67" s="75">
        <f t="shared" si="3"/>
      </c>
      <c r="U67" s="75"/>
      <c r="V67">
        <f t="shared" si="5"/>
      </c>
      <c r="W67">
        <f t="shared" si="1"/>
      </c>
    </row>
    <row r="68" spans="2:23" ht="18">
      <c r="B68" s="36">
        <v>60</v>
      </c>
      <c r="C68" s="70">
        <f t="shared" si="0"/>
      </c>
      <c r="D68" s="70"/>
      <c r="E68" s="36"/>
      <c r="F68" s="6"/>
      <c r="G68" s="36"/>
      <c r="H68" s="76"/>
      <c r="I68" s="76"/>
      <c r="J68" s="36"/>
      <c r="K68" s="70">
        <f t="shared" si="2"/>
      </c>
      <c r="L68" s="70"/>
      <c r="M68" s="5">
        <f>IF(J68="","",(K68/J68)/LOOKUP(RIGHT($D$2,3),'定数'!$A$6:$A$13,'定数'!$B$6:$B$13))</f>
      </c>
      <c r="N68" s="36"/>
      <c r="O68" s="6"/>
      <c r="P68" s="79"/>
      <c r="Q68" s="80"/>
      <c r="R68" s="74">
        <f>IF(P68="","",T68*M68*LOOKUP(RIGHT($D$2,3),'定数'!$A$6:$A$13,'定数'!$B$6:$B$13))</f>
      </c>
      <c r="S68" s="74"/>
      <c r="T68" s="75">
        <f t="shared" si="3"/>
      </c>
      <c r="U68" s="75"/>
      <c r="V68">
        <f t="shared" si="5"/>
      </c>
      <c r="W68">
        <f t="shared" si="1"/>
      </c>
    </row>
    <row r="69" spans="2:23" ht="18">
      <c r="B69" s="36">
        <v>61</v>
      </c>
      <c r="C69" s="70">
        <f t="shared" si="0"/>
      </c>
      <c r="D69" s="70"/>
      <c r="E69" s="36"/>
      <c r="F69" s="6"/>
      <c r="G69" s="36"/>
      <c r="H69" s="76"/>
      <c r="I69" s="76"/>
      <c r="J69" s="36"/>
      <c r="K69" s="70">
        <f t="shared" si="2"/>
      </c>
      <c r="L69" s="70"/>
      <c r="M69" s="5">
        <f>IF(J69="","",(K69/J69)/LOOKUP(RIGHT($D$2,3),'定数'!$A$6:$A$13,'定数'!$B$6:$B$13))</f>
      </c>
      <c r="N69" s="36"/>
      <c r="O69" s="6"/>
      <c r="P69" s="79"/>
      <c r="Q69" s="80"/>
      <c r="R69" s="74">
        <f>IF(P69="","",T69*M69*LOOKUP(RIGHT($D$2,3),'定数'!$A$6:$A$13,'定数'!$B$6:$B$13))</f>
      </c>
      <c r="S69" s="74"/>
      <c r="T69" s="75">
        <f t="shared" si="3"/>
      </c>
      <c r="U69" s="75"/>
      <c r="V69">
        <f t="shared" si="5"/>
      </c>
      <c r="W69">
        <f t="shared" si="1"/>
      </c>
    </row>
    <row r="70" spans="2:23" ht="18">
      <c r="B70" s="36">
        <v>62</v>
      </c>
      <c r="C70" s="70">
        <f t="shared" si="0"/>
      </c>
      <c r="D70" s="70"/>
      <c r="E70" s="36"/>
      <c r="F70" s="6"/>
      <c r="G70" s="36"/>
      <c r="H70" s="76"/>
      <c r="I70" s="76"/>
      <c r="J70" s="36"/>
      <c r="K70" s="70">
        <f t="shared" si="2"/>
      </c>
      <c r="L70" s="70"/>
      <c r="M70" s="5">
        <f>IF(J70="","",(K70/J70)/LOOKUP(RIGHT($D$2,3),'定数'!$A$6:$A$13,'定数'!$B$6:$B$13))</f>
      </c>
      <c r="N70" s="36"/>
      <c r="O70" s="6"/>
      <c r="P70" s="79"/>
      <c r="Q70" s="80"/>
      <c r="R70" s="74">
        <f>IF(P70="","",T70*M70*LOOKUP(RIGHT($D$2,3),'定数'!$A$6:$A$13,'定数'!$B$6:$B$13))</f>
      </c>
      <c r="S70" s="74"/>
      <c r="T70" s="75">
        <f t="shared" si="3"/>
      </c>
      <c r="U70" s="75"/>
      <c r="V70">
        <f t="shared" si="5"/>
      </c>
      <c r="W70">
        <f t="shared" si="1"/>
      </c>
    </row>
    <row r="71" spans="2:23" ht="18">
      <c r="B71" s="36">
        <v>63</v>
      </c>
      <c r="C71" s="70">
        <f t="shared" si="0"/>
      </c>
      <c r="D71" s="70"/>
      <c r="E71" s="36"/>
      <c r="F71" s="6"/>
      <c r="G71" s="36"/>
      <c r="H71" s="76"/>
      <c r="I71" s="76"/>
      <c r="J71" s="36"/>
      <c r="K71" s="70">
        <f t="shared" si="2"/>
      </c>
      <c r="L71" s="70"/>
      <c r="M71" s="5">
        <f>IF(J71="","",(K71/J71)/LOOKUP(RIGHT($D$2,3),'定数'!$A$6:$A$13,'定数'!$B$6:$B$13))</f>
      </c>
      <c r="N71" s="36"/>
      <c r="O71" s="6"/>
      <c r="P71" s="79"/>
      <c r="Q71" s="80"/>
      <c r="R71" s="74">
        <f>IF(P71="","",T71*M71*LOOKUP(RIGHT($D$2,3),'定数'!$A$6:$A$13,'定数'!$B$6:$B$13))</f>
      </c>
      <c r="S71" s="74"/>
      <c r="T71" s="75">
        <f t="shared" si="3"/>
      </c>
      <c r="U71" s="75"/>
      <c r="V71">
        <f t="shared" si="5"/>
      </c>
      <c r="W71">
        <f t="shared" si="1"/>
      </c>
    </row>
    <row r="72" spans="2:23" ht="18">
      <c r="B72" s="36">
        <v>64</v>
      </c>
      <c r="C72" s="70">
        <f t="shared" si="0"/>
      </c>
      <c r="D72" s="70"/>
      <c r="E72" s="36"/>
      <c r="F72" s="6"/>
      <c r="G72" s="36"/>
      <c r="H72" s="76"/>
      <c r="I72" s="76"/>
      <c r="J72" s="36"/>
      <c r="K72" s="70">
        <f t="shared" si="2"/>
      </c>
      <c r="L72" s="70"/>
      <c r="M72" s="5">
        <f>IF(J72="","",(K72/J72)/LOOKUP(RIGHT($D$2,3),'定数'!$A$6:$A$13,'定数'!$B$6:$B$13))</f>
      </c>
      <c r="N72" s="36"/>
      <c r="O72" s="6"/>
      <c r="P72" s="79"/>
      <c r="Q72" s="80"/>
      <c r="R72" s="74">
        <f>IF(P72="","",T72*M72*LOOKUP(RIGHT($D$2,3),'定数'!$A$6:$A$13,'定数'!$B$6:$B$13))</f>
      </c>
      <c r="S72" s="74"/>
      <c r="T72" s="75">
        <f t="shared" si="3"/>
      </c>
      <c r="U72" s="75"/>
      <c r="V72">
        <f t="shared" si="5"/>
      </c>
      <c r="W72">
        <f t="shared" si="1"/>
      </c>
    </row>
    <row r="73" spans="2:23" ht="18">
      <c r="B73" s="36">
        <v>65</v>
      </c>
      <c r="C73" s="70">
        <f t="shared" si="0"/>
      </c>
      <c r="D73" s="70"/>
      <c r="E73" s="36"/>
      <c r="F73" s="6"/>
      <c r="G73" s="36"/>
      <c r="H73" s="76"/>
      <c r="I73" s="76"/>
      <c r="J73" s="36"/>
      <c r="K73" s="70">
        <f t="shared" si="2"/>
      </c>
      <c r="L73" s="70"/>
      <c r="M73" s="5">
        <f>IF(J73="","",(K73/J73)/LOOKUP(RIGHT($D$2,3),'定数'!$A$6:$A$13,'定数'!$B$6:$B$13))</f>
      </c>
      <c r="N73" s="36"/>
      <c r="O73" s="6"/>
      <c r="P73" s="79"/>
      <c r="Q73" s="80"/>
      <c r="R73" s="74">
        <f>IF(P73="","",T73*M73*LOOKUP(RIGHT($D$2,3),'定数'!$A$6:$A$13,'定数'!$B$6:$B$13))</f>
      </c>
      <c r="S73" s="74"/>
      <c r="T73" s="75">
        <f t="shared" si="3"/>
      </c>
      <c r="U73" s="75"/>
      <c r="V73">
        <f t="shared" si="5"/>
      </c>
      <c r="W73">
        <f t="shared" si="1"/>
      </c>
    </row>
    <row r="74" spans="2:23" ht="18">
      <c r="B74" s="36">
        <v>66</v>
      </c>
      <c r="C74" s="70">
        <f aca="true" t="shared" si="6" ref="C74:C108">IF(R73="","",C73+R73)</f>
      </c>
      <c r="D74" s="70"/>
      <c r="E74" s="36"/>
      <c r="F74" s="6"/>
      <c r="G74" s="36"/>
      <c r="H74" s="76"/>
      <c r="I74" s="76"/>
      <c r="J74" s="36"/>
      <c r="K74" s="70">
        <f t="shared" si="2"/>
      </c>
      <c r="L74" s="70"/>
      <c r="M74" s="5">
        <f>IF(J74="","",(K74/J74)/LOOKUP(RIGHT($D$2,3),'定数'!$A$6:$A$13,'定数'!$B$6:$B$13))</f>
      </c>
      <c r="N74" s="36"/>
      <c r="O74" s="6"/>
      <c r="P74" s="79"/>
      <c r="Q74" s="80"/>
      <c r="R74" s="74">
        <f>IF(P74="","",T74*M74*LOOKUP(RIGHT($D$2,3),'定数'!$A$6:$A$13,'定数'!$B$6:$B$13))</f>
      </c>
      <c r="S74" s="74"/>
      <c r="T74" s="75">
        <f t="shared" si="3"/>
      </c>
      <c r="U74" s="75"/>
      <c r="V74">
        <f t="shared" si="5"/>
      </c>
      <c r="W74">
        <f t="shared" si="5"/>
      </c>
    </row>
    <row r="75" spans="2:23" ht="18">
      <c r="B75" s="36">
        <v>67</v>
      </c>
      <c r="C75" s="70">
        <f t="shared" si="6"/>
      </c>
      <c r="D75" s="70"/>
      <c r="E75" s="36"/>
      <c r="F75" s="6"/>
      <c r="G75" s="36"/>
      <c r="H75" s="76"/>
      <c r="I75" s="76"/>
      <c r="J75" s="36"/>
      <c r="K75" s="70">
        <f aca="true" t="shared" si="7" ref="K75:K108">IF(J75="","",C75*0.05)</f>
      </c>
      <c r="L75" s="70"/>
      <c r="M75" s="5">
        <f>IF(J75="","",(K75/J75)/LOOKUP(RIGHT($D$2,3),'定数'!$A$6:$A$13,'定数'!$B$6:$B$13))</f>
      </c>
      <c r="N75" s="36"/>
      <c r="O75" s="6"/>
      <c r="P75" s="79"/>
      <c r="Q75" s="80"/>
      <c r="R75" s="74">
        <f>IF(P75="","",T75*M75*LOOKUP(RIGHT($D$2,3),'定数'!$A$6:$A$13,'定数'!$B$6:$B$13))</f>
      </c>
      <c r="S75" s="74"/>
      <c r="T75" s="75">
        <f t="shared" si="3"/>
      </c>
      <c r="U75" s="75"/>
      <c r="V75">
        <f aca="true" t="shared" si="8" ref="V75:W90">IF(S75&lt;&gt;"",IF(S75&lt;0,1+V74,0),"")</f>
      </c>
      <c r="W75">
        <f t="shared" si="8"/>
      </c>
    </row>
    <row r="76" spans="2:23" ht="18">
      <c r="B76" s="36">
        <v>68</v>
      </c>
      <c r="C76" s="70">
        <f t="shared" si="6"/>
      </c>
      <c r="D76" s="70"/>
      <c r="E76" s="36"/>
      <c r="F76" s="6"/>
      <c r="G76" s="36"/>
      <c r="H76" s="76"/>
      <c r="I76" s="76"/>
      <c r="J76" s="36"/>
      <c r="K76" s="70">
        <f t="shared" si="7"/>
      </c>
      <c r="L76" s="70"/>
      <c r="M76" s="5">
        <f>IF(J76="","",(K76/J76)/LOOKUP(RIGHT($D$2,3),'定数'!$A$6:$A$13,'定数'!$B$6:$B$13))</f>
      </c>
      <c r="N76" s="36"/>
      <c r="O76" s="6"/>
      <c r="P76" s="79"/>
      <c r="Q76" s="80"/>
      <c r="R76" s="74">
        <f>IF(P76="","",T76*M76*LOOKUP(RIGHT($D$2,3),'定数'!$A$6:$A$13,'定数'!$B$6:$B$13))</f>
      </c>
      <c r="S76" s="74"/>
      <c r="T76" s="75">
        <f aca="true" t="shared" si="9" ref="T76:T108">IF(P76="","",IF(G76="買",(P76-H76),(H76-P76))*IF(RIGHT($D$2,3)="JPY",100,10000))</f>
      </c>
      <c r="U76" s="75"/>
      <c r="V76">
        <f t="shared" si="8"/>
      </c>
      <c r="W76">
        <f t="shared" si="8"/>
      </c>
    </row>
    <row r="77" spans="2:23" ht="18">
      <c r="B77" s="36">
        <v>69</v>
      </c>
      <c r="C77" s="70">
        <f t="shared" si="6"/>
      </c>
      <c r="D77" s="70"/>
      <c r="E77" s="36"/>
      <c r="F77" s="6"/>
      <c r="G77" s="36"/>
      <c r="H77" s="76"/>
      <c r="I77" s="76"/>
      <c r="J77" s="36"/>
      <c r="K77" s="70">
        <f t="shared" si="7"/>
      </c>
      <c r="L77" s="70"/>
      <c r="M77" s="5">
        <f>IF(J77="","",(K77/J77)/LOOKUP(RIGHT($D$2,3),'定数'!$A$6:$A$13,'定数'!$B$6:$B$13))</f>
      </c>
      <c r="N77" s="36"/>
      <c r="O77" s="6"/>
      <c r="P77" s="79"/>
      <c r="Q77" s="80"/>
      <c r="R77" s="74">
        <f>IF(P77="","",T77*M77*LOOKUP(RIGHT($D$2,3),'定数'!$A$6:$A$13,'定数'!$B$6:$B$13))</f>
      </c>
      <c r="S77" s="74"/>
      <c r="T77" s="75">
        <f t="shared" si="9"/>
      </c>
      <c r="U77" s="75"/>
      <c r="V77">
        <f t="shared" si="8"/>
      </c>
      <c r="W77">
        <f t="shared" si="8"/>
      </c>
    </row>
    <row r="78" spans="2:23" ht="18">
      <c r="B78" s="36">
        <v>70</v>
      </c>
      <c r="C78" s="70">
        <f t="shared" si="6"/>
      </c>
      <c r="D78" s="70"/>
      <c r="E78" s="36"/>
      <c r="F78" s="6"/>
      <c r="G78" s="36"/>
      <c r="H78" s="76"/>
      <c r="I78" s="76"/>
      <c r="J78" s="36"/>
      <c r="K78" s="70">
        <f t="shared" si="7"/>
      </c>
      <c r="L78" s="70"/>
      <c r="M78" s="5">
        <f>IF(J78="","",(K78/J78)/LOOKUP(RIGHT($D$2,3),'定数'!$A$6:$A$13,'定数'!$B$6:$B$13))</f>
      </c>
      <c r="N78" s="36"/>
      <c r="O78" s="6"/>
      <c r="P78" s="79"/>
      <c r="Q78" s="80"/>
      <c r="R78" s="74">
        <f>IF(P78="","",T78*M78*LOOKUP(RIGHT($D$2,3),'定数'!$A$6:$A$13,'定数'!$B$6:$B$13))</f>
      </c>
      <c r="S78" s="74"/>
      <c r="T78" s="75">
        <f t="shared" si="9"/>
      </c>
      <c r="U78" s="75"/>
      <c r="V78">
        <f t="shared" si="8"/>
      </c>
      <c r="W78">
        <f t="shared" si="8"/>
      </c>
    </row>
    <row r="79" spans="2:23" ht="18">
      <c r="B79" s="36">
        <v>71</v>
      </c>
      <c r="C79" s="70">
        <f t="shared" si="6"/>
      </c>
      <c r="D79" s="70"/>
      <c r="E79" s="36"/>
      <c r="F79" s="6"/>
      <c r="G79" s="36"/>
      <c r="H79" s="76"/>
      <c r="I79" s="76"/>
      <c r="J79" s="36"/>
      <c r="K79" s="70">
        <f t="shared" si="7"/>
      </c>
      <c r="L79" s="70"/>
      <c r="M79" s="5">
        <f>IF(J79="","",(K79/J79)/LOOKUP(RIGHT($D$2,3),'定数'!$A$6:$A$13,'定数'!$B$6:$B$13))</f>
      </c>
      <c r="N79" s="36"/>
      <c r="O79" s="6"/>
      <c r="P79" s="79"/>
      <c r="Q79" s="80"/>
      <c r="R79" s="74">
        <f>IF(P79="","",T79*M79*LOOKUP(RIGHT($D$2,3),'定数'!$A$6:$A$13,'定数'!$B$6:$B$13))</f>
      </c>
      <c r="S79" s="74"/>
      <c r="T79" s="75">
        <f t="shared" si="9"/>
      </c>
      <c r="U79" s="75"/>
      <c r="V79">
        <f t="shared" si="8"/>
      </c>
      <c r="W79">
        <f t="shared" si="8"/>
      </c>
    </row>
    <row r="80" spans="2:23" ht="18">
      <c r="B80" s="36">
        <v>72</v>
      </c>
      <c r="C80" s="70">
        <f t="shared" si="6"/>
      </c>
      <c r="D80" s="70"/>
      <c r="E80" s="36"/>
      <c r="F80" s="6"/>
      <c r="G80" s="36"/>
      <c r="H80" s="76"/>
      <c r="I80" s="76"/>
      <c r="J80" s="36"/>
      <c r="K80" s="70">
        <f t="shared" si="7"/>
      </c>
      <c r="L80" s="70"/>
      <c r="M80" s="5">
        <f>IF(J80="","",(K80/J80)/LOOKUP(RIGHT($D$2,3),'定数'!$A$6:$A$13,'定数'!$B$6:$B$13))</f>
      </c>
      <c r="N80" s="36"/>
      <c r="O80" s="6"/>
      <c r="P80" s="79"/>
      <c r="Q80" s="80"/>
      <c r="R80" s="74">
        <f>IF(P80="","",T80*M80*LOOKUP(RIGHT($D$2,3),'定数'!$A$6:$A$13,'定数'!$B$6:$B$13))</f>
      </c>
      <c r="S80" s="74"/>
      <c r="T80" s="75">
        <f t="shared" si="9"/>
      </c>
      <c r="U80" s="75"/>
      <c r="V80">
        <f t="shared" si="8"/>
      </c>
      <c r="W80">
        <f t="shared" si="8"/>
      </c>
    </row>
    <row r="81" spans="2:23" ht="18">
      <c r="B81" s="36">
        <v>73</v>
      </c>
      <c r="C81" s="70">
        <f t="shared" si="6"/>
      </c>
      <c r="D81" s="70"/>
      <c r="E81" s="36"/>
      <c r="F81" s="6"/>
      <c r="G81" s="36"/>
      <c r="H81" s="76"/>
      <c r="I81" s="76"/>
      <c r="J81" s="36"/>
      <c r="K81" s="70">
        <f t="shared" si="7"/>
      </c>
      <c r="L81" s="70"/>
      <c r="M81" s="5">
        <f>IF(J81="","",(K81/J81)/LOOKUP(RIGHT($D$2,3),'定数'!$A$6:$A$13,'定数'!$B$6:$B$13))</f>
      </c>
      <c r="N81" s="36"/>
      <c r="O81" s="6"/>
      <c r="P81" s="79"/>
      <c r="Q81" s="80"/>
      <c r="R81" s="74">
        <f>IF(P81="","",T81*M81*LOOKUP(RIGHT($D$2,3),'定数'!$A$6:$A$13,'定数'!$B$6:$B$13))</f>
      </c>
      <c r="S81" s="74"/>
      <c r="T81" s="75">
        <f t="shared" si="9"/>
      </c>
      <c r="U81" s="75"/>
      <c r="V81">
        <f t="shared" si="8"/>
      </c>
      <c r="W81">
        <f t="shared" si="8"/>
      </c>
    </row>
    <row r="82" spans="2:23" ht="18">
      <c r="B82" s="36">
        <v>74</v>
      </c>
      <c r="C82" s="70">
        <f t="shared" si="6"/>
      </c>
      <c r="D82" s="70"/>
      <c r="E82" s="36"/>
      <c r="F82" s="6"/>
      <c r="G82" s="36"/>
      <c r="H82" s="76"/>
      <c r="I82" s="76"/>
      <c r="J82" s="36"/>
      <c r="K82" s="70">
        <f t="shared" si="7"/>
      </c>
      <c r="L82" s="70"/>
      <c r="M82" s="5">
        <f>IF(J82="","",(K82/J82)/LOOKUP(RIGHT($D$2,3),'定数'!$A$6:$A$13,'定数'!$B$6:$B$13))</f>
      </c>
      <c r="N82" s="36"/>
      <c r="O82" s="6"/>
      <c r="P82" s="79"/>
      <c r="Q82" s="80"/>
      <c r="R82" s="74">
        <f>IF(P82="","",T82*M82*LOOKUP(RIGHT($D$2,3),'定数'!$A$6:$A$13,'定数'!$B$6:$B$13))</f>
      </c>
      <c r="S82" s="74"/>
      <c r="T82" s="75">
        <f t="shared" si="9"/>
      </c>
      <c r="U82" s="75"/>
      <c r="V82">
        <f t="shared" si="8"/>
      </c>
      <c r="W82">
        <f t="shared" si="8"/>
      </c>
    </row>
    <row r="83" spans="2:23" ht="18">
      <c r="B83" s="36">
        <v>75</v>
      </c>
      <c r="C83" s="70">
        <f t="shared" si="6"/>
      </c>
      <c r="D83" s="70"/>
      <c r="E83" s="36"/>
      <c r="F83" s="6"/>
      <c r="G83" s="36"/>
      <c r="H83" s="76"/>
      <c r="I83" s="76"/>
      <c r="J83" s="36"/>
      <c r="K83" s="70">
        <f t="shared" si="7"/>
      </c>
      <c r="L83" s="70"/>
      <c r="M83" s="5">
        <f>IF(J83="","",(K83/J83)/LOOKUP(RIGHT($D$2,3),'定数'!$A$6:$A$13,'定数'!$B$6:$B$13))</f>
      </c>
      <c r="N83" s="36"/>
      <c r="O83" s="6"/>
      <c r="P83" s="79"/>
      <c r="Q83" s="80"/>
      <c r="R83" s="74">
        <f>IF(P83="","",T83*M83*LOOKUP(RIGHT($D$2,3),'定数'!$A$6:$A$13,'定数'!$B$6:$B$13))</f>
      </c>
      <c r="S83" s="74"/>
      <c r="T83" s="75">
        <f t="shared" si="9"/>
      </c>
      <c r="U83" s="75"/>
      <c r="V83">
        <f t="shared" si="8"/>
      </c>
      <c r="W83">
        <f t="shared" si="8"/>
      </c>
    </row>
    <row r="84" spans="2:23" ht="18">
      <c r="B84" s="36">
        <v>76</v>
      </c>
      <c r="C84" s="70">
        <f t="shared" si="6"/>
      </c>
      <c r="D84" s="70"/>
      <c r="E84" s="36"/>
      <c r="F84" s="6"/>
      <c r="G84" s="36"/>
      <c r="H84" s="76"/>
      <c r="I84" s="76"/>
      <c r="J84" s="36"/>
      <c r="K84" s="70">
        <f t="shared" si="7"/>
      </c>
      <c r="L84" s="70"/>
      <c r="M84" s="5">
        <f>IF(J84="","",(K84/J84)/LOOKUP(RIGHT($D$2,3),'定数'!$A$6:$A$13,'定数'!$B$6:$B$13))</f>
      </c>
      <c r="N84" s="36"/>
      <c r="O84" s="6"/>
      <c r="P84" s="79"/>
      <c r="Q84" s="80"/>
      <c r="R84" s="74">
        <f>IF(P84="","",T84*M84*LOOKUP(RIGHT($D$2,3),'定数'!$A$6:$A$13,'定数'!$B$6:$B$13))</f>
      </c>
      <c r="S84" s="74"/>
      <c r="T84" s="75">
        <f t="shared" si="9"/>
      </c>
      <c r="U84" s="75"/>
      <c r="V84">
        <f t="shared" si="8"/>
      </c>
      <c r="W84">
        <f t="shared" si="8"/>
      </c>
    </row>
    <row r="85" spans="2:23" ht="18">
      <c r="B85" s="36">
        <v>77</v>
      </c>
      <c r="C85" s="70">
        <f t="shared" si="6"/>
      </c>
      <c r="D85" s="70"/>
      <c r="E85" s="36"/>
      <c r="F85" s="6"/>
      <c r="G85" s="36"/>
      <c r="H85" s="76"/>
      <c r="I85" s="76"/>
      <c r="J85" s="36"/>
      <c r="K85" s="70">
        <f t="shared" si="7"/>
      </c>
      <c r="L85" s="70"/>
      <c r="M85" s="5">
        <f>IF(J85="","",(K85/J85)/LOOKUP(RIGHT($D$2,3),'定数'!$A$6:$A$13,'定数'!$B$6:$B$13))</f>
      </c>
      <c r="N85" s="36"/>
      <c r="O85" s="6"/>
      <c r="P85" s="79"/>
      <c r="Q85" s="80"/>
      <c r="R85" s="74">
        <f>IF(P85="","",T85*M85*LOOKUP(RIGHT($D$2,3),'定数'!$A$6:$A$13,'定数'!$B$6:$B$13))</f>
      </c>
      <c r="S85" s="74"/>
      <c r="T85" s="75">
        <f t="shared" si="9"/>
      </c>
      <c r="U85" s="75"/>
      <c r="V85">
        <f t="shared" si="8"/>
      </c>
      <c r="W85">
        <f t="shared" si="8"/>
      </c>
    </row>
    <row r="86" spans="2:23" ht="18">
      <c r="B86" s="36">
        <v>78</v>
      </c>
      <c r="C86" s="70">
        <f t="shared" si="6"/>
      </c>
      <c r="D86" s="70"/>
      <c r="E86" s="36"/>
      <c r="F86" s="6"/>
      <c r="G86" s="36"/>
      <c r="H86" s="76"/>
      <c r="I86" s="76"/>
      <c r="J86" s="36"/>
      <c r="K86" s="70">
        <f t="shared" si="7"/>
      </c>
      <c r="L86" s="70"/>
      <c r="M86" s="5">
        <f>IF(J86="","",(K86/J86)/LOOKUP(RIGHT($D$2,3),'定数'!$A$6:$A$13,'定数'!$B$6:$B$13))</f>
      </c>
      <c r="N86" s="36"/>
      <c r="O86" s="6"/>
      <c r="P86" s="79"/>
      <c r="Q86" s="80"/>
      <c r="R86" s="74">
        <f>IF(P86="","",T86*M86*LOOKUP(RIGHT($D$2,3),'定数'!$A$6:$A$13,'定数'!$B$6:$B$13))</f>
      </c>
      <c r="S86" s="74"/>
      <c r="T86" s="75">
        <f t="shared" si="9"/>
      </c>
      <c r="U86" s="75"/>
      <c r="V86">
        <f t="shared" si="8"/>
      </c>
      <c r="W86">
        <f t="shared" si="8"/>
      </c>
    </row>
    <row r="87" spans="2:23" ht="18">
      <c r="B87" s="36">
        <v>79</v>
      </c>
      <c r="C87" s="70">
        <f t="shared" si="6"/>
      </c>
      <c r="D87" s="70"/>
      <c r="E87" s="36"/>
      <c r="F87" s="6"/>
      <c r="G87" s="36"/>
      <c r="H87" s="76"/>
      <c r="I87" s="76"/>
      <c r="J87" s="36"/>
      <c r="K87" s="70">
        <f t="shared" si="7"/>
      </c>
      <c r="L87" s="70"/>
      <c r="M87" s="5">
        <f>IF(J87="","",(K87/J87)/LOOKUP(RIGHT($D$2,3),'定数'!$A$6:$A$13,'定数'!$B$6:$B$13))</f>
      </c>
      <c r="N87" s="36"/>
      <c r="O87" s="6"/>
      <c r="P87" s="79"/>
      <c r="Q87" s="80"/>
      <c r="R87" s="74">
        <f>IF(P87="","",T87*M87*LOOKUP(RIGHT($D$2,3),'定数'!$A$6:$A$13,'定数'!$B$6:$B$13))</f>
      </c>
      <c r="S87" s="74"/>
      <c r="T87" s="75">
        <f t="shared" si="9"/>
      </c>
      <c r="U87" s="75"/>
      <c r="V87">
        <f t="shared" si="8"/>
      </c>
      <c r="W87">
        <f t="shared" si="8"/>
      </c>
    </row>
    <row r="88" spans="2:23" ht="18">
      <c r="B88" s="36">
        <v>80</v>
      </c>
      <c r="C88" s="70">
        <f t="shared" si="6"/>
      </c>
      <c r="D88" s="70"/>
      <c r="E88" s="36"/>
      <c r="F88" s="6"/>
      <c r="G88" s="36"/>
      <c r="H88" s="76"/>
      <c r="I88" s="76"/>
      <c r="J88" s="36"/>
      <c r="K88" s="70">
        <f t="shared" si="7"/>
      </c>
      <c r="L88" s="70"/>
      <c r="M88" s="5">
        <f>IF(J88="","",(K88/J88)/LOOKUP(RIGHT($D$2,3),'定数'!$A$6:$A$13,'定数'!$B$6:$B$13))</f>
      </c>
      <c r="N88" s="36"/>
      <c r="O88" s="6"/>
      <c r="P88" s="79"/>
      <c r="Q88" s="80"/>
      <c r="R88" s="74">
        <f>IF(P88="","",T88*M88*LOOKUP(RIGHT($D$2,3),'定数'!$A$6:$A$13,'定数'!$B$6:$B$13))</f>
      </c>
      <c r="S88" s="74"/>
      <c r="T88" s="75">
        <f t="shared" si="9"/>
      </c>
      <c r="U88" s="75"/>
      <c r="V88">
        <f t="shared" si="8"/>
      </c>
      <c r="W88">
        <f t="shared" si="8"/>
      </c>
    </row>
    <row r="89" spans="2:23" ht="18">
      <c r="B89" s="36">
        <v>81</v>
      </c>
      <c r="C89" s="70">
        <f t="shared" si="6"/>
      </c>
      <c r="D89" s="70"/>
      <c r="E89" s="36"/>
      <c r="F89" s="6"/>
      <c r="G89" s="36"/>
      <c r="H89" s="76"/>
      <c r="I89" s="76"/>
      <c r="J89" s="36"/>
      <c r="K89" s="70">
        <f t="shared" si="7"/>
      </c>
      <c r="L89" s="70"/>
      <c r="M89" s="5">
        <f>IF(J89="","",(K89/J89)/LOOKUP(RIGHT($D$2,3),'定数'!$A$6:$A$13,'定数'!$B$6:$B$13))</f>
      </c>
      <c r="N89" s="36"/>
      <c r="O89" s="6"/>
      <c r="P89" s="79"/>
      <c r="Q89" s="80"/>
      <c r="R89" s="74">
        <f>IF(P89="","",T89*M89*LOOKUP(RIGHT($D$2,3),'定数'!$A$6:$A$13,'定数'!$B$6:$B$13))</f>
      </c>
      <c r="S89" s="74"/>
      <c r="T89" s="75">
        <f t="shared" si="9"/>
      </c>
      <c r="U89" s="75"/>
      <c r="V89">
        <f t="shared" si="8"/>
      </c>
      <c r="W89">
        <f t="shared" si="8"/>
      </c>
    </row>
    <row r="90" spans="2:23" ht="18">
      <c r="B90" s="36">
        <v>82</v>
      </c>
      <c r="C90" s="70">
        <f t="shared" si="6"/>
      </c>
      <c r="D90" s="70"/>
      <c r="E90" s="36"/>
      <c r="F90" s="6"/>
      <c r="G90" s="36"/>
      <c r="H90" s="76"/>
      <c r="I90" s="76"/>
      <c r="J90" s="36"/>
      <c r="K90" s="70">
        <f t="shared" si="7"/>
      </c>
      <c r="L90" s="70"/>
      <c r="M90" s="5">
        <f>IF(J90="","",(K90/J90)/LOOKUP(RIGHT($D$2,3),'定数'!$A$6:$A$13,'定数'!$B$6:$B$13))</f>
      </c>
      <c r="N90" s="36"/>
      <c r="O90" s="6"/>
      <c r="P90" s="79"/>
      <c r="Q90" s="80"/>
      <c r="R90" s="74">
        <f>IF(P90="","",T90*M90*LOOKUP(RIGHT($D$2,3),'定数'!$A$6:$A$13,'定数'!$B$6:$B$13))</f>
      </c>
      <c r="S90" s="74"/>
      <c r="T90" s="75">
        <f t="shared" si="9"/>
      </c>
      <c r="U90" s="75"/>
      <c r="V90">
        <f t="shared" si="8"/>
      </c>
      <c r="W90">
        <f t="shared" si="8"/>
      </c>
    </row>
    <row r="91" spans="2:23" ht="18">
      <c r="B91" s="36">
        <v>83</v>
      </c>
      <c r="C91" s="70">
        <f t="shared" si="6"/>
      </c>
      <c r="D91" s="70"/>
      <c r="E91" s="36"/>
      <c r="F91" s="6"/>
      <c r="G91" s="36"/>
      <c r="H91" s="76"/>
      <c r="I91" s="76"/>
      <c r="J91" s="36"/>
      <c r="K91" s="70">
        <f t="shared" si="7"/>
      </c>
      <c r="L91" s="70"/>
      <c r="M91" s="5">
        <f>IF(J91="","",(K91/J91)/LOOKUP(RIGHT($D$2,3),'定数'!$A$6:$A$13,'定数'!$B$6:$B$13))</f>
      </c>
      <c r="N91" s="36"/>
      <c r="O91" s="6"/>
      <c r="P91" s="79"/>
      <c r="Q91" s="80"/>
      <c r="R91" s="74">
        <f>IF(P91="","",T91*M91*LOOKUP(RIGHT($D$2,3),'定数'!$A$6:$A$13,'定数'!$B$6:$B$13))</f>
      </c>
      <c r="S91" s="74"/>
      <c r="T91" s="75">
        <f t="shared" si="9"/>
      </c>
      <c r="U91" s="75"/>
      <c r="V91">
        <f aca="true" t="shared" si="10" ref="V91:W106">IF(S91&lt;&gt;"",IF(S91&lt;0,1+V90,0),"")</f>
      </c>
      <c r="W91">
        <f t="shared" si="10"/>
      </c>
    </row>
    <row r="92" spans="2:23" ht="18">
      <c r="B92" s="36">
        <v>84</v>
      </c>
      <c r="C92" s="70">
        <f t="shared" si="6"/>
      </c>
      <c r="D92" s="70"/>
      <c r="E92" s="36"/>
      <c r="F92" s="6"/>
      <c r="G92" s="36"/>
      <c r="H92" s="76"/>
      <c r="I92" s="76"/>
      <c r="J92" s="36"/>
      <c r="K92" s="70">
        <f t="shared" si="7"/>
      </c>
      <c r="L92" s="70"/>
      <c r="M92" s="5">
        <f>IF(J92="","",(K92/J92)/LOOKUP(RIGHT($D$2,3),'定数'!$A$6:$A$13,'定数'!$B$6:$B$13))</f>
      </c>
      <c r="N92" s="36"/>
      <c r="O92" s="6"/>
      <c r="P92" s="79"/>
      <c r="Q92" s="80"/>
      <c r="R92" s="74">
        <f>IF(P92="","",T92*M92*LOOKUP(RIGHT($D$2,3),'定数'!$A$6:$A$13,'定数'!$B$6:$B$13))</f>
      </c>
      <c r="S92" s="74"/>
      <c r="T92" s="75">
        <f t="shared" si="9"/>
      </c>
      <c r="U92" s="75"/>
      <c r="V92">
        <f t="shared" si="10"/>
      </c>
      <c r="W92">
        <f t="shared" si="10"/>
      </c>
    </row>
    <row r="93" spans="2:23" ht="18">
      <c r="B93" s="36">
        <v>85</v>
      </c>
      <c r="C93" s="70">
        <f t="shared" si="6"/>
      </c>
      <c r="D93" s="70"/>
      <c r="E93" s="36"/>
      <c r="F93" s="6"/>
      <c r="G93" s="36"/>
      <c r="H93" s="76"/>
      <c r="I93" s="76"/>
      <c r="J93" s="36"/>
      <c r="K93" s="70">
        <f t="shared" si="7"/>
      </c>
      <c r="L93" s="70"/>
      <c r="M93" s="5">
        <f>IF(J93="","",(K93/J93)/LOOKUP(RIGHT($D$2,3),'定数'!$A$6:$A$13,'定数'!$B$6:$B$13))</f>
      </c>
      <c r="N93" s="36"/>
      <c r="O93" s="6"/>
      <c r="P93" s="79"/>
      <c r="Q93" s="80"/>
      <c r="R93" s="74">
        <f>IF(P93="","",T93*M93*LOOKUP(RIGHT($D$2,3),'定数'!$A$6:$A$13,'定数'!$B$6:$B$13))</f>
      </c>
      <c r="S93" s="74"/>
      <c r="T93" s="75">
        <f t="shared" si="9"/>
      </c>
      <c r="U93" s="75"/>
      <c r="V93">
        <f t="shared" si="10"/>
      </c>
      <c r="W93">
        <f t="shared" si="10"/>
      </c>
    </row>
    <row r="94" spans="2:23" ht="18">
      <c r="B94" s="36">
        <v>86</v>
      </c>
      <c r="C94" s="70">
        <f t="shared" si="6"/>
      </c>
      <c r="D94" s="70"/>
      <c r="E94" s="36"/>
      <c r="F94" s="6"/>
      <c r="G94" s="36"/>
      <c r="H94" s="76"/>
      <c r="I94" s="76"/>
      <c r="J94" s="36"/>
      <c r="K94" s="70">
        <f t="shared" si="7"/>
      </c>
      <c r="L94" s="70"/>
      <c r="M94" s="5">
        <f>IF(J94="","",(K94/J94)/LOOKUP(RIGHT($D$2,3),'定数'!$A$6:$A$13,'定数'!$B$6:$B$13))</f>
      </c>
      <c r="N94" s="36"/>
      <c r="O94" s="6"/>
      <c r="P94" s="79"/>
      <c r="Q94" s="80"/>
      <c r="R94" s="74">
        <f>IF(P94="","",T94*M94*LOOKUP(RIGHT($D$2,3),'定数'!$A$6:$A$13,'定数'!$B$6:$B$13))</f>
      </c>
      <c r="S94" s="74"/>
      <c r="T94" s="75">
        <f t="shared" si="9"/>
      </c>
      <c r="U94" s="75"/>
      <c r="V94">
        <f t="shared" si="10"/>
      </c>
      <c r="W94">
        <f t="shared" si="10"/>
      </c>
    </row>
    <row r="95" spans="2:23" ht="18">
      <c r="B95" s="36">
        <v>87</v>
      </c>
      <c r="C95" s="70">
        <f t="shared" si="6"/>
      </c>
      <c r="D95" s="70"/>
      <c r="E95" s="36"/>
      <c r="F95" s="6"/>
      <c r="G95" s="36"/>
      <c r="H95" s="76"/>
      <c r="I95" s="76"/>
      <c r="J95" s="36"/>
      <c r="K95" s="70">
        <f t="shared" si="7"/>
      </c>
      <c r="L95" s="70"/>
      <c r="M95" s="5">
        <f>IF(J95="","",(K95/J95)/LOOKUP(RIGHT($D$2,3),'定数'!$A$6:$A$13,'定数'!$B$6:$B$13))</f>
      </c>
      <c r="N95" s="36"/>
      <c r="O95" s="6"/>
      <c r="P95" s="79"/>
      <c r="Q95" s="80"/>
      <c r="R95" s="74">
        <f>IF(P95="","",T95*M95*LOOKUP(RIGHT($D$2,3),'定数'!$A$6:$A$13,'定数'!$B$6:$B$13))</f>
      </c>
      <c r="S95" s="74"/>
      <c r="T95" s="75">
        <f t="shared" si="9"/>
      </c>
      <c r="U95" s="75"/>
      <c r="V95">
        <f t="shared" si="10"/>
      </c>
      <c r="W95">
        <f t="shared" si="10"/>
      </c>
    </row>
    <row r="96" spans="2:23" ht="18">
      <c r="B96" s="36">
        <v>88</v>
      </c>
      <c r="C96" s="70">
        <f t="shared" si="6"/>
      </c>
      <c r="D96" s="70"/>
      <c r="E96" s="36"/>
      <c r="F96" s="6"/>
      <c r="G96" s="36"/>
      <c r="H96" s="76"/>
      <c r="I96" s="76"/>
      <c r="J96" s="36"/>
      <c r="K96" s="70">
        <f t="shared" si="7"/>
      </c>
      <c r="L96" s="70"/>
      <c r="M96" s="5">
        <f>IF(J96="","",(K96/J96)/LOOKUP(RIGHT($D$2,3),'定数'!$A$6:$A$13,'定数'!$B$6:$B$13))</f>
      </c>
      <c r="N96" s="36"/>
      <c r="O96" s="6"/>
      <c r="P96" s="79"/>
      <c r="Q96" s="80"/>
      <c r="R96" s="74">
        <f>IF(P96="","",T96*M96*LOOKUP(RIGHT($D$2,3),'定数'!$A$6:$A$13,'定数'!$B$6:$B$13))</f>
      </c>
      <c r="S96" s="74"/>
      <c r="T96" s="75">
        <f t="shared" si="9"/>
      </c>
      <c r="U96" s="75"/>
      <c r="V96">
        <f t="shared" si="10"/>
      </c>
      <c r="W96">
        <f t="shared" si="10"/>
      </c>
    </row>
    <row r="97" spans="2:23" ht="18">
      <c r="B97" s="36">
        <v>89</v>
      </c>
      <c r="C97" s="70">
        <f t="shared" si="6"/>
      </c>
      <c r="D97" s="70"/>
      <c r="E97" s="36"/>
      <c r="F97" s="6"/>
      <c r="G97" s="36"/>
      <c r="H97" s="76"/>
      <c r="I97" s="76"/>
      <c r="J97" s="36"/>
      <c r="K97" s="70">
        <f t="shared" si="7"/>
      </c>
      <c r="L97" s="70"/>
      <c r="M97" s="5">
        <f>IF(J97="","",(K97/J97)/LOOKUP(RIGHT($D$2,3),'定数'!$A$6:$A$13,'定数'!$B$6:$B$13))</f>
      </c>
      <c r="N97" s="36"/>
      <c r="O97" s="6"/>
      <c r="P97" s="79"/>
      <c r="Q97" s="80"/>
      <c r="R97" s="74">
        <f>IF(P97="","",T97*M97*LOOKUP(RIGHT($D$2,3),'定数'!$A$6:$A$13,'定数'!$B$6:$B$13))</f>
      </c>
      <c r="S97" s="74"/>
      <c r="T97" s="75">
        <f t="shared" si="9"/>
      </c>
      <c r="U97" s="75"/>
      <c r="V97">
        <f t="shared" si="10"/>
      </c>
      <c r="W97">
        <f t="shared" si="10"/>
      </c>
    </row>
    <row r="98" spans="2:23" ht="18">
      <c r="B98" s="36">
        <v>90</v>
      </c>
      <c r="C98" s="70">
        <f t="shared" si="6"/>
      </c>
      <c r="D98" s="70"/>
      <c r="E98" s="36"/>
      <c r="F98" s="6"/>
      <c r="G98" s="36"/>
      <c r="H98" s="76"/>
      <c r="I98" s="76"/>
      <c r="J98" s="36"/>
      <c r="K98" s="70">
        <f t="shared" si="7"/>
      </c>
      <c r="L98" s="70"/>
      <c r="M98" s="5">
        <f>IF(J98="","",(K98/J98)/LOOKUP(RIGHT($D$2,3),'定数'!$A$6:$A$13,'定数'!$B$6:$B$13))</f>
      </c>
      <c r="N98" s="36"/>
      <c r="O98" s="6"/>
      <c r="P98" s="79"/>
      <c r="Q98" s="80"/>
      <c r="R98" s="74">
        <f>IF(P98="","",T98*M98*LOOKUP(RIGHT($D$2,3),'定数'!$A$6:$A$13,'定数'!$B$6:$B$13))</f>
      </c>
      <c r="S98" s="74"/>
      <c r="T98" s="75">
        <f t="shared" si="9"/>
      </c>
      <c r="U98" s="75"/>
      <c r="V98">
        <f t="shared" si="10"/>
      </c>
      <c r="W98">
        <f t="shared" si="10"/>
      </c>
    </row>
    <row r="99" spans="2:23" ht="18">
      <c r="B99" s="36">
        <v>91</v>
      </c>
      <c r="C99" s="70">
        <f t="shared" si="6"/>
      </c>
      <c r="D99" s="70"/>
      <c r="E99" s="36"/>
      <c r="F99" s="6"/>
      <c r="G99" s="36"/>
      <c r="H99" s="76"/>
      <c r="I99" s="76"/>
      <c r="J99" s="36"/>
      <c r="K99" s="70">
        <f t="shared" si="7"/>
      </c>
      <c r="L99" s="70"/>
      <c r="M99" s="5">
        <f>IF(J99="","",(K99/J99)/LOOKUP(RIGHT($D$2,3),'定数'!$A$6:$A$13,'定数'!$B$6:$B$13))</f>
      </c>
      <c r="N99" s="36"/>
      <c r="O99" s="6"/>
      <c r="P99" s="79"/>
      <c r="Q99" s="80"/>
      <c r="R99" s="74">
        <f>IF(P99="","",T99*M99*LOOKUP(RIGHT($D$2,3),'定数'!$A$6:$A$13,'定数'!$B$6:$B$13))</f>
      </c>
      <c r="S99" s="74"/>
      <c r="T99" s="75">
        <f t="shared" si="9"/>
      </c>
      <c r="U99" s="75"/>
      <c r="V99">
        <f t="shared" si="10"/>
      </c>
      <c r="W99">
        <f t="shared" si="10"/>
      </c>
    </row>
    <row r="100" spans="2:23" ht="18">
      <c r="B100" s="36">
        <v>92</v>
      </c>
      <c r="C100" s="70">
        <f t="shared" si="6"/>
      </c>
      <c r="D100" s="70"/>
      <c r="E100" s="36"/>
      <c r="F100" s="6"/>
      <c r="G100" s="36"/>
      <c r="H100" s="76"/>
      <c r="I100" s="76"/>
      <c r="J100" s="36"/>
      <c r="K100" s="70">
        <f t="shared" si="7"/>
      </c>
      <c r="L100" s="70"/>
      <c r="M100" s="5">
        <f>IF(J100="","",(K100/J100)/LOOKUP(RIGHT($D$2,3),'定数'!$A$6:$A$13,'定数'!$B$6:$B$13))</f>
      </c>
      <c r="N100" s="36"/>
      <c r="O100" s="6"/>
      <c r="P100" s="79"/>
      <c r="Q100" s="80"/>
      <c r="R100" s="74">
        <f>IF(P100="","",T100*M100*LOOKUP(RIGHT($D$2,3),'定数'!$A$6:$A$13,'定数'!$B$6:$B$13))</f>
      </c>
      <c r="S100" s="74"/>
      <c r="T100" s="75">
        <f t="shared" si="9"/>
      </c>
      <c r="U100" s="75"/>
      <c r="V100">
        <f t="shared" si="10"/>
      </c>
      <c r="W100">
        <f t="shared" si="10"/>
      </c>
    </row>
    <row r="101" spans="2:23" ht="18">
      <c r="B101" s="36">
        <v>93</v>
      </c>
      <c r="C101" s="70">
        <f t="shared" si="6"/>
      </c>
      <c r="D101" s="70"/>
      <c r="E101" s="36"/>
      <c r="F101" s="6"/>
      <c r="G101" s="36"/>
      <c r="H101" s="76"/>
      <c r="I101" s="76"/>
      <c r="J101" s="36"/>
      <c r="K101" s="70">
        <f t="shared" si="7"/>
      </c>
      <c r="L101" s="70"/>
      <c r="M101" s="5">
        <f>IF(J101="","",(K101/J101)/LOOKUP(RIGHT($D$2,3),'定数'!$A$6:$A$13,'定数'!$B$6:$B$13))</f>
      </c>
      <c r="N101" s="36"/>
      <c r="O101" s="6"/>
      <c r="P101" s="79"/>
      <c r="Q101" s="80"/>
      <c r="R101" s="74">
        <f>IF(P101="","",T101*M101*LOOKUP(RIGHT($D$2,3),'定数'!$A$6:$A$13,'定数'!$B$6:$B$13))</f>
      </c>
      <c r="S101" s="74"/>
      <c r="T101" s="75">
        <f t="shared" si="9"/>
      </c>
      <c r="U101" s="75"/>
      <c r="V101">
        <f t="shared" si="10"/>
      </c>
      <c r="W101">
        <f t="shared" si="10"/>
      </c>
    </row>
    <row r="102" spans="2:23" ht="18">
      <c r="B102" s="36">
        <v>94</v>
      </c>
      <c r="C102" s="70">
        <f t="shared" si="6"/>
      </c>
      <c r="D102" s="70"/>
      <c r="E102" s="36"/>
      <c r="F102" s="6"/>
      <c r="G102" s="36"/>
      <c r="H102" s="76"/>
      <c r="I102" s="76"/>
      <c r="J102" s="36"/>
      <c r="K102" s="70">
        <f t="shared" si="7"/>
      </c>
      <c r="L102" s="70"/>
      <c r="M102" s="5">
        <f>IF(J102="","",(K102/J102)/LOOKUP(RIGHT($D$2,3),'定数'!$A$6:$A$13,'定数'!$B$6:$B$13))</f>
      </c>
      <c r="N102" s="36"/>
      <c r="O102" s="6"/>
      <c r="P102" s="79"/>
      <c r="Q102" s="80"/>
      <c r="R102" s="74">
        <f>IF(P102="","",T102*M102*LOOKUP(RIGHT($D$2,3),'定数'!$A$6:$A$13,'定数'!$B$6:$B$13))</f>
      </c>
      <c r="S102" s="74"/>
      <c r="T102" s="75">
        <f t="shared" si="9"/>
      </c>
      <c r="U102" s="75"/>
      <c r="V102">
        <f t="shared" si="10"/>
      </c>
      <c r="W102">
        <f t="shared" si="10"/>
      </c>
    </row>
    <row r="103" spans="2:23" ht="18">
      <c r="B103" s="36">
        <v>95</v>
      </c>
      <c r="C103" s="70">
        <f t="shared" si="6"/>
      </c>
      <c r="D103" s="70"/>
      <c r="E103" s="36"/>
      <c r="F103" s="6"/>
      <c r="G103" s="36"/>
      <c r="H103" s="76"/>
      <c r="I103" s="76"/>
      <c r="J103" s="36"/>
      <c r="K103" s="70">
        <f t="shared" si="7"/>
      </c>
      <c r="L103" s="70"/>
      <c r="M103" s="5">
        <f>IF(J103="","",(K103/J103)/LOOKUP(RIGHT($D$2,3),'定数'!$A$6:$A$13,'定数'!$B$6:$B$13))</f>
      </c>
      <c r="N103" s="36"/>
      <c r="O103" s="6"/>
      <c r="P103" s="79"/>
      <c r="Q103" s="80"/>
      <c r="R103" s="74">
        <f>IF(P103="","",T103*M103*LOOKUP(RIGHT($D$2,3),'定数'!$A$6:$A$13,'定数'!$B$6:$B$13))</f>
      </c>
      <c r="S103" s="74"/>
      <c r="T103" s="75">
        <f t="shared" si="9"/>
      </c>
      <c r="U103" s="75"/>
      <c r="V103">
        <f t="shared" si="10"/>
      </c>
      <c r="W103">
        <f t="shared" si="10"/>
      </c>
    </row>
    <row r="104" spans="2:23" ht="18">
      <c r="B104" s="36">
        <v>96</v>
      </c>
      <c r="C104" s="70">
        <f t="shared" si="6"/>
      </c>
      <c r="D104" s="70"/>
      <c r="E104" s="36"/>
      <c r="F104" s="6"/>
      <c r="G104" s="36"/>
      <c r="H104" s="76"/>
      <c r="I104" s="76"/>
      <c r="J104" s="36"/>
      <c r="K104" s="70">
        <f t="shared" si="7"/>
      </c>
      <c r="L104" s="70"/>
      <c r="M104" s="5">
        <f>IF(J104="","",(K104/J104)/LOOKUP(RIGHT($D$2,3),'定数'!$A$6:$A$13,'定数'!$B$6:$B$13))</f>
      </c>
      <c r="N104" s="36"/>
      <c r="O104" s="6"/>
      <c r="P104" s="79"/>
      <c r="Q104" s="80"/>
      <c r="R104" s="74">
        <f>IF(P104="","",T104*M104*LOOKUP(RIGHT($D$2,3),'定数'!$A$6:$A$13,'定数'!$B$6:$B$13))</f>
      </c>
      <c r="S104" s="74"/>
      <c r="T104" s="75">
        <f t="shared" si="9"/>
      </c>
      <c r="U104" s="75"/>
      <c r="V104">
        <f t="shared" si="10"/>
      </c>
      <c r="W104">
        <f t="shared" si="10"/>
      </c>
    </row>
    <row r="105" spans="2:23" ht="18">
      <c r="B105" s="36">
        <v>97</v>
      </c>
      <c r="C105" s="70">
        <f t="shared" si="6"/>
      </c>
      <c r="D105" s="70"/>
      <c r="E105" s="36"/>
      <c r="F105" s="6"/>
      <c r="G105" s="36"/>
      <c r="H105" s="76"/>
      <c r="I105" s="76"/>
      <c r="J105" s="36"/>
      <c r="K105" s="70">
        <f t="shared" si="7"/>
      </c>
      <c r="L105" s="70"/>
      <c r="M105" s="5">
        <f>IF(J105="","",(K105/J105)/LOOKUP(RIGHT($D$2,3),'定数'!$A$6:$A$13,'定数'!$B$6:$B$13))</f>
      </c>
      <c r="N105" s="36"/>
      <c r="O105" s="6"/>
      <c r="P105" s="79"/>
      <c r="Q105" s="80"/>
      <c r="R105" s="74">
        <f>IF(P105="","",T105*M105*LOOKUP(RIGHT($D$2,3),'定数'!$A$6:$A$13,'定数'!$B$6:$B$13))</f>
      </c>
      <c r="S105" s="74"/>
      <c r="T105" s="75">
        <f t="shared" si="9"/>
      </c>
      <c r="U105" s="75"/>
      <c r="V105">
        <f t="shared" si="10"/>
      </c>
      <c r="W105">
        <f t="shared" si="10"/>
      </c>
    </row>
    <row r="106" spans="2:23" ht="18">
      <c r="B106" s="36">
        <v>98</v>
      </c>
      <c r="C106" s="70">
        <f t="shared" si="6"/>
      </c>
      <c r="D106" s="70"/>
      <c r="E106" s="36"/>
      <c r="F106" s="6"/>
      <c r="G106" s="36"/>
      <c r="H106" s="76"/>
      <c r="I106" s="76"/>
      <c r="J106" s="36"/>
      <c r="K106" s="70">
        <f t="shared" si="7"/>
      </c>
      <c r="L106" s="70"/>
      <c r="M106" s="5">
        <f>IF(J106="","",(K106/J106)/LOOKUP(RIGHT($D$2,3),'定数'!$A$6:$A$13,'定数'!$B$6:$B$13))</f>
      </c>
      <c r="N106" s="36"/>
      <c r="O106" s="6"/>
      <c r="P106" s="79"/>
      <c r="Q106" s="80"/>
      <c r="R106" s="74">
        <f>IF(P106="","",T106*M106*LOOKUP(RIGHT($D$2,3),'定数'!$A$6:$A$13,'定数'!$B$6:$B$13))</f>
      </c>
      <c r="S106" s="74"/>
      <c r="T106" s="75">
        <f t="shared" si="9"/>
      </c>
      <c r="U106" s="75"/>
      <c r="V106">
        <f t="shared" si="10"/>
      </c>
      <c r="W106">
        <f t="shared" si="10"/>
      </c>
    </row>
    <row r="107" spans="2:23" ht="18">
      <c r="B107" s="36">
        <v>99</v>
      </c>
      <c r="C107" s="70">
        <f t="shared" si="6"/>
      </c>
      <c r="D107" s="70"/>
      <c r="E107" s="36"/>
      <c r="F107" s="6"/>
      <c r="G107" s="36"/>
      <c r="H107" s="76"/>
      <c r="I107" s="76"/>
      <c r="J107" s="36"/>
      <c r="K107" s="70">
        <f t="shared" si="7"/>
      </c>
      <c r="L107" s="70"/>
      <c r="M107" s="5">
        <f>IF(J107="","",(K107/J107)/LOOKUP(RIGHT($D$2,3),'定数'!$A$6:$A$13,'定数'!$B$6:$B$13))</f>
      </c>
      <c r="N107" s="36"/>
      <c r="O107" s="6"/>
      <c r="P107" s="79"/>
      <c r="Q107" s="80"/>
      <c r="R107" s="74">
        <f>IF(P107="","",T107*M107*LOOKUP(RIGHT($D$2,3),'定数'!$A$6:$A$13,'定数'!$B$6:$B$13))</f>
      </c>
      <c r="S107" s="74"/>
      <c r="T107" s="75">
        <f t="shared" si="9"/>
      </c>
      <c r="U107" s="75"/>
      <c r="V107">
        <f>IF(S107&lt;&gt;"",IF(S107&lt;0,1+V106,0),"")</f>
      </c>
      <c r="W107">
        <f>IF(T107&lt;&gt;"",IF(T107&lt;0,1+W106,0),"")</f>
      </c>
    </row>
    <row r="108" spans="2:23" ht="18">
      <c r="B108" s="36">
        <v>100</v>
      </c>
      <c r="C108" s="70">
        <f t="shared" si="6"/>
      </c>
      <c r="D108" s="70"/>
      <c r="E108" s="36"/>
      <c r="F108" s="6"/>
      <c r="G108" s="36"/>
      <c r="H108" s="76"/>
      <c r="I108" s="76"/>
      <c r="J108" s="36"/>
      <c r="K108" s="70">
        <f t="shared" si="7"/>
      </c>
      <c r="L108" s="70"/>
      <c r="M108" s="5">
        <f>IF(J108="","",(K108/J108)/LOOKUP(RIGHT($D$2,3),'定数'!$A$6:$A$13,'定数'!$B$6:$B$13))</f>
      </c>
      <c r="N108" s="36"/>
      <c r="O108" s="6"/>
      <c r="P108" s="79"/>
      <c r="Q108" s="80"/>
      <c r="R108" s="74">
        <f>IF(P108="","",T108*M108*LOOKUP(RIGHT($D$2,3),'定数'!$A$6:$A$13,'定数'!$B$6:$B$13))</f>
      </c>
      <c r="S108" s="74"/>
      <c r="T108" s="75">
        <f t="shared" si="9"/>
      </c>
      <c r="U108" s="75"/>
      <c r="V108">
        <f>IF(S108&lt;&gt;"",IF(S108&lt;0,1+V107,0),"")</f>
      </c>
      <c r="W108">
        <f>IF(T108&lt;&gt;"",IF(T108&lt;0,1+W107,0),"")</f>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conditionalFormatting sqref="G46">
    <cfRule type="cellIs" priority="5" dxfId="50" operator="equal" stopIfTrue="1">
      <formula>"買"</formula>
    </cfRule>
    <cfRule type="cellIs" priority="6" dxfId="51" operator="equal" stopIfTrue="1">
      <formula>"売"</formula>
    </cfRule>
  </conditionalFormatting>
  <conditionalFormatting sqref="G9:G11 G14:G45 G47:G108">
    <cfRule type="cellIs" priority="7" dxfId="50" operator="equal" stopIfTrue="1">
      <formula>"買"</formula>
    </cfRule>
    <cfRule type="cellIs" priority="8" dxfId="51" operator="equal" stopIfTrue="1">
      <formula>"売"</formula>
    </cfRule>
  </conditionalFormatting>
  <conditionalFormatting sqref="G12">
    <cfRule type="cellIs" priority="3" dxfId="50" operator="equal" stopIfTrue="1">
      <formula>"買"</formula>
    </cfRule>
    <cfRule type="cellIs" priority="4" dxfId="51" operator="equal" stopIfTrue="1">
      <formula>"売"</formula>
    </cfRule>
  </conditionalFormatting>
  <conditionalFormatting sqref="G13">
    <cfRule type="cellIs" priority="1" dxfId="50" operator="equal" stopIfTrue="1">
      <formula>"買"</formula>
    </cfRule>
    <cfRule type="cellIs" priority="2" dxfId="51"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W109"/>
  <sheetViews>
    <sheetView zoomScale="115" zoomScaleNormal="115" zoomScalePageLayoutView="0" workbookViewId="0" topLeftCell="A1">
      <pane ySplit="8" topLeftCell="A31" activePane="bottomLeft" state="frozen"/>
      <selection pane="topLeft" activeCell="A1" sqref="A1"/>
      <selection pane="bottomLeft" activeCell="Y6" sqref="Y6"/>
    </sheetView>
  </sheetViews>
  <sheetFormatPr defaultColWidth="8.875" defaultRowHeight="13.5"/>
  <cols>
    <col min="1" max="1" width="2.875" style="0" customWidth="1"/>
    <col min="2" max="18" width="6.625" style="0" customWidth="1"/>
    <col min="19" max="21" width="8.875" style="0" customWidth="1"/>
    <col min="22" max="22" width="10.875" style="18" hidden="1" customWidth="1"/>
    <col min="23" max="23" width="0" style="0" hidden="1" customWidth="1"/>
  </cols>
  <sheetData>
    <row r="2" spans="2:20" ht="18">
      <c r="B2" s="37" t="s">
        <v>10</v>
      </c>
      <c r="C2" s="37"/>
      <c r="D2" s="42" t="s">
        <v>47</v>
      </c>
      <c r="E2" s="42"/>
      <c r="F2" s="37" t="s">
        <v>12</v>
      </c>
      <c r="G2" s="37"/>
      <c r="H2" s="40" t="s">
        <v>13</v>
      </c>
      <c r="I2" s="40"/>
      <c r="J2" s="37" t="s">
        <v>14</v>
      </c>
      <c r="K2" s="37"/>
      <c r="L2" s="41">
        <v>100000</v>
      </c>
      <c r="M2" s="42"/>
      <c r="N2" s="37" t="s">
        <v>15</v>
      </c>
      <c r="O2" s="37"/>
      <c r="P2" s="43">
        <f>SUM(L2,D4)</f>
        <v>327595.38786427025</v>
      </c>
      <c r="Q2" s="40"/>
      <c r="R2" s="1"/>
      <c r="S2" s="1"/>
      <c r="T2" s="1"/>
    </row>
    <row r="3" spans="2:19" ht="57" customHeight="1">
      <c r="B3" s="37" t="s">
        <v>16</v>
      </c>
      <c r="C3" s="37"/>
      <c r="D3" s="44" t="s">
        <v>17</v>
      </c>
      <c r="E3" s="44"/>
      <c r="F3" s="44"/>
      <c r="G3" s="44"/>
      <c r="H3" s="44"/>
      <c r="I3" s="44"/>
      <c r="J3" s="37" t="s">
        <v>18</v>
      </c>
      <c r="K3" s="37"/>
      <c r="L3" s="44" t="s">
        <v>19</v>
      </c>
      <c r="M3" s="45"/>
      <c r="N3" s="45"/>
      <c r="O3" s="45"/>
      <c r="P3" s="45"/>
      <c r="Q3" s="45"/>
      <c r="R3" s="1"/>
      <c r="S3" s="1"/>
    </row>
    <row r="4" spans="2:20" ht="18">
      <c r="B4" s="37" t="s">
        <v>20</v>
      </c>
      <c r="C4" s="37"/>
      <c r="D4" s="38">
        <f>SUM($R$9:$S$993)</f>
        <v>227595.38786427025</v>
      </c>
      <c r="E4" s="38"/>
      <c r="F4" s="37" t="s">
        <v>21</v>
      </c>
      <c r="G4" s="37"/>
      <c r="H4" s="39">
        <f>SUM($T$9:$U$108)</f>
        <v>1533.1000000000076</v>
      </c>
      <c r="I4" s="40"/>
      <c r="J4" s="46" t="s">
        <v>22</v>
      </c>
      <c r="K4" s="46"/>
      <c r="L4" s="43">
        <f>MAX($C$9:$D$990)-C9</f>
        <v>227595.3878642702</v>
      </c>
      <c r="M4" s="43"/>
      <c r="N4" s="46" t="s">
        <v>23</v>
      </c>
      <c r="O4" s="46"/>
      <c r="P4" s="38">
        <f>SUMIF(R9:S990,"&lt;0",R9:S990)</f>
        <v>-36904.542831878665</v>
      </c>
      <c r="Q4" s="38"/>
      <c r="R4" s="1"/>
      <c r="S4" s="1"/>
      <c r="T4" s="1"/>
    </row>
    <row r="5" spans="2:20" ht="18">
      <c r="B5" s="34" t="s">
        <v>24</v>
      </c>
      <c r="C5" s="33">
        <f>COUNTIF($R$9:$R$990,"&gt;0")</f>
        <v>19</v>
      </c>
      <c r="D5" s="32" t="s">
        <v>25</v>
      </c>
      <c r="E5" s="14">
        <f>COUNTIF($R$9:$R$990,"&lt;0")</f>
        <v>6</v>
      </c>
      <c r="F5" s="32" t="s">
        <v>26</v>
      </c>
      <c r="G5" s="33">
        <f>COUNTIF($R$9:$R$990,"=0")</f>
        <v>0</v>
      </c>
      <c r="H5" s="32" t="s">
        <v>27</v>
      </c>
      <c r="I5" s="2">
        <f>C5/SUM(C5,E5,G5)</f>
        <v>0.76</v>
      </c>
      <c r="J5" s="47" t="s">
        <v>28</v>
      </c>
      <c r="K5" s="37"/>
      <c r="L5" s="48">
        <f>MAX(V9:V993)</f>
        <v>5</v>
      </c>
      <c r="M5" s="49"/>
      <c r="N5" s="16" t="s">
        <v>29</v>
      </c>
      <c r="O5" s="7"/>
      <c r="P5" s="48">
        <f>MAX(W9:W993)</f>
        <v>2</v>
      </c>
      <c r="Q5" s="49"/>
      <c r="R5" s="1"/>
      <c r="S5" s="1"/>
      <c r="T5" s="1"/>
    </row>
    <row r="6" spans="2:20" ht="18">
      <c r="B6" s="9"/>
      <c r="C6" s="12"/>
      <c r="D6" s="13"/>
      <c r="E6" s="10"/>
      <c r="F6" s="9"/>
      <c r="G6" s="10"/>
      <c r="H6" s="9"/>
      <c r="I6" s="15"/>
      <c r="J6" s="9"/>
      <c r="K6" s="9"/>
      <c r="L6" s="10"/>
      <c r="M6" s="10"/>
      <c r="N6" s="11"/>
      <c r="O6" s="11"/>
      <c r="P6" s="8"/>
      <c r="Q6" s="35"/>
      <c r="R6" s="1"/>
      <c r="S6" s="1"/>
      <c r="T6" s="1"/>
    </row>
    <row r="7" spans="2:21" ht="18">
      <c r="B7" s="57" t="s">
        <v>30</v>
      </c>
      <c r="C7" s="59" t="s">
        <v>31</v>
      </c>
      <c r="D7" s="60"/>
      <c r="E7" s="63" t="s">
        <v>32</v>
      </c>
      <c r="F7" s="64"/>
      <c r="G7" s="64"/>
      <c r="H7" s="64"/>
      <c r="I7" s="52"/>
      <c r="J7" s="65" t="s">
        <v>33</v>
      </c>
      <c r="K7" s="66"/>
      <c r="L7" s="54"/>
      <c r="M7" s="67" t="s">
        <v>34</v>
      </c>
      <c r="N7" s="68" t="s">
        <v>35</v>
      </c>
      <c r="O7" s="69"/>
      <c r="P7" s="69"/>
      <c r="Q7" s="56"/>
      <c r="R7" s="50" t="s">
        <v>36</v>
      </c>
      <c r="S7" s="50"/>
      <c r="T7" s="50"/>
      <c r="U7" s="50"/>
    </row>
    <row r="8" spans="2:21" ht="18">
      <c r="B8" s="58"/>
      <c r="C8" s="61"/>
      <c r="D8" s="62"/>
      <c r="E8" s="17" t="s">
        <v>37</v>
      </c>
      <c r="F8" s="17" t="s">
        <v>38</v>
      </c>
      <c r="G8" s="17" t="s">
        <v>39</v>
      </c>
      <c r="H8" s="51" t="s">
        <v>40</v>
      </c>
      <c r="I8" s="52"/>
      <c r="J8" s="3" t="s">
        <v>41</v>
      </c>
      <c r="K8" s="53" t="s">
        <v>42</v>
      </c>
      <c r="L8" s="54"/>
      <c r="M8" s="67"/>
      <c r="N8" s="4" t="s">
        <v>37</v>
      </c>
      <c r="O8" s="4" t="s">
        <v>38</v>
      </c>
      <c r="P8" s="55" t="s">
        <v>40</v>
      </c>
      <c r="Q8" s="56"/>
      <c r="R8" s="50" t="s">
        <v>43</v>
      </c>
      <c r="S8" s="50"/>
      <c r="T8" s="50" t="s">
        <v>41</v>
      </c>
      <c r="U8" s="50"/>
    </row>
    <row r="9" spans="2:23" ht="18">
      <c r="B9" s="36">
        <v>1</v>
      </c>
      <c r="C9" s="70">
        <f>L2</f>
        <v>100000</v>
      </c>
      <c r="D9" s="70"/>
      <c r="E9" s="36">
        <v>2015</v>
      </c>
      <c r="F9" s="6">
        <v>42846</v>
      </c>
      <c r="G9" s="36" t="s">
        <v>45</v>
      </c>
      <c r="H9" s="76">
        <v>178.017</v>
      </c>
      <c r="I9" s="76"/>
      <c r="J9" s="36">
        <v>42.4</v>
      </c>
      <c r="K9" s="70">
        <f>IF(J9="","",C9*0.05)</f>
        <v>5000</v>
      </c>
      <c r="L9" s="70"/>
      <c r="M9" s="5">
        <f>IF(J9="","",(K9/J9)/LOOKUP(RIGHT($D$2,3),'定数'!$A$6:$A$13,'定数'!$B$6:$B$13))</f>
        <v>1.179245283018868</v>
      </c>
      <c r="N9" s="36">
        <v>2015</v>
      </c>
      <c r="O9" s="6">
        <v>42848</v>
      </c>
      <c r="P9" s="76">
        <v>180.222</v>
      </c>
      <c r="Q9" s="76"/>
      <c r="R9" s="74">
        <f>IF(P9="","",T9*M9*LOOKUP(RIGHT($D$2,3),'定数'!$A$6:$A$13,'定数'!$B$6:$B$13))</f>
        <v>26002.35849056619</v>
      </c>
      <c r="S9" s="74"/>
      <c r="T9" s="75">
        <f>IF(P9="","",IF(G9="買",(P9-H9),(H9-P9))*IF(RIGHT($D$2,3)="JPY",100,10000))</f>
        <v>220.50000000000125</v>
      </c>
      <c r="U9" s="75"/>
      <c r="V9" s="30">
        <f>IF(T9&lt;&gt;"",IF(T9&gt;0,1+V8,0),"")</f>
        <v>1</v>
      </c>
      <c r="W9">
        <f>IF(T9&lt;&gt;"",IF(T9&lt;0,1+W8,0),"")</f>
        <v>0</v>
      </c>
    </row>
    <row r="10" spans="2:23" ht="18">
      <c r="B10" s="36">
        <v>2</v>
      </c>
      <c r="C10" s="70">
        <f aca="true" t="shared" si="0" ref="C10:C73">IF(R9="","",C9+R9)</f>
        <v>126002.35849056618</v>
      </c>
      <c r="D10" s="70"/>
      <c r="E10" s="36"/>
      <c r="F10" s="6">
        <v>42848</v>
      </c>
      <c r="G10" s="36" t="s">
        <v>45</v>
      </c>
      <c r="H10" s="71">
        <v>180.141</v>
      </c>
      <c r="I10" s="72"/>
      <c r="J10" s="36">
        <v>83</v>
      </c>
      <c r="K10" s="70">
        <f>IF(J10="","",C10*0.05)</f>
        <v>6300.117924528309</v>
      </c>
      <c r="L10" s="70"/>
      <c r="M10" s="5">
        <f>IF(J10="","",(K10/J10)/LOOKUP(RIGHT($D$2,3),'定数'!$A$6:$A$13,'定数'!$B$6:$B$13))</f>
        <v>0.7590503523528084</v>
      </c>
      <c r="N10" s="36"/>
      <c r="O10" s="6">
        <v>42849</v>
      </c>
      <c r="P10" s="73">
        <v>180.49</v>
      </c>
      <c r="Q10" s="73"/>
      <c r="R10" s="74">
        <f>IF(P10="","",T10*M10*LOOKUP(RIGHT($D$2,3),'定数'!$A$6:$A$13,'定数'!$B$6:$B$13))</f>
        <v>2649.0857297114376</v>
      </c>
      <c r="S10" s="74"/>
      <c r="T10" s="75">
        <f>IF(P10="","",IF(G10="買",(P10-H10),(H10-P10))*IF(RIGHT($D$2,3)="JPY",100,10000))</f>
        <v>34.900000000001796</v>
      </c>
      <c r="U10" s="75"/>
      <c r="V10" s="18">
        <f>IF(T10&lt;&gt;"",IF(T10&gt;0,1+V9,0),"")</f>
        <v>2</v>
      </c>
      <c r="W10">
        <f aca="true" t="shared" si="1" ref="W10:W73">IF(T10&lt;&gt;"",IF(T10&lt;0,1+W9,0),"")</f>
        <v>0</v>
      </c>
    </row>
    <row r="11" spans="2:23" ht="18">
      <c r="B11" s="36">
        <v>3</v>
      </c>
      <c r="C11" s="70">
        <f t="shared" si="0"/>
        <v>128651.44422027763</v>
      </c>
      <c r="D11" s="70"/>
      <c r="E11" s="36"/>
      <c r="F11" s="6">
        <v>42853</v>
      </c>
      <c r="G11" s="36" t="s">
        <v>45</v>
      </c>
      <c r="H11" s="76">
        <v>182.513</v>
      </c>
      <c r="I11" s="76"/>
      <c r="J11" s="36">
        <v>114.5</v>
      </c>
      <c r="K11" s="70">
        <f aca="true" t="shared" si="2" ref="K11:K74">IF(J11="","",C11*0.05)</f>
        <v>6432.572211013881</v>
      </c>
      <c r="L11" s="70"/>
      <c r="M11" s="5">
        <f>IF(J11="","",(K11/J11)/LOOKUP(RIGHT($D$2,3),'定数'!$A$6:$A$13,'定数'!$B$6:$B$13))</f>
        <v>0.5617966996518673</v>
      </c>
      <c r="N11" s="36"/>
      <c r="O11" s="6">
        <v>42855</v>
      </c>
      <c r="P11" s="77">
        <v>183.455</v>
      </c>
      <c r="Q11" s="78"/>
      <c r="R11" s="74">
        <f>IF(P11="","",T11*M11*LOOKUP(RIGHT($D$2,3),'定数'!$A$6:$A$13,'定数'!$B$6:$B$13))</f>
        <v>5292.12491072063</v>
      </c>
      <c r="S11" s="74"/>
      <c r="T11" s="75">
        <f>IF(P11="","",IF(G11="買",(P11-H11),(H11-P11))*IF(RIGHT($D$2,3)="JPY",100,10000))</f>
        <v>94.20000000000073</v>
      </c>
      <c r="U11" s="75"/>
      <c r="V11" s="18">
        <f>IF(T11&lt;&gt;"",IF(T11&gt;0,1+V10,0),"")</f>
        <v>3</v>
      </c>
      <c r="W11">
        <f t="shared" si="1"/>
        <v>0</v>
      </c>
    </row>
    <row r="12" spans="2:23" ht="18">
      <c r="B12" s="36">
        <v>4</v>
      </c>
      <c r="C12" s="70">
        <f t="shared" si="0"/>
        <v>133943.56913099825</v>
      </c>
      <c r="D12" s="70"/>
      <c r="E12" s="36"/>
      <c r="F12" s="6">
        <v>42890</v>
      </c>
      <c r="G12" s="36" t="s">
        <v>45</v>
      </c>
      <c r="H12" s="76">
        <v>191.026</v>
      </c>
      <c r="I12" s="76"/>
      <c r="J12" s="36">
        <v>119.9</v>
      </c>
      <c r="K12" s="70">
        <f t="shared" si="2"/>
        <v>6697.178456549913</v>
      </c>
      <c r="L12" s="70"/>
      <c r="M12" s="5">
        <f>IF(J12="","",(K12/J12)/LOOKUP(RIGHT($D$2,3),'定数'!$A$6:$A$13,'定数'!$B$6:$B$13))</f>
        <v>0.5585636744411937</v>
      </c>
      <c r="N12" s="36"/>
      <c r="O12" s="6">
        <v>42890</v>
      </c>
      <c r="P12" s="77">
        <v>190.982</v>
      </c>
      <c r="Q12" s="78"/>
      <c r="R12" s="74">
        <f>IF(P12="","",T12*M12*LOOKUP(RIGHT($D$2,3),'定数'!$A$6:$A$13,'定数'!$B$6:$B$13))</f>
        <v>-245.76801675418744</v>
      </c>
      <c r="S12" s="74"/>
      <c r="T12" s="75">
        <f aca="true" t="shared" si="3" ref="T12:T75">IF(P12="","",IF(G12="買",(P12-H12),(H12-P12))*IF(RIGHT($D$2,3)="JPY",100,10000))</f>
        <v>-4.400000000001114</v>
      </c>
      <c r="U12" s="75"/>
      <c r="V12" s="18">
        <f>IF(T12&lt;&gt;"",IF(T12&gt;0,1+V11,0),"")</f>
        <v>0</v>
      </c>
      <c r="W12">
        <f t="shared" si="1"/>
        <v>1</v>
      </c>
    </row>
    <row r="13" spans="2:23" ht="18">
      <c r="B13" s="36">
        <v>5</v>
      </c>
      <c r="C13" s="70">
        <f t="shared" si="0"/>
        <v>133697.80111424407</v>
      </c>
      <c r="D13" s="70"/>
      <c r="E13" s="36"/>
      <c r="F13" s="6">
        <v>42891</v>
      </c>
      <c r="G13" s="36" t="s">
        <v>45</v>
      </c>
      <c r="H13" s="76">
        <v>191.661</v>
      </c>
      <c r="I13" s="76"/>
      <c r="J13" s="36">
        <v>161.8</v>
      </c>
      <c r="K13" s="70">
        <f t="shared" si="2"/>
        <v>6684.890055712203</v>
      </c>
      <c r="L13" s="70"/>
      <c r="M13" s="5">
        <f>IF(J13="","",(K13/J13)/LOOKUP(RIGHT($D$2,3),'定数'!$A$6:$A$13,'定数'!$B$6:$B$13))</f>
        <v>0.41315760542102614</v>
      </c>
      <c r="N13" s="36"/>
      <c r="O13" s="6">
        <v>42895</v>
      </c>
      <c r="P13" s="79">
        <v>190.043</v>
      </c>
      <c r="Q13" s="80"/>
      <c r="R13" s="74">
        <f>IF(P13="","",T13*M13*LOOKUP(RIGHT($D$2,3),'定数'!$A$6:$A$13,'定数'!$B$6:$B$13))</f>
        <v>-6684.890055712182</v>
      </c>
      <c r="S13" s="74"/>
      <c r="T13" s="75">
        <f t="shared" si="3"/>
        <v>-161.7999999999995</v>
      </c>
      <c r="U13" s="75"/>
      <c r="V13" s="18">
        <f aca="true" t="shared" si="4" ref="V13:V22">IF(T13&lt;&gt;"",IF(T13&gt;0,1+V12,0),"")</f>
        <v>0</v>
      </c>
      <c r="W13">
        <f t="shared" si="1"/>
        <v>2</v>
      </c>
    </row>
    <row r="14" spans="2:23" ht="18">
      <c r="B14" s="36">
        <v>6</v>
      </c>
      <c r="C14" s="70">
        <f t="shared" si="0"/>
        <v>127012.91105853188</v>
      </c>
      <c r="D14" s="70"/>
      <c r="E14" s="36"/>
      <c r="F14" s="6">
        <v>42897</v>
      </c>
      <c r="G14" s="36" t="s">
        <v>45</v>
      </c>
      <c r="H14" s="76">
        <v>191.143</v>
      </c>
      <c r="I14" s="76"/>
      <c r="J14" s="36">
        <v>75.9</v>
      </c>
      <c r="K14" s="70">
        <f t="shared" si="2"/>
        <v>6350.645552926595</v>
      </c>
      <c r="L14" s="70"/>
      <c r="M14" s="5">
        <f>IF(J14="","",(K14/J14)/LOOKUP(RIGHT($D$2,3),'定数'!$A$6:$A$13,'定数'!$B$6:$B$13))</f>
        <v>0.8367121940614749</v>
      </c>
      <c r="N14" s="36"/>
      <c r="O14" s="6">
        <v>42897</v>
      </c>
      <c r="P14" s="77">
        <v>191.445</v>
      </c>
      <c r="Q14" s="78"/>
      <c r="R14" s="74">
        <f>IF(P14="","",T14*M14*LOOKUP(RIGHT($D$2,3),'定数'!$A$6:$A$13,'定数'!$B$6:$B$13))</f>
        <v>2526.8708260655912</v>
      </c>
      <c r="S14" s="74"/>
      <c r="T14" s="75">
        <f t="shared" si="3"/>
        <v>30.19999999999925</v>
      </c>
      <c r="U14" s="75"/>
      <c r="V14" s="18">
        <f t="shared" si="4"/>
        <v>1</v>
      </c>
      <c r="W14">
        <f t="shared" si="1"/>
        <v>0</v>
      </c>
    </row>
    <row r="15" spans="2:23" ht="18">
      <c r="B15" s="36">
        <v>7</v>
      </c>
      <c r="C15" s="70">
        <f t="shared" si="0"/>
        <v>129539.78188459747</v>
      </c>
      <c r="D15" s="70"/>
      <c r="E15" s="36"/>
      <c r="F15" s="6">
        <v>42951</v>
      </c>
      <c r="G15" s="36" t="s">
        <v>45</v>
      </c>
      <c r="H15" s="71">
        <v>193.685</v>
      </c>
      <c r="I15" s="72"/>
      <c r="J15" s="36">
        <v>63.3</v>
      </c>
      <c r="K15" s="70">
        <f t="shared" si="2"/>
        <v>6476.989094229873</v>
      </c>
      <c r="L15" s="70"/>
      <c r="M15" s="5">
        <f>IF(J15="","",(K15/J15)/LOOKUP(RIGHT($D$2,3),'定数'!$A$6:$A$13,'定数'!$B$6:$B$13))</f>
        <v>1.0232210259446877</v>
      </c>
      <c r="N15" s="36"/>
      <c r="O15" s="6">
        <v>42952</v>
      </c>
      <c r="P15" s="77">
        <v>194.691</v>
      </c>
      <c r="Q15" s="78"/>
      <c r="R15" s="74">
        <f>IF(P15="","",T15*M15*LOOKUP(RIGHT($D$2,3),'定数'!$A$6:$A$13,'定数'!$B$6:$B$13))</f>
        <v>10293.60352100356</v>
      </c>
      <c r="S15" s="74"/>
      <c r="T15" s="75">
        <f t="shared" si="3"/>
        <v>100.60000000000002</v>
      </c>
      <c r="U15" s="75"/>
      <c r="V15" s="18">
        <f t="shared" si="4"/>
        <v>2</v>
      </c>
      <c r="W15">
        <f t="shared" si="1"/>
        <v>0</v>
      </c>
    </row>
    <row r="16" spans="2:23" ht="18">
      <c r="B16" s="36">
        <v>8</v>
      </c>
      <c r="C16" s="70">
        <f t="shared" si="0"/>
        <v>139833.38540560103</v>
      </c>
      <c r="D16" s="70"/>
      <c r="E16" s="36"/>
      <c r="F16" s="6">
        <v>43014</v>
      </c>
      <c r="G16" s="36" t="s">
        <v>45</v>
      </c>
      <c r="H16" s="71">
        <v>182.718</v>
      </c>
      <c r="I16" s="72"/>
      <c r="J16" s="36">
        <v>74</v>
      </c>
      <c r="K16" s="70">
        <f t="shared" si="2"/>
        <v>6991.669270280052</v>
      </c>
      <c r="L16" s="70"/>
      <c r="M16" s="5">
        <f>IF(J16="","",(K16/J16)/LOOKUP(RIGHT($D$2,3),'定数'!$A$6:$A$13,'定数'!$B$6:$B$13))</f>
        <v>0.9448201716594664</v>
      </c>
      <c r="N16" s="36"/>
      <c r="O16" s="6">
        <v>43014</v>
      </c>
      <c r="P16" s="77">
        <v>182.986</v>
      </c>
      <c r="Q16" s="78"/>
      <c r="R16" s="74">
        <f>IF(P16="","",T16*M16*LOOKUP(RIGHT($D$2,3),'定数'!$A$6:$A$13,'定数'!$B$6:$B$13))</f>
        <v>2532.1180600473763</v>
      </c>
      <c r="S16" s="74"/>
      <c r="T16" s="75">
        <f t="shared" si="3"/>
        <v>26.800000000000068</v>
      </c>
      <c r="U16" s="75"/>
      <c r="V16" s="18">
        <f t="shared" si="4"/>
        <v>3</v>
      </c>
      <c r="W16">
        <f t="shared" si="1"/>
        <v>0</v>
      </c>
    </row>
    <row r="17" spans="2:23" ht="18">
      <c r="B17" s="36">
        <v>9</v>
      </c>
      <c r="C17" s="70">
        <f t="shared" si="0"/>
        <v>142365.50346564842</v>
      </c>
      <c r="D17" s="70"/>
      <c r="E17" s="36"/>
      <c r="F17" s="6">
        <v>43015</v>
      </c>
      <c r="G17" s="36" t="s">
        <v>45</v>
      </c>
      <c r="H17" s="76">
        <v>183.361</v>
      </c>
      <c r="I17" s="76"/>
      <c r="J17" s="36">
        <v>83.3</v>
      </c>
      <c r="K17" s="70">
        <f t="shared" si="2"/>
        <v>7118.275173282422</v>
      </c>
      <c r="L17" s="70"/>
      <c r="M17" s="5">
        <f>IF(J17="","",(K17/J17)/LOOKUP(RIGHT($D$2,3),'定数'!$A$6:$A$13,'定数'!$B$6:$B$13))</f>
        <v>0.8545348347277817</v>
      </c>
      <c r="N17" s="36"/>
      <c r="O17" s="6">
        <v>43015</v>
      </c>
      <c r="P17" s="77">
        <v>183.542</v>
      </c>
      <c r="Q17" s="78"/>
      <c r="R17" s="74">
        <f>IF(P17="","",T17*M17*LOOKUP(RIGHT($D$2,3),'定数'!$A$6:$A$13,'定数'!$B$6:$B$13))</f>
        <v>1546.708050857384</v>
      </c>
      <c r="S17" s="74"/>
      <c r="T17" s="75">
        <f t="shared" si="3"/>
        <v>18.10000000000116</v>
      </c>
      <c r="U17" s="75"/>
      <c r="V17" s="18">
        <f t="shared" si="4"/>
        <v>4</v>
      </c>
      <c r="W17">
        <f t="shared" si="1"/>
        <v>0</v>
      </c>
    </row>
    <row r="18" spans="2:23" ht="18">
      <c r="B18" s="36">
        <v>10</v>
      </c>
      <c r="C18" s="70">
        <f t="shared" si="0"/>
        <v>143912.2115165058</v>
      </c>
      <c r="D18" s="70"/>
      <c r="E18" s="36"/>
      <c r="F18" s="6">
        <v>43024</v>
      </c>
      <c r="G18" s="36" t="s">
        <v>45</v>
      </c>
      <c r="H18" s="76">
        <v>184.181</v>
      </c>
      <c r="I18" s="76"/>
      <c r="J18" s="36">
        <v>54.5</v>
      </c>
      <c r="K18" s="70">
        <f t="shared" si="2"/>
        <v>7195.610575825291</v>
      </c>
      <c r="L18" s="70"/>
      <c r="M18" s="5">
        <f>IF(J18="","",(K18/J18)/LOOKUP(RIGHT($D$2,3),'定数'!$A$6:$A$13,'定数'!$B$6:$B$13))</f>
        <v>1.3202955185000533</v>
      </c>
      <c r="N18" s="36"/>
      <c r="O18" s="6">
        <v>43027</v>
      </c>
      <c r="P18" s="77">
        <v>184.331</v>
      </c>
      <c r="Q18" s="78"/>
      <c r="R18" s="74">
        <f>IF(P18="","",T18*M18*LOOKUP(RIGHT($D$2,3),'定数'!$A$6:$A$13,'定数'!$B$6:$B$13))</f>
        <v>1980.4432777497798</v>
      </c>
      <c r="S18" s="74"/>
      <c r="T18" s="75">
        <f t="shared" si="3"/>
        <v>14.999999999997726</v>
      </c>
      <c r="U18" s="75"/>
      <c r="V18" s="18">
        <f t="shared" si="4"/>
        <v>5</v>
      </c>
      <c r="W18">
        <f t="shared" si="1"/>
        <v>0</v>
      </c>
    </row>
    <row r="19" spans="2:23" ht="18">
      <c r="B19" s="36">
        <v>11</v>
      </c>
      <c r="C19" s="70">
        <f t="shared" si="0"/>
        <v>145892.6547942556</v>
      </c>
      <c r="D19" s="70"/>
      <c r="E19" s="36"/>
      <c r="F19" s="6">
        <v>43029</v>
      </c>
      <c r="G19" s="36" t="s">
        <v>45</v>
      </c>
      <c r="H19" s="76">
        <v>185.42</v>
      </c>
      <c r="I19" s="76"/>
      <c r="J19" s="36">
        <v>61.4</v>
      </c>
      <c r="K19" s="70">
        <f t="shared" si="2"/>
        <v>7294.63273971278</v>
      </c>
      <c r="L19" s="70"/>
      <c r="M19" s="5">
        <f>IF(J19="","",(K19/J19)/LOOKUP(RIGHT($D$2,3),'定数'!$A$6:$A$13,'定数'!$B$6:$B$13))</f>
        <v>1.1880509348066417</v>
      </c>
      <c r="N19" s="36"/>
      <c r="O19" s="6">
        <v>43029</v>
      </c>
      <c r="P19" s="79">
        <v>184.806</v>
      </c>
      <c r="Q19" s="80"/>
      <c r="R19" s="74">
        <f>IF(P19="","",T19*M19*LOOKUP(RIGHT($D$2,3),'定数'!$A$6:$A$13,'定数'!$B$6:$B$13))</f>
        <v>-7294.632739712493</v>
      </c>
      <c r="S19" s="74"/>
      <c r="T19" s="75">
        <f t="shared" si="3"/>
        <v>-61.39999999999759</v>
      </c>
      <c r="U19" s="75"/>
      <c r="V19" s="18">
        <f t="shared" si="4"/>
        <v>0</v>
      </c>
      <c r="W19">
        <f t="shared" si="1"/>
        <v>1</v>
      </c>
    </row>
    <row r="20" spans="2:23" ht="18">
      <c r="B20" s="36">
        <v>12</v>
      </c>
      <c r="C20" s="70">
        <f t="shared" si="0"/>
        <v>138598.0220545431</v>
      </c>
      <c r="D20" s="70"/>
      <c r="E20" s="36"/>
      <c r="F20" s="6">
        <v>43038</v>
      </c>
      <c r="G20" s="36" t="s">
        <v>45</v>
      </c>
      <c r="H20" s="76">
        <v>185.251</v>
      </c>
      <c r="I20" s="76"/>
      <c r="J20" s="36">
        <v>66.7</v>
      </c>
      <c r="K20" s="70">
        <f t="shared" si="2"/>
        <v>6929.901102727155</v>
      </c>
      <c r="L20" s="70"/>
      <c r="M20" s="5">
        <f>IF(J20="","",(K20/J20)/LOOKUP(RIGHT($D$2,3),'定数'!$A$6:$A$13,'定数'!$B$6:$B$13))</f>
        <v>1.0389656825677893</v>
      </c>
      <c r="N20" s="36"/>
      <c r="O20" s="6">
        <v>43038</v>
      </c>
      <c r="P20" s="79">
        <v>185.97</v>
      </c>
      <c r="Q20" s="80"/>
      <c r="R20" s="74">
        <f>IF(P20="","",T20*M20*LOOKUP(RIGHT($D$2,3),'定数'!$A$6:$A$13,'定数'!$B$6:$B$13))</f>
        <v>7470.163257662344</v>
      </c>
      <c r="S20" s="74"/>
      <c r="T20" s="75">
        <f t="shared" si="3"/>
        <v>71.89999999999941</v>
      </c>
      <c r="U20" s="75"/>
      <c r="V20" s="18">
        <f t="shared" si="4"/>
        <v>1</v>
      </c>
      <c r="W20">
        <f t="shared" si="1"/>
        <v>0</v>
      </c>
    </row>
    <row r="21" spans="2:23" ht="18">
      <c r="B21" s="36">
        <v>13</v>
      </c>
      <c r="C21" s="70">
        <f t="shared" si="0"/>
        <v>146068.18531220546</v>
      </c>
      <c r="D21" s="70"/>
      <c r="E21" s="36"/>
      <c r="F21" s="6">
        <v>43078</v>
      </c>
      <c r="G21" s="36" t="s">
        <v>44</v>
      </c>
      <c r="H21" s="76">
        <v>184.111</v>
      </c>
      <c r="I21" s="76"/>
      <c r="J21" s="36">
        <v>128.2</v>
      </c>
      <c r="K21" s="70">
        <f t="shared" si="2"/>
        <v>7303.409265610273</v>
      </c>
      <c r="L21" s="70"/>
      <c r="M21" s="5">
        <f>IF(J21="","",(K21/J21)/LOOKUP(RIGHT($D$2,3),'定数'!$A$6:$A$13,'定数'!$B$6:$B$13))</f>
        <v>0.569688710266012</v>
      </c>
      <c r="N21" s="36"/>
      <c r="O21" s="6">
        <v>43083</v>
      </c>
      <c r="P21" s="79">
        <v>182.128</v>
      </c>
      <c r="Q21" s="80"/>
      <c r="R21" s="74">
        <f>IF(P21="","",T21*M21*LOOKUP(RIGHT($D$2,3),'定数'!$A$6:$A$13,'定数'!$B$6:$B$13))</f>
        <v>11296.92712457504</v>
      </c>
      <c r="S21" s="74"/>
      <c r="T21" s="75">
        <f t="shared" si="3"/>
        <v>198.3000000000004</v>
      </c>
      <c r="U21" s="75"/>
      <c r="V21" s="18">
        <f t="shared" si="4"/>
        <v>2</v>
      </c>
      <c r="W21">
        <f t="shared" si="1"/>
        <v>0</v>
      </c>
    </row>
    <row r="22" spans="2:23" ht="18">
      <c r="B22" s="36">
        <v>14</v>
      </c>
      <c r="C22" s="70">
        <f t="shared" si="0"/>
        <v>157365.1124367805</v>
      </c>
      <c r="D22" s="70"/>
      <c r="E22" s="36"/>
      <c r="F22" s="6">
        <v>43080</v>
      </c>
      <c r="G22" s="36" t="s">
        <v>44</v>
      </c>
      <c r="H22" s="76">
        <v>184.535</v>
      </c>
      <c r="I22" s="76"/>
      <c r="J22" s="36">
        <v>51.8</v>
      </c>
      <c r="K22" s="70">
        <f t="shared" si="2"/>
        <v>7868.2556218390255</v>
      </c>
      <c r="L22" s="70"/>
      <c r="M22" s="5">
        <f>IF(J22="","",(K22/J22)/LOOKUP(RIGHT($D$2,3),'定数'!$A$6:$A$13,'定数'!$B$6:$B$13))</f>
        <v>1.5189682667642908</v>
      </c>
      <c r="N22" s="36"/>
      <c r="O22" s="6">
        <v>43083</v>
      </c>
      <c r="P22" s="79">
        <v>182.128</v>
      </c>
      <c r="Q22" s="80"/>
      <c r="R22" s="74">
        <f>IF(P22="","",T22*M22*LOOKUP(RIGHT($D$2,3),'定数'!$A$6:$A$13,'定数'!$B$6:$B$13))</f>
        <v>36561.56618101664</v>
      </c>
      <c r="S22" s="74"/>
      <c r="T22" s="75">
        <f t="shared" si="3"/>
        <v>240.70000000000107</v>
      </c>
      <c r="U22" s="75"/>
      <c r="V22" s="18">
        <f t="shared" si="4"/>
        <v>3</v>
      </c>
      <c r="W22">
        <f t="shared" si="1"/>
        <v>0</v>
      </c>
    </row>
    <row r="23" spans="2:23" ht="18">
      <c r="B23" s="36">
        <v>15</v>
      </c>
      <c r="C23" s="70">
        <f t="shared" si="0"/>
        <v>193926.67861779715</v>
      </c>
      <c r="D23" s="70"/>
      <c r="E23" s="36"/>
      <c r="F23" s="6">
        <v>43087</v>
      </c>
      <c r="G23" s="36" t="s">
        <v>44</v>
      </c>
      <c r="H23" s="76">
        <v>181.853</v>
      </c>
      <c r="I23" s="76"/>
      <c r="J23" s="36">
        <v>207.3</v>
      </c>
      <c r="K23" s="70">
        <f t="shared" si="2"/>
        <v>9696.333930889858</v>
      </c>
      <c r="L23" s="70"/>
      <c r="M23" s="5">
        <f>IF(J23="","",(K23/J23)/LOOKUP(RIGHT($D$2,3),'定数'!$A$6:$A$13,'定数'!$B$6:$B$13))</f>
        <v>0.4677440391167321</v>
      </c>
      <c r="N23" s="36"/>
      <c r="O23" s="6">
        <v>43090</v>
      </c>
      <c r="P23" s="79">
        <v>180.997</v>
      </c>
      <c r="Q23" s="80"/>
      <c r="R23" s="74">
        <f>IF(P23="","",T23*M23*LOOKUP(RIGHT($D$2,3),'定数'!$A$6:$A$13,'定数'!$B$6:$B$13))</f>
        <v>4003.8889748392016</v>
      </c>
      <c r="S23" s="74"/>
      <c r="T23" s="75">
        <f t="shared" si="3"/>
        <v>85.59999999999945</v>
      </c>
      <c r="U23" s="75"/>
      <c r="V23">
        <f aca="true" t="shared" si="5" ref="V23:W74">IF(S23&lt;&gt;"",IF(S23&lt;0,1+V22,0),"")</f>
      </c>
      <c r="W23">
        <f t="shared" si="1"/>
        <v>0</v>
      </c>
    </row>
    <row r="24" spans="2:23" ht="18">
      <c r="B24" s="36">
        <v>16</v>
      </c>
      <c r="C24" s="70">
        <f t="shared" si="0"/>
        <v>197930.56759263636</v>
      </c>
      <c r="D24" s="70"/>
      <c r="E24" s="36"/>
      <c r="F24" s="6">
        <v>43093</v>
      </c>
      <c r="G24" s="36" t="s">
        <v>44</v>
      </c>
      <c r="H24" s="76">
        <v>179.41</v>
      </c>
      <c r="I24" s="76"/>
      <c r="J24" s="36">
        <v>37.5</v>
      </c>
      <c r="K24" s="70">
        <f t="shared" si="2"/>
        <v>9896.528379631818</v>
      </c>
      <c r="L24" s="70"/>
      <c r="M24" s="5">
        <f>IF(J24="","",(K24/J24)/LOOKUP(RIGHT($D$2,3),'定数'!$A$6:$A$13,'定数'!$B$6:$B$13))</f>
        <v>2.639074234568485</v>
      </c>
      <c r="N24" s="36"/>
      <c r="O24" s="6">
        <v>43097</v>
      </c>
      <c r="P24" s="79">
        <v>179.795</v>
      </c>
      <c r="Q24" s="80"/>
      <c r="R24" s="74">
        <f>IF(P24="","",T24*M24*LOOKUP(RIGHT($D$2,3),'定数'!$A$6:$A$13,'定数'!$B$6:$B$13))</f>
        <v>-10160.435803088427</v>
      </c>
      <c r="S24" s="74"/>
      <c r="T24" s="75">
        <f t="shared" si="3"/>
        <v>-38.49999999999909</v>
      </c>
      <c r="U24" s="75"/>
      <c r="V24">
        <f t="shared" si="5"/>
      </c>
      <c r="W24">
        <f t="shared" si="1"/>
        <v>1</v>
      </c>
    </row>
    <row r="25" spans="2:23" ht="18">
      <c r="B25" s="36">
        <v>17</v>
      </c>
      <c r="C25" s="70">
        <f t="shared" si="0"/>
        <v>187770.13178954794</v>
      </c>
      <c r="D25" s="70"/>
      <c r="E25" s="36"/>
      <c r="F25" s="6">
        <v>43100</v>
      </c>
      <c r="G25" s="36" t="s">
        <v>44</v>
      </c>
      <c r="H25" s="76">
        <v>178.437</v>
      </c>
      <c r="I25" s="76"/>
      <c r="J25" s="36">
        <v>38.7</v>
      </c>
      <c r="K25" s="70">
        <f t="shared" si="2"/>
        <v>9388.506589477398</v>
      </c>
      <c r="L25" s="70"/>
      <c r="M25" s="5">
        <f>IF(J25="","",(K25/J25)/LOOKUP(RIGHT($D$2,3),'定数'!$A$6:$A$13,'定数'!$B$6:$B$13))</f>
        <v>2.4259706949554</v>
      </c>
      <c r="N25" s="36">
        <v>2016</v>
      </c>
      <c r="O25" s="6">
        <v>42739</v>
      </c>
      <c r="P25" s="79">
        <v>176.06</v>
      </c>
      <c r="Q25" s="80"/>
      <c r="R25" s="74">
        <f>IF(P25="","",T25*M25*LOOKUP(RIGHT($D$2,3),'定数'!$A$6:$A$13,'定数'!$B$6:$B$13))</f>
        <v>57665.32341909009</v>
      </c>
      <c r="S25" s="74"/>
      <c r="T25" s="75">
        <f t="shared" si="3"/>
        <v>237.70000000000095</v>
      </c>
      <c r="U25" s="75"/>
      <c r="V25">
        <f t="shared" si="5"/>
      </c>
      <c r="W25">
        <f t="shared" si="1"/>
        <v>0</v>
      </c>
    </row>
    <row r="26" spans="2:23" ht="18">
      <c r="B26" s="36">
        <v>18</v>
      </c>
      <c r="C26" s="70">
        <f t="shared" si="0"/>
        <v>245435.45520863804</v>
      </c>
      <c r="D26" s="70"/>
      <c r="E26" s="36">
        <v>2016</v>
      </c>
      <c r="F26" s="6">
        <v>42749</v>
      </c>
      <c r="G26" s="36" t="s">
        <v>44</v>
      </c>
      <c r="H26" s="76">
        <v>169.327</v>
      </c>
      <c r="I26" s="76"/>
      <c r="J26" s="36">
        <v>99.7</v>
      </c>
      <c r="K26" s="70">
        <f t="shared" si="2"/>
        <v>12271.772760431902</v>
      </c>
      <c r="L26" s="70"/>
      <c r="M26" s="5">
        <f>IF(J26="","",(K26/J26)/LOOKUP(RIGHT($D$2,3),'定数'!$A$6:$A$13,'定数'!$B$6:$B$13))</f>
        <v>1.230869885700291</v>
      </c>
      <c r="N26" s="36"/>
      <c r="O26" s="6">
        <v>42749</v>
      </c>
      <c r="P26" s="79">
        <v>170.324</v>
      </c>
      <c r="Q26" s="80"/>
      <c r="R26" s="74">
        <f>IF(P26="","",T26*M26*LOOKUP(RIGHT($D$2,3),'定数'!$A$6:$A$13,'定数'!$B$6:$B$13))</f>
        <v>-12271.772760432075</v>
      </c>
      <c r="S26" s="74"/>
      <c r="T26" s="75">
        <f t="shared" si="3"/>
        <v>-99.70000000000141</v>
      </c>
      <c r="U26" s="75"/>
      <c r="V26">
        <f t="shared" si="5"/>
      </c>
      <c r="W26">
        <f t="shared" si="1"/>
        <v>1</v>
      </c>
    </row>
    <row r="27" spans="2:23" ht="18">
      <c r="B27" s="36">
        <v>19</v>
      </c>
      <c r="C27" s="70">
        <f t="shared" si="0"/>
        <v>233163.68244820597</v>
      </c>
      <c r="D27" s="70"/>
      <c r="E27" s="36"/>
      <c r="F27" s="6">
        <v>42762</v>
      </c>
      <c r="G27" s="36" t="s">
        <v>45</v>
      </c>
      <c r="H27" s="76">
        <v>168.848</v>
      </c>
      <c r="I27" s="76"/>
      <c r="J27" s="36">
        <v>129.9</v>
      </c>
      <c r="K27" s="70">
        <f t="shared" si="2"/>
        <v>11658.1841224103</v>
      </c>
      <c r="L27" s="70"/>
      <c r="M27" s="5">
        <f>IF(J27="","",(K27/J27)/LOOKUP(RIGHT($D$2,3),'定数'!$A$6:$A$13,'定数'!$B$6:$B$13))</f>
        <v>0.897473758461147</v>
      </c>
      <c r="N27" s="36"/>
      <c r="O27" s="6">
        <v>42763</v>
      </c>
      <c r="P27" s="79">
        <v>170.43</v>
      </c>
      <c r="Q27" s="80"/>
      <c r="R27" s="74">
        <f>IF(P27="","",T27*M27*LOOKUP(RIGHT($D$2,3),'定数'!$A$6:$A$13,'定数'!$B$6:$B$13))</f>
        <v>14198.034858855288</v>
      </c>
      <c r="S27" s="74"/>
      <c r="T27" s="75">
        <f t="shared" si="3"/>
        <v>158.19999999999936</v>
      </c>
      <c r="U27" s="75"/>
      <c r="V27">
        <f t="shared" si="5"/>
      </c>
      <c r="W27">
        <f t="shared" si="1"/>
        <v>0</v>
      </c>
    </row>
    <row r="28" spans="2:23" ht="18">
      <c r="B28" s="36">
        <v>20</v>
      </c>
      <c r="C28" s="70">
        <f t="shared" si="0"/>
        <v>247361.71730706125</v>
      </c>
      <c r="D28" s="70"/>
      <c r="E28" s="36"/>
      <c r="F28" s="6">
        <v>42817</v>
      </c>
      <c r="G28" s="36" t="s">
        <v>44</v>
      </c>
      <c r="H28" s="76">
        <v>159.435</v>
      </c>
      <c r="I28" s="76"/>
      <c r="J28" s="36">
        <v>56.6</v>
      </c>
      <c r="K28" s="70">
        <f t="shared" si="2"/>
        <v>12368.085865353063</v>
      </c>
      <c r="L28" s="70"/>
      <c r="M28" s="5">
        <f>IF(J28="","",(K28/J28)/LOOKUP(RIGHT($D$2,3),'定数'!$A$6:$A$13,'定数'!$B$6:$B$13))</f>
        <v>2.185174181157785</v>
      </c>
      <c r="N28" s="36"/>
      <c r="O28" s="6">
        <v>42818</v>
      </c>
      <c r="P28" s="79">
        <v>158.742</v>
      </c>
      <c r="Q28" s="80"/>
      <c r="R28" s="74">
        <f>IF(P28="","",T28*M28*LOOKUP(RIGHT($D$2,3),'定数'!$A$6:$A$13,'定数'!$B$6:$B$13))</f>
        <v>15143.257075423713</v>
      </c>
      <c r="S28" s="74"/>
      <c r="T28" s="75">
        <f t="shared" si="3"/>
        <v>69.3000000000012</v>
      </c>
      <c r="U28" s="75"/>
      <c r="V28">
        <f t="shared" si="5"/>
      </c>
      <c r="W28">
        <f t="shared" si="1"/>
        <v>0</v>
      </c>
    </row>
    <row r="29" spans="2:23" ht="18">
      <c r="B29" s="36">
        <v>21</v>
      </c>
      <c r="C29" s="70">
        <f t="shared" si="0"/>
        <v>262504.974382485</v>
      </c>
      <c r="D29" s="70"/>
      <c r="E29" s="36"/>
      <c r="F29" s="6">
        <v>42826</v>
      </c>
      <c r="G29" s="36" t="s">
        <v>44</v>
      </c>
      <c r="H29" s="76">
        <v>160.769</v>
      </c>
      <c r="I29" s="76"/>
      <c r="J29" s="36">
        <v>70.6</v>
      </c>
      <c r="K29" s="70">
        <f t="shared" si="2"/>
        <v>13125.248719124249</v>
      </c>
      <c r="L29" s="70"/>
      <c r="M29" s="5">
        <f>IF(J29="","",(K29/J29)/LOOKUP(RIGHT($D$2,3),'定数'!$A$6:$A$13,'定数'!$B$6:$B$13))</f>
        <v>1.8591003851450778</v>
      </c>
      <c r="N29" s="36"/>
      <c r="O29" s="6">
        <v>42829</v>
      </c>
      <c r="P29" s="79">
        <v>158.943</v>
      </c>
      <c r="Q29" s="80"/>
      <c r="R29" s="74">
        <f>IF(P29="","",T29*M29*LOOKUP(RIGHT($D$2,3),'定数'!$A$6:$A$13,'定数'!$B$6:$B$13))</f>
        <v>33947.173032749</v>
      </c>
      <c r="S29" s="74"/>
      <c r="T29" s="75">
        <f t="shared" si="3"/>
        <v>182.59999999999934</v>
      </c>
      <c r="U29" s="75"/>
      <c r="V29">
        <f t="shared" si="5"/>
      </c>
      <c r="W29">
        <f t="shared" si="1"/>
        <v>0</v>
      </c>
    </row>
    <row r="30" spans="2:23" ht="18">
      <c r="B30" s="36">
        <v>22</v>
      </c>
      <c r="C30" s="70">
        <f t="shared" si="0"/>
        <v>296452.14741523395</v>
      </c>
      <c r="D30" s="70"/>
      <c r="E30" s="36"/>
      <c r="F30" s="6">
        <v>42837</v>
      </c>
      <c r="G30" s="36" t="s">
        <v>45</v>
      </c>
      <c r="H30" s="76">
        <v>154.999</v>
      </c>
      <c r="I30" s="76"/>
      <c r="J30" s="36">
        <v>102</v>
      </c>
      <c r="K30" s="70">
        <f t="shared" si="2"/>
        <v>14822.607370761698</v>
      </c>
      <c r="L30" s="70"/>
      <c r="M30" s="5">
        <f>IF(J30="","",(K30/J30)/LOOKUP(RIGHT($D$2,3),'定数'!$A$6:$A$13,'定数'!$B$6:$B$13))</f>
        <v>1.4531968010550684</v>
      </c>
      <c r="N30" s="36"/>
      <c r="O30" s="6">
        <v>42837</v>
      </c>
      <c r="P30" s="79">
        <v>154.982</v>
      </c>
      <c r="Q30" s="80"/>
      <c r="R30" s="74">
        <f>IF(P30="","",T30*M30*LOOKUP(RIGHT($D$2,3),'定数'!$A$6:$A$13,'定数'!$B$6:$B$13))</f>
        <v>-247.04345617930215</v>
      </c>
      <c r="S30" s="74"/>
      <c r="T30" s="75">
        <f t="shared" si="3"/>
        <v>-1.6999999999995907</v>
      </c>
      <c r="U30" s="75"/>
      <c r="V30">
        <f t="shared" si="5"/>
      </c>
      <c r="W30">
        <f t="shared" si="1"/>
        <v>1</v>
      </c>
    </row>
    <row r="31" spans="2:23" ht="18">
      <c r="B31" s="36">
        <v>23</v>
      </c>
      <c r="C31" s="70">
        <f t="shared" si="0"/>
        <v>296205.1039590546</v>
      </c>
      <c r="D31" s="70"/>
      <c r="E31" s="36"/>
      <c r="F31" s="6">
        <v>42859</v>
      </c>
      <c r="G31" s="36" t="s">
        <v>44</v>
      </c>
      <c r="H31" s="76">
        <v>154.877</v>
      </c>
      <c r="I31" s="76"/>
      <c r="J31" s="36">
        <v>126.3</v>
      </c>
      <c r="K31" s="70">
        <f t="shared" si="2"/>
        <v>14810.255197952732</v>
      </c>
      <c r="L31" s="70"/>
      <c r="M31" s="5">
        <f>IF(J31="","",(K31/J31)/LOOKUP(RIGHT($D$2,3),'定数'!$A$6:$A$13,'定数'!$B$6:$B$13))</f>
        <v>1.172625114643922</v>
      </c>
      <c r="N31" s="36"/>
      <c r="O31" s="6">
        <v>42859</v>
      </c>
      <c r="P31" s="79">
        <v>154.864</v>
      </c>
      <c r="Q31" s="80"/>
      <c r="R31" s="74">
        <f>IF(P31="","",T31*M31*LOOKUP(RIGHT($D$2,3),'定数'!$A$6:$A$13,'定数'!$B$6:$B$13))</f>
        <v>152.44126490377116</v>
      </c>
      <c r="S31" s="74"/>
      <c r="T31" s="75">
        <f t="shared" si="3"/>
        <v>1.300000000000523</v>
      </c>
      <c r="U31" s="75"/>
      <c r="V31">
        <f t="shared" si="5"/>
      </c>
      <c r="W31">
        <f t="shared" si="1"/>
        <v>0</v>
      </c>
    </row>
    <row r="32" spans="2:23" ht="18">
      <c r="B32" s="36">
        <v>24</v>
      </c>
      <c r="C32" s="70">
        <f t="shared" si="0"/>
        <v>296357.5452239584</v>
      </c>
      <c r="D32" s="70"/>
      <c r="E32" s="36"/>
      <c r="F32" s="6">
        <v>42998</v>
      </c>
      <c r="G32" s="36" t="s">
        <v>44</v>
      </c>
      <c r="H32" s="76">
        <v>132.661</v>
      </c>
      <c r="I32" s="76"/>
      <c r="J32" s="36">
        <v>43</v>
      </c>
      <c r="K32" s="70">
        <f t="shared" si="2"/>
        <v>14817.87726119792</v>
      </c>
      <c r="L32" s="70"/>
      <c r="M32" s="5">
        <f>IF(J32="","",(K32/J32)/LOOKUP(RIGHT($D$2,3),'定数'!$A$6:$A$13,'定数'!$B$6:$B$13))</f>
        <v>3.4460179677204468</v>
      </c>
      <c r="N32" s="36"/>
      <c r="O32" s="6">
        <v>42998</v>
      </c>
      <c r="P32" s="79">
        <v>132.164</v>
      </c>
      <c r="Q32" s="80"/>
      <c r="R32" s="74">
        <f>IF(P32="","",T32*M32*LOOKUP(RIGHT($D$2,3),'定数'!$A$6:$A$13,'定数'!$B$6:$B$13))</f>
        <v>17126.709299571106</v>
      </c>
      <c r="S32" s="74"/>
      <c r="T32" s="75">
        <f t="shared" si="3"/>
        <v>49.70000000000141</v>
      </c>
      <c r="U32" s="75"/>
      <c r="V32">
        <f t="shared" si="5"/>
      </c>
      <c r="W32">
        <f t="shared" si="1"/>
        <v>0</v>
      </c>
    </row>
    <row r="33" spans="2:23" ht="18">
      <c r="B33" s="36">
        <v>25</v>
      </c>
      <c r="C33" s="70">
        <f t="shared" si="0"/>
        <v>313484.2545235295</v>
      </c>
      <c r="D33" s="70"/>
      <c r="E33" s="36"/>
      <c r="F33" s="6">
        <v>43091</v>
      </c>
      <c r="G33" s="36" t="s">
        <v>44</v>
      </c>
      <c r="H33" s="76">
        <v>144.982</v>
      </c>
      <c r="I33" s="76"/>
      <c r="J33" s="36">
        <v>72.2</v>
      </c>
      <c r="K33" s="70">
        <f t="shared" si="2"/>
        <v>15674.212726176476</v>
      </c>
      <c r="L33" s="70"/>
      <c r="M33" s="5">
        <f>IF(J33="","",(K33/J33)/LOOKUP(RIGHT($D$2,3),'定数'!$A$6:$A$13,'定数'!$B$6:$B$13))</f>
        <v>2.1709435908831685</v>
      </c>
      <c r="N33" s="36"/>
      <c r="O33" s="6">
        <v>12.23</v>
      </c>
      <c r="P33" s="79">
        <v>144.332</v>
      </c>
      <c r="Q33" s="80"/>
      <c r="R33" s="74">
        <f>IF(P33="","",T33*M33*LOOKUP(RIGHT($D$2,3),'定数'!$A$6:$A$13,'定数'!$B$6:$B$13))</f>
        <v>14111.133340740718</v>
      </c>
      <c r="S33" s="74"/>
      <c r="T33" s="75">
        <f t="shared" si="3"/>
        <v>65.00000000000057</v>
      </c>
      <c r="U33" s="75"/>
      <c r="V33">
        <f t="shared" si="5"/>
      </c>
      <c r="W33">
        <f t="shared" si="1"/>
        <v>0</v>
      </c>
    </row>
    <row r="34" spans="2:23" ht="18">
      <c r="B34" s="36">
        <v>26</v>
      </c>
      <c r="C34" s="70">
        <f t="shared" si="0"/>
        <v>327595.3878642702</v>
      </c>
      <c r="D34" s="70"/>
      <c r="E34" s="36"/>
      <c r="F34" s="6"/>
      <c r="G34" s="36"/>
      <c r="H34" s="76"/>
      <c r="I34" s="76"/>
      <c r="J34" s="36"/>
      <c r="K34" s="70">
        <f t="shared" si="2"/>
      </c>
      <c r="L34" s="70"/>
      <c r="M34" s="5">
        <f>IF(J34="","",(K34/J34)/LOOKUP(RIGHT($D$2,3),'定数'!$A$6:$A$13,'定数'!$B$6:$B$13))</f>
      </c>
      <c r="N34" s="36"/>
      <c r="O34" s="6"/>
      <c r="P34" s="79"/>
      <c r="Q34" s="80"/>
      <c r="R34" s="74">
        <f>IF(P34="","",T34*M34*LOOKUP(RIGHT($D$2,3),'定数'!$A$6:$A$13,'定数'!$B$6:$B$13))</f>
      </c>
      <c r="S34" s="74"/>
      <c r="T34" s="75">
        <f t="shared" si="3"/>
      </c>
      <c r="U34" s="75"/>
      <c r="V34">
        <f t="shared" si="5"/>
      </c>
      <c r="W34">
        <f t="shared" si="1"/>
      </c>
    </row>
    <row r="35" spans="2:23" ht="18">
      <c r="B35" s="36">
        <v>27</v>
      </c>
      <c r="C35" s="70">
        <f t="shared" si="0"/>
      </c>
      <c r="D35" s="70"/>
      <c r="E35" s="36"/>
      <c r="F35" s="6"/>
      <c r="G35" s="36"/>
      <c r="H35" s="76"/>
      <c r="I35" s="76"/>
      <c r="J35" s="36"/>
      <c r="K35" s="70">
        <f t="shared" si="2"/>
      </c>
      <c r="L35" s="70"/>
      <c r="M35" s="5">
        <f>IF(J35="","",(K35/J35)/LOOKUP(RIGHT($D$2,3),'定数'!$A$6:$A$13,'定数'!$B$6:$B$13))</f>
      </c>
      <c r="N35" s="36"/>
      <c r="O35" s="6"/>
      <c r="P35" s="79"/>
      <c r="Q35" s="80"/>
      <c r="R35" s="74">
        <f>IF(P35="","",T35*M35*LOOKUP(RIGHT($D$2,3),'定数'!$A$6:$A$13,'定数'!$B$6:$B$13))</f>
      </c>
      <c r="S35" s="74"/>
      <c r="T35" s="75">
        <f t="shared" si="3"/>
      </c>
      <c r="U35" s="75"/>
      <c r="V35">
        <f t="shared" si="5"/>
      </c>
      <c r="W35">
        <f t="shared" si="1"/>
      </c>
    </row>
    <row r="36" spans="2:23" ht="18">
      <c r="B36" s="36">
        <v>28</v>
      </c>
      <c r="C36" s="70">
        <f t="shared" si="0"/>
      </c>
      <c r="D36" s="70"/>
      <c r="E36" s="36"/>
      <c r="F36" s="6"/>
      <c r="G36" s="36"/>
      <c r="H36" s="76"/>
      <c r="I36" s="76"/>
      <c r="J36" s="36"/>
      <c r="K36" s="70">
        <f t="shared" si="2"/>
      </c>
      <c r="L36" s="70"/>
      <c r="M36" s="5">
        <f>IF(J36="","",(K36/J36)/LOOKUP(RIGHT($D$2,3),'定数'!$A$6:$A$13,'定数'!$B$6:$B$13))</f>
      </c>
      <c r="N36" s="36"/>
      <c r="O36" s="6"/>
      <c r="P36" s="79"/>
      <c r="Q36" s="80"/>
      <c r="R36" s="74">
        <f>IF(P36="","",T36*M36*LOOKUP(RIGHT($D$2,3),'定数'!$A$6:$A$13,'定数'!$B$6:$B$13))</f>
      </c>
      <c r="S36" s="74"/>
      <c r="T36" s="75">
        <f t="shared" si="3"/>
      </c>
      <c r="U36" s="75"/>
      <c r="V36">
        <f t="shared" si="5"/>
      </c>
      <c r="W36">
        <f t="shared" si="1"/>
      </c>
    </row>
    <row r="37" spans="2:23" ht="18">
      <c r="B37" s="36">
        <v>29</v>
      </c>
      <c r="C37" s="70">
        <f t="shared" si="0"/>
      </c>
      <c r="D37" s="70"/>
      <c r="E37" s="36"/>
      <c r="F37" s="6"/>
      <c r="G37" s="36"/>
      <c r="H37" s="76"/>
      <c r="I37" s="76"/>
      <c r="J37" s="36"/>
      <c r="K37" s="70">
        <f t="shared" si="2"/>
      </c>
      <c r="L37" s="70"/>
      <c r="M37" s="5">
        <f>IF(J37="","",(K37/J37)/LOOKUP(RIGHT($D$2,3),'定数'!$A$6:$A$13,'定数'!$B$6:$B$13))</f>
      </c>
      <c r="N37" s="36"/>
      <c r="O37" s="6"/>
      <c r="P37" s="79"/>
      <c r="Q37" s="80"/>
      <c r="R37" s="74">
        <f>IF(P37="","",T37*M37*LOOKUP(RIGHT($D$2,3),'定数'!$A$6:$A$13,'定数'!$B$6:$B$13))</f>
      </c>
      <c r="S37" s="74"/>
      <c r="T37" s="75">
        <f t="shared" si="3"/>
      </c>
      <c r="U37" s="75"/>
      <c r="V37">
        <f t="shared" si="5"/>
      </c>
      <c r="W37">
        <f t="shared" si="1"/>
      </c>
    </row>
    <row r="38" spans="2:23" ht="18">
      <c r="B38" s="36">
        <v>30</v>
      </c>
      <c r="C38" s="70">
        <f t="shared" si="0"/>
      </c>
      <c r="D38" s="70"/>
      <c r="E38" s="36"/>
      <c r="F38" s="6"/>
      <c r="G38" s="36"/>
      <c r="H38" s="76"/>
      <c r="I38" s="76"/>
      <c r="J38" s="36"/>
      <c r="K38" s="70">
        <f t="shared" si="2"/>
      </c>
      <c r="L38" s="70"/>
      <c r="M38" s="5">
        <f>IF(J38="","",(K38/J38)/LOOKUP(RIGHT($D$2,3),'定数'!$A$6:$A$13,'定数'!$B$6:$B$13))</f>
      </c>
      <c r="N38" s="36"/>
      <c r="O38" s="6"/>
      <c r="P38" s="79"/>
      <c r="Q38" s="80"/>
      <c r="R38" s="74">
        <f>IF(P38="","",T38*M38*LOOKUP(RIGHT($D$2,3),'定数'!$A$6:$A$13,'定数'!$B$6:$B$13))</f>
      </c>
      <c r="S38" s="74"/>
      <c r="T38" s="75">
        <f t="shared" si="3"/>
      </c>
      <c r="U38" s="75"/>
      <c r="V38">
        <f t="shared" si="5"/>
      </c>
      <c r="W38">
        <f t="shared" si="1"/>
      </c>
    </row>
    <row r="39" spans="2:23" ht="18">
      <c r="B39" s="36">
        <v>31</v>
      </c>
      <c r="C39" s="70">
        <f t="shared" si="0"/>
      </c>
      <c r="D39" s="70"/>
      <c r="E39" s="36"/>
      <c r="F39" s="6"/>
      <c r="G39" s="36"/>
      <c r="H39" s="76"/>
      <c r="I39" s="76"/>
      <c r="J39" s="36"/>
      <c r="K39" s="70">
        <f t="shared" si="2"/>
      </c>
      <c r="L39" s="70"/>
      <c r="M39" s="5">
        <f>IF(J39="","",(K39/J39)/LOOKUP(RIGHT($D$2,3),'定数'!$A$6:$A$13,'定数'!$B$6:$B$13))</f>
      </c>
      <c r="N39" s="36"/>
      <c r="O39" s="6"/>
      <c r="P39" s="79"/>
      <c r="Q39" s="80"/>
      <c r="R39" s="74">
        <f>IF(P39="","",T39*M39*LOOKUP(RIGHT($D$2,3),'定数'!$A$6:$A$13,'定数'!$B$6:$B$13))</f>
      </c>
      <c r="S39" s="74"/>
      <c r="T39" s="75">
        <f t="shared" si="3"/>
      </c>
      <c r="U39" s="75"/>
      <c r="V39">
        <f t="shared" si="5"/>
      </c>
      <c r="W39">
        <f t="shared" si="1"/>
      </c>
    </row>
    <row r="40" spans="2:23" ht="18">
      <c r="B40" s="36">
        <v>32</v>
      </c>
      <c r="C40" s="70">
        <f t="shared" si="0"/>
      </c>
      <c r="D40" s="70"/>
      <c r="E40" s="36"/>
      <c r="F40" s="6"/>
      <c r="G40" s="36"/>
      <c r="H40" s="76"/>
      <c r="I40" s="76"/>
      <c r="J40" s="36"/>
      <c r="K40" s="70">
        <f t="shared" si="2"/>
      </c>
      <c r="L40" s="70"/>
      <c r="M40" s="5">
        <f>IF(J40="","",(K40/J40)/LOOKUP(RIGHT($D$2,3),'定数'!$A$6:$A$13,'定数'!$B$6:$B$13))</f>
      </c>
      <c r="N40" s="36"/>
      <c r="O40" s="6"/>
      <c r="P40" s="79"/>
      <c r="Q40" s="80"/>
      <c r="R40" s="74">
        <f>IF(P40="","",T40*M40*LOOKUP(RIGHT($D$2,3),'定数'!$A$6:$A$13,'定数'!$B$6:$B$13))</f>
      </c>
      <c r="S40" s="74"/>
      <c r="T40" s="75">
        <f t="shared" si="3"/>
      </c>
      <c r="U40" s="75"/>
      <c r="V40">
        <f t="shared" si="5"/>
      </c>
      <c r="W40">
        <f t="shared" si="1"/>
      </c>
    </row>
    <row r="41" spans="2:23" ht="18">
      <c r="B41" s="36">
        <v>33</v>
      </c>
      <c r="C41" s="70">
        <f t="shared" si="0"/>
      </c>
      <c r="D41" s="70"/>
      <c r="E41" s="36"/>
      <c r="F41" s="6"/>
      <c r="G41" s="36"/>
      <c r="H41" s="76"/>
      <c r="I41" s="76"/>
      <c r="J41" s="36"/>
      <c r="K41" s="70">
        <f t="shared" si="2"/>
      </c>
      <c r="L41" s="70"/>
      <c r="M41" s="5">
        <f>IF(J41="","",(K41/J41)/LOOKUP(RIGHT($D$2,3),'定数'!$A$6:$A$13,'定数'!$B$6:$B$13))</f>
      </c>
      <c r="N41" s="36"/>
      <c r="O41" s="6"/>
      <c r="P41" s="79"/>
      <c r="Q41" s="80"/>
      <c r="R41" s="74">
        <f>IF(P41="","",T41*M41*LOOKUP(RIGHT($D$2,3),'定数'!$A$6:$A$13,'定数'!$B$6:$B$13))</f>
      </c>
      <c r="S41" s="74"/>
      <c r="T41" s="75">
        <f t="shared" si="3"/>
      </c>
      <c r="U41" s="75"/>
      <c r="V41">
        <f t="shared" si="5"/>
      </c>
      <c r="W41">
        <f t="shared" si="1"/>
      </c>
    </row>
    <row r="42" spans="2:23" ht="18">
      <c r="B42" s="36">
        <v>34</v>
      </c>
      <c r="C42" s="70">
        <f t="shared" si="0"/>
      </c>
      <c r="D42" s="70"/>
      <c r="E42" s="36"/>
      <c r="F42" s="6"/>
      <c r="G42" s="36"/>
      <c r="H42" s="76"/>
      <c r="I42" s="76"/>
      <c r="J42" s="36"/>
      <c r="K42" s="70">
        <f t="shared" si="2"/>
      </c>
      <c r="L42" s="70"/>
      <c r="M42" s="5">
        <f>IF(J42="","",(K42/J42)/LOOKUP(RIGHT($D$2,3),'定数'!$A$6:$A$13,'定数'!$B$6:$B$13))</f>
      </c>
      <c r="N42" s="36"/>
      <c r="O42" s="6"/>
      <c r="P42" s="79"/>
      <c r="Q42" s="80"/>
      <c r="R42" s="74">
        <f>IF(P42="","",T42*M42*LOOKUP(RIGHT($D$2,3),'定数'!$A$6:$A$13,'定数'!$B$6:$B$13))</f>
      </c>
      <c r="S42" s="74"/>
      <c r="T42" s="75">
        <f t="shared" si="3"/>
      </c>
      <c r="U42" s="75"/>
      <c r="V42">
        <f t="shared" si="5"/>
      </c>
      <c r="W42">
        <f t="shared" si="1"/>
      </c>
    </row>
    <row r="43" spans="2:23" ht="18">
      <c r="B43" s="36">
        <v>35</v>
      </c>
      <c r="C43" s="70">
        <f t="shared" si="0"/>
      </c>
      <c r="D43" s="70"/>
      <c r="E43" s="36"/>
      <c r="F43" s="6"/>
      <c r="G43" s="36"/>
      <c r="H43" s="76"/>
      <c r="I43" s="76"/>
      <c r="J43" s="36"/>
      <c r="K43" s="70">
        <f t="shared" si="2"/>
      </c>
      <c r="L43" s="70"/>
      <c r="M43" s="5">
        <f>IF(J43="","",(K43/J43)/LOOKUP(RIGHT($D$2,3),'定数'!$A$6:$A$13,'定数'!$B$6:$B$13))</f>
      </c>
      <c r="N43" s="36"/>
      <c r="O43" s="6"/>
      <c r="P43" s="79"/>
      <c r="Q43" s="80"/>
      <c r="R43" s="74">
        <f>IF(P43="","",T43*M43*LOOKUP(RIGHT($D$2,3),'定数'!$A$6:$A$13,'定数'!$B$6:$B$13))</f>
      </c>
      <c r="S43" s="74"/>
      <c r="T43" s="75">
        <f t="shared" si="3"/>
      </c>
      <c r="U43" s="75"/>
      <c r="V43">
        <f t="shared" si="5"/>
      </c>
      <c r="W43">
        <f t="shared" si="1"/>
      </c>
    </row>
    <row r="44" spans="2:23" ht="18">
      <c r="B44" s="36">
        <v>36</v>
      </c>
      <c r="C44" s="70">
        <f t="shared" si="0"/>
      </c>
      <c r="D44" s="70"/>
      <c r="E44" s="36"/>
      <c r="F44" s="6"/>
      <c r="G44" s="36"/>
      <c r="H44" s="76"/>
      <c r="I44" s="76"/>
      <c r="J44" s="36"/>
      <c r="K44" s="70">
        <f t="shared" si="2"/>
      </c>
      <c r="L44" s="70"/>
      <c r="M44" s="5">
        <f>IF(J44="","",(K44/J44)/LOOKUP(RIGHT($D$2,3),'定数'!$A$6:$A$13,'定数'!$B$6:$B$13))</f>
      </c>
      <c r="N44" s="36"/>
      <c r="O44" s="6"/>
      <c r="P44" s="79"/>
      <c r="Q44" s="80"/>
      <c r="R44" s="74">
        <f>IF(P44="","",T44*M44*LOOKUP(RIGHT($D$2,3),'定数'!$A$6:$A$13,'定数'!$B$6:$B$13))</f>
      </c>
      <c r="S44" s="74"/>
      <c r="T44" s="75">
        <f t="shared" si="3"/>
      </c>
      <c r="U44" s="75"/>
      <c r="V44">
        <f t="shared" si="5"/>
      </c>
      <c r="W44">
        <f t="shared" si="1"/>
      </c>
    </row>
    <row r="45" spans="2:23" ht="18">
      <c r="B45" s="36">
        <v>37</v>
      </c>
      <c r="C45" s="70">
        <f t="shared" si="0"/>
      </c>
      <c r="D45" s="70"/>
      <c r="E45" s="36"/>
      <c r="F45" s="6"/>
      <c r="G45" s="36"/>
      <c r="H45" s="76"/>
      <c r="I45" s="76"/>
      <c r="J45" s="36"/>
      <c r="K45" s="70">
        <f t="shared" si="2"/>
      </c>
      <c r="L45" s="70"/>
      <c r="M45" s="5">
        <f>IF(J45="","",(K45/J45)/LOOKUP(RIGHT($D$2,3),'定数'!$A$6:$A$13,'定数'!$B$6:$B$13))</f>
      </c>
      <c r="N45" s="36"/>
      <c r="O45" s="6"/>
      <c r="P45" s="79"/>
      <c r="Q45" s="80"/>
      <c r="R45" s="74">
        <f>IF(P45="","",T45*M45*LOOKUP(RIGHT($D$2,3),'定数'!$A$6:$A$13,'定数'!$B$6:$B$13))</f>
      </c>
      <c r="S45" s="74"/>
      <c r="T45" s="75">
        <f t="shared" si="3"/>
      </c>
      <c r="U45" s="75"/>
      <c r="V45">
        <f t="shared" si="5"/>
      </c>
      <c r="W45">
        <f t="shared" si="1"/>
      </c>
    </row>
    <row r="46" spans="2:23" ht="18">
      <c r="B46" s="36">
        <v>38</v>
      </c>
      <c r="C46" s="70">
        <f t="shared" si="0"/>
      </c>
      <c r="D46" s="70"/>
      <c r="E46" s="36"/>
      <c r="F46" s="6"/>
      <c r="G46" s="36"/>
      <c r="H46" s="76"/>
      <c r="I46" s="76"/>
      <c r="J46" s="36"/>
      <c r="K46" s="70">
        <f t="shared" si="2"/>
      </c>
      <c r="L46" s="70"/>
      <c r="M46" s="5">
        <f>IF(J46="","",(K46/J46)/LOOKUP(RIGHT($D$2,3),'定数'!$A$6:$A$13,'定数'!$B$6:$B$13))</f>
      </c>
      <c r="N46" s="36"/>
      <c r="O46" s="6"/>
      <c r="P46" s="79"/>
      <c r="Q46" s="80"/>
      <c r="R46" s="74">
        <f>IF(P46="","",T46*M46*LOOKUP(RIGHT($D$2,3),'定数'!$A$6:$A$13,'定数'!$B$6:$B$13))</f>
      </c>
      <c r="S46" s="74"/>
      <c r="T46" s="75">
        <f t="shared" si="3"/>
      </c>
      <c r="U46" s="75"/>
      <c r="V46">
        <f t="shared" si="5"/>
      </c>
      <c r="W46">
        <f t="shared" si="1"/>
      </c>
    </row>
    <row r="47" spans="2:23" ht="18">
      <c r="B47" s="36">
        <v>39</v>
      </c>
      <c r="C47" s="70">
        <f t="shared" si="0"/>
      </c>
      <c r="D47" s="70"/>
      <c r="E47" s="36"/>
      <c r="F47" s="6"/>
      <c r="G47" s="36"/>
      <c r="H47" s="76"/>
      <c r="I47" s="76"/>
      <c r="J47" s="36"/>
      <c r="K47" s="70">
        <f t="shared" si="2"/>
      </c>
      <c r="L47" s="70"/>
      <c r="M47" s="5">
        <f>IF(J47="","",(K47/J47)/LOOKUP(RIGHT($D$2,3),'定数'!$A$6:$A$13,'定数'!$B$6:$B$13))</f>
      </c>
      <c r="N47" s="36"/>
      <c r="O47" s="6"/>
      <c r="P47" s="79"/>
      <c r="Q47" s="80"/>
      <c r="R47" s="74">
        <f>IF(P47="","",T47*M47*LOOKUP(RIGHT($D$2,3),'定数'!$A$6:$A$13,'定数'!$B$6:$B$13))</f>
      </c>
      <c r="S47" s="74"/>
      <c r="T47" s="75">
        <f t="shared" si="3"/>
      </c>
      <c r="U47" s="75"/>
      <c r="V47">
        <f t="shared" si="5"/>
      </c>
      <c r="W47">
        <f t="shared" si="1"/>
      </c>
    </row>
    <row r="48" spans="2:23" ht="18">
      <c r="B48" s="36">
        <v>40</v>
      </c>
      <c r="C48" s="70">
        <f t="shared" si="0"/>
      </c>
      <c r="D48" s="70"/>
      <c r="E48" s="36"/>
      <c r="F48" s="6"/>
      <c r="G48" s="36"/>
      <c r="H48" s="76"/>
      <c r="I48" s="76"/>
      <c r="J48" s="36"/>
      <c r="K48" s="70">
        <f t="shared" si="2"/>
      </c>
      <c r="L48" s="70"/>
      <c r="M48" s="5">
        <f>IF(J48="","",(K48/J48)/LOOKUP(RIGHT($D$2,3),'定数'!$A$6:$A$13,'定数'!$B$6:$B$13))</f>
      </c>
      <c r="N48" s="36"/>
      <c r="O48" s="6"/>
      <c r="P48" s="79"/>
      <c r="Q48" s="80"/>
      <c r="R48" s="74">
        <f>IF(P48="","",T48*M48*LOOKUP(RIGHT($D$2,3),'定数'!$A$6:$A$13,'定数'!$B$6:$B$13))</f>
      </c>
      <c r="S48" s="74"/>
      <c r="T48" s="75">
        <f t="shared" si="3"/>
      </c>
      <c r="U48" s="75"/>
      <c r="V48">
        <f t="shared" si="5"/>
      </c>
      <c r="W48">
        <f t="shared" si="1"/>
      </c>
    </row>
    <row r="49" spans="2:23" ht="18">
      <c r="B49" s="36">
        <v>41</v>
      </c>
      <c r="C49" s="70">
        <f t="shared" si="0"/>
      </c>
      <c r="D49" s="70"/>
      <c r="E49" s="36"/>
      <c r="F49" s="6"/>
      <c r="G49" s="36"/>
      <c r="H49" s="76"/>
      <c r="I49" s="76"/>
      <c r="J49" s="36"/>
      <c r="K49" s="70">
        <f t="shared" si="2"/>
      </c>
      <c r="L49" s="70"/>
      <c r="M49" s="5">
        <f>IF(J49="","",(K49/J49)/LOOKUP(RIGHT($D$2,3),'定数'!$A$6:$A$13,'定数'!$B$6:$B$13))</f>
      </c>
      <c r="N49" s="36"/>
      <c r="O49" s="6"/>
      <c r="P49" s="79"/>
      <c r="Q49" s="80"/>
      <c r="R49" s="74">
        <f>IF(P49="","",T49*M49*LOOKUP(RIGHT($D$2,3),'定数'!$A$6:$A$13,'定数'!$B$6:$B$13))</f>
      </c>
      <c r="S49" s="74"/>
      <c r="T49" s="75">
        <f t="shared" si="3"/>
      </c>
      <c r="U49" s="75"/>
      <c r="V49">
        <f t="shared" si="5"/>
      </c>
      <c r="W49">
        <f t="shared" si="1"/>
      </c>
    </row>
    <row r="50" spans="2:23" ht="18">
      <c r="B50" s="36">
        <v>42</v>
      </c>
      <c r="C50" s="70">
        <f t="shared" si="0"/>
      </c>
      <c r="D50" s="70"/>
      <c r="E50" s="36"/>
      <c r="F50" s="6"/>
      <c r="G50" s="36"/>
      <c r="H50" s="76"/>
      <c r="I50" s="76"/>
      <c r="J50" s="36"/>
      <c r="K50" s="70">
        <f t="shared" si="2"/>
      </c>
      <c r="L50" s="70"/>
      <c r="M50" s="5">
        <f>IF(J50="","",(K50/J50)/LOOKUP(RIGHT($D$2,3),'定数'!$A$6:$A$13,'定数'!$B$6:$B$13))</f>
      </c>
      <c r="N50" s="36"/>
      <c r="O50" s="6"/>
      <c r="P50" s="79"/>
      <c r="Q50" s="80"/>
      <c r="R50" s="74">
        <f>IF(P50="","",T50*M50*LOOKUP(RIGHT($D$2,3),'定数'!$A$6:$A$13,'定数'!$B$6:$B$13))</f>
      </c>
      <c r="S50" s="74"/>
      <c r="T50" s="75">
        <f t="shared" si="3"/>
      </c>
      <c r="U50" s="75"/>
      <c r="V50">
        <f t="shared" si="5"/>
      </c>
      <c r="W50">
        <f t="shared" si="1"/>
      </c>
    </row>
    <row r="51" spans="2:23" ht="18">
      <c r="B51" s="36">
        <v>43</v>
      </c>
      <c r="C51" s="70">
        <f t="shared" si="0"/>
      </c>
      <c r="D51" s="70"/>
      <c r="E51" s="36"/>
      <c r="F51" s="6"/>
      <c r="G51" s="36"/>
      <c r="H51" s="76"/>
      <c r="I51" s="76"/>
      <c r="J51" s="36"/>
      <c r="K51" s="70">
        <f t="shared" si="2"/>
      </c>
      <c r="L51" s="70"/>
      <c r="M51" s="5">
        <f>IF(J51="","",(K51/J51)/LOOKUP(RIGHT($D$2,3),'定数'!$A$6:$A$13,'定数'!$B$6:$B$13))</f>
      </c>
      <c r="N51" s="36"/>
      <c r="O51" s="6"/>
      <c r="P51" s="79"/>
      <c r="Q51" s="80"/>
      <c r="R51" s="74">
        <f>IF(P51="","",T51*M51*LOOKUP(RIGHT($D$2,3),'定数'!$A$6:$A$13,'定数'!$B$6:$B$13))</f>
      </c>
      <c r="S51" s="74"/>
      <c r="T51" s="75">
        <f t="shared" si="3"/>
      </c>
      <c r="U51" s="75"/>
      <c r="V51">
        <f t="shared" si="5"/>
      </c>
      <c r="W51">
        <f t="shared" si="1"/>
      </c>
    </row>
    <row r="52" spans="2:23" ht="18">
      <c r="B52" s="36">
        <v>44</v>
      </c>
      <c r="C52" s="70">
        <f t="shared" si="0"/>
      </c>
      <c r="D52" s="70"/>
      <c r="E52" s="36"/>
      <c r="F52" s="6"/>
      <c r="G52" s="36"/>
      <c r="H52" s="76"/>
      <c r="I52" s="76"/>
      <c r="J52" s="36"/>
      <c r="K52" s="70">
        <f t="shared" si="2"/>
      </c>
      <c r="L52" s="70"/>
      <c r="M52" s="5">
        <f>IF(J52="","",(K52/J52)/LOOKUP(RIGHT($D$2,3),'定数'!$A$6:$A$13,'定数'!$B$6:$B$13))</f>
      </c>
      <c r="N52" s="36"/>
      <c r="O52" s="6"/>
      <c r="P52" s="79"/>
      <c r="Q52" s="80"/>
      <c r="R52" s="74">
        <f>IF(P52="","",T52*M52*LOOKUP(RIGHT($D$2,3),'定数'!$A$6:$A$13,'定数'!$B$6:$B$13))</f>
      </c>
      <c r="S52" s="74"/>
      <c r="T52" s="75">
        <f t="shared" si="3"/>
      </c>
      <c r="U52" s="75"/>
      <c r="V52">
        <f t="shared" si="5"/>
      </c>
      <c r="W52">
        <f t="shared" si="1"/>
      </c>
    </row>
    <row r="53" spans="2:23" ht="18">
      <c r="B53" s="36">
        <v>45</v>
      </c>
      <c r="C53" s="70">
        <f t="shared" si="0"/>
      </c>
      <c r="D53" s="70"/>
      <c r="E53" s="36"/>
      <c r="F53" s="6"/>
      <c r="G53" s="36"/>
      <c r="H53" s="76"/>
      <c r="I53" s="76"/>
      <c r="J53" s="36"/>
      <c r="K53" s="70">
        <f t="shared" si="2"/>
      </c>
      <c r="L53" s="70"/>
      <c r="M53" s="5">
        <f>IF(J53="","",(K53/J53)/LOOKUP(RIGHT($D$2,3),'定数'!$A$6:$A$13,'定数'!$B$6:$B$13))</f>
      </c>
      <c r="N53" s="36"/>
      <c r="O53" s="6"/>
      <c r="P53" s="79"/>
      <c r="Q53" s="80"/>
      <c r="R53" s="74">
        <f>IF(P53="","",T53*M53*LOOKUP(RIGHT($D$2,3),'定数'!$A$6:$A$13,'定数'!$B$6:$B$13))</f>
      </c>
      <c r="S53" s="74"/>
      <c r="T53" s="75">
        <f t="shared" si="3"/>
      </c>
      <c r="U53" s="75"/>
      <c r="V53">
        <f t="shared" si="5"/>
      </c>
      <c r="W53">
        <f t="shared" si="1"/>
      </c>
    </row>
    <row r="54" spans="2:23" ht="18">
      <c r="B54" s="36">
        <v>46</v>
      </c>
      <c r="C54" s="70">
        <f t="shared" si="0"/>
      </c>
      <c r="D54" s="70"/>
      <c r="E54" s="36"/>
      <c r="F54" s="6"/>
      <c r="G54" s="36"/>
      <c r="H54" s="76"/>
      <c r="I54" s="76"/>
      <c r="J54" s="36"/>
      <c r="K54" s="70">
        <f t="shared" si="2"/>
      </c>
      <c r="L54" s="70"/>
      <c r="M54" s="5">
        <f>IF(J54="","",(K54/J54)/LOOKUP(RIGHT($D$2,3),'定数'!$A$6:$A$13,'定数'!$B$6:$B$13))</f>
      </c>
      <c r="N54" s="36"/>
      <c r="O54" s="6"/>
      <c r="P54" s="79"/>
      <c r="Q54" s="80"/>
      <c r="R54" s="74">
        <f>IF(P54="","",T54*M54*LOOKUP(RIGHT($D$2,3),'定数'!$A$6:$A$13,'定数'!$B$6:$B$13))</f>
      </c>
      <c r="S54" s="74"/>
      <c r="T54" s="75">
        <f t="shared" si="3"/>
      </c>
      <c r="U54" s="75"/>
      <c r="V54">
        <f t="shared" si="5"/>
      </c>
      <c r="W54">
        <f t="shared" si="1"/>
      </c>
    </row>
    <row r="55" spans="2:23" ht="18">
      <c r="B55" s="36">
        <v>47</v>
      </c>
      <c r="C55" s="70">
        <f t="shared" si="0"/>
      </c>
      <c r="D55" s="70"/>
      <c r="E55" s="36"/>
      <c r="F55" s="6"/>
      <c r="G55" s="36"/>
      <c r="H55" s="76"/>
      <c r="I55" s="76"/>
      <c r="J55" s="36"/>
      <c r="K55" s="70">
        <f t="shared" si="2"/>
      </c>
      <c r="L55" s="70"/>
      <c r="M55" s="5">
        <f>IF(J55="","",(K55/J55)/LOOKUP(RIGHT($D$2,3),'定数'!$A$6:$A$13,'定数'!$B$6:$B$13))</f>
      </c>
      <c r="N55" s="36"/>
      <c r="O55" s="6"/>
      <c r="P55" s="79"/>
      <c r="Q55" s="80"/>
      <c r="R55" s="74">
        <f>IF(P55="","",T55*M55*LOOKUP(RIGHT($D$2,3),'定数'!$A$6:$A$13,'定数'!$B$6:$B$13))</f>
      </c>
      <c r="S55" s="74"/>
      <c r="T55" s="75">
        <f t="shared" si="3"/>
      </c>
      <c r="U55" s="75"/>
      <c r="V55">
        <f t="shared" si="5"/>
      </c>
      <c r="W55">
        <f t="shared" si="1"/>
      </c>
    </row>
    <row r="56" spans="2:23" ht="18">
      <c r="B56" s="36">
        <v>48</v>
      </c>
      <c r="C56" s="70">
        <f t="shared" si="0"/>
      </c>
      <c r="D56" s="70"/>
      <c r="E56" s="36"/>
      <c r="F56" s="6"/>
      <c r="G56" s="36"/>
      <c r="H56" s="76"/>
      <c r="I56" s="76"/>
      <c r="J56" s="36"/>
      <c r="K56" s="70">
        <f t="shared" si="2"/>
      </c>
      <c r="L56" s="70"/>
      <c r="M56" s="5">
        <f>IF(J56="","",(K56/J56)/LOOKUP(RIGHT($D$2,3),'定数'!$A$6:$A$13,'定数'!$B$6:$B$13))</f>
      </c>
      <c r="N56" s="36"/>
      <c r="O56" s="6"/>
      <c r="P56" s="79"/>
      <c r="Q56" s="80"/>
      <c r="R56" s="74">
        <f>IF(P56="","",T56*M56*LOOKUP(RIGHT($D$2,3),'定数'!$A$6:$A$13,'定数'!$B$6:$B$13))</f>
      </c>
      <c r="S56" s="74"/>
      <c r="T56" s="75">
        <f t="shared" si="3"/>
      </c>
      <c r="U56" s="75"/>
      <c r="V56">
        <f t="shared" si="5"/>
      </c>
      <c r="W56">
        <f t="shared" si="1"/>
      </c>
    </row>
    <row r="57" spans="2:23" ht="18">
      <c r="B57" s="36">
        <v>49</v>
      </c>
      <c r="C57" s="70">
        <f t="shared" si="0"/>
      </c>
      <c r="D57" s="70"/>
      <c r="E57" s="36"/>
      <c r="F57" s="6"/>
      <c r="G57" s="36"/>
      <c r="H57" s="76"/>
      <c r="I57" s="76"/>
      <c r="J57" s="36"/>
      <c r="K57" s="70">
        <f t="shared" si="2"/>
      </c>
      <c r="L57" s="70"/>
      <c r="M57" s="5">
        <f>IF(J57="","",(K57/J57)/LOOKUP(RIGHT($D$2,3),'定数'!$A$6:$A$13,'定数'!$B$6:$B$13))</f>
      </c>
      <c r="N57" s="36"/>
      <c r="O57" s="6"/>
      <c r="P57" s="79"/>
      <c r="Q57" s="80"/>
      <c r="R57" s="74">
        <f>IF(P57="","",T57*M57*LOOKUP(RIGHT($D$2,3),'定数'!$A$6:$A$13,'定数'!$B$6:$B$13))</f>
      </c>
      <c r="S57" s="74"/>
      <c r="T57" s="75">
        <f t="shared" si="3"/>
      </c>
      <c r="U57" s="75"/>
      <c r="V57">
        <f t="shared" si="5"/>
      </c>
      <c r="W57">
        <f t="shared" si="1"/>
      </c>
    </row>
    <row r="58" spans="2:23" ht="18">
      <c r="B58" s="36">
        <v>50</v>
      </c>
      <c r="C58" s="70">
        <f t="shared" si="0"/>
      </c>
      <c r="D58" s="70"/>
      <c r="E58" s="36"/>
      <c r="F58" s="6"/>
      <c r="G58" s="36"/>
      <c r="H58" s="76"/>
      <c r="I58" s="76"/>
      <c r="J58" s="36"/>
      <c r="K58" s="70">
        <f t="shared" si="2"/>
      </c>
      <c r="L58" s="70"/>
      <c r="M58" s="5">
        <f>IF(J58="","",(K58/J58)/LOOKUP(RIGHT($D$2,3),'定数'!$A$6:$A$13,'定数'!$B$6:$B$13))</f>
      </c>
      <c r="N58" s="36"/>
      <c r="O58" s="6"/>
      <c r="P58" s="79"/>
      <c r="Q58" s="80"/>
      <c r="R58" s="74">
        <f>IF(P58="","",T58*M58*LOOKUP(RIGHT($D$2,3),'定数'!$A$6:$A$13,'定数'!$B$6:$B$13))</f>
      </c>
      <c r="S58" s="74"/>
      <c r="T58" s="75">
        <f t="shared" si="3"/>
      </c>
      <c r="U58" s="75"/>
      <c r="V58">
        <f t="shared" si="5"/>
      </c>
      <c r="W58">
        <f t="shared" si="1"/>
      </c>
    </row>
    <row r="59" spans="2:23" ht="18">
      <c r="B59" s="36">
        <v>51</v>
      </c>
      <c r="C59" s="70">
        <f t="shared" si="0"/>
      </c>
      <c r="D59" s="70"/>
      <c r="E59" s="36"/>
      <c r="F59" s="6"/>
      <c r="G59" s="36"/>
      <c r="H59" s="76"/>
      <c r="I59" s="76"/>
      <c r="J59" s="36"/>
      <c r="K59" s="70">
        <f t="shared" si="2"/>
      </c>
      <c r="L59" s="70"/>
      <c r="M59" s="5">
        <f>IF(J59="","",(K59/J59)/LOOKUP(RIGHT($D$2,3),'定数'!$A$6:$A$13,'定数'!$B$6:$B$13))</f>
      </c>
      <c r="N59" s="36"/>
      <c r="O59" s="6"/>
      <c r="P59" s="79"/>
      <c r="Q59" s="80"/>
      <c r="R59" s="74">
        <f>IF(P59="","",T59*M59*LOOKUP(RIGHT($D$2,3),'定数'!$A$6:$A$13,'定数'!$B$6:$B$13))</f>
      </c>
      <c r="S59" s="74"/>
      <c r="T59" s="75">
        <f t="shared" si="3"/>
      </c>
      <c r="U59" s="75"/>
      <c r="V59">
        <f t="shared" si="5"/>
      </c>
      <c r="W59">
        <f t="shared" si="1"/>
      </c>
    </row>
    <row r="60" spans="2:23" ht="18">
      <c r="B60" s="36">
        <v>52</v>
      </c>
      <c r="C60" s="70">
        <f t="shared" si="0"/>
      </c>
      <c r="D60" s="70"/>
      <c r="E60" s="36"/>
      <c r="F60" s="6"/>
      <c r="G60" s="36"/>
      <c r="H60" s="76"/>
      <c r="I60" s="76"/>
      <c r="J60" s="36"/>
      <c r="K60" s="70">
        <f t="shared" si="2"/>
      </c>
      <c r="L60" s="70"/>
      <c r="M60" s="5">
        <f>IF(J60="","",(K60/J60)/LOOKUP(RIGHT($D$2,3),'定数'!$A$6:$A$13,'定数'!$B$6:$B$13))</f>
      </c>
      <c r="N60" s="36"/>
      <c r="O60" s="6"/>
      <c r="P60" s="79"/>
      <c r="Q60" s="80"/>
      <c r="R60" s="74">
        <f>IF(P60="","",T60*M60*LOOKUP(RIGHT($D$2,3),'定数'!$A$6:$A$13,'定数'!$B$6:$B$13))</f>
      </c>
      <c r="S60" s="74"/>
      <c r="T60" s="75">
        <f t="shared" si="3"/>
      </c>
      <c r="U60" s="75"/>
      <c r="V60">
        <f t="shared" si="5"/>
      </c>
      <c r="W60">
        <f t="shared" si="1"/>
      </c>
    </row>
    <row r="61" spans="2:23" ht="18">
      <c r="B61" s="36">
        <v>53</v>
      </c>
      <c r="C61" s="70">
        <f t="shared" si="0"/>
      </c>
      <c r="D61" s="70"/>
      <c r="E61" s="36"/>
      <c r="F61" s="6"/>
      <c r="G61" s="36"/>
      <c r="H61" s="76"/>
      <c r="I61" s="76"/>
      <c r="J61" s="36"/>
      <c r="K61" s="70">
        <f t="shared" si="2"/>
      </c>
      <c r="L61" s="70"/>
      <c r="M61" s="5">
        <f>IF(J61="","",(K61/J61)/LOOKUP(RIGHT($D$2,3),'定数'!$A$6:$A$13,'定数'!$B$6:$B$13))</f>
      </c>
      <c r="N61" s="36"/>
      <c r="O61" s="6"/>
      <c r="P61" s="79"/>
      <c r="Q61" s="80"/>
      <c r="R61" s="74">
        <f>IF(P61="","",T61*M61*LOOKUP(RIGHT($D$2,3),'定数'!$A$6:$A$13,'定数'!$B$6:$B$13))</f>
      </c>
      <c r="S61" s="74"/>
      <c r="T61" s="75">
        <f t="shared" si="3"/>
      </c>
      <c r="U61" s="75"/>
      <c r="V61">
        <f t="shared" si="5"/>
      </c>
      <c r="W61">
        <f t="shared" si="1"/>
      </c>
    </row>
    <row r="62" spans="2:23" ht="18">
      <c r="B62" s="36">
        <v>54</v>
      </c>
      <c r="C62" s="70">
        <f t="shared" si="0"/>
      </c>
      <c r="D62" s="70"/>
      <c r="E62" s="36"/>
      <c r="F62" s="6"/>
      <c r="G62" s="36"/>
      <c r="H62" s="76"/>
      <c r="I62" s="76"/>
      <c r="J62" s="36"/>
      <c r="K62" s="70">
        <f t="shared" si="2"/>
      </c>
      <c r="L62" s="70"/>
      <c r="M62" s="5">
        <f>IF(J62="","",(K62/J62)/LOOKUP(RIGHT($D$2,3),'定数'!$A$6:$A$13,'定数'!$B$6:$B$13))</f>
      </c>
      <c r="N62" s="36"/>
      <c r="O62" s="6"/>
      <c r="P62" s="79"/>
      <c r="Q62" s="80"/>
      <c r="R62" s="74">
        <f>IF(P62="","",T62*M62*LOOKUP(RIGHT($D$2,3),'定数'!$A$6:$A$13,'定数'!$B$6:$B$13))</f>
      </c>
      <c r="S62" s="74"/>
      <c r="T62" s="75">
        <f t="shared" si="3"/>
      </c>
      <c r="U62" s="75"/>
      <c r="V62">
        <f t="shared" si="5"/>
      </c>
      <c r="W62">
        <f t="shared" si="1"/>
      </c>
    </row>
    <row r="63" spans="2:23" ht="18">
      <c r="B63" s="36">
        <v>55</v>
      </c>
      <c r="C63" s="70">
        <f t="shared" si="0"/>
      </c>
      <c r="D63" s="70"/>
      <c r="E63" s="36"/>
      <c r="F63" s="6"/>
      <c r="G63" s="36"/>
      <c r="H63" s="76"/>
      <c r="I63" s="76"/>
      <c r="J63" s="36"/>
      <c r="K63" s="70">
        <f t="shared" si="2"/>
      </c>
      <c r="L63" s="70"/>
      <c r="M63" s="5">
        <f>IF(J63="","",(K63/J63)/LOOKUP(RIGHT($D$2,3),'定数'!$A$6:$A$13,'定数'!$B$6:$B$13))</f>
      </c>
      <c r="N63" s="36"/>
      <c r="O63" s="6"/>
      <c r="P63" s="79"/>
      <c r="Q63" s="80"/>
      <c r="R63" s="74">
        <f>IF(P63="","",T63*M63*LOOKUP(RIGHT($D$2,3),'定数'!$A$6:$A$13,'定数'!$B$6:$B$13))</f>
      </c>
      <c r="S63" s="74"/>
      <c r="T63" s="75">
        <f t="shared" si="3"/>
      </c>
      <c r="U63" s="75"/>
      <c r="V63">
        <f t="shared" si="5"/>
      </c>
      <c r="W63">
        <f t="shared" si="1"/>
      </c>
    </row>
    <row r="64" spans="2:23" ht="18">
      <c r="B64" s="36">
        <v>56</v>
      </c>
      <c r="C64" s="70">
        <f t="shared" si="0"/>
      </c>
      <c r="D64" s="70"/>
      <c r="E64" s="36"/>
      <c r="F64" s="6"/>
      <c r="G64" s="36"/>
      <c r="H64" s="76"/>
      <c r="I64" s="76"/>
      <c r="J64" s="36"/>
      <c r="K64" s="70">
        <f t="shared" si="2"/>
      </c>
      <c r="L64" s="70"/>
      <c r="M64" s="5">
        <f>IF(J64="","",(K64/J64)/LOOKUP(RIGHT($D$2,3),'定数'!$A$6:$A$13,'定数'!$B$6:$B$13))</f>
      </c>
      <c r="N64" s="36"/>
      <c r="O64" s="6"/>
      <c r="P64" s="79"/>
      <c r="Q64" s="80"/>
      <c r="R64" s="74">
        <f>IF(P64="","",T64*M64*LOOKUP(RIGHT($D$2,3),'定数'!$A$6:$A$13,'定数'!$B$6:$B$13))</f>
      </c>
      <c r="S64" s="74"/>
      <c r="T64" s="75">
        <f t="shared" si="3"/>
      </c>
      <c r="U64" s="75"/>
      <c r="V64">
        <f t="shared" si="5"/>
      </c>
      <c r="W64">
        <f t="shared" si="1"/>
      </c>
    </row>
    <row r="65" spans="2:23" ht="18">
      <c r="B65" s="36">
        <v>57</v>
      </c>
      <c r="C65" s="70">
        <f t="shared" si="0"/>
      </c>
      <c r="D65" s="70"/>
      <c r="E65" s="36"/>
      <c r="F65" s="6"/>
      <c r="G65" s="36"/>
      <c r="H65" s="76"/>
      <c r="I65" s="76"/>
      <c r="J65" s="36"/>
      <c r="K65" s="70">
        <f t="shared" si="2"/>
      </c>
      <c r="L65" s="70"/>
      <c r="M65" s="5">
        <f>IF(J65="","",(K65/J65)/LOOKUP(RIGHT($D$2,3),'定数'!$A$6:$A$13,'定数'!$B$6:$B$13))</f>
      </c>
      <c r="N65" s="36"/>
      <c r="O65" s="6"/>
      <c r="P65" s="79"/>
      <c r="Q65" s="80"/>
      <c r="R65" s="74">
        <f>IF(P65="","",T65*M65*LOOKUP(RIGHT($D$2,3),'定数'!$A$6:$A$13,'定数'!$B$6:$B$13))</f>
      </c>
      <c r="S65" s="74"/>
      <c r="T65" s="75">
        <f t="shared" si="3"/>
      </c>
      <c r="U65" s="75"/>
      <c r="V65">
        <f t="shared" si="5"/>
      </c>
      <c r="W65">
        <f t="shared" si="1"/>
      </c>
    </row>
    <row r="66" spans="2:23" ht="18">
      <c r="B66" s="36">
        <v>58</v>
      </c>
      <c r="C66" s="70">
        <f t="shared" si="0"/>
      </c>
      <c r="D66" s="70"/>
      <c r="E66" s="36"/>
      <c r="F66" s="6"/>
      <c r="G66" s="36"/>
      <c r="H66" s="76"/>
      <c r="I66" s="76"/>
      <c r="J66" s="36"/>
      <c r="K66" s="70">
        <f t="shared" si="2"/>
      </c>
      <c r="L66" s="70"/>
      <c r="M66" s="5">
        <f>IF(J66="","",(K66/J66)/LOOKUP(RIGHT($D$2,3),'定数'!$A$6:$A$13,'定数'!$B$6:$B$13))</f>
      </c>
      <c r="N66" s="36"/>
      <c r="O66" s="6"/>
      <c r="P66" s="79"/>
      <c r="Q66" s="80"/>
      <c r="R66" s="74">
        <f>IF(P66="","",T66*M66*LOOKUP(RIGHT($D$2,3),'定数'!$A$6:$A$13,'定数'!$B$6:$B$13))</f>
      </c>
      <c r="S66" s="74"/>
      <c r="T66" s="75">
        <f t="shared" si="3"/>
      </c>
      <c r="U66" s="75"/>
      <c r="V66">
        <f t="shared" si="5"/>
      </c>
      <c r="W66">
        <f t="shared" si="1"/>
      </c>
    </row>
    <row r="67" spans="2:23" ht="18">
      <c r="B67" s="36">
        <v>59</v>
      </c>
      <c r="C67" s="70">
        <f t="shared" si="0"/>
      </c>
      <c r="D67" s="70"/>
      <c r="E67" s="36"/>
      <c r="F67" s="6"/>
      <c r="G67" s="36"/>
      <c r="H67" s="76"/>
      <c r="I67" s="76"/>
      <c r="J67" s="36"/>
      <c r="K67" s="70">
        <f t="shared" si="2"/>
      </c>
      <c r="L67" s="70"/>
      <c r="M67" s="5">
        <f>IF(J67="","",(K67/J67)/LOOKUP(RIGHT($D$2,3),'定数'!$A$6:$A$13,'定数'!$B$6:$B$13))</f>
      </c>
      <c r="N67" s="36"/>
      <c r="O67" s="6"/>
      <c r="P67" s="79"/>
      <c r="Q67" s="80"/>
      <c r="R67" s="74">
        <f>IF(P67="","",T67*M67*LOOKUP(RIGHT($D$2,3),'定数'!$A$6:$A$13,'定数'!$B$6:$B$13))</f>
      </c>
      <c r="S67" s="74"/>
      <c r="T67" s="75">
        <f t="shared" si="3"/>
      </c>
      <c r="U67" s="75"/>
      <c r="V67">
        <f t="shared" si="5"/>
      </c>
      <c r="W67">
        <f t="shared" si="1"/>
      </c>
    </row>
    <row r="68" spans="2:23" ht="18">
      <c r="B68" s="36">
        <v>60</v>
      </c>
      <c r="C68" s="70">
        <f t="shared" si="0"/>
      </c>
      <c r="D68" s="70"/>
      <c r="E68" s="36"/>
      <c r="F68" s="6"/>
      <c r="G68" s="36"/>
      <c r="H68" s="76"/>
      <c r="I68" s="76"/>
      <c r="J68" s="36"/>
      <c r="K68" s="70">
        <f t="shared" si="2"/>
      </c>
      <c r="L68" s="70"/>
      <c r="M68" s="5">
        <f>IF(J68="","",(K68/J68)/LOOKUP(RIGHT($D$2,3),'定数'!$A$6:$A$13,'定数'!$B$6:$B$13))</f>
      </c>
      <c r="N68" s="36"/>
      <c r="O68" s="6"/>
      <c r="P68" s="79"/>
      <c r="Q68" s="80"/>
      <c r="R68" s="74">
        <f>IF(P68="","",T68*M68*LOOKUP(RIGHT($D$2,3),'定数'!$A$6:$A$13,'定数'!$B$6:$B$13))</f>
      </c>
      <c r="S68" s="74"/>
      <c r="T68" s="75">
        <f t="shared" si="3"/>
      </c>
      <c r="U68" s="75"/>
      <c r="V68">
        <f t="shared" si="5"/>
      </c>
      <c r="W68">
        <f t="shared" si="1"/>
      </c>
    </row>
    <row r="69" spans="2:23" ht="18">
      <c r="B69" s="36">
        <v>61</v>
      </c>
      <c r="C69" s="70">
        <f t="shared" si="0"/>
      </c>
      <c r="D69" s="70"/>
      <c r="E69" s="36"/>
      <c r="F69" s="6"/>
      <c r="G69" s="36"/>
      <c r="H69" s="76"/>
      <c r="I69" s="76"/>
      <c r="J69" s="36"/>
      <c r="K69" s="70">
        <f t="shared" si="2"/>
      </c>
      <c r="L69" s="70"/>
      <c r="M69" s="5">
        <f>IF(J69="","",(K69/J69)/LOOKUP(RIGHT($D$2,3),'定数'!$A$6:$A$13,'定数'!$B$6:$B$13))</f>
      </c>
      <c r="N69" s="36"/>
      <c r="O69" s="6"/>
      <c r="P69" s="79"/>
      <c r="Q69" s="80"/>
      <c r="R69" s="74">
        <f>IF(P69="","",T69*M69*LOOKUP(RIGHT($D$2,3),'定数'!$A$6:$A$13,'定数'!$B$6:$B$13))</f>
      </c>
      <c r="S69" s="74"/>
      <c r="T69" s="75">
        <f t="shared" si="3"/>
      </c>
      <c r="U69" s="75"/>
      <c r="V69">
        <f t="shared" si="5"/>
      </c>
      <c r="W69">
        <f t="shared" si="1"/>
      </c>
    </row>
    <row r="70" spans="2:23" ht="18">
      <c r="B70" s="36">
        <v>62</v>
      </c>
      <c r="C70" s="70">
        <f t="shared" si="0"/>
      </c>
      <c r="D70" s="70"/>
      <c r="E70" s="36"/>
      <c r="F70" s="6"/>
      <c r="G70" s="36"/>
      <c r="H70" s="76"/>
      <c r="I70" s="76"/>
      <c r="J70" s="36"/>
      <c r="K70" s="70">
        <f t="shared" si="2"/>
      </c>
      <c r="L70" s="70"/>
      <c r="M70" s="5">
        <f>IF(J70="","",(K70/J70)/LOOKUP(RIGHT($D$2,3),'定数'!$A$6:$A$13,'定数'!$B$6:$B$13))</f>
      </c>
      <c r="N70" s="36"/>
      <c r="O70" s="6"/>
      <c r="P70" s="79"/>
      <c r="Q70" s="80"/>
      <c r="R70" s="74">
        <f>IF(P70="","",T70*M70*LOOKUP(RIGHT($D$2,3),'定数'!$A$6:$A$13,'定数'!$B$6:$B$13))</f>
      </c>
      <c r="S70" s="74"/>
      <c r="T70" s="75">
        <f t="shared" si="3"/>
      </c>
      <c r="U70" s="75"/>
      <c r="V70">
        <f t="shared" si="5"/>
      </c>
      <c r="W70">
        <f t="shared" si="1"/>
      </c>
    </row>
    <row r="71" spans="2:23" ht="18">
      <c r="B71" s="36">
        <v>63</v>
      </c>
      <c r="C71" s="70">
        <f t="shared" si="0"/>
      </c>
      <c r="D71" s="70"/>
      <c r="E71" s="36"/>
      <c r="F71" s="6"/>
      <c r="G71" s="36"/>
      <c r="H71" s="76"/>
      <c r="I71" s="76"/>
      <c r="J71" s="36"/>
      <c r="K71" s="70">
        <f t="shared" si="2"/>
      </c>
      <c r="L71" s="70"/>
      <c r="M71" s="5">
        <f>IF(J71="","",(K71/J71)/LOOKUP(RIGHT($D$2,3),'定数'!$A$6:$A$13,'定数'!$B$6:$B$13))</f>
      </c>
      <c r="N71" s="36"/>
      <c r="O71" s="6"/>
      <c r="P71" s="79"/>
      <c r="Q71" s="80"/>
      <c r="R71" s="74">
        <f>IF(P71="","",T71*M71*LOOKUP(RIGHT($D$2,3),'定数'!$A$6:$A$13,'定数'!$B$6:$B$13))</f>
      </c>
      <c r="S71" s="74"/>
      <c r="T71" s="75">
        <f t="shared" si="3"/>
      </c>
      <c r="U71" s="75"/>
      <c r="V71">
        <f t="shared" si="5"/>
      </c>
      <c r="W71">
        <f t="shared" si="1"/>
      </c>
    </row>
    <row r="72" spans="2:23" ht="18">
      <c r="B72" s="36">
        <v>64</v>
      </c>
      <c r="C72" s="70">
        <f t="shared" si="0"/>
      </c>
      <c r="D72" s="70"/>
      <c r="E72" s="36"/>
      <c r="F72" s="6"/>
      <c r="G72" s="36"/>
      <c r="H72" s="76"/>
      <c r="I72" s="76"/>
      <c r="J72" s="36"/>
      <c r="K72" s="70">
        <f t="shared" si="2"/>
      </c>
      <c r="L72" s="70"/>
      <c r="M72" s="5">
        <f>IF(J72="","",(K72/J72)/LOOKUP(RIGHT($D$2,3),'定数'!$A$6:$A$13,'定数'!$B$6:$B$13))</f>
      </c>
      <c r="N72" s="36"/>
      <c r="O72" s="6"/>
      <c r="P72" s="79"/>
      <c r="Q72" s="80"/>
      <c r="R72" s="74">
        <f>IF(P72="","",T72*M72*LOOKUP(RIGHT($D$2,3),'定数'!$A$6:$A$13,'定数'!$B$6:$B$13))</f>
      </c>
      <c r="S72" s="74"/>
      <c r="T72" s="75">
        <f t="shared" si="3"/>
      </c>
      <c r="U72" s="75"/>
      <c r="V72">
        <f t="shared" si="5"/>
      </c>
      <c r="W72">
        <f t="shared" si="1"/>
      </c>
    </row>
    <row r="73" spans="2:23" ht="18">
      <c r="B73" s="36">
        <v>65</v>
      </c>
      <c r="C73" s="70">
        <f t="shared" si="0"/>
      </c>
      <c r="D73" s="70"/>
      <c r="E73" s="36"/>
      <c r="F73" s="6"/>
      <c r="G73" s="36"/>
      <c r="H73" s="76"/>
      <c r="I73" s="76"/>
      <c r="J73" s="36"/>
      <c r="K73" s="70">
        <f t="shared" si="2"/>
      </c>
      <c r="L73" s="70"/>
      <c r="M73" s="5">
        <f>IF(J73="","",(K73/J73)/LOOKUP(RIGHT($D$2,3),'定数'!$A$6:$A$13,'定数'!$B$6:$B$13))</f>
      </c>
      <c r="N73" s="36"/>
      <c r="O73" s="6"/>
      <c r="P73" s="79"/>
      <c r="Q73" s="80"/>
      <c r="R73" s="74">
        <f>IF(P73="","",T73*M73*LOOKUP(RIGHT($D$2,3),'定数'!$A$6:$A$13,'定数'!$B$6:$B$13))</f>
      </c>
      <c r="S73" s="74"/>
      <c r="T73" s="75">
        <f t="shared" si="3"/>
      </c>
      <c r="U73" s="75"/>
      <c r="V73">
        <f t="shared" si="5"/>
      </c>
      <c r="W73">
        <f t="shared" si="1"/>
      </c>
    </row>
    <row r="74" spans="2:23" ht="18">
      <c r="B74" s="36">
        <v>66</v>
      </c>
      <c r="C74" s="70">
        <f aca="true" t="shared" si="6" ref="C74:C108">IF(R73="","",C73+R73)</f>
      </c>
      <c r="D74" s="70"/>
      <c r="E74" s="36"/>
      <c r="F74" s="6"/>
      <c r="G74" s="36"/>
      <c r="H74" s="76"/>
      <c r="I74" s="76"/>
      <c r="J74" s="36"/>
      <c r="K74" s="70">
        <f t="shared" si="2"/>
      </c>
      <c r="L74" s="70"/>
      <c r="M74" s="5">
        <f>IF(J74="","",(K74/J74)/LOOKUP(RIGHT($D$2,3),'定数'!$A$6:$A$13,'定数'!$B$6:$B$13))</f>
      </c>
      <c r="N74" s="36"/>
      <c r="O74" s="6"/>
      <c r="P74" s="79"/>
      <c r="Q74" s="80"/>
      <c r="R74" s="74">
        <f>IF(P74="","",T74*M74*LOOKUP(RIGHT($D$2,3),'定数'!$A$6:$A$13,'定数'!$B$6:$B$13))</f>
      </c>
      <c r="S74" s="74"/>
      <c r="T74" s="75">
        <f t="shared" si="3"/>
      </c>
      <c r="U74" s="75"/>
      <c r="V74">
        <f t="shared" si="5"/>
      </c>
      <c r="W74">
        <f t="shared" si="5"/>
      </c>
    </row>
    <row r="75" spans="2:23" ht="18">
      <c r="B75" s="36">
        <v>67</v>
      </c>
      <c r="C75" s="70">
        <f t="shared" si="6"/>
      </c>
      <c r="D75" s="70"/>
      <c r="E75" s="36"/>
      <c r="F75" s="6"/>
      <c r="G75" s="36"/>
      <c r="H75" s="76"/>
      <c r="I75" s="76"/>
      <c r="J75" s="36"/>
      <c r="K75" s="70">
        <f aca="true" t="shared" si="7" ref="K75:K108">IF(J75="","",C75*0.05)</f>
      </c>
      <c r="L75" s="70"/>
      <c r="M75" s="5">
        <f>IF(J75="","",(K75/J75)/LOOKUP(RIGHT($D$2,3),'定数'!$A$6:$A$13,'定数'!$B$6:$B$13))</f>
      </c>
      <c r="N75" s="36"/>
      <c r="O75" s="6"/>
      <c r="P75" s="79"/>
      <c r="Q75" s="80"/>
      <c r="R75" s="74">
        <f>IF(P75="","",T75*M75*LOOKUP(RIGHT($D$2,3),'定数'!$A$6:$A$13,'定数'!$B$6:$B$13))</f>
      </c>
      <c r="S75" s="74"/>
      <c r="T75" s="75">
        <f t="shared" si="3"/>
      </c>
      <c r="U75" s="75"/>
      <c r="V75">
        <f aca="true" t="shared" si="8" ref="V75:W90">IF(S75&lt;&gt;"",IF(S75&lt;0,1+V74,0),"")</f>
      </c>
      <c r="W75">
        <f t="shared" si="8"/>
      </c>
    </row>
    <row r="76" spans="2:23" ht="18">
      <c r="B76" s="36">
        <v>68</v>
      </c>
      <c r="C76" s="70">
        <f t="shared" si="6"/>
      </c>
      <c r="D76" s="70"/>
      <c r="E76" s="36"/>
      <c r="F76" s="6"/>
      <c r="G76" s="36"/>
      <c r="H76" s="76"/>
      <c r="I76" s="76"/>
      <c r="J76" s="36"/>
      <c r="K76" s="70">
        <f t="shared" si="7"/>
      </c>
      <c r="L76" s="70"/>
      <c r="M76" s="5">
        <f>IF(J76="","",(K76/J76)/LOOKUP(RIGHT($D$2,3),'定数'!$A$6:$A$13,'定数'!$B$6:$B$13))</f>
      </c>
      <c r="N76" s="36"/>
      <c r="O76" s="6"/>
      <c r="P76" s="79"/>
      <c r="Q76" s="80"/>
      <c r="R76" s="74">
        <f>IF(P76="","",T76*M76*LOOKUP(RIGHT($D$2,3),'定数'!$A$6:$A$13,'定数'!$B$6:$B$13))</f>
      </c>
      <c r="S76" s="74"/>
      <c r="T76" s="75">
        <f aca="true" t="shared" si="9" ref="T76:T108">IF(P76="","",IF(G76="買",(P76-H76),(H76-P76))*IF(RIGHT($D$2,3)="JPY",100,10000))</f>
      </c>
      <c r="U76" s="75"/>
      <c r="V76">
        <f t="shared" si="8"/>
      </c>
      <c r="W76">
        <f t="shared" si="8"/>
      </c>
    </row>
    <row r="77" spans="2:23" ht="18">
      <c r="B77" s="36">
        <v>69</v>
      </c>
      <c r="C77" s="70">
        <f t="shared" si="6"/>
      </c>
      <c r="D77" s="70"/>
      <c r="E77" s="36"/>
      <c r="F77" s="6"/>
      <c r="G77" s="36"/>
      <c r="H77" s="76"/>
      <c r="I77" s="76"/>
      <c r="J77" s="36"/>
      <c r="K77" s="70">
        <f t="shared" si="7"/>
      </c>
      <c r="L77" s="70"/>
      <c r="M77" s="5">
        <f>IF(J77="","",(K77/J77)/LOOKUP(RIGHT($D$2,3),'定数'!$A$6:$A$13,'定数'!$B$6:$B$13))</f>
      </c>
      <c r="N77" s="36"/>
      <c r="O77" s="6"/>
      <c r="P77" s="79"/>
      <c r="Q77" s="80"/>
      <c r="R77" s="74">
        <f>IF(P77="","",T77*M77*LOOKUP(RIGHT($D$2,3),'定数'!$A$6:$A$13,'定数'!$B$6:$B$13))</f>
      </c>
      <c r="S77" s="74"/>
      <c r="T77" s="75">
        <f t="shared" si="9"/>
      </c>
      <c r="U77" s="75"/>
      <c r="V77">
        <f t="shared" si="8"/>
      </c>
      <c r="W77">
        <f t="shared" si="8"/>
      </c>
    </row>
    <row r="78" spans="2:23" ht="18">
      <c r="B78" s="36">
        <v>70</v>
      </c>
      <c r="C78" s="70">
        <f t="shared" si="6"/>
      </c>
      <c r="D78" s="70"/>
      <c r="E78" s="36"/>
      <c r="F78" s="6"/>
      <c r="G78" s="36"/>
      <c r="H78" s="76"/>
      <c r="I78" s="76"/>
      <c r="J78" s="36"/>
      <c r="K78" s="70">
        <f t="shared" si="7"/>
      </c>
      <c r="L78" s="70"/>
      <c r="M78" s="5">
        <f>IF(J78="","",(K78/J78)/LOOKUP(RIGHT($D$2,3),'定数'!$A$6:$A$13,'定数'!$B$6:$B$13))</f>
      </c>
      <c r="N78" s="36"/>
      <c r="O78" s="6"/>
      <c r="P78" s="79"/>
      <c r="Q78" s="80"/>
      <c r="R78" s="74">
        <f>IF(P78="","",T78*M78*LOOKUP(RIGHT($D$2,3),'定数'!$A$6:$A$13,'定数'!$B$6:$B$13))</f>
      </c>
      <c r="S78" s="74"/>
      <c r="T78" s="75">
        <f t="shared" si="9"/>
      </c>
      <c r="U78" s="75"/>
      <c r="V78">
        <f t="shared" si="8"/>
      </c>
      <c r="W78">
        <f t="shared" si="8"/>
      </c>
    </row>
    <row r="79" spans="2:23" ht="18">
      <c r="B79" s="36">
        <v>71</v>
      </c>
      <c r="C79" s="70">
        <f t="shared" si="6"/>
      </c>
      <c r="D79" s="70"/>
      <c r="E79" s="36"/>
      <c r="F79" s="6"/>
      <c r="G79" s="36"/>
      <c r="H79" s="76"/>
      <c r="I79" s="76"/>
      <c r="J79" s="36"/>
      <c r="K79" s="70">
        <f t="shared" si="7"/>
      </c>
      <c r="L79" s="70"/>
      <c r="M79" s="5">
        <f>IF(J79="","",(K79/J79)/LOOKUP(RIGHT($D$2,3),'定数'!$A$6:$A$13,'定数'!$B$6:$B$13))</f>
      </c>
      <c r="N79" s="36"/>
      <c r="O79" s="6"/>
      <c r="P79" s="79"/>
      <c r="Q79" s="80"/>
      <c r="R79" s="74">
        <f>IF(P79="","",T79*M79*LOOKUP(RIGHT($D$2,3),'定数'!$A$6:$A$13,'定数'!$B$6:$B$13))</f>
      </c>
      <c r="S79" s="74"/>
      <c r="T79" s="75">
        <f t="shared" si="9"/>
      </c>
      <c r="U79" s="75"/>
      <c r="V79">
        <f t="shared" si="8"/>
      </c>
      <c r="W79">
        <f t="shared" si="8"/>
      </c>
    </row>
    <row r="80" spans="2:23" ht="18">
      <c r="B80" s="36">
        <v>72</v>
      </c>
      <c r="C80" s="70">
        <f t="shared" si="6"/>
      </c>
      <c r="D80" s="70"/>
      <c r="E80" s="36"/>
      <c r="F80" s="6"/>
      <c r="G80" s="36"/>
      <c r="H80" s="76"/>
      <c r="I80" s="76"/>
      <c r="J80" s="36"/>
      <c r="K80" s="70">
        <f t="shared" si="7"/>
      </c>
      <c r="L80" s="70"/>
      <c r="M80" s="5">
        <f>IF(J80="","",(K80/J80)/LOOKUP(RIGHT($D$2,3),'定数'!$A$6:$A$13,'定数'!$B$6:$B$13))</f>
      </c>
      <c r="N80" s="36"/>
      <c r="O80" s="6"/>
      <c r="P80" s="79"/>
      <c r="Q80" s="80"/>
      <c r="R80" s="74">
        <f>IF(P80="","",T80*M80*LOOKUP(RIGHT($D$2,3),'定数'!$A$6:$A$13,'定数'!$B$6:$B$13))</f>
      </c>
      <c r="S80" s="74"/>
      <c r="T80" s="75">
        <f t="shared" si="9"/>
      </c>
      <c r="U80" s="75"/>
      <c r="V80">
        <f t="shared" si="8"/>
      </c>
      <c r="W80">
        <f t="shared" si="8"/>
      </c>
    </row>
    <row r="81" spans="2:23" ht="18">
      <c r="B81" s="36">
        <v>73</v>
      </c>
      <c r="C81" s="70">
        <f t="shared" si="6"/>
      </c>
      <c r="D81" s="70"/>
      <c r="E81" s="36"/>
      <c r="F81" s="6"/>
      <c r="G81" s="36"/>
      <c r="H81" s="76"/>
      <c r="I81" s="76"/>
      <c r="J81" s="36"/>
      <c r="K81" s="70">
        <f t="shared" si="7"/>
      </c>
      <c r="L81" s="70"/>
      <c r="M81" s="5">
        <f>IF(J81="","",(K81/J81)/LOOKUP(RIGHT($D$2,3),'定数'!$A$6:$A$13,'定数'!$B$6:$B$13))</f>
      </c>
      <c r="N81" s="36"/>
      <c r="O81" s="6"/>
      <c r="P81" s="79"/>
      <c r="Q81" s="80"/>
      <c r="R81" s="74">
        <f>IF(P81="","",T81*M81*LOOKUP(RIGHT($D$2,3),'定数'!$A$6:$A$13,'定数'!$B$6:$B$13))</f>
      </c>
      <c r="S81" s="74"/>
      <c r="T81" s="75">
        <f t="shared" si="9"/>
      </c>
      <c r="U81" s="75"/>
      <c r="V81">
        <f t="shared" si="8"/>
      </c>
      <c r="W81">
        <f t="shared" si="8"/>
      </c>
    </row>
    <row r="82" spans="2:23" ht="18">
      <c r="B82" s="36">
        <v>74</v>
      </c>
      <c r="C82" s="70">
        <f t="shared" si="6"/>
      </c>
      <c r="D82" s="70"/>
      <c r="E82" s="36"/>
      <c r="F82" s="6"/>
      <c r="G82" s="36"/>
      <c r="H82" s="76"/>
      <c r="I82" s="76"/>
      <c r="J82" s="36"/>
      <c r="K82" s="70">
        <f t="shared" si="7"/>
      </c>
      <c r="L82" s="70"/>
      <c r="M82" s="5">
        <f>IF(J82="","",(K82/J82)/LOOKUP(RIGHT($D$2,3),'定数'!$A$6:$A$13,'定数'!$B$6:$B$13))</f>
      </c>
      <c r="N82" s="36"/>
      <c r="O82" s="6"/>
      <c r="P82" s="79"/>
      <c r="Q82" s="80"/>
      <c r="R82" s="74">
        <f>IF(P82="","",T82*M82*LOOKUP(RIGHT($D$2,3),'定数'!$A$6:$A$13,'定数'!$B$6:$B$13))</f>
      </c>
      <c r="S82" s="74"/>
      <c r="T82" s="75">
        <f t="shared" si="9"/>
      </c>
      <c r="U82" s="75"/>
      <c r="V82">
        <f t="shared" si="8"/>
      </c>
      <c r="W82">
        <f t="shared" si="8"/>
      </c>
    </row>
    <row r="83" spans="2:23" ht="18">
      <c r="B83" s="36">
        <v>75</v>
      </c>
      <c r="C83" s="70">
        <f t="shared" si="6"/>
      </c>
      <c r="D83" s="70"/>
      <c r="E83" s="36"/>
      <c r="F83" s="6"/>
      <c r="G83" s="36"/>
      <c r="H83" s="76"/>
      <c r="I83" s="76"/>
      <c r="J83" s="36"/>
      <c r="K83" s="70">
        <f t="shared" si="7"/>
      </c>
      <c r="L83" s="70"/>
      <c r="M83" s="5">
        <f>IF(J83="","",(K83/J83)/LOOKUP(RIGHT($D$2,3),'定数'!$A$6:$A$13,'定数'!$B$6:$B$13))</f>
      </c>
      <c r="N83" s="36"/>
      <c r="O83" s="6"/>
      <c r="P83" s="79"/>
      <c r="Q83" s="80"/>
      <c r="R83" s="74">
        <f>IF(P83="","",T83*M83*LOOKUP(RIGHT($D$2,3),'定数'!$A$6:$A$13,'定数'!$B$6:$B$13))</f>
      </c>
      <c r="S83" s="74"/>
      <c r="T83" s="75">
        <f t="shared" si="9"/>
      </c>
      <c r="U83" s="75"/>
      <c r="V83">
        <f t="shared" si="8"/>
      </c>
      <c r="W83">
        <f t="shared" si="8"/>
      </c>
    </row>
    <row r="84" spans="2:23" ht="18">
      <c r="B84" s="36">
        <v>76</v>
      </c>
      <c r="C84" s="70">
        <f t="shared" si="6"/>
      </c>
      <c r="D84" s="70"/>
      <c r="E84" s="36"/>
      <c r="F84" s="6"/>
      <c r="G84" s="36"/>
      <c r="H84" s="76"/>
      <c r="I84" s="76"/>
      <c r="J84" s="36"/>
      <c r="K84" s="70">
        <f t="shared" si="7"/>
      </c>
      <c r="L84" s="70"/>
      <c r="M84" s="5">
        <f>IF(J84="","",(K84/J84)/LOOKUP(RIGHT($D$2,3),'定数'!$A$6:$A$13,'定数'!$B$6:$B$13))</f>
      </c>
      <c r="N84" s="36"/>
      <c r="O84" s="6"/>
      <c r="P84" s="79"/>
      <c r="Q84" s="80"/>
      <c r="R84" s="74">
        <f>IF(P84="","",T84*M84*LOOKUP(RIGHT($D$2,3),'定数'!$A$6:$A$13,'定数'!$B$6:$B$13))</f>
      </c>
      <c r="S84" s="74"/>
      <c r="T84" s="75">
        <f t="shared" si="9"/>
      </c>
      <c r="U84" s="75"/>
      <c r="V84">
        <f t="shared" si="8"/>
      </c>
      <c r="W84">
        <f t="shared" si="8"/>
      </c>
    </row>
    <row r="85" spans="2:23" ht="18">
      <c r="B85" s="36">
        <v>77</v>
      </c>
      <c r="C85" s="70">
        <f t="shared" si="6"/>
      </c>
      <c r="D85" s="70"/>
      <c r="E85" s="36"/>
      <c r="F85" s="6"/>
      <c r="G85" s="36"/>
      <c r="H85" s="76"/>
      <c r="I85" s="76"/>
      <c r="J85" s="36"/>
      <c r="K85" s="70">
        <f t="shared" si="7"/>
      </c>
      <c r="L85" s="70"/>
      <c r="M85" s="5">
        <f>IF(J85="","",(K85/J85)/LOOKUP(RIGHT($D$2,3),'定数'!$A$6:$A$13,'定数'!$B$6:$B$13))</f>
      </c>
      <c r="N85" s="36"/>
      <c r="O85" s="6"/>
      <c r="P85" s="79"/>
      <c r="Q85" s="80"/>
      <c r="R85" s="74">
        <f>IF(P85="","",T85*M85*LOOKUP(RIGHT($D$2,3),'定数'!$A$6:$A$13,'定数'!$B$6:$B$13))</f>
      </c>
      <c r="S85" s="74"/>
      <c r="T85" s="75">
        <f t="shared" si="9"/>
      </c>
      <c r="U85" s="75"/>
      <c r="V85">
        <f t="shared" si="8"/>
      </c>
      <c r="W85">
        <f t="shared" si="8"/>
      </c>
    </row>
    <row r="86" spans="2:23" ht="18">
      <c r="B86" s="36">
        <v>78</v>
      </c>
      <c r="C86" s="70">
        <f t="shared" si="6"/>
      </c>
      <c r="D86" s="70"/>
      <c r="E86" s="36"/>
      <c r="F86" s="6"/>
      <c r="G86" s="36"/>
      <c r="H86" s="76"/>
      <c r="I86" s="76"/>
      <c r="J86" s="36"/>
      <c r="K86" s="70">
        <f t="shared" si="7"/>
      </c>
      <c r="L86" s="70"/>
      <c r="M86" s="5">
        <f>IF(J86="","",(K86/J86)/LOOKUP(RIGHT($D$2,3),'定数'!$A$6:$A$13,'定数'!$B$6:$B$13))</f>
      </c>
      <c r="N86" s="36"/>
      <c r="O86" s="6"/>
      <c r="P86" s="79"/>
      <c r="Q86" s="80"/>
      <c r="R86" s="74">
        <f>IF(P86="","",T86*M86*LOOKUP(RIGHT($D$2,3),'定数'!$A$6:$A$13,'定数'!$B$6:$B$13))</f>
      </c>
      <c r="S86" s="74"/>
      <c r="T86" s="75">
        <f t="shared" si="9"/>
      </c>
      <c r="U86" s="75"/>
      <c r="V86">
        <f t="shared" si="8"/>
      </c>
      <c r="W86">
        <f t="shared" si="8"/>
      </c>
    </row>
    <row r="87" spans="2:23" ht="18">
      <c r="B87" s="36">
        <v>79</v>
      </c>
      <c r="C87" s="70">
        <f t="shared" si="6"/>
      </c>
      <c r="D87" s="70"/>
      <c r="E87" s="36"/>
      <c r="F87" s="6"/>
      <c r="G87" s="36"/>
      <c r="H87" s="76"/>
      <c r="I87" s="76"/>
      <c r="J87" s="36"/>
      <c r="K87" s="70">
        <f t="shared" si="7"/>
      </c>
      <c r="L87" s="70"/>
      <c r="M87" s="5">
        <f>IF(J87="","",(K87/J87)/LOOKUP(RIGHT($D$2,3),'定数'!$A$6:$A$13,'定数'!$B$6:$B$13))</f>
      </c>
      <c r="N87" s="36"/>
      <c r="O87" s="6"/>
      <c r="P87" s="79"/>
      <c r="Q87" s="80"/>
      <c r="R87" s="74">
        <f>IF(P87="","",T87*M87*LOOKUP(RIGHT($D$2,3),'定数'!$A$6:$A$13,'定数'!$B$6:$B$13))</f>
      </c>
      <c r="S87" s="74"/>
      <c r="T87" s="75">
        <f t="shared" si="9"/>
      </c>
      <c r="U87" s="75"/>
      <c r="V87">
        <f t="shared" si="8"/>
      </c>
      <c r="W87">
        <f t="shared" si="8"/>
      </c>
    </row>
    <row r="88" spans="2:23" ht="18">
      <c r="B88" s="36">
        <v>80</v>
      </c>
      <c r="C88" s="70">
        <f t="shared" si="6"/>
      </c>
      <c r="D88" s="70"/>
      <c r="E88" s="36"/>
      <c r="F88" s="6"/>
      <c r="G88" s="36"/>
      <c r="H88" s="76"/>
      <c r="I88" s="76"/>
      <c r="J88" s="36"/>
      <c r="K88" s="70">
        <f t="shared" si="7"/>
      </c>
      <c r="L88" s="70"/>
      <c r="M88" s="5">
        <f>IF(J88="","",(K88/J88)/LOOKUP(RIGHT($D$2,3),'定数'!$A$6:$A$13,'定数'!$B$6:$B$13))</f>
      </c>
      <c r="N88" s="36"/>
      <c r="O88" s="6"/>
      <c r="P88" s="79"/>
      <c r="Q88" s="80"/>
      <c r="R88" s="74">
        <f>IF(P88="","",T88*M88*LOOKUP(RIGHT($D$2,3),'定数'!$A$6:$A$13,'定数'!$B$6:$B$13))</f>
      </c>
      <c r="S88" s="74"/>
      <c r="T88" s="75">
        <f t="shared" si="9"/>
      </c>
      <c r="U88" s="75"/>
      <c r="V88">
        <f t="shared" si="8"/>
      </c>
      <c r="W88">
        <f t="shared" si="8"/>
      </c>
    </row>
    <row r="89" spans="2:23" ht="18">
      <c r="B89" s="36">
        <v>81</v>
      </c>
      <c r="C89" s="70">
        <f t="shared" si="6"/>
      </c>
      <c r="D89" s="70"/>
      <c r="E89" s="36"/>
      <c r="F89" s="6"/>
      <c r="G89" s="36"/>
      <c r="H89" s="76"/>
      <c r="I89" s="76"/>
      <c r="J89" s="36"/>
      <c r="K89" s="70">
        <f t="shared" si="7"/>
      </c>
      <c r="L89" s="70"/>
      <c r="M89" s="5">
        <f>IF(J89="","",(K89/J89)/LOOKUP(RIGHT($D$2,3),'定数'!$A$6:$A$13,'定数'!$B$6:$B$13))</f>
      </c>
      <c r="N89" s="36"/>
      <c r="O89" s="6"/>
      <c r="P89" s="79"/>
      <c r="Q89" s="80"/>
      <c r="R89" s="74">
        <f>IF(P89="","",T89*M89*LOOKUP(RIGHT($D$2,3),'定数'!$A$6:$A$13,'定数'!$B$6:$B$13))</f>
      </c>
      <c r="S89" s="74"/>
      <c r="T89" s="75">
        <f t="shared" si="9"/>
      </c>
      <c r="U89" s="75"/>
      <c r="V89">
        <f t="shared" si="8"/>
      </c>
      <c r="W89">
        <f t="shared" si="8"/>
      </c>
    </row>
    <row r="90" spans="2:23" ht="18">
      <c r="B90" s="36">
        <v>82</v>
      </c>
      <c r="C90" s="70">
        <f t="shared" si="6"/>
      </c>
      <c r="D90" s="70"/>
      <c r="E90" s="36"/>
      <c r="F90" s="6"/>
      <c r="G90" s="36"/>
      <c r="H90" s="76"/>
      <c r="I90" s="76"/>
      <c r="J90" s="36"/>
      <c r="K90" s="70">
        <f t="shared" si="7"/>
      </c>
      <c r="L90" s="70"/>
      <c r="M90" s="5">
        <f>IF(J90="","",(K90/J90)/LOOKUP(RIGHT($D$2,3),'定数'!$A$6:$A$13,'定数'!$B$6:$B$13))</f>
      </c>
      <c r="N90" s="36"/>
      <c r="O90" s="6"/>
      <c r="P90" s="79"/>
      <c r="Q90" s="80"/>
      <c r="R90" s="74">
        <f>IF(P90="","",T90*M90*LOOKUP(RIGHT($D$2,3),'定数'!$A$6:$A$13,'定数'!$B$6:$B$13))</f>
      </c>
      <c r="S90" s="74"/>
      <c r="T90" s="75">
        <f t="shared" si="9"/>
      </c>
      <c r="U90" s="75"/>
      <c r="V90">
        <f t="shared" si="8"/>
      </c>
      <c r="W90">
        <f t="shared" si="8"/>
      </c>
    </row>
    <row r="91" spans="2:23" ht="18">
      <c r="B91" s="36">
        <v>83</v>
      </c>
      <c r="C91" s="70">
        <f t="shared" si="6"/>
      </c>
      <c r="D91" s="70"/>
      <c r="E91" s="36"/>
      <c r="F91" s="6"/>
      <c r="G91" s="36"/>
      <c r="H91" s="76"/>
      <c r="I91" s="76"/>
      <c r="J91" s="36"/>
      <c r="K91" s="70">
        <f t="shared" si="7"/>
      </c>
      <c r="L91" s="70"/>
      <c r="M91" s="5">
        <f>IF(J91="","",(K91/J91)/LOOKUP(RIGHT($D$2,3),'定数'!$A$6:$A$13,'定数'!$B$6:$B$13))</f>
      </c>
      <c r="N91" s="36"/>
      <c r="O91" s="6"/>
      <c r="P91" s="79"/>
      <c r="Q91" s="80"/>
      <c r="R91" s="74">
        <f>IF(P91="","",T91*M91*LOOKUP(RIGHT($D$2,3),'定数'!$A$6:$A$13,'定数'!$B$6:$B$13))</f>
      </c>
      <c r="S91" s="74"/>
      <c r="T91" s="75">
        <f t="shared" si="9"/>
      </c>
      <c r="U91" s="75"/>
      <c r="V91">
        <f aca="true" t="shared" si="10" ref="V91:W106">IF(S91&lt;&gt;"",IF(S91&lt;0,1+V90,0),"")</f>
      </c>
      <c r="W91">
        <f t="shared" si="10"/>
      </c>
    </row>
    <row r="92" spans="2:23" ht="18">
      <c r="B92" s="36">
        <v>84</v>
      </c>
      <c r="C92" s="70">
        <f t="shared" si="6"/>
      </c>
      <c r="D92" s="70"/>
      <c r="E92" s="36"/>
      <c r="F92" s="6"/>
      <c r="G92" s="36"/>
      <c r="H92" s="76"/>
      <c r="I92" s="76"/>
      <c r="J92" s="36"/>
      <c r="K92" s="70">
        <f t="shared" si="7"/>
      </c>
      <c r="L92" s="70"/>
      <c r="M92" s="5">
        <f>IF(J92="","",(K92/J92)/LOOKUP(RIGHT($D$2,3),'定数'!$A$6:$A$13,'定数'!$B$6:$B$13))</f>
      </c>
      <c r="N92" s="36"/>
      <c r="O92" s="6"/>
      <c r="P92" s="79"/>
      <c r="Q92" s="80"/>
      <c r="R92" s="74">
        <f>IF(P92="","",T92*M92*LOOKUP(RIGHT($D$2,3),'定数'!$A$6:$A$13,'定数'!$B$6:$B$13))</f>
      </c>
      <c r="S92" s="74"/>
      <c r="T92" s="75">
        <f t="shared" si="9"/>
      </c>
      <c r="U92" s="75"/>
      <c r="V92">
        <f t="shared" si="10"/>
      </c>
      <c r="W92">
        <f t="shared" si="10"/>
      </c>
    </row>
    <row r="93" spans="2:23" ht="18">
      <c r="B93" s="36">
        <v>85</v>
      </c>
      <c r="C93" s="70">
        <f t="shared" si="6"/>
      </c>
      <c r="D93" s="70"/>
      <c r="E93" s="36"/>
      <c r="F93" s="6"/>
      <c r="G93" s="36"/>
      <c r="H93" s="76"/>
      <c r="I93" s="76"/>
      <c r="J93" s="36"/>
      <c r="K93" s="70">
        <f t="shared" si="7"/>
      </c>
      <c r="L93" s="70"/>
      <c r="M93" s="5">
        <f>IF(J93="","",(K93/J93)/LOOKUP(RIGHT($D$2,3),'定数'!$A$6:$A$13,'定数'!$B$6:$B$13))</f>
      </c>
      <c r="N93" s="36"/>
      <c r="O93" s="6"/>
      <c r="P93" s="79"/>
      <c r="Q93" s="80"/>
      <c r="R93" s="74">
        <f>IF(P93="","",T93*M93*LOOKUP(RIGHT($D$2,3),'定数'!$A$6:$A$13,'定数'!$B$6:$B$13))</f>
      </c>
      <c r="S93" s="74"/>
      <c r="T93" s="75">
        <f t="shared" si="9"/>
      </c>
      <c r="U93" s="75"/>
      <c r="V93">
        <f t="shared" si="10"/>
      </c>
      <c r="W93">
        <f t="shared" si="10"/>
      </c>
    </row>
    <row r="94" spans="2:23" ht="18">
      <c r="B94" s="36">
        <v>86</v>
      </c>
      <c r="C94" s="70">
        <f t="shared" si="6"/>
      </c>
      <c r="D94" s="70"/>
      <c r="E94" s="36"/>
      <c r="F94" s="6"/>
      <c r="G94" s="36"/>
      <c r="H94" s="76"/>
      <c r="I94" s="76"/>
      <c r="J94" s="36"/>
      <c r="K94" s="70">
        <f t="shared" si="7"/>
      </c>
      <c r="L94" s="70"/>
      <c r="M94" s="5">
        <f>IF(J94="","",(K94/J94)/LOOKUP(RIGHT($D$2,3),'定数'!$A$6:$A$13,'定数'!$B$6:$B$13))</f>
      </c>
      <c r="N94" s="36"/>
      <c r="O94" s="6"/>
      <c r="P94" s="79"/>
      <c r="Q94" s="80"/>
      <c r="R94" s="74">
        <f>IF(P94="","",T94*M94*LOOKUP(RIGHT($D$2,3),'定数'!$A$6:$A$13,'定数'!$B$6:$B$13))</f>
      </c>
      <c r="S94" s="74"/>
      <c r="T94" s="75">
        <f t="shared" si="9"/>
      </c>
      <c r="U94" s="75"/>
      <c r="V94">
        <f t="shared" si="10"/>
      </c>
      <c r="W94">
        <f t="shared" si="10"/>
      </c>
    </row>
    <row r="95" spans="2:23" ht="18">
      <c r="B95" s="36">
        <v>87</v>
      </c>
      <c r="C95" s="70">
        <f t="shared" si="6"/>
      </c>
      <c r="D95" s="70"/>
      <c r="E95" s="36"/>
      <c r="F95" s="6"/>
      <c r="G95" s="36"/>
      <c r="H95" s="76"/>
      <c r="I95" s="76"/>
      <c r="J95" s="36"/>
      <c r="K95" s="70">
        <f t="shared" si="7"/>
      </c>
      <c r="L95" s="70"/>
      <c r="M95" s="5">
        <f>IF(J95="","",(K95/J95)/LOOKUP(RIGHT($D$2,3),'定数'!$A$6:$A$13,'定数'!$B$6:$B$13))</f>
      </c>
      <c r="N95" s="36"/>
      <c r="O95" s="6"/>
      <c r="P95" s="79"/>
      <c r="Q95" s="80"/>
      <c r="R95" s="74">
        <f>IF(P95="","",T95*M95*LOOKUP(RIGHT($D$2,3),'定数'!$A$6:$A$13,'定数'!$B$6:$B$13))</f>
      </c>
      <c r="S95" s="74"/>
      <c r="T95" s="75">
        <f t="shared" si="9"/>
      </c>
      <c r="U95" s="75"/>
      <c r="V95">
        <f t="shared" si="10"/>
      </c>
      <c r="W95">
        <f t="shared" si="10"/>
      </c>
    </row>
    <row r="96" spans="2:23" ht="18">
      <c r="B96" s="36">
        <v>88</v>
      </c>
      <c r="C96" s="70">
        <f t="shared" si="6"/>
      </c>
      <c r="D96" s="70"/>
      <c r="E96" s="36"/>
      <c r="F96" s="6"/>
      <c r="G96" s="36"/>
      <c r="H96" s="76"/>
      <c r="I96" s="76"/>
      <c r="J96" s="36"/>
      <c r="K96" s="70">
        <f t="shared" si="7"/>
      </c>
      <c r="L96" s="70"/>
      <c r="M96" s="5">
        <f>IF(J96="","",(K96/J96)/LOOKUP(RIGHT($D$2,3),'定数'!$A$6:$A$13,'定数'!$B$6:$B$13))</f>
      </c>
      <c r="N96" s="36"/>
      <c r="O96" s="6"/>
      <c r="P96" s="79"/>
      <c r="Q96" s="80"/>
      <c r="R96" s="74">
        <f>IF(P96="","",T96*M96*LOOKUP(RIGHT($D$2,3),'定数'!$A$6:$A$13,'定数'!$B$6:$B$13))</f>
      </c>
      <c r="S96" s="74"/>
      <c r="T96" s="75">
        <f t="shared" si="9"/>
      </c>
      <c r="U96" s="75"/>
      <c r="V96">
        <f t="shared" si="10"/>
      </c>
      <c r="W96">
        <f t="shared" si="10"/>
      </c>
    </row>
    <row r="97" spans="2:23" ht="18">
      <c r="B97" s="36">
        <v>89</v>
      </c>
      <c r="C97" s="70">
        <f t="shared" si="6"/>
      </c>
      <c r="D97" s="70"/>
      <c r="E97" s="36"/>
      <c r="F97" s="6"/>
      <c r="G97" s="36"/>
      <c r="H97" s="76"/>
      <c r="I97" s="76"/>
      <c r="J97" s="36"/>
      <c r="K97" s="70">
        <f t="shared" si="7"/>
      </c>
      <c r="L97" s="70"/>
      <c r="M97" s="5">
        <f>IF(J97="","",(K97/J97)/LOOKUP(RIGHT($D$2,3),'定数'!$A$6:$A$13,'定数'!$B$6:$B$13))</f>
      </c>
      <c r="N97" s="36"/>
      <c r="O97" s="6"/>
      <c r="P97" s="79"/>
      <c r="Q97" s="80"/>
      <c r="R97" s="74">
        <f>IF(P97="","",T97*M97*LOOKUP(RIGHT($D$2,3),'定数'!$A$6:$A$13,'定数'!$B$6:$B$13))</f>
      </c>
      <c r="S97" s="74"/>
      <c r="T97" s="75">
        <f t="shared" si="9"/>
      </c>
      <c r="U97" s="75"/>
      <c r="V97">
        <f t="shared" si="10"/>
      </c>
      <c r="W97">
        <f t="shared" si="10"/>
      </c>
    </row>
    <row r="98" spans="2:23" ht="18">
      <c r="B98" s="36">
        <v>90</v>
      </c>
      <c r="C98" s="70">
        <f t="shared" si="6"/>
      </c>
      <c r="D98" s="70"/>
      <c r="E98" s="36"/>
      <c r="F98" s="6"/>
      <c r="G98" s="36"/>
      <c r="H98" s="76"/>
      <c r="I98" s="76"/>
      <c r="J98" s="36"/>
      <c r="K98" s="70">
        <f t="shared" si="7"/>
      </c>
      <c r="L98" s="70"/>
      <c r="M98" s="5">
        <f>IF(J98="","",(K98/J98)/LOOKUP(RIGHT($D$2,3),'定数'!$A$6:$A$13,'定数'!$B$6:$B$13))</f>
      </c>
      <c r="N98" s="36"/>
      <c r="O98" s="6"/>
      <c r="P98" s="79"/>
      <c r="Q98" s="80"/>
      <c r="R98" s="74">
        <f>IF(P98="","",T98*M98*LOOKUP(RIGHT($D$2,3),'定数'!$A$6:$A$13,'定数'!$B$6:$B$13))</f>
      </c>
      <c r="S98" s="74"/>
      <c r="T98" s="75">
        <f t="shared" si="9"/>
      </c>
      <c r="U98" s="75"/>
      <c r="V98">
        <f t="shared" si="10"/>
      </c>
      <c r="W98">
        <f t="shared" si="10"/>
      </c>
    </row>
    <row r="99" spans="2:23" ht="18">
      <c r="B99" s="36">
        <v>91</v>
      </c>
      <c r="C99" s="70">
        <f t="shared" si="6"/>
      </c>
      <c r="D99" s="70"/>
      <c r="E99" s="36"/>
      <c r="F99" s="6"/>
      <c r="G99" s="36"/>
      <c r="H99" s="76"/>
      <c r="I99" s="76"/>
      <c r="J99" s="36"/>
      <c r="K99" s="70">
        <f t="shared" si="7"/>
      </c>
      <c r="L99" s="70"/>
      <c r="M99" s="5">
        <f>IF(J99="","",(K99/J99)/LOOKUP(RIGHT($D$2,3),'定数'!$A$6:$A$13,'定数'!$B$6:$B$13))</f>
      </c>
      <c r="N99" s="36"/>
      <c r="O99" s="6"/>
      <c r="P99" s="79"/>
      <c r="Q99" s="80"/>
      <c r="R99" s="74">
        <f>IF(P99="","",T99*M99*LOOKUP(RIGHT($D$2,3),'定数'!$A$6:$A$13,'定数'!$B$6:$B$13))</f>
      </c>
      <c r="S99" s="74"/>
      <c r="T99" s="75">
        <f t="shared" si="9"/>
      </c>
      <c r="U99" s="75"/>
      <c r="V99">
        <f t="shared" si="10"/>
      </c>
      <c r="W99">
        <f t="shared" si="10"/>
      </c>
    </row>
    <row r="100" spans="2:23" ht="18">
      <c r="B100" s="36">
        <v>92</v>
      </c>
      <c r="C100" s="70">
        <f t="shared" si="6"/>
      </c>
      <c r="D100" s="70"/>
      <c r="E100" s="36"/>
      <c r="F100" s="6"/>
      <c r="G100" s="36"/>
      <c r="H100" s="76"/>
      <c r="I100" s="76"/>
      <c r="J100" s="36"/>
      <c r="K100" s="70">
        <f t="shared" si="7"/>
      </c>
      <c r="L100" s="70"/>
      <c r="M100" s="5">
        <f>IF(J100="","",(K100/J100)/LOOKUP(RIGHT($D$2,3),'定数'!$A$6:$A$13,'定数'!$B$6:$B$13))</f>
      </c>
      <c r="N100" s="36"/>
      <c r="O100" s="6"/>
      <c r="P100" s="79"/>
      <c r="Q100" s="80"/>
      <c r="R100" s="74">
        <f>IF(P100="","",T100*M100*LOOKUP(RIGHT($D$2,3),'定数'!$A$6:$A$13,'定数'!$B$6:$B$13))</f>
      </c>
      <c r="S100" s="74"/>
      <c r="T100" s="75">
        <f t="shared" si="9"/>
      </c>
      <c r="U100" s="75"/>
      <c r="V100">
        <f t="shared" si="10"/>
      </c>
      <c r="W100">
        <f t="shared" si="10"/>
      </c>
    </row>
    <row r="101" spans="2:23" ht="18">
      <c r="B101" s="36">
        <v>93</v>
      </c>
      <c r="C101" s="70">
        <f t="shared" si="6"/>
      </c>
      <c r="D101" s="70"/>
      <c r="E101" s="36"/>
      <c r="F101" s="6"/>
      <c r="G101" s="36"/>
      <c r="H101" s="76"/>
      <c r="I101" s="76"/>
      <c r="J101" s="36"/>
      <c r="K101" s="70">
        <f t="shared" si="7"/>
      </c>
      <c r="L101" s="70"/>
      <c r="M101" s="5">
        <f>IF(J101="","",(K101/J101)/LOOKUP(RIGHT($D$2,3),'定数'!$A$6:$A$13,'定数'!$B$6:$B$13))</f>
      </c>
      <c r="N101" s="36"/>
      <c r="O101" s="6"/>
      <c r="P101" s="79"/>
      <c r="Q101" s="80"/>
      <c r="R101" s="74">
        <f>IF(P101="","",T101*M101*LOOKUP(RIGHT($D$2,3),'定数'!$A$6:$A$13,'定数'!$B$6:$B$13))</f>
      </c>
      <c r="S101" s="74"/>
      <c r="T101" s="75">
        <f t="shared" si="9"/>
      </c>
      <c r="U101" s="75"/>
      <c r="V101">
        <f t="shared" si="10"/>
      </c>
      <c r="W101">
        <f t="shared" si="10"/>
      </c>
    </row>
    <row r="102" spans="2:23" ht="18">
      <c r="B102" s="36">
        <v>94</v>
      </c>
      <c r="C102" s="70">
        <f t="shared" si="6"/>
      </c>
      <c r="D102" s="70"/>
      <c r="E102" s="36"/>
      <c r="F102" s="6"/>
      <c r="G102" s="36"/>
      <c r="H102" s="76"/>
      <c r="I102" s="76"/>
      <c r="J102" s="36"/>
      <c r="K102" s="70">
        <f t="shared" si="7"/>
      </c>
      <c r="L102" s="70"/>
      <c r="M102" s="5">
        <f>IF(J102="","",(K102/J102)/LOOKUP(RIGHT($D$2,3),'定数'!$A$6:$A$13,'定数'!$B$6:$B$13))</f>
      </c>
      <c r="N102" s="36"/>
      <c r="O102" s="6"/>
      <c r="P102" s="79"/>
      <c r="Q102" s="80"/>
      <c r="R102" s="74">
        <f>IF(P102="","",T102*M102*LOOKUP(RIGHT($D$2,3),'定数'!$A$6:$A$13,'定数'!$B$6:$B$13))</f>
      </c>
      <c r="S102" s="74"/>
      <c r="T102" s="75">
        <f t="shared" si="9"/>
      </c>
      <c r="U102" s="75"/>
      <c r="V102">
        <f t="shared" si="10"/>
      </c>
      <c r="W102">
        <f t="shared" si="10"/>
      </c>
    </row>
    <row r="103" spans="2:23" ht="18">
      <c r="B103" s="36">
        <v>95</v>
      </c>
      <c r="C103" s="70">
        <f t="shared" si="6"/>
      </c>
      <c r="D103" s="70"/>
      <c r="E103" s="36"/>
      <c r="F103" s="6"/>
      <c r="G103" s="36"/>
      <c r="H103" s="76"/>
      <c r="I103" s="76"/>
      <c r="J103" s="36"/>
      <c r="K103" s="70">
        <f t="shared" si="7"/>
      </c>
      <c r="L103" s="70"/>
      <c r="M103" s="5">
        <f>IF(J103="","",(K103/J103)/LOOKUP(RIGHT($D$2,3),'定数'!$A$6:$A$13,'定数'!$B$6:$B$13))</f>
      </c>
      <c r="N103" s="36"/>
      <c r="O103" s="6"/>
      <c r="P103" s="79"/>
      <c r="Q103" s="80"/>
      <c r="R103" s="74">
        <f>IF(P103="","",T103*M103*LOOKUP(RIGHT($D$2,3),'定数'!$A$6:$A$13,'定数'!$B$6:$B$13))</f>
      </c>
      <c r="S103" s="74"/>
      <c r="T103" s="75">
        <f t="shared" si="9"/>
      </c>
      <c r="U103" s="75"/>
      <c r="V103">
        <f t="shared" si="10"/>
      </c>
      <c r="W103">
        <f t="shared" si="10"/>
      </c>
    </row>
    <row r="104" spans="2:23" ht="18">
      <c r="B104" s="36">
        <v>96</v>
      </c>
      <c r="C104" s="70">
        <f t="shared" si="6"/>
      </c>
      <c r="D104" s="70"/>
      <c r="E104" s="36"/>
      <c r="F104" s="6"/>
      <c r="G104" s="36"/>
      <c r="H104" s="76"/>
      <c r="I104" s="76"/>
      <c r="J104" s="36"/>
      <c r="K104" s="70">
        <f t="shared" si="7"/>
      </c>
      <c r="L104" s="70"/>
      <c r="M104" s="5">
        <f>IF(J104="","",(K104/J104)/LOOKUP(RIGHT($D$2,3),'定数'!$A$6:$A$13,'定数'!$B$6:$B$13))</f>
      </c>
      <c r="N104" s="36"/>
      <c r="O104" s="6"/>
      <c r="P104" s="79"/>
      <c r="Q104" s="80"/>
      <c r="R104" s="74">
        <f>IF(P104="","",T104*M104*LOOKUP(RIGHT($D$2,3),'定数'!$A$6:$A$13,'定数'!$B$6:$B$13))</f>
      </c>
      <c r="S104" s="74"/>
      <c r="T104" s="75">
        <f t="shared" si="9"/>
      </c>
      <c r="U104" s="75"/>
      <c r="V104">
        <f t="shared" si="10"/>
      </c>
      <c r="W104">
        <f t="shared" si="10"/>
      </c>
    </row>
    <row r="105" spans="2:23" ht="18">
      <c r="B105" s="36">
        <v>97</v>
      </c>
      <c r="C105" s="70">
        <f t="shared" si="6"/>
      </c>
      <c r="D105" s="70"/>
      <c r="E105" s="36"/>
      <c r="F105" s="6"/>
      <c r="G105" s="36"/>
      <c r="H105" s="76"/>
      <c r="I105" s="76"/>
      <c r="J105" s="36"/>
      <c r="K105" s="70">
        <f t="shared" si="7"/>
      </c>
      <c r="L105" s="70"/>
      <c r="M105" s="5">
        <f>IF(J105="","",(K105/J105)/LOOKUP(RIGHT($D$2,3),'定数'!$A$6:$A$13,'定数'!$B$6:$B$13))</f>
      </c>
      <c r="N105" s="36"/>
      <c r="O105" s="6"/>
      <c r="P105" s="79"/>
      <c r="Q105" s="80"/>
      <c r="R105" s="74">
        <f>IF(P105="","",T105*M105*LOOKUP(RIGHT($D$2,3),'定数'!$A$6:$A$13,'定数'!$B$6:$B$13))</f>
      </c>
      <c r="S105" s="74"/>
      <c r="T105" s="75">
        <f t="shared" si="9"/>
      </c>
      <c r="U105" s="75"/>
      <c r="V105">
        <f t="shared" si="10"/>
      </c>
      <c r="W105">
        <f t="shared" si="10"/>
      </c>
    </row>
    <row r="106" spans="2:23" ht="18">
      <c r="B106" s="36">
        <v>98</v>
      </c>
      <c r="C106" s="70">
        <f t="shared" si="6"/>
      </c>
      <c r="D106" s="70"/>
      <c r="E106" s="36"/>
      <c r="F106" s="6"/>
      <c r="G106" s="36"/>
      <c r="H106" s="76"/>
      <c r="I106" s="76"/>
      <c r="J106" s="36"/>
      <c r="K106" s="70">
        <f t="shared" si="7"/>
      </c>
      <c r="L106" s="70"/>
      <c r="M106" s="5">
        <f>IF(J106="","",(K106/J106)/LOOKUP(RIGHT($D$2,3),'定数'!$A$6:$A$13,'定数'!$B$6:$B$13))</f>
      </c>
      <c r="N106" s="36"/>
      <c r="O106" s="6"/>
      <c r="P106" s="79"/>
      <c r="Q106" s="80"/>
      <c r="R106" s="74">
        <f>IF(P106="","",T106*M106*LOOKUP(RIGHT($D$2,3),'定数'!$A$6:$A$13,'定数'!$B$6:$B$13))</f>
      </c>
      <c r="S106" s="74"/>
      <c r="T106" s="75">
        <f t="shared" si="9"/>
      </c>
      <c r="U106" s="75"/>
      <c r="V106">
        <f t="shared" si="10"/>
      </c>
      <c r="W106">
        <f t="shared" si="10"/>
      </c>
    </row>
    <row r="107" spans="2:23" ht="18">
      <c r="B107" s="36">
        <v>99</v>
      </c>
      <c r="C107" s="70">
        <f t="shared" si="6"/>
      </c>
      <c r="D107" s="70"/>
      <c r="E107" s="36"/>
      <c r="F107" s="6"/>
      <c r="G107" s="36"/>
      <c r="H107" s="76"/>
      <c r="I107" s="76"/>
      <c r="J107" s="36"/>
      <c r="K107" s="70">
        <f t="shared" si="7"/>
      </c>
      <c r="L107" s="70"/>
      <c r="M107" s="5">
        <f>IF(J107="","",(K107/J107)/LOOKUP(RIGHT($D$2,3),'定数'!$A$6:$A$13,'定数'!$B$6:$B$13))</f>
      </c>
      <c r="N107" s="36"/>
      <c r="O107" s="6"/>
      <c r="P107" s="79"/>
      <c r="Q107" s="80"/>
      <c r="R107" s="74">
        <f>IF(P107="","",T107*M107*LOOKUP(RIGHT($D$2,3),'定数'!$A$6:$A$13,'定数'!$B$6:$B$13))</f>
      </c>
      <c r="S107" s="74"/>
      <c r="T107" s="75">
        <f t="shared" si="9"/>
      </c>
      <c r="U107" s="75"/>
      <c r="V107">
        <f>IF(S107&lt;&gt;"",IF(S107&lt;0,1+V106,0),"")</f>
      </c>
      <c r="W107">
        <f>IF(T107&lt;&gt;"",IF(T107&lt;0,1+W106,0),"")</f>
      </c>
    </row>
    <row r="108" spans="2:23" ht="18">
      <c r="B108" s="36">
        <v>100</v>
      </c>
      <c r="C108" s="70">
        <f t="shared" si="6"/>
      </c>
      <c r="D108" s="70"/>
      <c r="E108" s="36"/>
      <c r="F108" s="6"/>
      <c r="G108" s="36"/>
      <c r="H108" s="76"/>
      <c r="I108" s="76"/>
      <c r="J108" s="36"/>
      <c r="K108" s="70">
        <f t="shared" si="7"/>
      </c>
      <c r="L108" s="70"/>
      <c r="M108" s="5">
        <f>IF(J108="","",(K108/J108)/LOOKUP(RIGHT($D$2,3),'定数'!$A$6:$A$13,'定数'!$B$6:$B$13))</f>
      </c>
      <c r="N108" s="36"/>
      <c r="O108" s="6"/>
      <c r="P108" s="79"/>
      <c r="Q108" s="80"/>
      <c r="R108" s="74">
        <f>IF(P108="","",T108*M108*LOOKUP(RIGHT($D$2,3),'定数'!$A$6:$A$13,'定数'!$B$6:$B$13))</f>
      </c>
      <c r="S108" s="74"/>
      <c r="T108" s="75">
        <f t="shared" si="9"/>
      </c>
      <c r="U108" s="75"/>
      <c r="V108">
        <f>IF(S108&lt;&gt;"",IF(S108&lt;0,1+V107,0),"")</f>
      </c>
      <c r="W108">
        <f>IF(T108&lt;&gt;"",IF(T108&lt;0,1+W107,0),"")</f>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conditionalFormatting sqref="G46">
    <cfRule type="cellIs" priority="5" dxfId="50" operator="equal" stopIfTrue="1">
      <formula>"買"</formula>
    </cfRule>
    <cfRule type="cellIs" priority="6" dxfId="51" operator="equal" stopIfTrue="1">
      <formula>"売"</formula>
    </cfRule>
  </conditionalFormatting>
  <conditionalFormatting sqref="G9:G11 G14:G45 G47:G108">
    <cfRule type="cellIs" priority="7" dxfId="50" operator="equal" stopIfTrue="1">
      <formula>"買"</formula>
    </cfRule>
    <cfRule type="cellIs" priority="8" dxfId="51" operator="equal" stopIfTrue="1">
      <formula>"売"</formula>
    </cfRule>
  </conditionalFormatting>
  <conditionalFormatting sqref="G12">
    <cfRule type="cellIs" priority="3" dxfId="50" operator="equal" stopIfTrue="1">
      <formula>"買"</formula>
    </cfRule>
    <cfRule type="cellIs" priority="4" dxfId="51" operator="equal" stopIfTrue="1">
      <formula>"売"</formula>
    </cfRule>
  </conditionalFormatting>
  <conditionalFormatting sqref="G13">
    <cfRule type="cellIs" priority="1" dxfId="50" operator="equal" stopIfTrue="1">
      <formula>"買"</formula>
    </cfRule>
    <cfRule type="cellIs" priority="2" dxfId="51"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W109"/>
  <sheetViews>
    <sheetView zoomScale="115" zoomScaleNormal="115" zoomScalePageLayoutView="0" workbookViewId="0" topLeftCell="A1">
      <pane ySplit="8" topLeftCell="A28" activePane="bottomLeft" state="frozen"/>
      <selection pane="topLeft" activeCell="A1" sqref="A1"/>
      <selection pane="bottomLeft" activeCell="A1" sqref="A1:IV65536"/>
    </sheetView>
  </sheetViews>
  <sheetFormatPr defaultColWidth="8.875" defaultRowHeight="13.5"/>
  <cols>
    <col min="1" max="1" width="2.875" style="0" customWidth="1"/>
    <col min="2" max="18" width="6.625" style="0" customWidth="1"/>
    <col min="19" max="21" width="8.875" style="0" customWidth="1"/>
    <col min="22" max="22" width="10.875" style="18" hidden="1" customWidth="1"/>
    <col min="23" max="23" width="0" style="0" hidden="1" customWidth="1"/>
  </cols>
  <sheetData>
    <row r="2" spans="2:20" ht="18">
      <c r="B2" s="37" t="s">
        <v>10</v>
      </c>
      <c r="C2" s="37"/>
      <c r="D2" s="42" t="s">
        <v>48</v>
      </c>
      <c r="E2" s="42"/>
      <c r="F2" s="37" t="s">
        <v>12</v>
      </c>
      <c r="G2" s="37"/>
      <c r="H2" s="40" t="s">
        <v>13</v>
      </c>
      <c r="I2" s="40"/>
      <c r="J2" s="37" t="s">
        <v>14</v>
      </c>
      <c r="K2" s="37"/>
      <c r="L2" s="41">
        <v>100000</v>
      </c>
      <c r="M2" s="42"/>
      <c r="N2" s="37" t="s">
        <v>15</v>
      </c>
      <c r="O2" s="37"/>
      <c r="P2" s="43">
        <f>SUM(L2,D4)</f>
        <v>236705.87894501883</v>
      </c>
      <c r="Q2" s="40"/>
      <c r="R2" s="1"/>
      <c r="S2" s="1"/>
      <c r="T2" s="1"/>
    </row>
    <row r="3" spans="2:19" ht="57" customHeight="1">
      <c r="B3" s="37" t="s">
        <v>16</v>
      </c>
      <c r="C3" s="37"/>
      <c r="D3" s="44" t="s">
        <v>17</v>
      </c>
      <c r="E3" s="44"/>
      <c r="F3" s="44"/>
      <c r="G3" s="44"/>
      <c r="H3" s="44"/>
      <c r="I3" s="44"/>
      <c r="J3" s="37" t="s">
        <v>18</v>
      </c>
      <c r="K3" s="37"/>
      <c r="L3" s="44" t="s">
        <v>19</v>
      </c>
      <c r="M3" s="45"/>
      <c r="N3" s="45"/>
      <c r="O3" s="45"/>
      <c r="P3" s="45"/>
      <c r="Q3" s="45"/>
      <c r="R3" s="1"/>
      <c r="S3" s="1"/>
    </row>
    <row r="4" spans="2:20" ht="18">
      <c r="B4" s="37" t="s">
        <v>20</v>
      </c>
      <c r="C4" s="37"/>
      <c r="D4" s="38">
        <f>SUM($R$9:$S$993)</f>
        <v>136705.87894501883</v>
      </c>
      <c r="E4" s="38"/>
      <c r="F4" s="37" t="s">
        <v>21</v>
      </c>
      <c r="G4" s="37"/>
      <c r="H4" s="39">
        <f>SUM($T$9:$U$108)</f>
        <v>994.8999999999983</v>
      </c>
      <c r="I4" s="40"/>
      <c r="J4" s="46" t="s">
        <v>22</v>
      </c>
      <c r="K4" s="46"/>
      <c r="L4" s="43">
        <f>MAX($C$9:$D$990)-C9</f>
        <v>149578.07668477797</v>
      </c>
      <c r="M4" s="43"/>
      <c r="N4" s="46" t="s">
        <v>23</v>
      </c>
      <c r="O4" s="46"/>
      <c r="P4" s="38">
        <f>SUMIF(R9:S990,"&lt;0",R9:S990)</f>
        <v>-69685.93358324333</v>
      </c>
      <c r="Q4" s="38"/>
      <c r="R4" s="1"/>
      <c r="S4" s="1"/>
      <c r="T4" s="1"/>
    </row>
    <row r="5" spans="2:20" ht="18">
      <c r="B5" s="34" t="s">
        <v>24</v>
      </c>
      <c r="C5" s="33">
        <f>COUNTIF($R$9:$R$990,"&gt;0")</f>
        <v>19</v>
      </c>
      <c r="D5" s="32" t="s">
        <v>25</v>
      </c>
      <c r="E5" s="14">
        <f>COUNTIF($R$9:$R$990,"&lt;0")</f>
        <v>7</v>
      </c>
      <c r="F5" s="32" t="s">
        <v>26</v>
      </c>
      <c r="G5" s="33">
        <f>COUNTIF($R$9:$R$990,"=0")</f>
        <v>0</v>
      </c>
      <c r="H5" s="32" t="s">
        <v>27</v>
      </c>
      <c r="I5" s="2">
        <f>C5/SUM(C5,E5,G5)</f>
        <v>0.7307692307692307</v>
      </c>
      <c r="J5" s="47" t="s">
        <v>28</v>
      </c>
      <c r="K5" s="37"/>
      <c r="L5" s="48">
        <f>MAX(V9:V993)</f>
        <v>5</v>
      </c>
      <c r="M5" s="49"/>
      <c r="N5" s="16" t="s">
        <v>29</v>
      </c>
      <c r="O5" s="7"/>
      <c r="P5" s="48">
        <f>MAX(W9:W993)</f>
        <v>1</v>
      </c>
      <c r="Q5" s="49"/>
      <c r="R5" s="1"/>
      <c r="S5" s="1"/>
      <c r="T5" s="1"/>
    </row>
    <row r="6" spans="2:20" ht="18">
      <c r="B6" s="9"/>
      <c r="C6" s="12"/>
      <c r="D6" s="13"/>
      <c r="E6" s="10"/>
      <c r="F6" s="9"/>
      <c r="G6" s="10"/>
      <c r="H6" s="9"/>
      <c r="I6" s="15"/>
      <c r="J6" s="9"/>
      <c r="K6" s="9"/>
      <c r="L6" s="10"/>
      <c r="M6" s="10"/>
      <c r="N6" s="11"/>
      <c r="O6" s="11"/>
      <c r="P6" s="8"/>
      <c r="Q6" s="35"/>
      <c r="R6" s="1"/>
      <c r="S6" s="1"/>
      <c r="T6" s="1"/>
    </row>
    <row r="7" spans="2:21" ht="18">
      <c r="B7" s="57" t="s">
        <v>30</v>
      </c>
      <c r="C7" s="59" t="s">
        <v>31</v>
      </c>
      <c r="D7" s="60"/>
      <c r="E7" s="63" t="s">
        <v>32</v>
      </c>
      <c r="F7" s="64"/>
      <c r="G7" s="64"/>
      <c r="H7" s="64"/>
      <c r="I7" s="52"/>
      <c r="J7" s="65" t="s">
        <v>33</v>
      </c>
      <c r="K7" s="66"/>
      <c r="L7" s="54"/>
      <c r="M7" s="67" t="s">
        <v>34</v>
      </c>
      <c r="N7" s="68" t="s">
        <v>35</v>
      </c>
      <c r="O7" s="69"/>
      <c r="P7" s="69"/>
      <c r="Q7" s="56"/>
      <c r="R7" s="50" t="s">
        <v>36</v>
      </c>
      <c r="S7" s="50"/>
      <c r="T7" s="50"/>
      <c r="U7" s="50"/>
    </row>
    <row r="8" spans="2:21" ht="18">
      <c r="B8" s="58"/>
      <c r="C8" s="61"/>
      <c r="D8" s="62"/>
      <c r="E8" s="17" t="s">
        <v>37</v>
      </c>
      <c r="F8" s="17" t="s">
        <v>38</v>
      </c>
      <c r="G8" s="17" t="s">
        <v>39</v>
      </c>
      <c r="H8" s="51" t="s">
        <v>40</v>
      </c>
      <c r="I8" s="52"/>
      <c r="J8" s="3" t="s">
        <v>41</v>
      </c>
      <c r="K8" s="53" t="s">
        <v>42</v>
      </c>
      <c r="L8" s="54"/>
      <c r="M8" s="67"/>
      <c r="N8" s="4" t="s">
        <v>37</v>
      </c>
      <c r="O8" s="4" t="s">
        <v>38</v>
      </c>
      <c r="P8" s="55" t="s">
        <v>40</v>
      </c>
      <c r="Q8" s="56"/>
      <c r="R8" s="50" t="s">
        <v>43</v>
      </c>
      <c r="S8" s="50"/>
      <c r="T8" s="50" t="s">
        <v>41</v>
      </c>
      <c r="U8" s="50"/>
    </row>
    <row r="9" spans="2:23" ht="18">
      <c r="B9" s="36">
        <v>1</v>
      </c>
      <c r="C9" s="70">
        <f>L2</f>
        <v>100000</v>
      </c>
      <c r="D9" s="70"/>
      <c r="E9" s="36">
        <v>2010</v>
      </c>
      <c r="F9" s="6">
        <v>42747</v>
      </c>
      <c r="G9" s="36" t="s">
        <v>45</v>
      </c>
      <c r="H9" s="81">
        <v>1.45131</v>
      </c>
      <c r="I9" s="81"/>
      <c r="J9" s="36">
        <v>51.1</v>
      </c>
      <c r="K9" s="70">
        <f>IF(J9="","",C9*0.05)</f>
        <v>5000</v>
      </c>
      <c r="L9" s="70"/>
      <c r="M9" s="5">
        <f>IF(J9="","",(K9/J9)/LOOKUP(RIGHT($D$2,3),'定数'!$A$6:$A$13,'定数'!$B$6:$B$13))</f>
        <v>0.8153946510110894</v>
      </c>
      <c r="N9" s="36">
        <v>2010</v>
      </c>
      <c r="O9" s="6">
        <v>42748</v>
      </c>
      <c r="P9" s="82">
        <v>1.4462</v>
      </c>
      <c r="Q9" s="82"/>
      <c r="R9" s="74">
        <f>IF(P9="","",T9*M9*LOOKUP(RIGHT($D$2,3),'定数'!$A$6:$A$13,'定数'!$B$6:$B$13))</f>
        <v>-5000.000000000166</v>
      </c>
      <c r="S9" s="74"/>
      <c r="T9" s="75">
        <f>IF(P9="","",IF(G9="買",(P9-H9),(H9-P9))*IF(RIGHT($D$2,3)="JPY",100,10000))</f>
        <v>-51.1000000000017</v>
      </c>
      <c r="U9" s="75"/>
      <c r="V9" s="30">
        <f>IF(T9&lt;&gt;"",IF(T9&gt;0,1+V8,0),"")</f>
        <v>0</v>
      </c>
      <c r="W9">
        <f>IF(T9&lt;&gt;"",IF(T9&lt;0,1+W8,0),"")</f>
        <v>1</v>
      </c>
    </row>
    <row r="10" spans="2:23" ht="18" customHeight="1">
      <c r="B10" s="36">
        <v>2</v>
      </c>
      <c r="C10" s="70">
        <f aca="true" t="shared" si="0" ref="C10:C73">IF(R9="","",C9+R9)</f>
        <v>94999.99999999984</v>
      </c>
      <c r="D10" s="70"/>
      <c r="E10" s="36"/>
      <c r="F10" s="6">
        <v>42754</v>
      </c>
      <c r="G10" s="36" t="s">
        <v>44</v>
      </c>
      <c r="H10" s="81">
        <v>1.4387</v>
      </c>
      <c r="I10" s="81"/>
      <c r="J10" s="36">
        <v>26</v>
      </c>
      <c r="K10" s="70">
        <f>IF(J10="","",C10*0.05)</f>
        <v>4749.999999999992</v>
      </c>
      <c r="L10" s="70"/>
      <c r="M10" s="5">
        <f>IF(J10="","",(K10/J10)/LOOKUP(RIGHT($D$2,3),'定数'!$A$6:$A$13,'定数'!$B$6:$B$13))</f>
        <v>1.5224358974358947</v>
      </c>
      <c r="N10" s="36"/>
      <c r="O10" s="6">
        <v>42754</v>
      </c>
      <c r="P10" s="82">
        <v>1.4297</v>
      </c>
      <c r="Q10" s="82"/>
      <c r="R10" s="74">
        <f>IF(P10="","",T10*M10*LOOKUP(RIGHT($D$2,3),'定数'!$A$6:$A$13,'定数'!$B$6:$B$13))</f>
        <v>16442.30769230788</v>
      </c>
      <c r="S10" s="74"/>
      <c r="T10" s="75">
        <f>IF(P10="","",IF(G10="買",(P10-H10),(H10-P10))*IF(RIGHT($D$2,3)="JPY",100,10000))</f>
        <v>90.0000000000012</v>
      </c>
      <c r="U10" s="75"/>
      <c r="V10" s="18">
        <f>IF(T10&lt;&gt;"",IF(T10&gt;0,1+V9,0),"")</f>
        <v>1</v>
      </c>
      <c r="W10">
        <f aca="true" t="shared" si="1" ref="W10:W73">IF(T10&lt;&gt;"",IF(T10&lt;0,1+W9,0),"")</f>
        <v>0</v>
      </c>
    </row>
    <row r="11" spans="2:23" ht="18" customHeight="1">
      <c r="B11" s="36">
        <v>3</v>
      </c>
      <c r="C11" s="70">
        <f t="shared" si="0"/>
        <v>111442.30769230772</v>
      </c>
      <c r="D11" s="70"/>
      <c r="E11" s="36"/>
      <c r="F11" s="6">
        <v>42763</v>
      </c>
      <c r="G11" s="36" t="s">
        <v>44</v>
      </c>
      <c r="H11" s="81">
        <v>1.3996</v>
      </c>
      <c r="I11" s="81"/>
      <c r="J11" s="36">
        <v>55</v>
      </c>
      <c r="K11" s="70">
        <f aca="true" t="shared" si="2" ref="K11:K74">IF(J11="","",C11*0.05)</f>
        <v>5572.115384615387</v>
      </c>
      <c r="L11" s="70"/>
      <c r="M11" s="5">
        <f>IF(J11="","",(K11/J11)/LOOKUP(RIGHT($D$2,3),'定数'!$A$6:$A$13,'定数'!$B$6:$B$13))</f>
        <v>0.844259906759907</v>
      </c>
      <c r="N11" s="36"/>
      <c r="O11" s="6">
        <v>128</v>
      </c>
      <c r="P11" s="82">
        <v>1.3985</v>
      </c>
      <c r="Q11" s="82"/>
      <c r="R11" s="74">
        <f>IF(P11="","",T11*M11*LOOKUP(RIGHT($D$2,3),'定数'!$A$6:$A$13,'定数'!$B$6:$B$13))</f>
        <v>1114.4230769229546</v>
      </c>
      <c r="S11" s="74"/>
      <c r="T11" s="75">
        <f>IF(P11="","",IF(G11="買",(P11-H11),(H11-P11))*IF(RIGHT($D$2,3)="JPY",100,10000))</f>
        <v>10.999999999998789</v>
      </c>
      <c r="U11" s="75"/>
      <c r="V11" s="18">
        <f>IF(T11&lt;&gt;"",IF(T11&gt;0,1+V10,0),"")</f>
        <v>2</v>
      </c>
      <c r="W11">
        <f t="shared" si="1"/>
        <v>0</v>
      </c>
    </row>
    <row r="12" spans="1:23" ht="18" customHeight="1">
      <c r="A12">
        <v>0.3645</v>
      </c>
      <c r="B12" s="36">
        <v>4</v>
      </c>
      <c r="C12" s="70">
        <f t="shared" si="0"/>
        <v>112556.73076923068</v>
      </c>
      <c r="D12" s="70"/>
      <c r="E12" s="36"/>
      <c r="F12" s="6">
        <v>42771</v>
      </c>
      <c r="G12" s="36" t="s">
        <v>44</v>
      </c>
      <c r="H12" s="81">
        <v>1.3666</v>
      </c>
      <c r="I12" s="81"/>
      <c r="J12" s="36">
        <v>75</v>
      </c>
      <c r="K12" s="70">
        <f t="shared" si="2"/>
        <v>5627.8365384615345</v>
      </c>
      <c r="L12" s="70"/>
      <c r="M12" s="5">
        <f>IF(J12="","",(K12/J12)/LOOKUP(RIGHT($D$2,3),'定数'!$A$6:$A$13,'定数'!$B$6:$B$13))</f>
        <v>0.6253151709401705</v>
      </c>
      <c r="N12" s="36"/>
      <c r="O12" s="6">
        <v>42774</v>
      </c>
      <c r="P12" s="82">
        <v>1.3645</v>
      </c>
      <c r="Q12" s="82"/>
      <c r="R12" s="74">
        <f>IF(P12="","",T12*M12*LOOKUP(RIGHT($D$2,3),'定数'!$A$6:$A$13,'定数'!$B$6:$B$13))</f>
        <v>1575.7942307692228</v>
      </c>
      <c r="S12" s="74"/>
      <c r="T12" s="75">
        <f aca="true" t="shared" si="3" ref="T12:T75">IF(P12="","",IF(G12="買",(P12-H12),(H12-P12))*IF(RIGHT($D$2,3)="JPY",100,10000))</f>
        <v>20.999999999999908</v>
      </c>
      <c r="U12" s="75"/>
      <c r="V12" s="18">
        <f>IF(T12&lt;&gt;"",IF(T12&gt;0,1+V11,0),"")</f>
        <v>3</v>
      </c>
      <c r="W12">
        <f t="shared" si="1"/>
        <v>0</v>
      </c>
    </row>
    <row r="13" spans="2:23" ht="18" customHeight="1">
      <c r="B13" s="36">
        <v>5</v>
      </c>
      <c r="C13" s="70">
        <f t="shared" si="0"/>
        <v>114132.5249999999</v>
      </c>
      <c r="D13" s="70"/>
      <c r="E13" s="36"/>
      <c r="F13" s="6">
        <v>42790</v>
      </c>
      <c r="G13" s="36" t="s">
        <v>44</v>
      </c>
      <c r="H13" s="81">
        <v>1.3536</v>
      </c>
      <c r="I13" s="81"/>
      <c r="J13" s="36">
        <v>89</v>
      </c>
      <c r="K13" s="70">
        <f t="shared" si="2"/>
        <v>5706.626249999996</v>
      </c>
      <c r="L13" s="70"/>
      <c r="M13" s="5">
        <f>IF(J13="","",(K13/J13)/LOOKUP(RIGHT($D$2,3),'定数'!$A$6:$A$13,'定数'!$B$6:$B$13))</f>
        <v>0.5343283005617974</v>
      </c>
      <c r="N13" s="36"/>
      <c r="O13" s="6">
        <v>42791</v>
      </c>
      <c r="P13" s="82">
        <v>1.3487</v>
      </c>
      <c r="Q13" s="82"/>
      <c r="R13" s="74">
        <f>IF(P13="","",T13*M13*LOOKUP(RIGHT($D$2,3),'定数'!$A$6:$A$13,'定数'!$B$6:$B$13))</f>
        <v>3141.8504073033073</v>
      </c>
      <c r="S13" s="74"/>
      <c r="T13" s="75">
        <f t="shared" si="3"/>
        <v>48.99999999999905</v>
      </c>
      <c r="U13" s="75"/>
      <c r="V13" s="18">
        <f aca="true" t="shared" si="4" ref="V13:V22">IF(T13&lt;&gt;"",IF(T13&gt;0,1+V12,0),"")</f>
        <v>4</v>
      </c>
      <c r="W13">
        <f t="shared" si="1"/>
        <v>0</v>
      </c>
    </row>
    <row r="14" spans="2:23" ht="18" customHeight="1">
      <c r="B14" s="36">
        <v>6</v>
      </c>
      <c r="C14" s="70">
        <f t="shared" si="0"/>
        <v>117274.37540730322</v>
      </c>
      <c r="D14" s="70"/>
      <c r="E14" s="36"/>
      <c r="F14" s="6">
        <v>42817</v>
      </c>
      <c r="G14" s="36" t="s">
        <v>44</v>
      </c>
      <c r="H14" s="81">
        <v>1.3487</v>
      </c>
      <c r="I14" s="81"/>
      <c r="J14" s="36">
        <v>27</v>
      </c>
      <c r="K14" s="70">
        <f t="shared" si="2"/>
        <v>5863.718770365162</v>
      </c>
      <c r="L14" s="70"/>
      <c r="M14" s="5">
        <f>IF(J14="","",(K14/J14)/LOOKUP(RIGHT($D$2,3),'定数'!$A$6:$A$13,'定数'!$B$6:$B$13))</f>
        <v>1.809789743939865</v>
      </c>
      <c r="N14" s="36"/>
      <c r="O14" s="6">
        <v>42819</v>
      </c>
      <c r="P14" s="82">
        <v>1.3337</v>
      </c>
      <c r="Q14" s="82"/>
      <c r="R14" s="74">
        <f>IF(P14="","",T14*M14*LOOKUP(RIGHT($D$2,3),'定数'!$A$6:$A$13,'定数'!$B$6:$B$13))</f>
        <v>32576.215390917358</v>
      </c>
      <c r="S14" s="74"/>
      <c r="T14" s="75">
        <f t="shared" si="3"/>
        <v>149.99999999999903</v>
      </c>
      <c r="U14" s="75"/>
      <c r="V14" s="18">
        <f t="shared" si="4"/>
        <v>5</v>
      </c>
      <c r="W14">
        <f t="shared" si="1"/>
        <v>0</v>
      </c>
    </row>
    <row r="15" spans="2:23" ht="18" customHeight="1">
      <c r="B15" s="36">
        <v>7</v>
      </c>
      <c r="C15" s="70">
        <f t="shared" si="0"/>
        <v>149850.59079822057</v>
      </c>
      <c r="D15" s="70"/>
      <c r="E15" s="36"/>
      <c r="F15" s="6">
        <v>42826</v>
      </c>
      <c r="G15" s="36" t="s">
        <v>45</v>
      </c>
      <c r="H15" s="81">
        <v>1.3513</v>
      </c>
      <c r="I15" s="81"/>
      <c r="J15" s="36">
        <v>37</v>
      </c>
      <c r="K15" s="70">
        <f t="shared" si="2"/>
        <v>7492.529539911029</v>
      </c>
      <c r="L15" s="70"/>
      <c r="M15" s="5">
        <f>IF(J15="","",(K15/J15)/LOOKUP(RIGHT($D$2,3),'定数'!$A$6:$A$13,'定数'!$B$6:$B$13))</f>
        <v>1.6875066531331149</v>
      </c>
      <c r="N15" s="36"/>
      <c r="O15" s="6">
        <v>42826</v>
      </c>
      <c r="P15" s="82">
        <v>1.3476</v>
      </c>
      <c r="Q15" s="82"/>
      <c r="R15" s="74">
        <f>IF(P15="","",T15*M15*LOOKUP(RIGHT($D$2,3),'定数'!$A$6:$A$13,'定数'!$B$6:$B$13))</f>
        <v>-7492.529539911105</v>
      </c>
      <c r="S15" s="74"/>
      <c r="T15" s="75">
        <f t="shared" si="3"/>
        <v>-37.00000000000037</v>
      </c>
      <c r="U15" s="75"/>
      <c r="V15" s="18">
        <f t="shared" si="4"/>
        <v>0</v>
      </c>
      <c r="W15">
        <f t="shared" si="1"/>
        <v>1</v>
      </c>
    </row>
    <row r="16" spans="2:23" ht="18" customHeight="1">
      <c r="B16" s="36">
        <v>8</v>
      </c>
      <c r="C16" s="70">
        <f t="shared" si="0"/>
        <v>142358.06125830946</v>
      </c>
      <c r="D16" s="70"/>
      <c r="E16" s="36"/>
      <c r="F16" s="6">
        <v>42826</v>
      </c>
      <c r="G16" s="36" t="s">
        <v>45</v>
      </c>
      <c r="H16" s="81">
        <v>1.3519</v>
      </c>
      <c r="I16" s="81"/>
      <c r="J16" s="36">
        <v>59</v>
      </c>
      <c r="K16" s="70">
        <f t="shared" si="2"/>
        <v>7117.903062915473</v>
      </c>
      <c r="L16" s="70"/>
      <c r="M16" s="5">
        <f>IF(J16="","",(K16/J16)/LOOKUP(RIGHT($D$2,3),'定数'!$A$6:$A$13,'定数'!$B$6:$B$13))</f>
        <v>1.0053535399598126</v>
      </c>
      <c r="N16" s="36"/>
      <c r="O16" s="6">
        <v>42827</v>
      </c>
      <c r="P16" s="82">
        <v>1.3568</v>
      </c>
      <c r="Q16" s="82"/>
      <c r="R16" s="74">
        <f>IF(P16="","",T16*M16*LOOKUP(RIGHT($D$2,3),'定数'!$A$6:$A$13,'定数'!$B$6:$B$13))</f>
        <v>5911.478814963583</v>
      </c>
      <c r="S16" s="74"/>
      <c r="T16" s="75">
        <f t="shared" si="3"/>
        <v>48.99999999999905</v>
      </c>
      <c r="U16" s="75"/>
      <c r="V16" s="18">
        <f t="shared" si="4"/>
        <v>1</v>
      </c>
      <c r="W16">
        <f t="shared" si="1"/>
        <v>0</v>
      </c>
    </row>
    <row r="17" spans="2:23" ht="18" customHeight="1">
      <c r="B17" s="36">
        <v>9</v>
      </c>
      <c r="C17" s="70">
        <f t="shared" si="0"/>
        <v>148269.54007327303</v>
      </c>
      <c r="D17" s="70"/>
      <c r="E17" s="36"/>
      <c r="F17" s="6">
        <v>42853</v>
      </c>
      <c r="G17" s="36" t="s">
        <v>44</v>
      </c>
      <c r="H17" s="81">
        <v>1.3183</v>
      </c>
      <c r="I17" s="81"/>
      <c r="J17" s="36">
        <v>82</v>
      </c>
      <c r="K17" s="70">
        <f t="shared" si="2"/>
        <v>7413.477003663652</v>
      </c>
      <c r="L17" s="70"/>
      <c r="M17" s="5">
        <f>IF(J17="","",(K17/J17)/LOOKUP(RIGHT($D$2,3),'定数'!$A$6:$A$13,'定数'!$B$6:$B$13))</f>
        <v>0.7534021345186638</v>
      </c>
      <c r="N17" s="36"/>
      <c r="O17" s="6">
        <v>42854</v>
      </c>
      <c r="P17" s="82">
        <v>1.3265</v>
      </c>
      <c r="Q17" s="82"/>
      <c r="R17" s="74">
        <f>IF(P17="","",T17*M17*LOOKUP(RIGHT($D$2,3),'定数'!$A$6:$A$13,'定数'!$B$6:$B$13))</f>
        <v>-7413.477003663639</v>
      </c>
      <c r="S17" s="74"/>
      <c r="T17" s="75">
        <f t="shared" si="3"/>
        <v>-81.99999999999986</v>
      </c>
      <c r="U17" s="75"/>
      <c r="V17" s="18">
        <f t="shared" si="4"/>
        <v>0</v>
      </c>
      <c r="W17">
        <f t="shared" si="1"/>
        <v>1</v>
      </c>
    </row>
    <row r="18" spans="2:23" ht="18" customHeight="1">
      <c r="B18" s="36">
        <v>10</v>
      </c>
      <c r="C18" s="70">
        <f t="shared" si="0"/>
        <v>140856.0630696094</v>
      </c>
      <c r="D18" s="70"/>
      <c r="E18" s="36"/>
      <c r="F18" s="6">
        <v>42869</v>
      </c>
      <c r="G18" s="36" t="s">
        <v>44</v>
      </c>
      <c r="H18" s="81">
        <v>1.2438</v>
      </c>
      <c r="I18" s="81"/>
      <c r="J18" s="36">
        <v>94</v>
      </c>
      <c r="K18" s="70">
        <f t="shared" si="2"/>
        <v>7042.80315348047</v>
      </c>
      <c r="L18" s="70"/>
      <c r="M18" s="5">
        <f>IF(J18="","",(K18/J18)/LOOKUP(RIGHT($D$2,3),'定数'!$A$6:$A$13,'定数'!$B$6:$B$13))</f>
        <v>0.624361981691531</v>
      </c>
      <c r="N18" s="36"/>
      <c r="O18" s="6">
        <v>42872</v>
      </c>
      <c r="P18" s="82">
        <v>1.228</v>
      </c>
      <c r="Q18" s="82"/>
      <c r="R18" s="74">
        <f>IF(P18="","",T18*M18*LOOKUP(RIGHT($D$2,3),'定数'!$A$6:$A$13,'定数'!$B$6:$B$13))</f>
        <v>11837.903172871456</v>
      </c>
      <c r="S18" s="74"/>
      <c r="T18" s="75">
        <f t="shared" si="3"/>
        <v>158.00000000000037</v>
      </c>
      <c r="U18" s="75"/>
      <c r="V18" s="18">
        <f t="shared" si="4"/>
        <v>1</v>
      </c>
      <c r="W18">
        <f t="shared" si="1"/>
        <v>0</v>
      </c>
    </row>
    <row r="19" spans="2:23" ht="18" customHeight="1">
      <c r="B19" s="36">
        <v>11</v>
      </c>
      <c r="C19" s="70">
        <f t="shared" si="0"/>
        <v>152693.96624248085</v>
      </c>
      <c r="D19" s="70"/>
      <c r="E19" s="36"/>
      <c r="F19" s="6">
        <v>42972</v>
      </c>
      <c r="G19" s="36" t="s">
        <v>44</v>
      </c>
      <c r="H19" s="81">
        <v>1.2634</v>
      </c>
      <c r="I19" s="81"/>
      <c r="J19" s="36">
        <v>90</v>
      </c>
      <c r="K19" s="70">
        <f t="shared" si="2"/>
        <v>7634.698312124043</v>
      </c>
      <c r="L19" s="70"/>
      <c r="M19" s="5">
        <f>IF(J19="","",(K19/J19)/LOOKUP(RIGHT($D$2,3),'定数'!$A$6:$A$13,'定数'!$B$6:$B$13))</f>
        <v>0.7069165103818558</v>
      </c>
      <c r="N19" s="36"/>
      <c r="O19" s="6">
        <v>42973</v>
      </c>
      <c r="P19" s="82">
        <v>1.2724</v>
      </c>
      <c r="Q19" s="82"/>
      <c r="R19" s="74">
        <f>IF(P19="","",T19*M19*LOOKUP(RIGHT($D$2,3),'定数'!$A$6:$A$13,'定数'!$B$6:$B$13))</f>
        <v>-7634.6983121239555</v>
      </c>
      <c r="S19" s="74"/>
      <c r="T19" s="75">
        <f t="shared" si="3"/>
        <v>-89.99999999999898</v>
      </c>
      <c r="U19" s="75"/>
      <c r="V19" s="18">
        <f t="shared" si="4"/>
        <v>0</v>
      </c>
      <c r="W19">
        <f t="shared" si="1"/>
        <v>1</v>
      </c>
    </row>
    <row r="20" spans="2:23" ht="18" customHeight="1">
      <c r="B20" s="36">
        <v>12</v>
      </c>
      <c r="C20" s="70">
        <f t="shared" si="0"/>
        <v>145059.2679303569</v>
      </c>
      <c r="D20" s="70"/>
      <c r="E20" s="36"/>
      <c r="F20" s="6">
        <v>43006</v>
      </c>
      <c r="G20" s="36" t="s">
        <v>45</v>
      </c>
      <c r="H20" s="81">
        <v>1.3491</v>
      </c>
      <c r="I20" s="81"/>
      <c r="J20" s="36">
        <v>110</v>
      </c>
      <c r="K20" s="70">
        <f t="shared" si="2"/>
        <v>7252.9633965178455</v>
      </c>
      <c r="L20" s="70"/>
      <c r="M20" s="5">
        <f>IF(J20="","",(K20/J20)/LOOKUP(RIGHT($D$2,3),'定数'!$A$6:$A$13,'定数'!$B$6:$B$13))</f>
        <v>0.5494669239786246</v>
      </c>
      <c r="N20" s="36"/>
      <c r="O20" s="6">
        <v>43007</v>
      </c>
      <c r="P20" s="82">
        <v>1.3619</v>
      </c>
      <c r="Q20" s="82"/>
      <c r="R20" s="74">
        <f>IF(P20="","",T20*M20*LOOKUP(RIGHT($D$2,3),'定数'!$A$6:$A$13,'定数'!$B$6:$B$13))</f>
        <v>8439.81195231177</v>
      </c>
      <c r="S20" s="74"/>
      <c r="T20" s="75">
        <f t="shared" si="3"/>
        <v>128.00000000000145</v>
      </c>
      <c r="U20" s="75"/>
      <c r="V20" s="18">
        <f t="shared" si="4"/>
        <v>1</v>
      </c>
      <c r="W20">
        <f t="shared" si="1"/>
        <v>0</v>
      </c>
    </row>
    <row r="21" spans="2:23" ht="18" customHeight="1">
      <c r="B21" s="36">
        <v>13</v>
      </c>
      <c r="C21" s="70">
        <f t="shared" si="0"/>
        <v>153499.07988266868</v>
      </c>
      <c r="D21" s="70"/>
      <c r="E21" s="36"/>
      <c r="F21" s="6">
        <v>43016</v>
      </c>
      <c r="G21" s="36" t="s">
        <v>45</v>
      </c>
      <c r="H21" s="81">
        <v>1.3882</v>
      </c>
      <c r="I21" s="81"/>
      <c r="J21" s="36">
        <v>82</v>
      </c>
      <c r="K21" s="70">
        <f t="shared" si="2"/>
        <v>7674.953994133434</v>
      </c>
      <c r="L21" s="70"/>
      <c r="M21" s="5">
        <f>IF(J21="","",(K21/J21)/LOOKUP(RIGHT($D$2,3),'定数'!$A$6:$A$13,'定数'!$B$6:$B$13))</f>
        <v>0.7799749994038042</v>
      </c>
      <c r="N21" s="36"/>
      <c r="O21" s="6">
        <v>43015</v>
      </c>
      <c r="P21" s="82">
        <v>1.3932</v>
      </c>
      <c r="Q21" s="82"/>
      <c r="R21" s="74">
        <f>IF(P21="","",T21*M21*LOOKUP(RIGHT($D$2,3),'定数'!$A$6:$A$13,'定数'!$B$6:$B$13))</f>
        <v>4679.849996422726</v>
      </c>
      <c r="S21" s="74"/>
      <c r="T21" s="75">
        <f t="shared" si="3"/>
        <v>49.999999999998934</v>
      </c>
      <c r="U21" s="75"/>
      <c r="V21" s="18">
        <f t="shared" si="4"/>
        <v>2</v>
      </c>
      <c r="W21">
        <f t="shared" si="1"/>
        <v>0</v>
      </c>
    </row>
    <row r="22" spans="2:23" ht="18" customHeight="1">
      <c r="B22" s="36">
        <v>14</v>
      </c>
      <c r="C22" s="70">
        <f t="shared" si="0"/>
        <v>158178.92987909142</v>
      </c>
      <c r="D22" s="70"/>
      <c r="E22" s="36"/>
      <c r="F22" s="6">
        <v>43027</v>
      </c>
      <c r="G22" s="36" t="s">
        <v>44</v>
      </c>
      <c r="H22" s="81">
        <v>1.3926</v>
      </c>
      <c r="I22" s="81"/>
      <c r="J22" s="36">
        <v>44</v>
      </c>
      <c r="K22" s="70">
        <f t="shared" si="2"/>
        <v>7908.946493954571</v>
      </c>
      <c r="L22" s="70"/>
      <c r="M22" s="5">
        <f>IF(J22="","",(K22/J22)/LOOKUP(RIGHT($D$2,3),'定数'!$A$6:$A$13,'定数'!$B$6:$B$13))</f>
        <v>1.4979065329459416</v>
      </c>
      <c r="N22" s="36"/>
      <c r="O22" s="6">
        <v>43028</v>
      </c>
      <c r="P22" s="82">
        <v>1.3766</v>
      </c>
      <c r="Q22" s="82"/>
      <c r="R22" s="74">
        <f>IF(P22="","",T22*M22*LOOKUP(RIGHT($D$2,3),'定数'!$A$6:$A$13,'定数'!$B$6:$B$13))</f>
        <v>28759.805432562105</v>
      </c>
      <c r="S22" s="74"/>
      <c r="T22" s="75">
        <f t="shared" si="3"/>
        <v>160.00000000000014</v>
      </c>
      <c r="U22" s="75"/>
      <c r="V22" s="18">
        <f t="shared" si="4"/>
        <v>3</v>
      </c>
      <c r="W22">
        <f t="shared" si="1"/>
        <v>0</v>
      </c>
    </row>
    <row r="23" spans="2:23" ht="18" customHeight="1">
      <c r="B23" s="36">
        <v>15</v>
      </c>
      <c r="C23" s="70">
        <f t="shared" si="0"/>
        <v>186938.73531165352</v>
      </c>
      <c r="D23" s="70"/>
      <c r="E23" s="36"/>
      <c r="F23" s="6">
        <v>43055</v>
      </c>
      <c r="G23" s="36" t="s">
        <v>44</v>
      </c>
      <c r="H23" s="81">
        <v>1.3573</v>
      </c>
      <c r="I23" s="81"/>
      <c r="J23" s="36">
        <v>67</v>
      </c>
      <c r="K23" s="70">
        <f t="shared" si="2"/>
        <v>9346.936765582677</v>
      </c>
      <c r="L23" s="70"/>
      <c r="M23" s="5">
        <f>IF(J23="","",(K23/J23)/LOOKUP(RIGHT($D$2,3),'定数'!$A$6:$A$13,'定数'!$B$6:$B$13))</f>
        <v>1.1625543240774474</v>
      </c>
      <c r="N23" s="36"/>
      <c r="O23" s="6">
        <v>43055</v>
      </c>
      <c r="P23" s="82">
        <v>1.3496</v>
      </c>
      <c r="Q23" s="82"/>
      <c r="R23" s="74">
        <f>IF(P23="","",T23*M23*LOOKUP(RIGHT($D$2,3),'定数'!$A$6:$A$13,'定数'!$B$6:$B$13))</f>
        <v>10742.001954475669</v>
      </c>
      <c r="S23" s="74"/>
      <c r="T23" s="75">
        <f t="shared" si="3"/>
        <v>77.0000000000004</v>
      </c>
      <c r="U23" s="75"/>
      <c r="V23">
        <f aca="true" t="shared" si="5" ref="V23:W74">IF(S23&lt;&gt;"",IF(S23&lt;0,1+V22,0),"")</f>
      </c>
      <c r="W23">
        <f t="shared" si="1"/>
        <v>0</v>
      </c>
    </row>
    <row r="24" spans="2:23" ht="18" customHeight="1">
      <c r="B24" s="36">
        <v>16</v>
      </c>
      <c r="C24" s="70">
        <f t="shared" si="0"/>
        <v>197680.7372661292</v>
      </c>
      <c r="D24" s="70"/>
      <c r="E24" s="36"/>
      <c r="F24" s="6">
        <v>43071</v>
      </c>
      <c r="G24" s="36" t="s">
        <v>45</v>
      </c>
      <c r="H24" s="81">
        <v>1.3191</v>
      </c>
      <c r="I24" s="81"/>
      <c r="J24" s="36">
        <v>131</v>
      </c>
      <c r="K24" s="70">
        <f t="shared" si="2"/>
        <v>9884.03686330646</v>
      </c>
      <c r="L24" s="70"/>
      <c r="M24" s="5">
        <f>IF(J24="","",(K24/J24)/LOOKUP(RIGHT($D$2,3),'定数'!$A$6:$A$13,'定数'!$B$6:$B$13))</f>
        <v>0.6287555256556273</v>
      </c>
      <c r="N24" s="36"/>
      <c r="O24" s="6">
        <v>43072</v>
      </c>
      <c r="P24" s="82">
        <v>1.3361</v>
      </c>
      <c r="Q24" s="82"/>
      <c r="R24" s="74">
        <f>IF(P24="","",T24*M24*LOOKUP(RIGHT($D$2,3),'定数'!$A$6:$A$13,'定数'!$B$6:$B$13))</f>
        <v>12826.612723374892</v>
      </c>
      <c r="S24" s="74"/>
      <c r="T24" s="75">
        <f t="shared" si="3"/>
        <v>170.00000000000125</v>
      </c>
      <c r="U24" s="75"/>
      <c r="V24">
        <f t="shared" si="5"/>
      </c>
      <c r="W24">
        <f t="shared" si="1"/>
        <v>0</v>
      </c>
    </row>
    <row r="25" spans="2:23" ht="18" customHeight="1">
      <c r="B25" s="36">
        <v>17</v>
      </c>
      <c r="C25" s="70">
        <f t="shared" si="0"/>
        <v>210507.3499895041</v>
      </c>
      <c r="D25" s="70"/>
      <c r="E25" s="36"/>
      <c r="F25" s="6">
        <v>43096</v>
      </c>
      <c r="G25" s="36" t="s">
        <v>45</v>
      </c>
      <c r="H25" s="81">
        <v>1.3117</v>
      </c>
      <c r="I25" s="81"/>
      <c r="J25" s="36">
        <v>45</v>
      </c>
      <c r="K25" s="70">
        <f t="shared" si="2"/>
        <v>10525.367499475205</v>
      </c>
      <c r="L25" s="70"/>
      <c r="M25" s="5">
        <f>IF(J25="","",(K25/J25)/LOOKUP(RIGHT($D$2,3),'定数'!$A$6:$A$13,'定数'!$B$6:$B$13))</f>
        <v>1.9491421295324456</v>
      </c>
      <c r="N25" s="36"/>
      <c r="O25" s="6">
        <v>43097</v>
      </c>
      <c r="P25" s="82">
        <v>1.3214</v>
      </c>
      <c r="Q25" s="82"/>
      <c r="R25" s="74">
        <f>IF(P25="","",T25*M25*LOOKUP(RIGHT($D$2,3),'定数'!$A$6:$A$13,'定数'!$B$6:$B$13))</f>
        <v>22688.014387757245</v>
      </c>
      <c r="S25" s="74"/>
      <c r="T25" s="75">
        <f t="shared" si="3"/>
        <v>96.9999999999982</v>
      </c>
      <c r="U25" s="75"/>
      <c r="V25">
        <f t="shared" si="5"/>
      </c>
      <c r="W25">
        <f t="shared" si="1"/>
        <v>0</v>
      </c>
    </row>
    <row r="26" spans="2:23" ht="18" customHeight="1">
      <c r="B26" s="36">
        <v>18</v>
      </c>
      <c r="C26" s="70">
        <f t="shared" si="0"/>
        <v>233195.36437726134</v>
      </c>
      <c r="D26" s="70"/>
      <c r="E26" s="36"/>
      <c r="F26" s="6">
        <v>42755</v>
      </c>
      <c r="G26" s="36" t="s">
        <v>45</v>
      </c>
      <c r="H26" s="81">
        <v>1.3475</v>
      </c>
      <c r="I26" s="81"/>
      <c r="J26" s="36">
        <v>79</v>
      </c>
      <c r="K26" s="70">
        <f t="shared" si="2"/>
        <v>11659.768218863068</v>
      </c>
      <c r="L26" s="70"/>
      <c r="M26" s="5">
        <f>IF(J26="","",(K26/J26)/LOOKUP(RIGHT($D$2,3),'定数'!$A$6:$A$13,'定数'!$B$6:$B$13))</f>
        <v>1.2299333564201549</v>
      </c>
      <c r="N26" s="36"/>
      <c r="O26" s="6">
        <v>42759</v>
      </c>
      <c r="P26" s="82">
        <v>1.3586</v>
      </c>
      <c r="Q26" s="82"/>
      <c r="R26" s="74">
        <f>IF(P26="","",T26*M26*LOOKUP(RIGHT($D$2,3),'定数'!$A$6:$A$13,'定数'!$B$6:$B$13))</f>
        <v>16382.712307516624</v>
      </c>
      <c r="S26" s="74"/>
      <c r="T26" s="75">
        <f t="shared" si="3"/>
        <v>111.0000000000011</v>
      </c>
      <c r="U26" s="75"/>
      <c r="V26">
        <f t="shared" si="5"/>
      </c>
      <c r="W26">
        <f t="shared" si="1"/>
        <v>0</v>
      </c>
    </row>
    <row r="27" spans="2:23" ht="18" customHeight="1">
      <c r="B27" s="36">
        <v>19</v>
      </c>
      <c r="C27" s="70">
        <f t="shared" si="0"/>
        <v>249578.07668477797</v>
      </c>
      <c r="D27" s="70"/>
      <c r="E27" s="36"/>
      <c r="F27" s="6">
        <v>42762</v>
      </c>
      <c r="G27" s="36" t="s">
        <v>45</v>
      </c>
      <c r="H27" s="81">
        <v>1.3745</v>
      </c>
      <c r="I27" s="81"/>
      <c r="J27" s="36">
        <v>75</v>
      </c>
      <c r="K27" s="70">
        <f t="shared" si="2"/>
        <v>12478.9038342389</v>
      </c>
      <c r="L27" s="70"/>
      <c r="M27" s="5">
        <f>IF(J27="","",(K27/J27)/LOOKUP(RIGHT($D$2,3),'定数'!$A$6:$A$13,'定数'!$B$6:$B$13))</f>
        <v>1.3865448704709888</v>
      </c>
      <c r="N27" s="36"/>
      <c r="O27" s="6">
        <v>42763</v>
      </c>
      <c r="P27" s="82">
        <v>1.3637</v>
      </c>
      <c r="Q27" s="82"/>
      <c r="R27" s="74">
        <f>IF(P27="","",T27*M27*LOOKUP(RIGHT($D$2,3),'定数'!$A$6:$A$13,'定数'!$B$6:$B$13))</f>
        <v>-17969.621521304252</v>
      </c>
      <c r="S27" s="74"/>
      <c r="T27" s="75">
        <f t="shared" si="3"/>
        <v>-108.00000000000142</v>
      </c>
      <c r="U27" s="75"/>
      <c r="V27">
        <f t="shared" si="5"/>
      </c>
      <c r="W27">
        <f t="shared" si="1"/>
        <v>1</v>
      </c>
    </row>
    <row r="28" spans="2:23" ht="18" customHeight="1">
      <c r="B28" s="36">
        <v>20</v>
      </c>
      <c r="C28" s="70">
        <f t="shared" si="0"/>
        <v>231608.45516347373</v>
      </c>
      <c r="D28" s="70"/>
      <c r="E28" s="36"/>
      <c r="F28" s="6">
        <v>42874</v>
      </c>
      <c r="G28" s="36" t="s">
        <v>45</v>
      </c>
      <c r="H28" s="81">
        <v>1.42787</v>
      </c>
      <c r="I28" s="81"/>
      <c r="J28" s="36">
        <v>72.9</v>
      </c>
      <c r="K28" s="70">
        <f t="shared" si="2"/>
        <v>11580.422758173687</v>
      </c>
      <c r="L28" s="70"/>
      <c r="M28" s="5">
        <f>IF(J28="","",(K28/J28)/LOOKUP(RIGHT($D$2,3),'定数'!$A$6:$A$13,'定数'!$B$6:$B$13))</f>
        <v>1.3237794648118069</v>
      </c>
      <c r="N28" s="36"/>
      <c r="O28" s="6">
        <v>42875</v>
      </c>
      <c r="P28" s="82">
        <v>1.42989</v>
      </c>
      <c r="Q28" s="82"/>
      <c r="R28" s="74">
        <f>IF(P28="","",T28*M28*LOOKUP(RIGHT($D$2,3),'定数'!$A$6:$A$13,'定数'!$B$6:$B$13))</f>
        <v>3208.8414227040307</v>
      </c>
      <c r="S28" s="74"/>
      <c r="T28" s="75">
        <f t="shared" si="3"/>
        <v>20.200000000001328</v>
      </c>
      <c r="U28" s="75"/>
      <c r="V28">
        <f t="shared" si="5"/>
      </c>
      <c r="W28">
        <f t="shared" si="1"/>
        <v>0</v>
      </c>
    </row>
    <row r="29" spans="2:23" ht="18" customHeight="1">
      <c r="B29" s="36">
        <v>21</v>
      </c>
      <c r="C29" s="70">
        <f t="shared" si="0"/>
        <v>234817.29658617775</v>
      </c>
      <c r="D29" s="70"/>
      <c r="E29" s="36"/>
      <c r="F29" s="6">
        <v>42945</v>
      </c>
      <c r="G29" s="36" t="s">
        <v>44</v>
      </c>
      <c r="H29" s="81">
        <v>1.4281</v>
      </c>
      <c r="I29" s="81"/>
      <c r="J29" s="36">
        <v>81.5</v>
      </c>
      <c r="K29" s="70">
        <f t="shared" si="2"/>
        <v>11740.864829308888</v>
      </c>
      <c r="L29" s="70"/>
      <c r="M29" s="5">
        <f>IF(J29="","",(K29/J29)/LOOKUP(RIGHT($D$2,3),'定数'!$A$6:$A$13,'定数'!$B$6:$B$13))</f>
        <v>1.2004974263097024</v>
      </c>
      <c r="N29" s="36"/>
      <c r="O29" s="6">
        <v>42945</v>
      </c>
      <c r="P29" s="82">
        <v>1.43625</v>
      </c>
      <c r="Q29" s="82"/>
      <c r="R29" s="74">
        <f>IF(P29="","",T29*M29*LOOKUP(RIGHT($D$2,3),'定数'!$A$6:$A$13,'定数'!$B$6:$B$13))</f>
        <v>-11740.864829309035</v>
      </c>
      <c r="S29" s="74"/>
      <c r="T29" s="75">
        <f t="shared" si="3"/>
        <v>-81.50000000000102</v>
      </c>
      <c r="U29" s="75"/>
      <c r="V29">
        <f t="shared" si="5"/>
      </c>
      <c r="W29">
        <f t="shared" si="1"/>
        <v>1</v>
      </c>
    </row>
    <row r="30" spans="2:23" ht="18" customHeight="1">
      <c r="B30" s="36">
        <v>22</v>
      </c>
      <c r="C30" s="70">
        <f t="shared" si="0"/>
        <v>223076.43175686873</v>
      </c>
      <c r="D30" s="70"/>
      <c r="E30" s="36"/>
      <c r="F30" s="6">
        <v>43014</v>
      </c>
      <c r="G30" s="36" t="s">
        <v>45</v>
      </c>
      <c r="H30" s="81">
        <v>1.3367</v>
      </c>
      <c r="I30" s="81"/>
      <c r="J30" s="36">
        <v>125.3</v>
      </c>
      <c r="K30" s="70">
        <f t="shared" si="2"/>
        <v>11153.821587843437</v>
      </c>
      <c r="L30" s="70"/>
      <c r="M30" s="5">
        <f>IF(J30="","",(K30/J30)/LOOKUP(RIGHT($D$2,3),'定数'!$A$6:$A$13,'定数'!$B$6:$B$13))</f>
        <v>0.7418077672149134</v>
      </c>
      <c r="N30" s="36"/>
      <c r="O30" s="6">
        <v>43014</v>
      </c>
      <c r="P30" s="82">
        <v>1.34207</v>
      </c>
      <c r="Q30" s="82"/>
      <c r="R30" s="74">
        <f>IF(P30="","",T30*M30*LOOKUP(RIGHT($D$2,3),'定数'!$A$6:$A$13,'定数'!$B$6:$B$13))</f>
        <v>4780.209251932988</v>
      </c>
      <c r="S30" s="74"/>
      <c r="T30" s="75">
        <f t="shared" si="3"/>
        <v>53.70000000000097</v>
      </c>
      <c r="U30" s="75"/>
      <c r="V30">
        <f t="shared" si="5"/>
      </c>
      <c r="W30">
        <f t="shared" si="1"/>
        <v>0</v>
      </c>
    </row>
    <row r="31" spans="2:23" ht="18" customHeight="1">
      <c r="B31" s="36">
        <v>23</v>
      </c>
      <c r="C31" s="70">
        <f t="shared" si="0"/>
        <v>227856.6410088017</v>
      </c>
      <c r="D31" s="70"/>
      <c r="E31" s="36"/>
      <c r="F31" s="6">
        <v>43029</v>
      </c>
      <c r="G31" s="36" t="s">
        <v>45</v>
      </c>
      <c r="H31" s="81">
        <v>1.37975</v>
      </c>
      <c r="I31" s="81"/>
      <c r="J31" s="36">
        <v>93.2</v>
      </c>
      <c r="K31" s="70">
        <f t="shared" si="2"/>
        <v>11392.832050440085</v>
      </c>
      <c r="L31" s="70"/>
      <c r="M31" s="5">
        <f>IF(J31="","",(K31/J31)/LOOKUP(RIGHT($D$2,3),'定数'!$A$6:$A$13,'定数'!$B$6:$B$13))</f>
        <v>1.0186723936373467</v>
      </c>
      <c r="N31" s="36"/>
      <c r="O31" s="6">
        <v>43029</v>
      </c>
      <c r="P31" s="82">
        <v>1.38313</v>
      </c>
      <c r="Q31" s="82"/>
      <c r="R31" s="74">
        <f>IF(P31="","",T31*M31*LOOKUP(RIGHT($D$2,3),'定数'!$A$6:$A$13,'定数'!$B$6:$B$13))</f>
        <v>4131.735228593003</v>
      </c>
      <c r="S31" s="74"/>
      <c r="T31" s="75">
        <f t="shared" si="3"/>
        <v>33.799999999999386</v>
      </c>
      <c r="U31" s="75"/>
      <c r="V31">
        <f t="shared" si="5"/>
      </c>
      <c r="W31">
        <f t="shared" si="1"/>
        <v>0</v>
      </c>
    </row>
    <row r="32" spans="2:23" ht="18" customHeight="1">
      <c r="B32" s="36">
        <v>24</v>
      </c>
      <c r="C32" s="70">
        <f t="shared" si="0"/>
        <v>231988.3762373947</v>
      </c>
      <c r="D32" s="70"/>
      <c r="E32" s="36"/>
      <c r="F32" s="6">
        <v>43063</v>
      </c>
      <c r="G32" s="36" t="s">
        <v>44</v>
      </c>
      <c r="H32" s="81">
        <v>1.33548</v>
      </c>
      <c r="I32" s="81"/>
      <c r="J32" s="36">
        <v>56.1</v>
      </c>
      <c r="K32" s="70">
        <f t="shared" si="2"/>
        <v>11599.418811869735</v>
      </c>
      <c r="L32" s="70"/>
      <c r="M32" s="5">
        <f>IF(J32="","",(K32/J32)/LOOKUP(RIGHT($D$2,3),'定数'!$A$6:$A$13,'定数'!$B$6:$B$13))</f>
        <v>1.7230271556550407</v>
      </c>
      <c r="N32" s="36"/>
      <c r="O32" s="6">
        <v>43064</v>
      </c>
      <c r="P32" s="82">
        <v>1.3274</v>
      </c>
      <c r="Q32" s="82"/>
      <c r="R32" s="74">
        <f>IF(P32="","",T32*M32*LOOKUP(RIGHT($D$2,3),'定数'!$A$6:$A$13,'定数'!$B$6:$B$13))</f>
        <v>16706.471301231453</v>
      </c>
      <c r="S32" s="74"/>
      <c r="T32" s="75">
        <f t="shared" si="3"/>
        <v>80.80000000000086</v>
      </c>
      <c r="U32" s="75"/>
      <c r="V32">
        <f t="shared" si="5"/>
      </c>
      <c r="W32">
        <f t="shared" si="1"/>
        <v>0</v>
      </c>
    </row>
    <row r="33" spans="2:23" ht="18" customHeight="1">
      <c r="B33" s="36">
        <v>25</v>
      </c>
      <c r="C33" s="70">
        <f t="shared" si="0"/>
        <v>248694.84753862614</v>
      </c>
      <c r="D33" s="70"/>
      <c r="E33" s="36">
        <v>2016</v>
      </c>
      <c r="F33" s="6">
        <v>42768</v>
      </c>
      <c r="G33" s="36" t="s">
        <v>45</v>
      </c>
      <c r="H33" s="81">
        <v>1.3151</v>
      </c>
      <c r="I33" s="81"/>
      <c r="J33" s="36">
        <v>67</v>
      </c>
      <c r="K33" s="70">
        <f t="shared" si="2"/>
        <v>12434.742376931308</v>
      </c>
      <c r="L33" s="70"/>
      <c r="M33" s="5">
        <f>IF(J33="","",(K33/J33)/LOOKUP(RIGHT($D$2,3),'定数'!$A$6:$A$13,'定数'!$B$6:$B$13))</f>
        <v>1.5466097483745407</v>
      </c>
      <c r="N33" s="36">
        <v>2016</v>
      </c>
      <c r="O33" s="6">
        <v>42769</v>
      </c>
      <c r="P33" s="82">
        <v>1.3084</v>
      </c>
      <c r="Q33" s="82"/>
      <c r="R33" s="74">
        <f>IF(P33="","",T33*M33*LOOKUP(RIGHT($D$2,3),'定数'!$A$6:$A$13,'定数'!$B$6:$B$13))</f>
        <v>-12434.742376931175</v>
      </c>
      <c r="S33" s="74"/>
      <c r="T33" s="75">
        <f t="shared" si="3"/>
        <v>-66.99999999999929</v>
      </c>
      <c r="U33" s="75"/>
      <c r="V33">
        <f t="shared" si="5"/>
      </c>
      <c r="W33">
        <f t="shared" si="1"/>
        <v>1</v>
      </c>
    </row>
    <row r="34" spans="2:23" ht="18" customHeight="1">
      <c r="B34" s="36">
        <v>26</v>
      </c>
      <c r="C34" s="70">
        <f t="shared" si="0"/>
        <v>236260.10516169496</v>
      </c>
      <c r="D34" s="70"/>
      <c r="E34" s="36"/>
      <c r="F34" s="6" t="s">
        <v>49</v>
      </c>
      <c r="G34" s="36" t="s">
        <v>45</v>
      </c>
      <c r="H34" s="81">
        <v>1.3266</v>
      </c>
      <c r="I34" s="81"/>
      <c r="J34" s="36">
        <v>53</v>
      </c>
      <c r="K34" s="70">
        <f t="shared" si="2"/>
        <v>11813.005258084748</v>
      </c>
      <c r="L34" s="70"/>
      <c r="M34" s="5">
        <f>IF(J34="","",(K34/J34)/LOOKUP(RIGHT($D$2,3),'定数'!$A$6:$A$13,'定数'!$B$6:$B$13))</f>
        <v>1.857390763849803</v>
      </c>
      <c r="N34" s="36"/>
      <c r="O34" s="6">
        <v>42776</v>
      </c>
      <c r="P34" s="82">
        <v>1.3268</v>
      </c>
      <c r="Q34" s="82"/>
      <c r="R34" s="74">
        <f>IF(P34="","",T34*M34*LOOKUP(RIGHT($D$2,3),'定数'!$A$6:$A$13,'定数'!$B$6:$B$13))</f>
        <v>445.7737833239037</v>
      </c>
      <c r="S34" s="74"/>
      <c r="T34" s="75">
        <f t="shared" si="3"/>
        <v>1.9999999999997797</v>
      </c>
      <c r="U34" s="75"/>
      <c r="V34">
        <f t="shared" si="5"/>
      </c>
      <c r="W34">
        <f t="shared" si="1"/>
        <v>0</v>
      </c>
    </row>
    <row r="35" spans="2:23" ht="18" customHeight="1">
      <c r="B35" s="36">
        <v>27</v>
      </c>
      <c r="C35" s="70">
        <f t="shared" si="0"/>
        <v>236705.87894501886</v>
      </c>
      <c r="D35" s="70"/>
      <c r="E35" s="36"/>
      <c r="F35" s="6"/>
      <c r="G35" s="36"/>
      <c r="H35" s="81"/>
      <c r="I35" s="81"/>
      <c r="J35" s="36"/>
      <c r="K35" s="70">
        <f t="shared" si="2"/>
      </c>
      <c r="L35" s="70"/>
      <c r="M35" s="5">
        <f>IF(J35="","",(K35/J35)/LOOKUP(RIGHT($D$2,3),'定数'!$A$6:$A$13,'定数'!$B$6:$B$13))</f>
      </c>
      <c r="N35" s="36"/>
      <c r="O35" s="6"/>
      <c r="P35" s="82"/>
      <c r="Q35" s="82"/>
      <c r="R35" s="74">
        <f>IF(P35="","",T35*M35*LOOKUP(RIGHT($D$2,3),'定数'!$A$6:$A$13,'定数'!$B$6:$B$13))</f>
      </c>
      <c r="S35" s="74"/>
      <c r="T35" s="75">
        <f t="shared" si="3"/>
      </c>
      <c r="U35" s="75"/>
      <c r="V35">
        <f t="shared" si="5"/>
      </c>
      <c r="W35">
        <f t="shared" si="1"/>
      </c>
    </row>
    <row r="36" spans="2:23" ht="18" customHeight="1">
      <c r="B36" s="36">
        <v>28</v>
      </c>
      <c r="C36" s="70">
        <f t="shared" si="0"/>
      </c>
      <c r="D36" s="70"/>
      <c r="E36" s="36"/>
      <c r="F36" s="6"/>
      <c r="G36" s="36"/>
      <c r="H36" s="81"/>
      <c r="I36" s="81"/>
      <c r="J36" s="36"/>
      <c r="K36" s="70">
        <f t="shared" si="2"/>
      </c>
      <c r="L36" s="70"/>
      <c r="M36" s="5">
        <f>IF(J36="","",(K36/J36)/LOOKUP(RIGHT($D$2,3),'定数'!$A$6:$A$13,'定数'!$B$6:$B$13))</f>
      </c>
      <c r="N36" s="36"/>
      <c r="O36" s="6"/>
      <c r="P36" s="82"/>
      <c r="Q36" s="82"/>
      <c r="R36" s="74">
        <f>IF(P36="","",T36*M36*LOOKUP(RIGHT($D$2,3),'定数'!$A$6:$A$13,'定数'!$B$6:$B$13))</f>
      </c>
      <c r="S36" s="74"/>
      <c r="T36" s="75">
        <f t="shared" si="3"/>
      </c>
      <c r="U36" s="75"/>
      <c r="V36">
        <f t="shared" si="5"/>
      </c>
      <c r="W36">
        <f t="shared" si="1"/>
      </c>
    </row>
    <row r="37" spans="2:23" ht="18" customHeight="1">
      <c r="B37" s="36">
        <v>29</v>
      </c>
      <c r="C37" s="70">
        <f t="shared" si="0"/>
      </c>
      <c r="D37" s="70"/>
      <c r="E37" s="36"/>
      <c r="F37" s="6"/>
      <c r="G37" s="36"/>
      <c r="H37" s="81"/>
      <c r="I37" s="81"/>
      <c r="J37" s="36"/>
      <c r="K37" s="70">
        <f t="shared" si="2"/>
      </c>
      <c r="L37" s="70"/>
      <c r="M37" s="5">
        <f>IF(J37="","",(K37/J37)/LOOKUP(RIGHT($D$2,3),'定数'!$A$6:$A$13,'定数'!$B$6:$B$13))</f>
      </c>
      <c r="N37" s="36"/>
      <c r="O37" s="6"/>
      <c r="P37" s="82"/>
      <c r="Q37" s="82"/>
      <c r="R37" s="74">
        <f>IF(P37="","",T37*M37*LOOKUP(RIGHT($D$2,3),'定数'!$A$6:$A$13,'定数'!$B$6:$B$13))</f>
      </c>
      <c r="S37" s="74"/>
      <c r="T37" s="75">
        <f t="shared" si="3"/>
      </c>
      <c r="U37" s="75"/>
      <c r="V37">
        <f t="shared" si="5"/>
      </c>
      <c r="W37">
        <f t="shared" si="1"/>
      </c>
    </row>
    <row r="38" spans="2:23" ht="18" customHeight="1">
      <c r="B38" s="36">
        <v>30</v>
      </c>
      <c r="C38" s="70">
        <f t="shared" si="0"/>
      </c>
      <c r="D38" s="70"/>
      <c r="E38" s="36"/>
      <c r="F38" s="6"/>
      <c r="G38" s="36"/>
      <c r="H38" s="81"/>
      <c r="I38" s="81"/>
      <c r="J38" s="36"/>
      <c r="K38" s="70">
        <f t="shared" si="2"/>
      </c>
      <c r="L38" s="70"/>
      <c r="M38" s="5">
        <f>IF(J38="","",(K38/J38)/LOOKUP(RIGHT($D$2,3),'定数'!$A$6:$A$13,'定数'!$B$6:$B$13))</f>
      </c>
      <c r="N38" s="36"/>
      <c r="O38" s="6"/>
      <c r="P38" s="82"/>
      <c r="Q38" s="82"/>
      <c r="R38" s="74">
        <f>IF(P38="","",T38*M38*LOOKUP(RIGHT($D$2,3),'定数'!$A$6:$A$13,'定数'!$B$6:$B$13))</f>
      </c>
      <c r="S38" s="74"/>
      <c r="T38" s="75">
        <f t="shared" si="3"/>
      </c>
      <c r="U38" s="75"/>
      <c r="V38">
        <f t="shared" si="5"/>
      </c>
      <c r="W38">
        <f t="shared" si="1"/>
      </c>
    </row>
    <row r="39" spans="2:23" ht="18">
      <c r="B39" s="36">
        <v>31</v>
      </c>
      <c r="C39" s="70">
        <f t="shared" si="0"/>
      </c>
      <c r="D39" s="70"/>
      <c r="E39" s="36"/>
      <c r="F39" s="6"/>
      <c r="G39" s="36"/>
      <c r="H39" s="76"/>
      <c r="I39" s="76"/>
      <c r="J39" s="36"/>
      <c r="K39" s="70">
        <f t="shared" si="2"/>
      </c>
      <c r="L39" s="70"/>
      <c r="M39" s="5">
        <f>IF(J39="","",(K39/J39)/LOOKUP(RIGHT($D$2,3),'定数'!$A$6:$A$13,'定数'!$B$6:$B$13))</f>
      </c>
      <c r="N39" s="36"/>
      <c r="O39" s="6"/>
      <c r="P39" s="79"/>
      <c r="Q39" s="80"/>
      <c r="R39" s="74">
        <f>IF(P39="","",T39*M39*LOOKUP(RIGHT($D$2,3),'定数'!$A$6:$A$13,'定数'!$B$6:$B$13))</f>
      </c>
      <c r="S39" s="74"/>
      <c r="T39" s="75">
        <f t="shared" si="3"/>
      </c>
      <c r="U39" s="75"/>
      <c r="V39">
        <f t="shared" si="5"/>
      </c>
      <c r="W39">
        <f t="shared" si="1"/>
      </c>
    </row>
    <row r="40" spans="2:23" ht="18">
      <c r="B40" s="36">
        <v>32</v>
      </c>
      <c r="C40" s="70">
        <f t="shared" si="0"/>
      </c>
      <c r="D40" s="70"/>
      <c r="E40" s="36"/>
      <c r="F40" s="6"/>
      <c r="G40" s="36"/>
      <c r="H40" s="76"/>
      <c r="I40" s="76"/>
      <c r="J40" s="36"/>
      <c r="K40" s="70">
        <f t="shared" si="2"/>
      </c>
      <c r="L40" s="70"/>
      <c r="M40" s="5">
        <f>IF(J40="","",(K40/J40)/LOOKUP(RIGHT($D$2,3),'定数'!$A$6:$A$13,'定数'!$B$6:$B$13))</f>
      </c>
      <c r="N40" s="36"/>
      <c r="O40" s="6"/>
      <c r="P40" s="79"/>
      <c r="Q40" s="80"/>
      <c r="R40" s="74">
        <f>IF(P40="","",T40*M40*LOOKUP(RIGHT($D$2,3),'定数'!$A$6:$A$13,'定数'!$B$6:$B$13))</f>
      </c>
      <c r="S40" s="74"/>
      <c r="T40" s="75">
        <f t="shared" si="3"/>
      </c>
      <c r="U40" s="75"/>
      <c r="V40">
        <f t="shared" si="5"/>
      </c>
      <c r="W40">
        <f t="shared" si="1"/>
      </c>
    </row>
    <row r="41" spans="2:23" ht="18">
      <c r="B41" s="36">
        <v>33</v>
      </c>
      <c r="C41" s="70">
        <f t="shared" si="0"/>
      </c>
      <c r="D41" s="70"/>
      <c r="E41" s="36"/>
      <c r="F41" s="6"/>
      <c r="G41" s="36"/>
      <c r="H41" s="76"/>
      <c r="I41" s="76"/>
      <c r="J41" s="36"/>
      <c r="K41" s="70">
        <f t="shared" si="2"/>
      </c>
      <c r="L41" s="70"/>
      <c r="M41" s="5">
        <f>IF(J41="","",(K41/J41)/LOOKUP(RIGHT($D$2,3),'定数'!$A$6:$A$13,'定数'!$B$6:$B$13))</f>
      </c>
      <c r="N41" s="36"/>
      <c r="O41" s="6"/>
      <c r="P41" s="79"/>
      <c r="Q41" s="80"/>
      <c r="R41" s="74">
        <f>IF(P41="","",T41*M41*LOOKUP(RIGHT($D$2,3),'定数'!$A$6:$A$13,'定数'!$B$6:$B$13))</f>
      </c>
      <c r="S41" s="74"/>
      <c r="T41" s="75">
        <f t="shared" si="3"/>
      </c>
      <c r="U41" s="75"/>
      <c r="V41">
        <f t="shared" si="5"/>
      </c>
      <c r="W41">
        <f t="shared" si="1"/>
      </c>
    </row>
    <row r="42" spans="2:23" ht="18">
      <c r="B42" s="36">
        <v>34</v>
      </c>
      <c r="C42" s="70">
        <f t="shared" si="0"/>
      </c>
      <c r="D42" s="70"/>
      <c r="E42" s="36"/>
      <c r="F42" s="6"/>
      <c r="G42" s="36"/>
      <c r="H42" s="76"/>
      <c r="I42" s="76"/>
      <c r="J42" s="36"/>
      <c r="K42" s="70">
        <f t="shared" si="2"/>
      </c>
      <c r="L42" s="70"/>
      <c r="M42" s="5">
        <f>IF(J42="","",(K42/J42)/LOOKUP(RIGHT($D$2,3),'定数'!$A$6:$A$13,'定数'!$B$6:$B$13))</f>
      </c>
      <c r="N42" s="36"/>
      <c r="O42" s="6"/>
      <c r="P42" s="79"/>
      <c r="Q42" s="80"/>
      <c r="R42" s="74">
        <f>IF(P42="","",T42*M42*LOOKUP(RIGHT($D$2,3),'定数'!$A$6:$A$13,'定数'!$B$6:$B$13))</f>
      </c>
      <c r="S42" s="74"/>
      <c r="T42" s="75">
        <f t="shared" si="3"/>
      </c>
      <c r="U42" s="75"/>
      <c r="V42">
        <f t="shared" si="5"/>
      </c>
      <c r="W42">
        <f t="shared" si="1"/>
      </c>
    </row>
    <row r="43" spans="2:23" ht="18">
      <c r="B43" s="36">
        <v>35</v>
      </c>
      <c r="C43" s="70">
        <f t="shared" si="0"/>
      </c>
      <c r="D43" s="70"/>
      <c r="E43" s="36"/>
      <c r="F43" s="6"/>
      <c r="G43" s="36"/>
      <c r="H43" s="76"/>
      <c r="I43" s="76"/>
      <c r="J43" s="36"/>
      <c r="K43" s="70">
        <f t="shared" si="2"/>
      </c>
      <c r="L43" s="70"/>
      <c r="M43" s="5">
        <f>IF(J43="","",(K43/J43)/LOOKUP(RIGHT($D$2,3),'定数'!$A$6:$A$13,'定数'!$B$6:$B$13))</f>
      </c>
      <c r="N43" s="36"/>
      <c r="O43" s="6"/>
      <c r="P43" s="79"/>
      <c r="Q43" s="80"/>
      <c r="R43" s="74">
        <f>IF(P43="","",T43*M43*LOOKUP(RIGHT($D$2,3),'定数'!$A$6:$A$13,'定数'!$B$6:$B$13))</f>
      </c>
      <c r="S43" s="74"/>
      <c r="T43" s="75">
        <f t="shared" si="3"/>
      </c>
      <c r="U43" s="75"/>
      <c r="V43">
        <f t="shared" si="5"/>
      </c>
      <c r="W43">
        <f t="shared" si="1"/>
      </c>
    </row>
    <row r="44" spans="2:23" ht="18">
      <c r="B44" s="36">
        <v>36</v>
      </c>
      <c r="C44" s="70">
        <f t="shared" si="0"/>
      </c>
      <c r="D44" s="70"/>
      <c r="E44" s="36"/>
      <c r="F44" s="6"/>
      <c r="G44" s="36"/>
      <c r="H44" s="76"/>
      <c r="I44" s="76"/>
      <c r="J44" s="36"/>
      <c r="K44" s="70">
        <f t="shared" si="2"/>
      </c>
      <c r="L44" s="70"/>
      <c r="M44" s="5">
        <f>IF(J44="","",(K44/J44)/LOOKUP(RIGHT($D$2,3),'定数'!$A$6:$A$13,'定数'!$B$6:$B$13))</f>
      </c>
      <c r="N44" s="36"/>
      <c r="O44" s="6"/>
      <c r="P44" s="79"/>
      <c r="Q44" s="80"/>
      <c r="R44" s="74">
        <f>IF(P44="","",T44*M44*LOOKUP(RIGHT($D$2,3),'定数'!$A$6:$A$13,'定数'!$B$6:$B$13))</f>
      </c>
      <c r="S44" s="74"/>
      <c r="T44" s="75">
        <f t="shared" si="3"/>
      </c>
      <c r="U44" s="75"/>
      <c r="V44">
        <f t="shared" si="5"/>
      </c>
      <c r="W44">
        <f t="shared" si="1"/>
      </c>
    </row>
    <row r="45" spans="2:23" ht="18">
      <c r="B45" s="36">
        <v>37</v>
      </c>
      <c r="C45" s="70">
        <f t="shared" si="0"/>
      </c>
      <c r="D45" s="70"/>
      <c r="E45" s="36"/>
      <c r="F45" s="6"/>
      <c r="G45" s="36"/>
      <c r="H45" s="76"/>
      <c r="I45" s="76"/>
      <c r="J45" s="36"/>
      <c r="K45" s="70">
        <f t="shared" si="2"/>
      </c>
      <c r="L45" s="70"/>
      <c r="M45" s="5">
        <f>IF(J45="","",(K45/J45)/LOOKUP(RIGHT($D$2,3),'定数'!$A$6:$A$13,'定数'!$B$6:$B$13))</f>
      </c>
      <c r="N45" s="36"/>
      <c r="O45" s="6"/>
      <c r="P45" s="79"/>
      <c r="Q45" s="80"/>
      <c r="R45" s="74">
        <f>IF(P45="","",T45*M45*LOOKUP(RIGHT($D$2,3),'定数'!$A$6:$A$13,'定数'!$B$6:$B$13))</f>
      </c>
      <c r="S45" s="74"/>
      <c r="T45" s="75">
        <f t="shared" si="3"/>
      </c>
      <c r="U45" s="75"/>
      <c r="V45">
        <f t="shared" si="5"/>
      </c>
      <c r="W45">
        <f t="shared" si="1"/>
      </c>
    </row>
    <row r="46" spans="2:23" ht="18">
      <c r="B46" s="36">
        <v>38</v>
      </c>
      <c r="C46" s="70">
        <f t="shared" si="0"/>
      </c>
      <c r="D46" s="70"/>
      <c r="E46" s="36"/>
      <c r="F46" s="6"/>
      <c r="G46" s="36"/>
      <c r="H46" s="76"/>
      <c r="I46" s="76"/>
      <c r="J46" s="36"/>
      <c r="K46" s="70">
        <f t="shared" si="2"/>
      </c>
      <c r="L46" s="70"/>
      <c r="M46" s="5">
        <f>IF(J46="","",(K46/J46)/LOOKUP(RIGHT($D$2,3),'定数'!$A$6:$A$13,'定数'!$B$6:$B$13))</f>
      </c>
      <c r="N46" s="36"/>
      <c r="O46" s="6"/>
      <c r="P46" s="79"/>
      <c r="Q46" s="80"/>
      <c r="R46" s="74">
        <f>IF(P46="","",T46*M46*LOOKUP(RIGHT($D$2,3),'定数'!$A$6:$A$13,'定数'!$B$6:$B$13))</f>
      </c>
      <c r="S46" s="74"/>
      <c r="T46" s="75">
        <f t="shared" si="3"/>
      </c>
      <c r="U46" s="75"/>
      <c r="V46">
        <f t="shared" si="5"/>
      </c>
      <c r="W46">
        <f t="shared" si="1"/>
      </c>
    </row>
    <row r="47" spans="2:23" ht="18">
      <c r="B47" s="36">
        <v>39</v>
      </c>
      <c r="C47" s="70">
        <f t="shared" si="0"/>
      </c>
      <c r="D47" s="70"/>
      <c r="E47" s="36"/>
      <c r="F47" s="6"/>
      <c r="G47" s="36"/>
      <c r="H47" s="76"/>
      <c r="I47" s="76"/>
      <c r="J47" s="36"/>
      <c r="K47" s="70">
        <f t="shared" si="2"/>
      </c>
      <c r="L47" s="70"/>
      <c r="M47" s="5">
        <f>IF(J47="","",(K47/J47)/LOOKUP(RIGHT($D$2,3),'定数'!$A$6:$A$13,'定数'!$B$6:$B$13))</f>
      </c>
      <c r="N47" s="36"/>
      <c r="O47" s="6"/>
      <c r="P47" s="79"/>
      <c r="Q47" s="80"/>
      <c r="R47" s="74">
        <f>IF(P47="","",T47*M47*LOOKUP(RIGHT($D$2,3),'定数'!$A$6:$A$13,'定数'!$B$6:$B$13))</f>
      </c>
      <c r="S47" s="74"/>
      <c r="T47" s="75">
        <f t="shared" si="3"/>
      </c>
      <c r="U47" s="75"/>
      <c r="V47">
        <f t="shared" si="5"/>
      </c>
      <c r="W47">
        <f t="shared" si="1"/>
      </c>
    </row>
    <row r="48" spans="2:23" ht="18">
      <c r="B48" s="36">
        <v>40</v>
      </c>
      <c r="C48" s="70">
        <f t="shared" si="0"/>
      </c>
      <c r="D48" s="70"/>
      <c r="E48" s="36"/>
      <c r="F48" s="6"/>
      <c r="G48" s="36"/>
      <c r="H48" s="76"/>
      <c r="I48" s="76"/>
      <c r="J48" s="36"/>
      <c r="K48" s="70">
        <f t="shared" si="2"/>
      </c>
      <c r="L48" s="70"/>
      <c r="M48" s="5">
        <f>IF(J48="","",(K48/J48)/LOOKUP(RIGHT($D$2,3),'定数'!$A$6:$A$13,'定数'!$B$6:$B$13))</f>
      </c>
      <c r="N48" s="36"/>
      <c r="O48" s="6"/>
      <c r="P48" s="79"/>
      <c r="Q48" s="80"/>
      <c r="R48" s="74">
        <f>IF(P48="","",T48*M48*LOOKUP(RIGHT($D$2,3),'定数'!$A$6:$A$13,'定数'!$B$6:$B$13))</f>
      </c>
      <c r="S48" s="74"/>
      <c r="T48" s="75">
        <f t="shared" si="3"/>
      </c>
      <c r="U48" s="75"/>
      <c r="V48">
        <f t="shared" si="5"/>
      </c>
      <c r="W48">
        <f t="shared" si="1"/>
      </c>
    </row>
    <row r="49" spans="2:23" ht="18">
      <c r="B49" s="36">
        <v>41</v>
      </c>
      <c r="C49" s="70">
        <f t="shared" si="0"/>
      </c>
      <c r="D49" s="70"/>
      <c r="E49" s="36"/>
      <c r="F49" s="6"/>
      <c r="G49" s="36"/>
      <c r="H49" s="76"/>
      <c r="I49" s="76"/>
      <c r="J49" s="36"/>
      <c r="K49" s="70">
        <f t="shared" si="2"/>
      </c>
      <c r="L49" s="70"/>
      <c r="M49" s="5">
        <f>IF(J49="","",(K49/J49)/LOOKUP(RIGHT($D$2,3),'定数'!$A$6:$A$13,'定数'!$B$6:$B$13))</f>
      </c>
      <c r="N49" s="36"/>
      <c r="O49" s="6"/>
      <c r="P49" s="79"/>
      <c r="Q49" s="80"/>
      <c r="R49" s="74">
        <f>IF(P49="","",T49*M49*LOOKUP(RIGHT($D$2,3),'定数'!$A$6:$A$13,'定数'!$B$6:$B$13))</f>
      </c>
      <c r="S49" s="74"/>
      <c r="T49" s="75">
        <f t="shared" si="3"/>
      </c>
      <c r="U49" s="75"/>
      <c r="V49">
        <f t="shared" si="5"/>
      </c>
      <c r="W49">
        <f t="shared" si="1"/>
      </c>
    </row>
    <row r="50" spans="2:23" ht="18">
      <c r="B50" s="36">
        <v>42</v>
      </c>
      <c r="C50" s="70">
        <f t="shared" si="0"/>
      </c>
      <c r="D50" s="70"/>
      <c r="E50" s="36"/>
      <c r="F50" s="6"/>
      <c r="G50" s="36"/>
      <c r="H50" s="76"/>
      <c r="I50" s="76"/>
      <c r="J50" s="36"/>
      <c r="K50" s="70">
        <f t="shared" si="2"/>
      </c>
      <c r="L50" s="70"/>
      <c r="M50" s="5">
        <f>IF(J50="","",(K50/J50)/LOOKUP(RIGHT($D$2,3),'定数'!$A$6:$A$13,'定数'!$B$6:$B$13))</f>
      </c>
      <c r="N50" s="36"/>
      <c r="O50" s="6"/>
      <c r="P50" s="79"/>
      <c r="Q50" s="80"/>
      <c r="R50" s="74">
        <f>IF(P50="","",T50*M50*LOOKUP(RIGHT($D$2,3),'定数'!$A$6:$A$13,'定数'!$B$6:$B$13))</f>
      </c>
      <c r="S50" s="74"/>
      <c r="T50" s="75">
        <f t="shared" si="3"/>
      </c>
      <c r="U50" s="75"/>
      <c r="V50">
        <f t="shared" si="5"/>
      </c>
      <c r="W50">
        <f t="shared" si="1"/>
      </c>
    </row>
    <row r="51" spans="2:23" ht="18">
      <c r="B51" s="36">
        <v>43</v>
      </c>
      <c r="C51" s="70">
        <f t="shared" si="0"/>
      </c>
      <c r="D51" s="70"/>
      <c r="E51" s="36"/>
      <c r="F51" s="6"/>
      <c r="G51" s="36"/>
      <c r="H51" s="76"/>
      <c r="I51" s="76"/>
      <c r="J51" s="36"/>
      <c r="K51" s="70">
        <f t="shared" si="2"/>
      </c>
      <c r="L51" s="70"/>
      <c r="M51" s="5">
        <f>IF(J51="","",(K51/J51)/LOOKUP(RIGHT($D$2,3),'定数'!$A$6:$A$13,'定数'!$B$6:$B$13))</f>
      </c>
      <c r="N51" s="36"/>
      <c r="O51" s="6"/>
      <c r="P51" s="79"/>
      <c r="Q51" s="80"/>
      <c r="R51" s="74">
        <f>IF(P51="","",T51*M51*LOOKUP(RIGHT($D$2,3),'定数'!$A$6:$A$13,'定数'!$B$6:$B$13))</f>
      </c>
      <c r="S51" s="74"/>
      <c r="T51" s="75">
        <f t="shared" si="3"/>
      </c>
      <c r="U51" s="75"/>
      <c r="V51">
        <f t="shared" si="5"/>
      </c>
      <c r="W51">
        <f t="shared" si="1"/>
      </c>
    </row>
    <row r="52" spans="2:23" ht="18">
      <c r="B52" s="36">
        <v>44</v>
      </c>
      <c r="C52" s="70">
        <f t="shared" si="0"/>
      </c>
      <c r="D52" s="70"/>
      <c r="E52" s="36"/>
      <c r="F52" s="6"/>
      <c r="G52" s="36"/>
      <c r="H52" s="76"/>
      <c r="I52" s="76"/>
      <c r="J52" s="36"/>
      <c r="K52" s="70">
        <f t="shared" si="2"/>
      </c>
      <c r="L52" s="70"/>
      <c r="M52" s="5">
        <f>IF(J52="","",(K52/J52)/LOOKUP(RIGHT($D$2,3),'定数'!$A$6:$A$13,'定数'!$B$6:$B$13))</f>
      </c>
      <c r="N52" s="36"/>
      <c r="O52" s="6"/>
      <c r="P52" s="79"/>
      <c r="Q52" s="80"/>
      <c r="R52" s="74">
        <f>IF(P52="","",T52*M52*LOOKUP(RIGHT($D$2,3),'定数'!$A$6:$A$13,'定数'!$B$6:$B$13))</f>
      </c>
      <c r="S52" s="74"/>
      <c r="T52" s="75">
        <f t="shared" si="3"/>
      </c>
      <c r="U52" s="75"/>
      <c r="V52">
        <f t="shared" si="5"/>
      </c>
      <c r="W52">
        <f t="shared" si="1"/>
      </c>
    </row>
    <row r="53" spans="2:23" ht="18">
      <c r="B53" s="36">
        <v>45</v>
      </c>
      <c r="C53" s="70">
        <f t="shared" si="0"/>
      </c>
      <c r="D53" s="70"/>
      <c r="E53" s="36"/>
      <c r="F53" s="6"/>
      <c r="G53" s="36"/>
      <c r="H53" s="76"/>
      <c r="I53" s="76"/>
      <c r="J53" s="36"/>
      <c r="K53" s="70">
        <f t="shared" si="2"/>
      </c>
      <c r="L53" s="70"/>
      <c r="M53" s="5">
        <f>IF(J53="","",(K53/J53)/LOOKUP(RIGHT($D$2,3),'定数'!$A$6:$A$13,'定数'!$B$6:$B$13))</f>
      </c>
      <c r="N53" s="36"/>
      <c r="O53" s="6"/>
      <c r="P53" s="79"/>
      <c r="Q53" s="80"/>
      <c r="R53" s="74">
        <f>IF(P53="","",T53*M53*LOOKUP(RIGHT($D$2,3),'定数'!$A$6:$A$13,'定数'!$B$6:$B$13))</f>
      </c>
      <c r="S53" s="74"/>
      <c r="T53" s="75">
        <f t="shared" si="3"/>
      </c>
      <c r="U53" s="75"/>
      <c r="V53">
        <f t="shared" si="5"/>
      </c>
      <c r="W53">
        <f t="shared" si="1"/>
      </c>
    </row>
    <row r="54" spans="2:23" ht="18">
      <c r="B54" s="36">
        <v>46</v>
      </c>
      <c r="C54" s="70">
        <f t="shared" si="0"/>
      </c>
      <c r="D54" s="70"/>
      <c r="E54" s="36"/>
      <c r="F54" s="6"/>
      <c r="G54" s="36"/>
      <c r="H54" s="76"/>
      <c r="I54" s="76"/>
      <c r="J54" s="36"/>
      <c r="K54" s="70">
        <f t="shared" si="2"/>
      </c>
      <c r="L54" s="70"/>
      <c r="M54" s="5">
        <f>IF(J54="","",(K54/J54)/LOOKUP(RIGHT($D$2,3),'定数'!$A$6:$A$13,'定数'!$B$6:$B$13))</f>
      </c>
      <c r="N54" s="36"/>
      <c r="O54" s="6"/>
      <c r="P54" s="79"/>
      <c r="Q54" s="80"/>
      <c r="R54" s="74">
        <f>IF(P54="","",T54*M54*LOOKUP(RIGHT($D$2,3),'定数'!$A$6:$A$13,'定数'!$B$6:$B$13))</f>
      </c>
      <c r="S54" s="74"/>
      <c r="T54" s="75">
        <f t="shared" si="3"/>
      </c>
      <c r="U54" s="75"/>
      <c r="V54">
        <f t="shared" si="5"/>
      </c>
      <c r="W54">
        <f t="shared" si="1"/>
      </c>
    </row>
    <row r="55" spans="2:23" ht="18">
      <c r="B55" s="36">
        <v>47</v>
      </c>
      <c r="C55" s="70">
        <f t="shared" si="0"/>
      </c>
      <c r="D55" s="70"/>
      <c r="E55" s="36"/>
      <c r="F55" s="6"/>
      <c r="G55" s="36"/>
      <c r="H55" s="76"/>
      <c r="I55" s="76"/>
      <c r="J55" s="36"/>
      <c r="K55" s="70">
        <f t="shared" si="2"/>
      </c>
      <c r="L55" s="70"/>
      <c r="M55" s="5">
        <f>IF(J55="","",(K55/J55)/LOOKUP(RIGHT($D$2,3),'定数'!$A$6:$A$13,'定数'!$B$6:$B$13))</f>
      </c>
      <c r="N55" s="36"/>
      <c r="O55" s="6"/>
      <c r="P55" s="79"/>
      <c r="Q55" s="80"/>
      <c r="R55" s="74">
        <f>IF(P55="","",T55*M55*LOOKUP(RIGHT($D$2,3),'定数'!$A$6:$A$13,'定数'!$B$6:$B$13))</f>
      </c>
      <c r="S55" s="74"/>
      <c r="T55" s="75">
        <f t="shared" si="3"/>
      </c>
      <c r="U55" s="75"/>
      <c r="V55">
        <f t="shared" si="5"/>
      </c>
      <c r="W55">
        <f t="shared" si="1"/>
      </c>
    </row>
    <row r="56" spans="2:23" ht="18">
      <c r="B56" s="36">
        <v>48</v>
      </c>
      <c r="C56" s="70">
        <f t="shared" si="0"/>
      </c>
      <c r="D56" s="70"/>
      <c r="E56" s="36"/>
      <c r="F56" s="6"/>
      <c r="G56" s="36"/>
      <c r="H56" s="76"/>
      <c r="I56" s="76"/>
      <c r="J56" s="36"/>
      <c r="K56" s="70">
        <f t="shared" si="2"/>
      </c>
      <c r="L56" s="70"/>
      <c r="M56" s="5">
        <f>IF(J56="","",(K56/J56)/LOOKUP(RIGHT($D$2,3),'定数'!$A$6:$A$13,'定数'!$B$6:$B$13))</f>
      </c>
      <c r="N56" s="36"/>
      <c r="O56" s="6"/>
      <c r="P56" s="79"/>
      <c r="Q56" s="80"/>
      <c r="R56" s="74">
        <f>IF(P56="","",T56*M56*LOOKUP(RIGHT($D$2,3),'定数'!$A$6:$A$13,'定数'!$B$6:$B$13))</f>
      </c>
      <c r="S56" s="74"/>
      <c r="T56" s="75">
        <f t="shared" si="3"/>
      </c>
      <c r="U56" s="75"/>
      <c r="V56">
        <f t="shared" si="5"/>
      </c>
      <c r="W56">
        <f t="shared" si="1"/>
      </c>
    </row>
    <row r="57" spans="2:23" ht="18">
      <c r="B57" s="36">
        <v>49</v>
      </c>
      <c r="C57" s="70">
        <f t="shared" si="0"/>
      </c>
      <c r="D57" s="70"/>
      <c r="E57" s="36"/>
      <c r="F57" s="6"/>
      <c r="G57" s="36"/>
      <c r="H57" s="76"/>
      <c r="I57" s="76"/>
      <c r="J57" s="36"/>
      <c r="K57" s="70">
        <f t="shared" si="2"/>
      </c>
      <c r="L57" s="70"/>
      <c r="M57" s="5">
        <f>IF(J57="","",(K57/J57)/LOOKUP(RIGHT($D$2,3),'定数'!$A$6:$A$13,'定数'!$B$6:$B$13))</f>
      </c>
      <c r="N57" s="36"/>
      <c r="O57" s="6"/>
      <c r="P57" s="79"/>
      <c r="Q57" s="80"/>
      <c r="R57" s="74">
        <f>IF(P57="","",T57*M57*LOOKUP(RIGHT($D$2,3),'定数'!$A$6:$A$13,'定数'!$B$6:$B$13))</f>
      </c>
      <c r="S57" s="74"/>
      <c r="T57" s="75">
        <f t="shared" si="3"/>
      </c>
      <c r="U57" s="75"/>
      <c r="V57">
        <f t="shared" si="5"/>
      </c>
      <c r="W57">
        <f t="shared" si="1"/>
      </c>
    </row>
    <row r="58" spans="2:23" ht="18">
      <c r="B58" s="36">
        <v>50</v>
      </c>
      <c r="C58" s="70">
        <f t="shared" si="0"/>
      </c>
      <c r="D58" s="70"/>
      <c r="E58" s="36"/>
      <c r="F58" s="6"/>
      <c r="G58" s="36"/>
      <c r="H58" s="76"/>
      <c r="I58" s="76"/>
      <c r="J58" s="36"/>
      <c r="K58" s="70">
        <f t="shared" si="2"/>
      </c>
      <c r="L58" s="70"/>
      <c r="M58" s="5">
        <f>IF(J58="","",(K58/J58)/LOOKUP(RIGHT($D$2,3),'定数'!$A$6:$A$13,'定数'!$B$6:$B$13))</f>
      </c>
      <c r="N58" s="36"/>
      <c r="O58" s="6"/>
      <c r="P58" s="79"/>
      <c r="Q58" s="80"/>
      <c r="R58" s="74">
        <f>IF(P58="","",T58*M58*LOOKUP(RIGHT($D$2,3),'定数'!$A$6:$A$13,'定数'!$B$6:$B$13))</f>
      </c>
      <c r="S58" s="74"/>
      <c r="T58" s="75">
        <f t="shared" si="3"/>
      </c>
      <c r="U58" s="75"/>
      <c r="V58">
        <f t="shared" si="5"/>
      </c>
      <c r="W58">
        <f t="shared" si="1"/>
      </c>
    </row>
    <row r="59" spans="2:23" ht="18">
      <c r="B59" s="36">
        <v>51</v>
      </c>
      <c r="C59" s="70">
        <f t="shared" si="0"/>
      </c>
      <c r="D59" s="70"/>
      <c r="E59" s="36"/>
      <c r="F59" s="6"/>
      <c r="G59" s="36"/>
      <c r="H59" s="76"/>
      <c r="I59" s="76"/>
      <c r="J59" s="36"/>
      <c r="K59" s="70">
        <f t="shared" si="2"/>
      </c>
      <c r="L59" s="70"/>
      <c r="M59" s="5">
        <f>IF(J59="","",(K59/J59)/LOOKUP(RIGHT($D$2,3),'定数'!$A$6:$A$13,'定数'!$B$6:$B$13))</f>
      </c>
      <c r="N59" s="36"/>
      <c r="O59" s="6"/>
      <c r="P59" s="79"/>
      <c r="Q59" s="80"/>
      <c r="R59" s="74">
        <f>IF(P59="","",T59*M59*LOOKUP(RIGHT($D$2,3),'定数'!$A$6:$A$13,'定数'!$B$6:$B$13))</f>
      </c>
      <c r="S59" s="74"/>
      <c r="T59" s="75">
        <f t="shared" si="3"/>
      </c>
      <c r="U59" s="75"/>
      <c r="V59">
        <f t="shared" si="5"/>
      </c>
      <c r="W59">
        <f t="shared" si="1"/>
      </c>
    </row>
    <row r="60" spans="2:23" ht="18">
      <c r="B60" s="36">
        <v>52</v>
      </c>
      <c r="C60" s="70">
        <f t="shared" si="0"/>
      </c>
      <c r="D60" s="70"/>
      <c r="E60" s="36"/>
      <c r="F60" s="6"/>
      <c r="G60" s="36"/>
      <c r="H60" s="76"/>
      <c r="I60" s="76"/>
      <c r="J60" s="36"/>
      <c r="K60" s="70">
        <f t="shared" si="2"/>
      </c>
      <c r="L60" s="70"/>
      <c r="M60" s="5">
        <f>IF(J60="","",(K60/J60)/LOOKUP(RIGHT($D$2,3),'定数'!$A$6:$A$13,'定数'!$B$6:$B$13))</f>
      </c>
      <c r="N60" s="36"/>
      <c r="O60" s="6"/>
      <c r="P60" s="79"/>
      <c r="Q60" s="80"/>
      <c r="R60" s="74">
        <f>IF(P60="","",T60*M60*LOOKUP(RIGHT($D$2,3),'定数'!$A$6:$A$13,'定数'!$B$6:$B$13))</f>
      </c>
      <c r="S60" s="74"/>
      <c r="T60" s="75">
        <f t="shared" si="3"/>
      </c>
      <c r="U60" s="75"/>
      <c r="V60">
        <f t="shared" si="5"/>
      </c>
      <c r="W60">
        <f t="shared" si="1"/>
      </c>
    </row>
    <row r="61" spans="2:23" ht="18">
      <c r="B61" s="36">
        <v>53</v>
      </c>
      <c r="C61" s="70">
        <f t="shared" si="0"/>
      </c>
      <c r="D61" s="70"/>
      <c r="E61" s="36"/>
      <c r="F61" s="6"/>
      <c r="G61" s="36"/>
      <c r="H61" s="76"/>
      <c r="I61" s="76"/>
      <c r="J61" s="36"/>
      <c r="K61" s="70">
        <f t="shared" si="2"/>
      </c>
      <c r="L61" s="70"/>
      <c r="M61" s="5">
        <f>IF(J61="","",(K61/J61)/LOOKUP(RIGHT($D$2,3),'定数'!$A$6:$A$13,'定数'!$B$6:$B$13))</f>
      </c>
      <c r="N61" s="36"/>
      <c r="O61" s="6"/>
      <c r="P61" s="79"/>
      <c r="Q61" s="80"/>
      <c r="R61" s="74">
        <f>IF(P61="","",T61*M61*LOOKUP(RIGHT($D$2,3),'定数'!$A$6:$A$13,'定数'!$B$6:$B$13))</f>
      </c>
      <c r="S61" s="74"/>
      <c r="T61" s="75">
        <f t="shared" si="3"/>
      </c>
      <c r="U61" s="75"/>
      <c r="V61">
        <f t="shared" si="5"/>
      </c>
      <c r="W61">
        <f t="shared" si="1"/>
      </c>
    </row>
    <row r="62" spans="2:23" ht="18">
      <c r="B62" s="36">
        <v>54</v>
      </c>
      <c r="C62" s="70">
        <f t="shared" si="0"/>
      </c>
      <c r="D62" s="70"/>
      <c r="E62" s="36"/>
      <c r="F62" s="6"/>
      <c r="G62" s="36"/>
      <c r="H62" s="76"/>
      <c r="I62" s="76"/>
      <c r="J62" s="36"/>
      <c r="K62" s="70">
        <f t="shared" si="2"/>
      </c>
      <c r="L62" s="70"/>
      <c r="M62" s="5">
        <f>IF(J62="","",(K62/J62)/LOOKUP(RIGHT($D$2,3),'定数'!$A$6:$A$13,'定数'!$B$6:$B$13))</f>
      </c>
      <c r="N62" s="36"/>
      <c r="O62" s="6"/>
      <c r="P62" s="79"/>
      <c r="Q62" s="80"/>
      <c r="R62" s="74">
        <f>IF(P62="","",T62*M62*LOOKUP(RIGHT($D$2,3),'定数'!$A$6:$A$13,'定数'!$B$6:$B$13))</f>
      </c>
      <c r="S62" s="74"/>
      <c r="T62" s="75">
        <f t="shared" si="3"/>
      </c>
      <c r="U62" s="75"/>
      <c r="V62">
        <f t="shared" si="5"/>
      </c>
      <c r="W62">
        <f t="shared" si="1"/>
      </c>
    </row>
    <row r="63" spans="2:23" ht="18">
      <c r="B63" s="36">
        <v>55</v>
      </c>
      <c r="C63" s="70">
        <f t="shared" si="0"/>
      </c>
      <c r="D63" s="70"/>
      <c r="E63" s="36"/>
      <c r="F63" s="6"/>
      <c r="G63" s="36"/>
      <c r="H63" s="76"/>
      <c r="I63" s="76"/>
      <c r="J63" s="36"/>
      <c r="K63" s="70">
        <f t="shared" si="2"/>
      </c>
      <c r="L63" s="70"/>
      <c r="M63" s="5">
        <f>IF(J63="","",(K63/J63)/LOOKUP(RIGHT($D$2,3),'定数'!$A$6:$A$13,'定数'!$B$6:$B$13))</f>
      </c>
      <c r="N63" s="36"/>
      <c r="O63" s="6"/>
      <c r="P63" s="79"/>
      <c r="Q63" s="80"/>
      <c r="R63" s="74">
        <f>IF(P63="","",T63*M63*LOOKUP(RIGHT($D$2,3),'定数'!$A$6:$A$13,'定数'!$B$6:$B$13))</f>
      </c>
      <c r="S63" s="74"/>
      <c r="T63" s="75">
        <f t="shared" si="3"/>
      </c>
      <c r="U63" s="75"/>
      <c r="V63">
        <f t="shared" si="5"/>
      </c>
      <c r="W63">
        <f t="shared" si="1"/>
      </c>
    </row>
    <row r="64" spans="2:23" ht="18">
      <c r="B64" s="36">
        <v>56</v>
      </c>
      <c r="C64" s="70">
        <f t="shared" si="0"/>
      </c>
      <c r="D64" s="70"/>
      <c r="E64" s="36"/>
      <c r="F64" s="6"/>
      <c r="G64" s="36"/>
      <c r="H64" s="76"/>
      <c r="I64" s="76"/>
      <c r="J64" s="36"/>
      <c r="K64" s="70">
        <f t="shared" si="2"/>
      </c>
      <c r="L64" s="70"/>
      <c r="M64" s="5">
        <f>IF(J64="","",(K64/J64)/LOOKUP(RIGHT($D$2,3),'定数'!$A$6:$A$13,'定数'!$B$6:$B$13))</f>
      </c>
      <c r="N64" s="36"/>
      <c r="O64" s="6"/>
      <c r="P64" s="79"/>
      <c r="Q64" s="80"/>
      <c r="R64" s="74">
        <f>IF(P64="","",T64*M64*LOOKUP(RIGHT($D$2,3),'定数'!$A$6:$A$13,'定数'!$B$6:$B$13))</f>
      </c>
      <c r="S64" s="74"/>
      <c r="T64" s="75">
        <f t="shared" si="3"/>
      </c>
      <c r="U64" s="75"/>
      <c r="V64">
        <f t="shared" si="5"/>
      </c>
      <c r="W64">
        <f t="shared" si="1"/>
      </c>
    </row>
    <row r="65" spans="2:23" ht="18">
      <c r="B65" s="36">
        <v>57</v>
      </c>
      <c r="C65" s="70">
        <f t="shared" si="0"/>
      </c>
      <c r="D65" s="70"/>
      <c r="E65" s="36"/>
      <c r="F65" s="6"/>
      <c r="G65" s="36"/>
      <c r="H65" s="76"/>
      <c r="I65" s="76"/>
      <c r="J65" s="36"/>
      <c r="K65" s="70">
        <f t="shared" si="2"/>
      </c>
      <c r="L65" s="70"/>
      <c r="M65" s="5">
        <f>IF(J65="","",(K65/J65)/LOOKUP(RIGHT($D$2,3),'定数'!$A$6:$A$13,'定数'!$B$6:$B$13))</f>
      </c>
      <c r="N65" s="36"/>
      <c r="O65" s="6"/>
      <c r="P65" s="79"/>
      <c r="Q65" s="80"/>
      <c r="R65" s="74">
        <f>IF(P65="","",T65*M65*LOOKUP(RIGHT($D$2,3),'定数'!$A$6:$A$13,'定数'!$B$6:$B$13))</f>
      </c>
      <c r="S65" s="74"/>
      <c r="T65" s="75">
        <f t="shared" si="3"/>
      </c>
      <c r="U65" s="75"/>
      <c r="V65">
        <f t="shared" si="5"/>
      </c>
      <c r="W65">
        <f t="shared" si="1"/>
      </c>
    </row>
    <row r="66" spans="2:23" ht="18">
      <c r="B66" s="36">
        <v>58</v>
      </c>
      <c r="C66" s="70">
        <f t="shared" si="0"/>
      </c>
      <c r="D66" s="70"/>
      <c r="E66" s="36"/>
      <c r="F66" s="6"/>
      <c r="G66" s="36"/>
      <c r="H66" s="76"/>
      <c r="I66" s="76"/>
      <c r="J66" s="36"/>
      <c r="K66" s="70">
        <f t="shared" si="2"/>
      </c>
      <c r="L66" s="70"/>
      <c r="M66" s="5">
        <f>IF(J66="","",(K66/J66)/LOOKUP(RIGHT($D$2,3),'定数'!$A$6:$A$13,'定数'!$B$6:$B$13))</f>
      </c>
      <c r="N66" s="36"/>
      <c r="O66" s="6"/>
      <c r="P66" s="79"/>
      <c r="Q66" s="80"/>
      <c r="R66" s="74">
        <f>IF(P66="","",T66*M66*LOOKUP(RIGHT($D$2,3),'定数'!$A$6:$A$13,'定数'!$B$6:$B$13))</f>
      </c>
      <c r="S66" s="74"/>
      <c r="T66" s="75">
        <f t="shared" si="3"/>
      </c>
      <c r="U66" s="75"/>
      <c r="V66">
        <f t="shared" si="5"/>
      </c>
      <c r="W66">
        <f t="shared" si="1"/>
      </c>
    </row>
    <row r="67" spans="2:23" ht="18">
      <c r="B67" s="36">
        <v>59</v>
      </c>
      <c r="C67" s="70">
        <f t="shared" si="0"/>
      </c>
      <c r="D67" s="70"/>
      <c r="E67" s="36"/>
      <c r="F67" s="6"/>
      <c r="G67" s="36"/>
      <c r="H67" s="76"/>
      <c r="I67" s="76"/>
      <c r="J67" s="36"/>
      <c r="K67" s="70">
        <f t="shared" si="2"/>
      </c>
      <c r="L67" s="70"/>
      <c r="M67" s="5">
        <f>IF(J67="","",(K67/J67)/LOOKUP(RIGHT($D$2,3),'定数'!$A$6:$A$13,'定数'!$B$6:$B$13))</f>
      </c>
      <c r="N67" s="36"/>
      <c r="O67" s="6"/>
      <c r="P67" s="79"/>
      <c r="Q67" s="80"/>
      <c r="R67" s="74">
        <f>IF(P67="","",T67*M67*LOOKUP(RIGHT($D$2,3),'定数'!$A$6:$A$13,'定数'!$B$6:$B$13))</f>
      </c>
      <c r="S67" s="74"/>
      <c r="T67" s="75">
        <f t="shared" si="3"/>
      </c>
      <c r="U67" s="75"/>
      <c r="V67">
        <f t="shared" si="5"/>
      </c>
      <c r="W67">
        <f t="shared" si="1"/>
      </c>
    </row>
    <row r="68" spans="2:23" ht="18">
      <c r="B68" s="36">
        <v>60</v>
      </c>
      <c r="C68" s="70">
        <f t="shared" si="0"/>
      </c>
      <c r="D68" s="70"/>
      <c r="E68" s="36"/>
      <c r="F68" s="6"/>
      <c r="G68" s="36"/>
      <c r="H68" s="76"/>
      <c r="I68" s="76"/>
      <c r="J68" s="36"/>
      <c r="K68" s="70">
        <f t="shared" si="2"/>
      </c>
      <c r="L68" s="70"/>
      <c r="M68" s="5">
        <f>IF(J68="","",(K68/J68)/LOOKUP(RIGHT($D$2,3),'定数'!$A$6:$A$13,'定数'!$B$6:$B$13))</f>
      </c>
      <c r="N68" s="36"/>
      <c r="O68" s="6"/>
      <c r="P68" s="79"/>
      <c r="Q68" s="80"/>
      <c r="R68" s="74">
        <f>IF(P68="","",T68*M68*LOOKUP(RIGHT($D$2,3),'定数'!$A$6:$A$13,'定数'!$B$6:$B$13))</f>
      </c>
      <c r="S68" s="74"/>
      <c r="T68" s="75">
        <f t="shared" si="3"/>
      </c>
      <c r="U68" s="75"/>
      <c r="V68">
        <f t="shared" si="5"/>
      </c>
      <c r="W68">
        <f t="shared" si="1"/>
      </c>
    </row>
    <row r="69" spans="2:23" ht="18">
      <c r="B69" s="36">
        <v>61</v>
      </c>
      <c r="C69" s="70">
        <f t="shared" si="0"/>
      </c>
      <c r="D69" s="70"/>
      <c r="E69" s="36"/>
      <c r="F69" s="6"/>
      <c r="G69" s="36"/>
      <c r="H69" s="76"/>
      <c r="I69" s="76"/>
      <c r="J69" s="36"/>
      <c r="K69" s="70">
        <f t="shared" si="2"/>
      </c>
      <c r="L69" s="70"/>
      <c r="M69" s="5">
        <f>IF(J69="","",(K69/J69)/LOOKUP(RIGHT($D$2,3),'定数'!$A$6:$A$13,'定数'!$B$6:$B$13))</f>
      </c>
      <c r="N69" s="36"/>
      <c r="O69" s="6"/>
      <c r="P69" s="79"/>
      <c r="Q69" s="80"/>
      <c r="R69" s="74">
        <f>IF(P69="","",T69*M69*LOOKUP(RIGHT($D$2,3),'定数'!$A$6:$A$13,'定数'!$B$6:$B$13))</f>
      </c>
      <c r="S69" s="74"/>
      <c r="T69" s="75">
        <f t="shared" si="3"/>
      </c>
      <c r="U69" s="75"/>
      <c r="V69">
        <f t="shared" si="5"/>
      </c>
      <c r="W69">
        <f t="shared" si="1"/>
      </c>
    </row>
    <row r="70" spans="2:23" ht="18">
      <c r="B70" s="36">
        <v>62</v>
      </c>
      <c r="C70" s="70">
        <f t="shared" si="0"/>
      </c>
      <c r="D70" s="70"/>
      <c r="E70" s="36"/>
      <c r="F70" s="6"/>
      <c r="G70" s="36"/>
      <c r="H70" s="76"/>
      <c r="I70" s="76"/>
      <c r="J70" s="36"/>
      <c r="K70" s="70">
        <f t="shared" si="2"/>
      </c>
      <c r="L70" s="70"/>
      <c r="M70" s="5">
        <f>IF(J70="","",(K70/J70)/LOOKUP(RIGHT($D$2,3),'定数'!$A$6:$A$13,'定数'!$B$6:$B$13))</f>
      </c>
      <c r="N70" s="36"/>
      <c r="O70" s="6"/>
      <c r="P70" s="79"/>
      <c r="Q70" s="80"/>
      <c r="R70" s="74">
        <f>IF(P70="","",T70*M70*LOOKUP(RIGHT($D$2,3),'定数'!$A$6:$A$13,'定数'!$B$6:$B$13))</f>
      </c>
      <c r="S70" s="74"/>
      <c r="T70" s="75">
        <f t="shared" si="3"/>
      </c>
      <c r="U70" s="75"/>
      <c r="V70">
        <f t="shared" si="5"/>
      </c>
      <c r="W70">
        <f t="shared" si="1"/>
      </c>
    </row>
    <row r="71" spans="2:23" ht="18">
      <c r="B71" s="36">
        <v>63</v>
      </c>
      <c r="C71" s="70">
        <f t="shared" si="0"/>
      </c>
      <c r="D71" s="70"/>
      <c r="E71" s="36"/>
      <c r="F71" s="6"/>
      <c r="G71" s="36"/>
      <c r="H71" s="76"/>
      <c r="I71" s="76"/>
      <c r="J71" s="36"/>
      <c r="K71" s="70">
        <f t="shared" si="2"/>
      </c>
      <c r="L71" s="70"/>
      <c r="M71" s="5">
        <f>IF(J71="","",(K71/J71)/LOOKUP(RIGHT($D$2,3),'定数'!$A$6:$A$13,'定数'!$B$6:$B$13))</f>
      </c>
      <c r="N71" s="36"/>
      <c r="O71" s="6"/>
      <c r="P71" s="79"/>
      <c r="Q71" s="80"/>
      <c r="R71" s="74">
        <f>IF(P71="","",T71*M71*LOOKUP(RIGHT($D$2,3),'定数'!$A$6:$A$13,'定数'!$B$6:$B$13))</f>
      </c>
      <c r="S71" s="74"/>
      <c r="T71" s="75">
        <f t="shared" si="3"/>
      </c>
      <c r="U71" s="75"/>
      <c r="V71">
        <f t="shared" si="5"/>
      </c>
      <c r="W71">
        <f t="shared" si="1"/>
      </c>
    </row>
    <row r="72" spans="2:23" ht="18">
      <c r="B72" s="36">
        <v>64</v>
      </c>
      <c r="C72" s="70">
        <f t="shared" si="0"/>
      </c>
      <c r="D72" s="70"/>
      <c r="E72" s="36"/>
      <c r="F72" s="6"/>
      <c r="G72" s="36"/>
      <c r="H72" s="76"/>
      <c r="I72" s="76"/>
      <c r="J72" s="36"/>
      <c r="K72" s="70">
        <f t="shared" si="2"/>
      </c>
      <c r="L72" s="70"/>
      <c r="M72" s="5">
        <f>IF(J72="","",(K72/J72)/LOOKUP(RIGHT($D$2,3),'定数'!$A$6:$A$13,'定数'!$B$6:$B$13))</f>
      </c>
      <c r="N72" s="36"/>
      <c r="O72" s="6"/>
      <c r="P72" s="79"/>
      <c r="Q72" s="80"/>
      <c r="R72" s="74">
        <f>IF(P72="","",T72*M72*LOOKUP(RIGHT($D$2,3),'定数'!$A$6:$A$13,'定数'!$B$6:$B$13))</f>
      </c>
      <c r="S72" s="74"/>
      <c r="T72" s="75">
        <f t="shared" si="3"/>
      </c>
      <c r="U72" s="75"/>
      <c r="V72">
        <f t="shared" si="5"/>
      </c>
      <c r="W72">
        <f t="shared" si="1"/>
      </c>
    </row>
    <row r="73" spans="2:23" ht="18">
      <c r="B73" s="36">
        <v>65</v>
      </c>
      <c r="C73" s="70">
        <f t="shared" si="0"/>
      </c>
      <c r="D73" s="70"/>
      <c r="E73" s="36"/>
      <c r="F73" s="6"/>
      <c r="G73" s="36"/>
      <c r="H73" s="76"/>
      <c r="I73" s="76"/>
      <c r="J73" s="36"/>
      <c r="K73" s="70">
        <f t="shared" si="2"/>
      </c>
      <c r="L73" s="70"/>
      <c r="M73" s="5">
        <f>IF(J73="","",(K73/J73)/LOOKUP(RIGHT($D$2,3),'定数'!$A$6:$A$13,'定数'!$B$6:$B$13))</f>
      </c>
      <c r="N73" s="36"/>
      <c r="O73" s="6"/>
      <c r="P73" s="79"/>
      <c r="Q73" s="80"/>
      <c r="R73" s="74">
        <f>IF(P73="","",T73*M73*LOOKUP(RIGHT($D$2,3),'定数'!$A$6:$A$13,'定数'!$B$6:$B$13))</f>
      </c>
      <c r="S73" s="74"/>
      <c r="T73" s="75">
        <f t="shared" si="3"/>
      </c>
      <c r="U73" s="75"/>
      <c r="V73">
        <f t="shared" si="5"/>
      </c>
      <c r="W73">
        <f t="shared" si="1"/>
      </c>
    </row>
    <row r="74" spans="2:23" ht="18">
      <c r="B74" s="36">
        <v>66</v>
      </c>
      <c r="C74" s="70">
        <f aca="true" t="shared" si="6" ref="C74:C108">IF(R73="","",C73+R73)</f>
      </c>
      <c r="D74" s="70"/>
      <c r="E74" s="36"/>
      <c r="F74" s="6"/>
      <c r="G74" s="36"/>
      <c r="H74" s="76"/>
      <c r="I74" s="76"/>
      <c r="J74" s="36"/>
      <c r="K74" s="70">
        <f t="shared" si="2"/>
      </c>
      <c r="L74" s="70"/>
      <c r="M74" s="5">
        <f>IF(J74="","",(K74/J74)/LOOKUP(RIGHT($D$2,3),'定数'!$A$6:$A$13,'定数'!$B$6:$B$13))</f>
      </c>
      <c r="N74" s="36"/>
      <c r="O74" s="6"/>
      <c r="P74" s="79"/>
      <c r="Q74" s="80"/>
      <c r="R74" s="74">
        <f>IF(P74="","",T74*M74*LOOKUP(RIGHT($D$2,3),'定数'!$A$6:$A$13,'定数'!$B$6:$B$13))</f>
      </c>
      <c r="S74" s="74"/>
      <c r="T74" s="75">
        <f t="shared" si="3"/>
      </c>
      <c r="U74" s="75"/>
      <c r="V74">
        <f t="shared" si="5"/>
      </c>
      <c r="W74">
        <f t="shared" si="5"/>
      </c>
    </row>
    <row r="75" spans="2:23" ht="18">
      <c r="B75" s="36">
        <v>67</v>
      </c>
      <c r="C75" s="70">
        <f t="shared" si="6"/>
      </c>
      <c r="D75" s="70"/>
      <c r="E75" s="36"/>
      <c r="F75" s="6"/>
      <c r="G75" s="36"/>
      <c r="H75" s="76"/>
      <c r="I75" s="76"/>
      <c r="J75" s="36"/>
      <c r="K75" s="70">
        <f aca="true" t="shared" si="7" ref="K75:K108">IF(J75="","",C75*0.05)</f>
      </c>
      <c r="L75" s="70"/>
      <c r="M75" s="5">
        <f>IF(J75="","",(K75/J75)/LOOKUP(RIGHT($D$2,3),'定数'!$A$6:$A$13,'定数'!$B$6:$B$13))</f>
      </c>
      <c r="N75" s="36"/>
      <c r="O75" s="6"/>
      <c r="P75" s="79"/>
      <c r="Q75" s="80"/>
      <c r="R75" s="74">
        <f>IF(P75="","",T75*M75*LOOKUP(RIGHT($D$2,3),'定数'!$A$6:$A$13,'定数'!$B$6:$B$13))</f>
      </c>
      <c r="S75" s="74"/>
      <c r="T75" s="75">
        <f t="shared" si="3"/>
      </c>
      <c r="U75" s="75"/>
      <c r="V75">
        <f aca="true" t="shared" si="8" ref="V75:W90">IF(S75&lt;&gt;"",IF(S75&lt;0,1+V74,0),"")</f>
      </c>
      <c r="W75">
        <f t="shared" si="8"/>
      </c>
    </row>
    <row r="76" spans="2:23" ht="18">
      <c r="B76" s="36">
        <v>68</v>
      </c>
      <c r="C76" s="70">
        <f t="shared" si="6"/>
      </c>
      <c r="D76" s="70"/>
      <c r="E76" s="36"/>
      <c r="F76" s="6"/>
      <c r="G76" s="36"/>
      <c r="H76" s="76"/>
      <c r="I76" s="76"/>
      <c r="J76" s="36"/>
      <c r="K76" s="70">
        <f t="shared" si="7"/>
      </c>
      <c r="L76" s="70"/>
      <c r="M76" s="5">
        <f>IF(J76="","",(K76/J76)/LOOKUP(RIGHT($D$2,3),'定数'!$A$6:$A$13,'定数'!$B$6:$B$13))</f>
      </c>
      <c r="N76" s="36"/>
      <c r="O76" s="6"/>
      <c r="P76" s="79"/>
      <c r="Q76" s="80"/>
      <c r="R76" s="74">
        <f>IF(P76="","",T76*M76*LOOKUP(RIGHT($D$2,3),'定数'!$A$6:$A$13,'定数'!$B$6:$B$13))</f>
      </c>
      <c r="S76" s="74"/>
      <c r="T76" s="75">
        <f aca="true" t="shared" si="9" ref="T76:T108">IF(P76="","",IF(G76="買",(P76-H76),(H76-P76))*IF(RIGHT($D$2,3)="JPY",100,10000))</f>
      </c>
      <c r="U76" s="75"/>
      <c r="V76">
        <f t="shared" si="8"/>
      </c>
      <c r="W76">
        <f t="shared" si="8"/>
      </c>
    </row>
    <row r="77" spans="2:23" ht="18">
      <c r="B77" s="36">
        <v>69</v>
      </c>
      <c r="C77" s="70">
        <f t="shared" si="6"/>
      </c>
      <c r="D77" s="70"/>
      <c r="E77" s="36"/>
      <c r="F77" s="6"/>
      <c r="G77" s="36"/>
      <c r="H77" s="76"/>
      <c r="I77" s="76"/>
      <c r="J77" s="36"/>
      <c r="K77" s="70">
        <f t="shared" si="7"/>
      </c>
      <c r="L77" s="70"/>
      <c r="M77" s="5">
        <f>IF(J77="","",(K77/J77)/LOOKUP(RIGHT($D$2,3),'定数'!$A$6:$A$13,'定数'!$B$6:$B$13))</f>
      </c>
      <c r="N77" s="36"/>
      <c r="O77" s="6"/>
      <c r="P77" s="79"/>
      <c r="Q77" s="80"/>
      <c r="R77" s="74">
        <f>IF(P77="","",T77*M77*LOOKUP(RIGHT($D$2,3),'定数'!$A$6:$A$13,'定数'!$B$6:$B$13))</f>
      </c>
      <c r="S77" s="74"/>
      <c r="T77" s="75">
        <f t="shared" si="9"/>
      </c>
      <c r="U77" s="75"/>
      <c r="V77">
        <f t="shared" si="8"/>
      </c>
      <c r="W77">
        <f t="shared" si="8"/>
      </c>
    </row>
    <row r="78" spans="2:23" ht="18">
      <c r="B78" s="36">
        <v>70</v>
      </c>
      <c r="C78" s="70">
        <f t="shared" si="6"/>
      </c>
      <c r="D78" s="70"/>
      <c r="E78" s="36"/>
      <c r="F78" s="6"/>
      <c r="G78" s="36"/>
      <c r="H78" s="76"/>
      <c r="I78" s="76"/>
      <c r="J78" s="36"/>
      <c r="K78" s="70">
        <f t="shared" si="7"/>
      </c>
      <c r="L78" s="70"/>
      <c r="M78" s="5">
        <f>IF(J78="","",(K78/J78)/LOOKUP(RIGHT($D$2,3),'定数'!$A$6:$A$13,'定数'!$B$6:$B$13))</f>
      </c>
      <c r="N78" s="36"/>
      <c r="O78" s="6"/>
      <c r="P78" s="79"/>
      <c r="Q78" s="80"/>
      <c r="R78" s="74">
        <f>IF(P78="","",T78*M78*LOOKUP(RIGHT($D$2,3),'定数'!$A$6:$A$13,'定数'!$B$6:$B$13))</f>
      </c>
      <c r="S78" s="74"/>
      <c r="T78" s="75">
        <f t="shared" si="9"/>
      </c>
      <c r="U78" s="75"/>
      <c r="V78">
        <f t="shared" si="8"/>
      </c>
      <c r="W78">
        <f t="shared" si="8"/>
      </c>
    </row>
    <row r="79" spans="2:23" ht="18">
      <c r="B79" s="36">
        <v>71</v>
      </c>
      <c r="C79" s="70">
        <f t="shared" si="6"/>
      </c>
      <c r="D79" s="70"/>
      <c r="E79" s="36"/>
      <c r="F79" s="6"/>
      <c r="G79" s="36"/>
      <c r="H79" s="76"/>
      <c r="I79" s="76"/>
      <c r="J79" s="36"/>
      <c r="K79" s="70">
        <f t="shared" si="7"/>
      </c>
      <c r="L79" s="70"/>
      <c r="M79" s="5">
        <f>IF(J79="","",(K79/J79)/LOOKUP(RIGHT($D$2,3),'定数'!$A$6:$A$13,'定数'!$B$6:$B$13))</f>
      </c>
      <c r="N79" s="36"/>
      <c r="O79" s="6"/>
      <c r="P79" s="79"/>
      <c r="Q79" s="80"/>
      <c r="R79" s="74">
        <f>IF(P79="","",T79*M79*LOOKUP(RIGHT($D$2,3),'定数'!$A$6:$A$13,'定数'!$B$6:$B$13))</f>
      </c>
      <c r="S79" s="74"/>
      <c r="T79" s="75">
        <f t="shared" si="9"/>
      </c>
      <c r="U79" s="75"/>
      <c r="V79">
        <f t="shared" si="8"/>
      </c>
      <c r="W79">
        <f t="shared" si="8"/>
      </c>
    </row>
    <row r="80" spans="2:23" ht="18">
      <c r="B80" s="36">
        <v>72</v>
      </c>
      <c r="C80" s="70">
        <f t="shared" si="6"/>
      </c>
      <c r="D80" s="70"/>
      <c r="E80" s="36"/>
      <c r="F80" s="6"/>
      <c r="G80" s="36"/>
      <c r="H80" s="76"/>
      <c r="I80" s="76"/>
      <c r="J80" s="36"/>
      <c r="K80" s="70">
        <f t="shared" si="7"/>
      </c>
      <c r="L80" s="70"/>
      <c r="M80" s="5">
        <f>IF(J80="","",(K80/J80)/LOOKUP(RIGHT($D$2,3),'定数'!$A$6:$A$13,'定数'!$B$6:$B$13))</f>
      </c>
      <c r="N80" s="36"/>
      <c r="O80" s="6"/>
      <c r="P80" s="79"/>
      <c r="Q80" s="80"/>
      <c r="R80" s="74">
        <f>IF(P80="","",T80*M80*LOOKUP(RIGHT($D$2,3),'定数'!$A$6:$A$13,'定数'!$B$6:$B$13))</f>
      </c>
      <c r="S80" s="74"/>
      <c r="T80" s="75">
        <f t="shared" si="9"/>
      </c>
      <c r="U80" s="75"/>
      <c r="V80">
        <f t="shared" si="8"/>
      </c>
      <c r="W80">
        <f t="shared" si="8"/>
      </c>
    </row>
    <row r="81" spans="2:23" ht="18">
      <c r="B81" s="36">
        <v>73</v>
      </c>
      <c r="C81" s="70">
        <f t="shared" si="6"/>
      </c>
      <c r="D81" s="70"/>
      <c r="E81" s="36"/>
      <c r="F81" s="6"/>
      <c r="G81" s="36"/>
      <c r="H81" s="76"/>
      <c r="I81" s="76"/>
      <c r="J81" s="36"/>
      <c r="K81" s="70">
        <f t="shared" si="7"/>
      </c>
      <c r="L81" s="70"/>
      <c r="M81" s="5">
        <f>IF(J81="","",(K81/J81)/LOOKUP(RIGHT($D$2,3),'定数'!$A$6:$A$13,'定数'!$B$6:$B$13))</f>
      </c>
      <c r="N81" s="36"/>
      <c r="O81" s="6"/>
      <c r="P81" s="79"/>
      <c r="Q81" s="80"/>
      <c r="R81" s="74">
        <f>IF(P81="","",T81*M81*LOOKUP(RIGHT($D$2,3),'定数'!$A$6:$A$13,'定数'!$B$6:$B$13))</f>
      </c>
      <c r="S81" s="74"/>
      <c r="T81" s="75">
        <f t="shared" si="9"/>
      </c>
      <c r="U81" s="75"/>
      <c r="V81">
        <f t="shared" si="8"/>
      </c>
      <c r="W81">
        <f t="shared" si="8"/>
      </c>
    </row>
    <row r="82" spans="2:23" ht="18">
      <c r="B82" s="36">
        <v>74</v>
      </c>
      <c r="C82" s="70">
        <f t="shared" si="6"/>
      </c>
      <c r="D82" s="70"/>
      <c r="E82" s="36"/>
      <c r="F82" s="6"/>
      <c r="G82" s="36"/>
      <c r="H82" s="76"/>
      <c r="I82" s="76"/>
      <c r="J82" s="36"/>
      <c r="K82" s="70">
        <f t="shared" si="7"/>
      </c>
      <c r="L82" s="70"/>
      <c r="M82" s="5">
        <f>IF(J82="","",(K82/J82)/LOOKUP(RIGHT($D$2,3),'定数'!$A$6:$A$13,'定数'!$B$6:$B$13))</f>
      </c>
      <c r="N82" s="36"/>
      <c r="O82" s="6"/>
      <c r="P82" s="79"/>
      <c r="Q82" s="80"/>
      <c r="R82" s="74">
        <f>IF(P82="","",T82*M82*LOOKUP(RIGHT($D$2,3),'定数'!$A$6:$A$13,'定数'!$B$6:$B$13))</f>
      </c>
      <c r="S82" s="74"/>
      <c r="T82" s="75">
        <f t="shared" si="9"/>
      </c>
      <c r="U82" s="75"/>
      <c r="V82">
        <f t="shared" si="8"/>
      </c>
      <c r="W82">
        <f t="shared" si="8"/>
      </c>
    </row>
    <row r="83" spans="2:23" ht="18">
      <c r="B83" s="36">
        <v>75</v>
      </c>
      <c r="C83" s="70">
        <f t="shared" si="6"/>
      </c>
      <c r="D83" s="70"/>
      <c r="E83" s="36"/>
      <c r="F83" s="6"/>
      <c r="G83" s="36"/>
      <c r="H83" s="76"/>
      <c r="I83" s="76"/>
      <c r="J83" s="36"/>
      <c r="K83" s="70">
        <f t="shared" si="7"/>
      </c>
      <c r="L83" s="70"/>
      <c r="M83" s="5">
        <f>IF(J83="","",(K83/J83)/LOOKUP(RIGHT($D$2,3),'定数'!$A$6:$A$13,'定数'!$B$6:$B$13))</f>
      </c>
      <c r="N83" s="36"/>
      <c r="O83" s="6"/>
      <c r="P83" s="79"/>
      <c r="Q83" s="80"/>
      <c r="R83" s="74">
        <f>IF(P83="","",T83*M83*LOOKUP(RIGHT($D$2,3),'定数'!$A$6:$A$13,'定数'!$B$6:$B$13))</f>
      </c>
      <c r="S83" s="74"/>
      <c r="T83" s="75">
        <f t="shared" si="9"/>
      </c>
      <c r="U83" s="75"/>
      <c r="V83">
        <f t="shared" si="8"/>
      </c>
      <c r="W83">
        <f t="shared" si="8"/>
      </c>
    </row>
    <row r="84" spans="2:23" ht="18">
      <c r="B84" s="36">
        <v>76</v>
      </c>
      <c r="C84" s="70">
        <f t="shared" si="6"/>
      </c>
      <c r="D84" s="70"/>
      <c r="E84" s="36"/>
      <c r="F84" s="6"/>
      <c r="G84" s="36"/>
      <c r="H84" s="76"/>
      <c r="I84" s="76"/>
      <c r="J84" s="36"/>
      <c r="K84" s="70">
        <f t="shared" si="7"/>
      </c>
      <c r="L84" s="70"/>
      <c r="M84" s="5">
        <f>IF(J84="","",(K84/J84)/LOOKUP(RIGHT($D$2,3),'定数'!$A$6:$A$13,'定数'!$B$6:$B$13))</f>
      </c>
      <c r="N84" s="36"/>
      <c r="O84" s="6"/>
      <c r="P84" s="79"/>
      <c r="Q84" s="80"/>
      <c r="R84" s="74">
        <f>IF(P84="","",T84*M84*LOOKUP(RIGHT($D$2,3),'定数'!$A$6:$A$13,'定数'!$B$6:$B$13))</f>
      </c>
      <c r="S84" s="74"/>
      <c r="T84" s="75">
        <f t="shared" si="9"/>
      </c>
      <c r="U84" s="75"/>
      <c r="V84">
        <f t="shared" si="8"/>
      </c>
      <c r="W84">
        <f t="shared" si="8"/>
      </c>
    </row>
    <row r="85" spans="2:23" ht="18">
      <c r="B85" s="36">
        <v>77</v>
      </c>
      <c r="C85" s="70">
        <f t="shared" si="6"/>
      </c>
      <c r="D85" s="70"/>
      <c r="E85" s="36"/>
      <c r="F85" s="6"/>
      <c r="G85" s="36"/>
      <c r="H85" s="76"/>
      <c r="I85" s="76"/>
      <c r="J85" s="36"/>
      <c r="K85" s="70">
        <f t="shared" si="7"/>
      </c>
      <c r="L85" s="70"/>
      <c r="M85" s="5">
        <f>IF(J85="","",(K85/J85)/LOOKUP(RIGHT($D$2,3),'定数'!$A$6:$A$13,'定数'!$B$6:$B$13))</f>
      </c>
      <c r="N85" s="36"/>
      <c r="O85" s="6"/>
      <c r="P85" s="79"/>
      <c r="Q85" s="80"/>
      <c r="R85" s="74">
        <f>IF(P85="","",T85*M85*LOOKUP(RIGHT($D$2,3),'定数'!$A$6:$A$13,'定数'!$B$6:$B$13))</f>
      </c>
      <c r="S85" s="74"/>
      <c r="T85" s="75">
        <f t="shared" si="9"/>
      </c>
      <c r="U85" s="75"/>
      <c r="V85">
        <f t="shared" si="8"/>
      </c>
      <c r="W85">
        <f t="shared" si="8"/>
      </c>
    </row>
    <row r="86" spans="2:23" ht="18">
      <c r="B86" s="36">
        <v>78</v>
      </c>
      <c r="C86" s="70">
        <f t="shared" si="6"/>
      </c>
      <c r="D86" s="70"/>
      <c r="E86" s="36"/>
      <c r="F86" s="6"/>
      <c r="G86" s="36"/>
      <c r="H86" s="76"/>
      <c r="I86" s="76"/>
      <c r="J86" s="36"/>
      <c r="K86" s="70">
        <f t="shared" si="7"/>
      </c>
      <c r="L86" s="70"/>
      <c r="M86" s="5">
        <f>IF(J86="","",(K86/J86)/LOOKUP(RIGHT($D$2,3),'定数'!$A$6:$A$13,'定数'!$B$6:$B$13))</f>
      </c>
      <c r="N86" s="36"/>
      <c r="O86" s="6"/>
      <c r="P86" s="79"/>
      <c r="Q86" s="80"/>
      <c r="R86" s="74">
        <f>IF(P86="","",T86*M86*LOOKUP(RIGHT($D$2,3),'定数'!$A$6:$A$13,'定数'!$B$6:$B$13))</f>
      </c>
      <c r="S86" s="74"/>
      <c r="T86" s="75">
        <f t="shared" si="9"/>
      </c>
      <c r="U86" s="75"/>
      <c r="V86">
        <f t="shared" si="8"/>
      </c>
      <c r="W86">
        <f t="shared" si="8"/>
      </c>
    </row>
    <row r="87" spans="2:23" ht="18">
      <c r="B87" s="36">
        <v>79</v>
      </c>
      <c r="C87" s="70">
        <f t="shared" si="6"/>
      </c>
      <c r="D87" s="70"/>
      <c r="E87" s="36"/>
      <c r="F87" s="6"/>
      <c r="G87" s="36"/>
      <c r="H87" s="76"/>
      <c r="I87" s="76"/>
      <c r="J87" s="36"/>
      <c r="K87" s="70">
        <f t="shared" si="7"/>
      </c>
      <c r="L87" s="70"/>
      <c r="M87" s="5">
        <f>IF(J87="","",(K87/J87)/LOOKUP(RIGHT($D$2,3),'定数'!$A$6:$A$13,'定数'!$B$6:$B$13))</f>
      </c>
      <c r="N87" s="36"/>
      <c r="O87" s="6"/>
      <c r="P87" s="79"/>
      <c r="Q87" s="80"/>
      <c r="R87" s="74">
        <f>IF(P87="","",T87*M87*LOOKUP(RIGHT($D$2,3),'定数'!$A$6:$A$13,'定数'!$B$6:$B$13))</f>
      </c>
      <c r="S87" s="74"/>
      <c r="T87" s="75">
        <f t="shared" si="9"/>
      </c>
      <c r="U87" s="75"/>
      <c r="V87">
        <f t="shared" si="8"/>
      </c>
      <c r="W87">
        <f t="shared" si="8"/>
      </c>
    </row>
    <row r="88" spans="2:23" ht="18">
      <c r="B88" s="36">
        <v>80</v>
      </c>
      <c r="C88" s="70">
        <f t="shared" si="6"/>
      </c>
      <c r="D88" s="70"/>
      <c r="E88" s="36"/>
      <c r="F88" s="6"/>
      <c r="G88" s="36"/>
      <c r="H88" s="76"/>
      <c r="I88" s="76"/>
      <c r="J88" s="36"/>
      <c r="K88" s="70">
        <f t="shared" si="7"/>
      </c>
      <c r="L88" s="70"/>
      <c r="M88" s="5">
        <f>IF(J88="","",(K88/J88)/LOOKUP(RIGHT($D$2,3),'定数'!$A$6:$A$13,'定数'!$B$6:$B$13))</f>
      </c>
      <c r="N88" s="36"/>
      <c r="O88" s="6"/>
      <c r="P88" s="79"/>
      <c r="Q88" s="80"/>
      <c r="R88" s="74">
        <f>IF(P88="","",T88*M88*LOOKUP(RIGHT($D$2,3),'定数'!$A$6:$A$13,'定数'!$B$6:$B$13))</f>
      </c>
      <c r="S88" s="74"/>
      <c r="T88" s="75">
        <f t="shared" si="9"/>
      </c>
      <c r="U88" s="75"/>
      <c r="V88">
        <f t="shared" si="8"/>
      </c>
      <c r="W88">
        <f t="shared" si="8"/>
      </c>
    </row>
    <row r="89" spans="2:23" ht="18">
      <c r="B89" s="36">
        <v>81</v>
      </c>
      <c r="C89" s="70">
        <f t="shared" si="6"/>
      </c>
      <c r="D89" s="70"/>
      <c r="E89" s="36"/>
      <c r="F89" s="6"/>
      <c r="G89" s="36"/>
      <c r="H89" s="76"/>
      <c r="I89" s="76"/>
      <c r="J89" s="36"/>
      <c r="K89" s="70">
        <f t="shared" si="7"/>
      </c>
      <c r="L89" s="70"/>
      <c r="M89" s="5">
        <f>IF(J89="","",(K89/J89)/LOOKUP(RIGHT($D$2,3),'定数'!$A$6:$A$13,'定数'!$B$6:$B$13))</f>
      </c>
      <c r="N89" s="36"/>
      <c r="O89" s="6"/>
      <c r="P89" s="79"/>
      <c r="Q89" s="80"/>
      <c r="R89" s="74">
        <f>IF(P89="","",T89*M89*LOOKUP(RIGHT($D$2,3),'定数'!$A$6:$A$13,'定数'!$B$6:$B$13))</f>
      </c>
      <c r="S89" s="74"/>
      <c r="T89" s="75">
        <f t="shared" si="9"/>
      </c>
      <c r="U89" s="75"/>
      <c r="V89">
        <f t="shared" si="8"/>
      </c>
      <c r="W89">
        <f t="shared" si="8"/>
      </c>
    </row>
    <row r="90" spans="2:23" ht="18">
      <c r="B90" s="36">
        <v>82</v>
      </c>
      <c r="C90" s="70">
        <f t="shared" si="6"/>
      </c>
      <c r="D90" s="70"/>
      <c r="E90" s="36"/>
      <c r="F90" s="6"/>
      <c r="G90" s="36"/>
      <c r="H90" s="76"/>
      <c r="I90" s="76"/>
      <c r="J90" s="36"/>
      <c r="K90" s="70">
        <f t="shared" si="7"/>
      </c>
      <c r="L90" s="70"/>
      <c r="M90" s="5">
        <f>IF(J90="","",(K90/J90)/LOOKUP(RIGHT($D$2,3),'定数'!$A$6:$A$13,'定数'!$B$6:$B$13))</f>
      </c>
      <c r="N90" s="36"/>
      <c r="O90" s="6"/>
      <c r="P90" s="79"/>
      <c r="Q90" s="80"/>
      <c r="R90" s="74">
        <f>IF(P90="","",T90*M90*LOOKUP(RIGHT($D$2,3),'定数'!$A$6:$A$13,'定数'!$B$6:$B$13))</f>
      </c>
      <c r="S90" s="74"/>
      <c r="T90" s="75">
        <f t="shared" si="9"/>
      </c>
      <c r="U90" s="75"/>
      <c r="V90">
        <f t="shared" si="8"/>
      </c>
      <c r="W90">
        <f t="shared" si="8"/>
      </c>
    </row>
    <row r="91" spans="2:23" ht="18">
      <c r="B91" s="36">
        <v>83</v>
      </c>
      <c r="C91" s="70">
        <f t="shared" si="6"/>
      </c>
      <c r="D91" s="70"/>
      <c r="E91" s="36"/>
      <c r="F91" s="6"/>
      <c r="G91" s="36"/>
      <c r="H91" s="76"/>
      <c r="I91" s="76"/>
      <c r="J91" s="36"/>
      <c r="K91" s="70">
        <f t="shared" si="7"/>
      </c>
      <c r="L91" s="70"/>
      <c r="M91" s="5">
        <f>IF(J91="","",(K91/J91)/LOOKUP(RIGHT($D$2,3),'定数'!$A$6:$A$13,'定数'!$B$6:$B$13))</f>
      </c>
      <c r="N91" s="36"/>
      <c r="O91" s="6"/>
      <c r="P91" s="79"/>
      <c r="Q91" s="80"/>
      <c r="R91" s="74">
        <f>IF(P91="","",T91*M91*LOOKUP(RIGHT($D$2,3),'定数'!$A$6:$A$13,'定数'!$B$6:$B$13))</f>
      </c>
      <c r="S91" s="74"/>
      <c r="T91" s="75">
        <f t="shared" si="9"/>
      </c>
      <c r="U91" s="75"/>
      <c r="V91">
        <f aca="true" t="shared" si="10" ref="V91:W106">IF(S91&lt;&gt;"",IF(S91&lt;0,1+V90,0),"")</f>
      </c>
      <c r="W91">
        <f t="shared" si="10"/>
      </c>
    </row>
    <row r="92" spans="2:23" ht="18">
      <c r="B92" s="36">
        <v>84</v>
      </c>
      <c r="C92" s="70">
        <f t="shared" si="6"/>
      </c>
      <c r="D92" s="70"/>
      <c r="E92" s="36"/>
      <c r="F92" s="6"/>
      <c r="G92" s="36"/>
      <c r="H92" s="76"/>
      <c r="I92" s="76"/>
      <c r="J92" s="36"/>
      <c r="K92" s="70">
        <f t="shared" si="7"/>
      </c>
      <c r="L92" s="70"/>
      <c r="M92" s="5">
        <f>IF(J92="","",(K92/J92)/LOOKUP(RIGHT($D$2,3),'定数'!$A$6:$A$13,'定数'!$B$6:$B$13))</f>
      </c>
      <c r="N92" s="36"/>
      <c r="O92" s="6"/>
      <c r="P92" s="79"/>
      <c r="Q92" s="80"/>
      <c r="R92" s="74">
        <f>IF(P92="","",T92*M92*LOOKUP(RIGHT($D$2,3),'定数'!$A$6:$A$13,'定数'!$B$6:$B$13))</f>
      </c>
      <c r="S92" s="74"/>
      <c r="T92" s="75">
        <f t="shared" si="9"/>
      </c>
      <c r="U92" s="75"/>
      <c r="V92">
        <f t="shared" si="10"/>
      </c>
      <c r="W92">
        <f t="shared" si="10"/>
      </c>
    </row>
    <row r="93" spans="2:23" ht="18">
      <c r="B93" s="36">
        <v>85</v>
      </c>
      <c r="C93" s="70">
        <f t="shared" si="6"/>
      </c>
      <c r="D93" s="70"/>
      <c r="E93" s="36"/>
      <c r="F93" s="6"/>
      <c r="G93" s="36"/>
      <c r="H93" s="76"/>
      <c r="I93" s="76"/>
      <c r="J93" s="36"/>
      <c r="K93" s="70">
        <f t="shared" si="7"/>
      </c>
      <c r="L93" s="70"/>
      <c r="M93" s="5">
        <f>IF(J93="","",(K93/J93)/LOOKUP(RIGHT($D$2,3),'定数'!$A$6:$A$13,'定数'!$B$6:$B$13))</f>
      </c>
      <c r="N93" s="36"/>
      <c r="O93" s="6"/>
      <c r="P93" s="79"/>
      <c r="Q93" s="80"/>
      <c r="R93" s="74">
        <f>IF(P93="","",T93*M93*LOOKUP(RIGHT($D$2,3),'定数'!$A$6:$A$13,'定数'!$B$6:$B$13))</f>
      </c>
      <c r="S93" s="74"/>
      <c r="T93" s="75">
        <f t="shared" si="9"/>
      </c>
      <c r="U93" s="75"/>
      <c r="V93">
        <f t="shared" si="10"/>
      </c>
      <c r="W93">
        <f t="shared" si="10"/>
      </c>
    </row>
    <row r="94" spans="2:23" ht="18">
      <c r="B94" s="36">
        <v>86</v>
      </c>
      <c r="C94" s="70">
        <f t="shared" si="6"/>
      </c>
      <c r="D94" s="70"/>
      <c r="E94" s="36"/>
      <c r="F94" s="6"/>
      <c r="G94" s="36"/>
      <c r="H94" s="76"/>
      <c r="I94" s="76"/>
      <c r="J94" s="36"/>
      <c r="K94" s="70">
        <f t="shared" si="7"/>
      </c>
      <c r="L94" s="70"/>
      <c r="M94" s="5">
        <f>IF(J94="","",(K94/J94)/LOOKUP(RIGHT($D$2,3),'定数'!$A$6:$A$13,'定数'!$B$6:$B$13))</f>
      </c>
      <c r="N94" s="36"/>
      <c r="O94" s="6"/>
      <c r="P94" s="79"/>
      <c r="Q94" s="80"/>
      <c r="R94" s="74">
        <f>IF(P94="","",T94*M94*LOOKUP(RIGHT($D$2,3),'定数'!$A$6:$A$13,'定数'!$B$6:$B$13))</f>
      </c>
      <c r="S94" s="74"/>
      <c r="T94" s="75">
        <f t="shared" si="9"/>
      </c>
      <c r="U94" s="75"/>
      <c r="V94">
        <f t="shared" si="10"/>
      </c>
      <c r="W94">
        <f t="shared" si="10"/>
      </c>
    </row>
    <row r="95" spans="2:23" ht="18">
      <c r="B95" s="36">
        <v>87</v>
      </c>
      <c r="C95" s="70">
        <f t="shared" si="6"/>
      </c>
      <c r="D95" s="70"/>
      <c r="E95" s="36"/>
      <c r="F95" s="6"/>
      <c r="G95" s="36"/>
      <c r="H95" s="76"/>
      <c r="I95" s="76"/>
      <c r="J95" s="36"/>
      <c r="K95" s="70">
        <f t="shared" si="7"/>
      </c>
      <c r="L95" s="70"/>
      <c r="M95" s="5">
        <f>IF(J95="","",(K95/J95)/LOOKUP(RIGHT($D$2,3),'定数'!$A$6:$A$13,'定数'!$B$6:$B$13))</f>
      </c>
      <c r="N95" s="36"/>
      <c r="O95" s="6"/>
      <c r="P95" s="79"/>
      <c r="Q95" s="80"/>
      <c r="R95" s="74">
        <f>IF(P95="","",T95*M95*LOOKUP(RIGHT($D$2,3),'定数'!$A$6:$A$13,'定数'!$B$6:$B$13))</f>
      </c>
      <c r="S95" s="74"/>
      <c r="T95" s="75">
        <f t="shared" si="9"/>
      </c>
      <c r="U95" s="75"/>
      <c r="V95">
        <f t="shared" si="10"/>
      </c>
      <c r="W95">
        <f t="shared" si="10"/>
      </c>
    </row>
    <row r="96" spans="2:23" ht="18">
      <c r="B96" s="36">
        <v>88</v>
      </c>
      <c r="C96" s="70">
        <f t="shared" si="6"/>
      </c>
      <c r="D96" s="70"/>
      <c r="E96" s="36"/>
      <c r="F96" s="6"/>
      <c r="G96" s="36"/>
      <c r="H96" s="76"/>
      <c r="I96" s="76"/>
      <c r="J96" s="36"/>
      <c r="K96" s="70">
        <f t="shared" si="7"/>
      </c>
      <c r="L96" s="70"/>
      <c r="M96" s="5">
        <f>IF(J96="","",(K96/J96)/LOOKUP(RIGHT($D$2,3),'定数'!$A$6:$A$13,'定数'!$B$6:$B$13))</f>
      </c>
      <c r="N96" s="36"/>
      <c r="O96" s="6"/>
      <c r="P96" s="79"/>
      <c r="Q96" s="80"/>
      <c r="R96" s="74">
        <f>IF(P96="","",T96*M96*LOOKUP(RIGHT($D$2,3),'定数'!$A$6:$A$13,'定数'!$B$6:$B$13))</f>
      </c>
      <c r="S96" s="74"/>
      <c r="T96" s="75">
        <f t="shared" si="9"/>
      </c>
      <c r="U96" s="75"/>
      <c r="V96">
        <f t="shared" si="10"/>
      </c>
      <c r="W96">
        <f t="shared" si="10"/>
      </c>
    </row>
    <row r="97" spans="2:23" ht="18">
      <c r="B97" s="36">
        <v>89</v>
      </c>
      <c r="C97" s="70">
        <f t="shared" si="6"/>
      </c>
      <c r="D97" s="70"/>
      <c r="E97" s="36"/>
      <c r="F97" s="6"/>
      <c r="G97" s="36"/>
      <c r="H97" s="76"/>
      <c r="I97" s="76"/>
      <c r="J97" s="36"/>
      <c r="K97" s="70">
        <f t="shared" si="7"/>
      </c>
      <c r="L97" s="70"/>
      <c r="M97" s="5">
        <f>IF(J97="","",(K97/J97)/LOOKUP(RIGHT($D$2,3),'定数'!$A$6:$A$13,'定数'!$B$6:$B$13))</f>
      </c>
      <c r="N97" s="36"/>
      <c r="O97" s="6"/>
      <c r="P97" s="79"/>
      <c r="Q97" s="80"/>
      <c r="R97" s="74">
        <f>IF(P97="","",T97*M97*LOOKUP(RIGHT($D$2,3),'定数'!$A$6:$A$13,'定数'!$B$6:$B$13))</f>
      </c>
      <c r="S97" s="74"/>
      <c r="T97" s="75">
        <f t="shared" si="9"/>
      </c>
      <c r="U97" s="75"/>
      <c r="V97">
        <f t="shared" si="10"/>
      </c>
      <c r="W97">
        <f t="shared" si="10"/>
      </c>
    </row>
    <row r="98" spans="2:23" ht="18">
      <c r="B98" s="36">
        <v>90</v>
      </c>
      <c r="C98" s="70">
        <f t="shared" si="6"/>
      </c>
      <c r="D98" s="70"/>
      <c r="E98" s="36"/>
      <c r="F98" s="6"/>
      <c r="G98" s="36"/>
      <c r="H98" s="76"/>
      <c r="I98" s="76"/>
      <c r="J98" s="36"/>
      <c r="K98" s="70">
        <f t="shared" si="7"/>
      </c>
      <c r="L98" s="70"/>
      <c r="M98" s="5">
        <f>IF(J98="","",(K98/J98)/LOOKUP(RIGHT($D$2,3),'定数'!$A$6:$A$13,'定数'!$B$6:$B$13))</f>
      </c>
      <c r="N98" s="36"/>
      <c r="O98" s="6"/>
      <c r="P98" s="79"/>
      <c r="Q98" s="80"/>
      <c r="R98" s="74">
        <f>IF(P98="","",T98*M98*LOOKUP(RIGHT($D$2,3),'定数'!$A$6:$A$13,'定数'!$B$6:$B$13))</f>
      </c>
      <c r="S98" s="74"/>
      <c r="T98" s="75">
        <f t="shared" si="9"/>
      </c>
      <c r="U98" s="75"/>
      <c r="V98">
        <f t="shared" si="10"/>
      </c>
      <c r="W98">
        <f t="shared" si="10"/>
      </c>
    </row>
    <row r="99" spans="2:23" ht="18">
      <c r="B99" s="36">
        <v>91</v>
      </c>
      <c r="C99" s="70">
        <f t="shared" si="6"/>
      </c>
      <c r="D99" s="70"/>
      <c r="E99" s="36"/>
      <c r="F99" s="6"/>
      <c r="G99" s="36"/>
      <c r="H99" s="76"/>
      <c r="I99" s="76"/>
      <c r="J99" s="36"/>
      <c r="K99" s="70">
        <f t="shared" si="7"/>
      </c>
      <c r="L99" s="70"/>
      <c r="M99" s="5">
        <f>IF(J99="","",(K99/J99)/LOOKUP(RIGHT($D$2,3),'定数'!$A$6:$A$13,'定数'!$B$6:$B$13))</f>
      </c>
      <c r="N99" s="36"/>
      <c r="O99" s="6"/>
      <c r="P99" s="79"/>
      <c r="Q99" s="80"/>
      <c r="R99" s="74">
        <f>IF(P99="","",T99*M99*LOOKUP(RIGHT($D$2,3),'定数'!$A$6:$A$13,'定数'!$B$6:$B$13))</f>
      </c>
      <c r="S99" s="74"/>
      <c r="T99" s="75">
        <f t="shared" si="9"/>
      </c>
      <c r="U99" s="75"/>
      <c r="V99">
        <f t="shared" si="10"/>
      </c>
      <c r="W99">
        <f t="shared" si="10"/>
      </c>
    </row>
    <row r="100" spans="2:23" ht="18">
      <c r="B100" s="36">
        <v>92</v>
      </c>
      <c r="C100" s="70">
        <f t="shared" si="6"/>
      </c>
      <c r="D100" s="70"/>
      <c r="E100" s="36"/>
      <c r="F100" s="6"/>
      <c r="G100" s="36"/>
      <c r="H100" s="76"/>
      <c r="I100" s="76"/>
      <c r="J100" s="36"/>
      <c r="K100" s="70">
        <f t="shared" si="7"/>
      </c>
      <c r="L100" s="70"/>
      <c r="M100" s="5">
        <f>IF(J100="","",(K100/J100)/LOOKUP(RIGHT($D$2,3),'定数'!$A$6:$A$13,'定数'!$B$6:$B$13))</f>
      </c>
      <c r="N100" s="36"/>
      <c r="O100" s="6"/>
      <c r="P100" s="79"/>
      <c r="Q100" s="80"/>
      <c r="R100" s="74">
        <f>IF(P100="","",T100*M100*LOOKUP(RIGHT($D$2,3),'定数'!$A$6:$A$13,'定数'!$B$6:$B$13))</f>
      </c>
      <c r="S100" s="74"/>
      <c r="T100" s="75">
        <f t="shared" si="9"/>
      </c>
      <c r="U100" s="75"/>
      <c r="V100">
        <f t="shared" si="10"/>
      </c>
      <c r="W100">
        <f t="shared" si="10"/>
      </c>
    </row>
    <row r="101" spans="2:23" ht="18">
      <c r="B101" s="36">
        <v>93</v>
      </c>
      <c r="C101" s="70">
        <f t="shared" si="6"/>
      </c>
      <c r="D101" s="70"/>
      <c r="E101" s="36"/>
      <c r="F101" s="6"/>
      <c r="G101" s="36"/>
      <c r="H101" s="76"/>
      <c r="I101" s="76"/>
      <c r="J101" s="36"/>
      <c r="K101" s="70">
        <f t="shared" si="7"/>
      </c>
      <c r="L101" s="70"/>
      <c r="M101" s="5">
        <f>IF(J101="","",(K101/J101)/LOOKUP(RIGHT($D$2,3),'定数'!$A$6:$A$13,'定数'!$B$6:$B$13))</f>
      </c>
      <c r="N101" s="36"/>
      <c r="O101" s="6"/>
      <c r="P101" s="79"/>
      <c r="Q101" s="80"/>
      <c r="R101" s="74">
        <f>IF(P101="","",T101*M101*LOOKUP(RIGHT($D$2,3),'定数'!$A$6:$A$13,'定数'!$B$6:$B$13))</f>
      </c>
      <c r="S101" s="74"/>
      <c r="T101" s="75">
        <f t="shared" si="9"/>
      </c>
      <c r="U101" s="75"/>
      <c r="V101">
        <f t="shared" si="10"/>
      </c>
      <c r="W101">
        <f t="shared" si="10"/>
      </c>
    </row>
    <row r="102" spans="2:23" ht="18">
      <c r="B102" s="36">
        <v>94</v>
      </c>
      <c r="C102" s="70">
        <f t="shared" si="6"/>
      </c>
      <c r="D102" s="70"/>
      <c r="E102" s="36"/>
      <c r="F102" s="6"/>
      <c r="G102" s="36"/>
      <c r="H102" s="76"/>
      <c r="I102" s="76"/>
      <c r="J102" s="36"/>
      <c r="K102" s="70">
        <f t="shared" si="7"/>
      </c>
      <c r="L102" s="70"/>
      <c r="M102" s="5">
        <f>IF(J102="","",(K102/J102)/LOOKUP(RIGHT($D$2,3),'定数'!$A$6:$A$13,'定数'!$B$6:$B$13))</f>
      </c>
      <c r="N102" s="36"/>
      <c r="O102" s="6"/>
      <c r="P102" s="79"/>
      <c r="Q102" s="80"/>
      <c r="R102" s="74">
        <f>IF(P102="","",T102*M102*LOOKUP(RIGHT($D$2,3),'定数'!$A$6:$A$13,'定数'!$B$6:$B$13))</f>
      </c>
      <c r="S102" s="74"/>
      <c r="T102" s="75">
        <f t="shared" si="9"/>
      </c>
      <c r="U102" s="75"/>
      <c r="V102">
        <f t="shared" si="10"/>
      </c>
      <c r="W102">
        <f t="shared" si="10"/>
      </c>
    </row>
    <row r="103" spans="2:23" ht="18">
      <c r="B103" s="36">
        <v>95</v>
      </c>
      <c r="C103" s="70">
        <f t="shared" si="6"/>
      </c>
      <c r="D103" s="70"/>
      <c r="E103" s="36"/>
      <c r="F103" s="6"/>
      <c r="G103" s="36"/>
      <c r="H103" s="76"/>
      <c r="I103" s="76"/>
      <c r="J103" s="36"/>
      <c r="K103" s="70">
        <f t="shared" si="7"/>
      </c>
      <c r="L103" s="70"/>
      <c r="M103" s="5">
        <f>IF(J103="","",(K103/J103)/LOOKUP(RIGHT($D$2,3),'定数'!$A$6:$A$13,'定数'!$B$6:$B$13))</f>
      </c>
      <c r="N103" s="36"/>
      <c r="O103" s="6"/>
      <c r="P103" s="79"/>
      <c r="Q103" s="80"/>
      <c r="R103" s="74">
        <f>IF(P103="","",T103*M103*LOOKUP(RIGHT($D$2,3),'定数'!$A$6:$A$13,'定数'!$B$6:$B$13))</f>
      </c>
      <c r="S103" s="74"/>
      <c r="T103" s="75">
        <f t="shared" si="9"/>
      </c>
      <c r="U103" s="75"/>
      <c r="V103">
        <f t="shared" si="10"/>
      </c>
      <c r="W103">
        <f t="shared" si="10"/>
      </c>
    </row>
    <row r="104" spans="2:23" ht="18">
      <c r="B104" s="36">
        <v>96</v>
      </c>
      <c r="C104" s="70">
        <f t="shared" si="6"/>
      </c>
      <c r="D104" s="70"/>
      <c r="E104" s="36"/>
      <c r="F104" s="6"/>
      <c r="G104" s="36"/>
      <c r="H104" s="76"/>
      <c r="I104" s="76"/>
      <c r="J104" s="36"/>
      <c r="K104" s="70">
        <f t="shared" si="7"/>
      </c>
      <c r="L104" s="70"/>
      <c r="M104" s="5">
        <f>IF(J104="","",(K104/J104)/LOOKUP(RIGHT($D$2,3),'定数'!$A$6:$A$13,'定数'!$B$6:$B$13))</f>
      </c>
      <c r="N104" s="36"/>
      <c r="O104" s="6"/>
      <c r="P104" s="79"/>
      <c r="Q104" s="80"/>
      <c r="R104" s="74">
        <f>IF(P104="","",T104*M104*LOOKUP(RIGHT($D$2,3),'定数'!$A$6:$A$13,'定数'!$B$6:$B$13))</f>
      </c>
      <c r="S104" s="74"/>
      <c r="T104" s="75">
        <f t="shared" si="9"/>
      </c>
      <c r="U104" s="75"/>
      <c r="V104">
        <f t="shared" si="10"/>
      </c>
      <c r="W104">
        <f t="shared" si="10"/>
      </c>
    </row>
    <row r="105" spans="2:23" ht="18">
      <c r="B105" s="36">
        <v>97</v>
      </c>
      <c r="C105" s="70">
        <f t="shared" si="6"/>
      </c>
      <c r="D105" s="70"/>
      <c r="E105" s="36"/>
      <c r="F105" s="6"/>
      <c r="G105" s="36"/>
      <c r="H105" s="76"/>
      <c r="I105" s="76"/>
      <c r="J105" s="36"/>
      <c r="K105" s="70">
        <f t="shared" si="7"/>
      </c>
      <c r="L105" s="70"/>
      <c r="M105" s="5">
        <f>IF(J105="","",(K105/J105)/LOOKUP(RIGHT($D$2,3),'定数'!$A$6:$A$13,'定数'!$B$6:$B$13))</f>
      </c>
      <c r="N105" s="36"/>
      <c r="O105" s="6"/>
      <c r="P105" s="79"/>
      <c r="Q105" s="80"/>
      <c r="R105" s="74">
        <f>IF(P105="","",T105*M105*LOOKUP(RIGHT($D$2,3),'定数'!$A$6:$A$13,'定数'!$B$6:$B$13))</f>
      </c>
      <c r="S105" s="74"/>
      <c r="T105" s="75">
        <f t="shared" si="9"/>
      </c>
      <c r="U105" s="75"/>
      <c r="V105">
        <f t="shared" si="10"/>
      </c>
      <c r="W105">
        <f t="shared" si="10"/>
      </c>
    </row>
    <row r="106" spans="2:23" ht="18">
      <c r="B106" s="36">
        <v>98</v>
      </c>
      <c r="C106" s="70">
        <f t="shared" si="6"/>
      </c>
      <c r="D106" s="70"/>
      <c r="E106" s="36"/>
      <c r="F106" s="6"/>
      <c r="G106" s="36"/>
      <c r="H106" s="76"/>
      <c r="I106" s="76"/>
      <c r="J106" s="36"/>
      <c r="K106" s="70">
        <f t="shared" si="7"/>
      </c>
      <c r="L106" s="70"/>
      <c r="M106" s="5">
        <f>IF(J106="","",(K106/J106)/LOOKUP(RIGHT($D$2,3),'定数'!$A$6:$A$13,'定数'!$B$6:$B$13))</f>
      </c>
      <c r="N106" s="36"/>
      <c r="O106" s="6"/>
      <c r="P106" s="79"/>
      <c r="Q106" s="80"/>
      <c r="R106" s="74">
        <f>IF(P106="","",T106*M106*LOOKUP(RIGHT($D$2,3),'定数'!$A$6:$A$13,'定数'!$B$6:$B$13))</f>
      </c>
      <c r="S106" s="74"/>
      <c r="T106" s="75">
        <f t="shared" si="9"/>
      </c>
      <c r="U106" s="75"/>
      <c r="V106">
        <f t="shared" si="10"/>
      </c>
      <c r="W106">
        <f t="shared" si="10"/>
      </c>
    </row>
    <row r="107" spans="2:23" ht="18">
      <c r="B107" s="36">
        <v>99</v>
      </c>
      <c r="C107" s="70">
        <f t="shared" si="6"/>
      </c>
      <c r="D107" s="70"/>
      <c r="E107" s="36"/>
      <c r="F107" s="6"/>
      <c r="G107" s="36"/>
      <c r="H107" s="76"/>
      <c r="I107" s="76"/>
      <c r="J107" s="36"/>
      <c r="K107" s="70">
        <f t="shared" si="7"/>
      </c>
      <c r="L107" s="70"/>
      <c r="M107" s="5">
        <f>IF(J107="","",(K107/J107)/LOOKUP(RIGHT($D$2,3),'定数'!$A$6:$A$13,'定数'!$B$6:$B$13))</f>
      </c>
      <c r="N107" s="36"/>
      <c r="O107" s="6"/>
      <c r="P107" s="79"/>
      <c r="Q107" s="80"/>
      <c r="R107" s="74">
        <f>IF(P107="","",T107*M107*LOOKUP(RIGHT($D$2,3),'定数'!$A$6:$A$13,'定数'!$B$6:$B$13))</f>
      </c>
      <c r="S107" s="74"/>
      <c r="T107" s="75">
        <f t="shared" si="9"/>
      </c>
      <c r="U107" s="75"/>
      <c r="V107">
        <f>IF(S107&lt;&gt;"",IF(S107&lt;0,1+V106,0),"")</f>
      </c>
      <c r="W107">
        <f>IF(T107&lt;&gt;"",IF(T107&lt;0,1+W106,0),"")</f>
      </c>
    </row>
    <row r="108" spans="2:23" ht="18">
      <c r="B108" s="36">
        <v>100</v>
      </c>
      <c r="C108" s="70">
        <f t="shared" si="6"/>
      </c>
      <c r="D108" s="70"/>
      <c r="E108" s="36"/>
      <c r="F108" s="6"/>
      <c r="G108" s="36"/>
      <c r="H108" s="76"/>
      <c r="I108" s="76"/>
      <c r="J108" s="36"/>
      <c r="K108" s="70">
        <f t="shared" si="7"/>
      </c>
      <c r="L108" s="70"/>
      <c r="M108" s="5">
        <f>IF(J108="","",(K108/J108)/LOOKUP(RIGHT($D$2,3),'定数'!$A$6:$A$13,'定数'!$B$6:$B$13))</f>
      </c>
      <c r="N108" s="36"/>
      <c r="O108" s="6"/>
      <c r="P108" s="79"/>
      <c r="Q108" s="80"/>
      <c r="R108" s="74">
        <f>IF(P108="","",T108*M108*LOOKUP(RIGHT($D$2,3),'定数'!$A$6:$A$13,'定数'!$B$6:$B$13))</f>
      </c>
      <c r="S108" s="74"/>
      <c r="T108" s="75">
        <f t="shared" si="9"/>
      </c>
      <c r="U108" s="75"/>
      <c r="V108">
        <f>IF(S108&lt;&gt;"",IF(S108&lt;0,1+V107,0),"")</f>
      </c>
      <c r="W108">
        <f>IF(T108&lt;&gt;"",IF(T108&lt;0,1+W107,0),"")</f>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conditionalFormatting sqref="G46">
    <cfRule type="cellIs" priority="5" dxfId="50" operator="equal" stopIfTrue="1">
      <formula>"買"</formula>
    </cfRule>
    <cfRule type="cellIs" priority="6" dxfId="51" operator="equal" stopIfTrue="1">
      <formula>"売"</formula>
    </cfRule>
  </conditionalFormatting>
  <conditionalFormatting sqref="G9:G11 G14:G45 G47:G108">
    <cfRule type="cellIs" priority="7" dxfId="50" operator="equal" stopIfTrue="1">
      <formula>"買"</formula>
    </cfRule>
    <cfRule type="cellIs" priority="8" dxfId="51" operator="equal" stopIfTrue="1">
      <formula>"売"</formula>
    </cfRule>
  </conditionalFormatting>
  <conditionalFormatting sqref="G12">
    <cfRule type="cellIs" priority="3" dxfId="50" operator="equal" stopIfTrue="1">
      <formula>"買"</formula>
    </cfRule>
    <cfRule type="cellIs" priority="4" dxfId="51" operator="equal" stopIfTrue="1">
      <formula>"売"</formula>
    </cfRule>
  </conditionalFormatting>
  <conditionalFormatting sqref="G13">
    <cfRule type="cellIs" priority="1" dxfId="50" operator="equal" stopIfTrue="1">
      <formula>"買"</formula>
    </cfRule>
    <cfRule type="cellIs" priority="2" dxfId="51"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W109"/>
  <sheetViews>
    <sheetView zoomScalePageLayoutView="0" workbookViewId="0" topLeftCell="A4">
      <selection activeCell="O20" sqref="O20"/>
    </sheetView>
  </sheetViews>
  <sheetFormatPr defaultColWidth="8.875" defaultRowHeight="13.5"/>
  <cols>
    <col min="1" max="1" width="2.875" style="0" customWidth="1"/>
    <col min="2" max="18" width="6.625" style="0" customWidth="1"/>
    <col min="19" max="21" width="8.875" style="0" customWidth="1"/>
    <col min="22" max="22" width="10.875" style="18" hidden="1" customWidth="1"/>
    <col min="23" max="23" width="0" style="0" hidden="1" customWidth="1"/>
  </cols>
  <sheetData>
    <row r="2" spans="2:20" ht="18">
      <c r="B2" s="37" t="s">
        <v>10</v>
      </c>
      <c r="C2" s="37"/>
      <c r="D2" s="42" t="s">
        <v>50</v>
      </c>
      <c r="E2" s="42"/>
      <c r="F2" s="37" t="s">
        <v>12</v>
      </c>
      <c r="G2" s="37"/>
      <c r="H2" s="40" t="s">
        <v>13</v>
      </c>
      <c r="I2" s="40"/>
      <c r="J2" s="37" t="s">
        <v>14</v>
      </c>
      <c r="K2" s="37"/>
      <c r="L2" s="41">
        <v>100000</v>
      </c>
      <c r="M2" s="42"/>
      <c r="N2" s="37" t="s">
        <v>15</v>
      </c>
      <c r="O2" s="37"/>
      <c r="P2" s="43">
        <f>SUM(L2,D4)</f>
        <v>133418.27529966438</v>
      </c>
      <c r="Q2" s="40"/>
      <c r="R2" s="1"/>
      <c r="S2" s="1"/>
      <c r="T2" s="1"/>
    </row>
    <row r="3" spans="2:19" ht="57" customHeight="1">
      <c r="B3" s="37" t="s">
        <v>16</v>
      </c>
      <c r="C3" s="37"/>
      <c r="D3" s="44" t="s">
        <v>17</v>
      </c>
      <c r="E3" s="44"/>
      <c r="F3" s="44"/>
      <c r="G3" s="44"/>
      <c r="H3" s="44"/>
      <c r="I3" s="44"/>
      <c r="J3" s="37" t="s">
        <v>18</v>
      </c>
      <c r="K3" s="37"/>
      <c r="L3" s="44" t="s">
        <v>19</v>
      </c>
      <c r="M3" s="45"/>
      <c r="N3" s="45"/>
      <c r="O3" s="45"/>
      <c r="P3" s="45"/>
      <c r="Q3" s="45"/>
      <c r="R3" s="1"/>
      <c r="S3" s="1"/>
    </row>
    <row r="4" spans="2:20" ht="18">
      <c r="B4" s="37" t="s">
        <v>20</v>
      </c>
      <c r="C4" s="37"/>
      <c r="D4" s="38">
        <f>SUM($R$9:$S$993)</f>
        <v>33418.275299664376</v>
      </c>
      <c r="E4" s="38"/>
      <c r="F4" s="37" t="s">
        <v>21</v>
      </c>
      <c r="G4" s="37"/>
      <c r="H4" s="39">
        <f>SUM($T$9:$U$108)</f>
        <v>335.9999999999985</v>
      </c>
      <c r="I4" s="40"/>
      <c r="J4" s="46" t="s">
        <v>22</v>
      </c>
      <c r="K4" s="46"/>
      <c r="L4" s="43">
        <f>MAX($C$9:$D$990)-C9</f>
        <v>40440.28978912061</v>
      </c>
      <c r="M4" s="43"/>
      <c r="N4" s="46" t="s">
        <v>23</v>
      </c>
      <c r="O4" s="46"/>
      <c r="P4" s="38">
        <f>SUMIF(R9:S990,"&lt;0",R9:S990)</f>
        <v>-18850.899688755664</v>
      </c>
      <c r="Q4" s="38"/>
      <c r="R4" s="1"/>
      <c r="S4" s="1"/>
      <c r="T4" s="1"/>
    </row>
    <row r="5" spans="2:20" ht="18">
      <c r="B5" s="34" t="s">
        <v>24</v>
      </c>
      <c r="C5" s="33">
        <f>COUNTIF($R$9:$R$990,"&gt;0")</f>
        <v>8</v>
      </c>
      <c r="D5" s="32" t="s">
        <v>25</v>
      </c>
      <c r="E5" s="14">
        <f>COUNTIF($R$9:$R$990,"&lt;0")</f>
        <v>3</v>
      </c>
      <c r="F5" s="32" t="s">
        <v>26</v>
      </c>
      <c r="G5" s="33">
        <f>COUNTIF($R$9:$R$990,"=0")</f>
        <v>0</v>
      </c>
      <c r="H5" s="32" t="s">
        <v>27</v>
      </c>
      <c r="I5" s="2">
        <f>C5/SUM(C5,E5,G5)</f>
        <v>0.7272727272727273</v>
      </c>
      <c r="J5" s="47" t="s">
        <v>28</v>
      </c>
      <c r="K5" s="37"/>
      <c r="L5" s="48">
        <f>MAX(V9:V993)</f>
        <v>5</v>
      </c>
      <c r="M5" s="49"/>
      <c r="N5" s="16" t="s">
        <v>29</v>
      </c>
      <c r="O5" s="7"/>
      <c r="P5" s="48">
        <f>MAX(W9:W993)</f>
        <v>1</v>
      </c>
      <c r="Q5" s="49"/>
      <c r="R5" s="1"/>
      <c r="S5" s="1"/>
      <c r="T5" s="1"/>
    </row>
    <row r="6" spans="2:20" ht="18">
      <c r="B6" s="9"/>
      <c r="C6" s="12"/>
      <c r="D6" s="13"/>
      <c r="E6" s="10"/>
      <c r="F6" s="9"/>
      <c r="G6" s="10"/>
      <c r="H6" s="9"/>
      <c r="I6" s="15"/>
      <c r="J6" s="9"/>
      <c r="K6" s="9"/>
      <c r="L6" s="10"/>
      <c r="M6" s="10"/>
      <c r="N6" s="11"/>
      <c r="O6" s="11"/>
      <c r="P6" s="8"/>
      <c r="Q6" s="35"/>
      <c r="R6" s="1"/>
      <c r="S6" s="1"/>
      <c r="T6" s="1"/>
    </row>
    <row r="7" spans="2:21" ht="18">
      <c r="B7" s="57" t="s">
        <v>30</v>
      </c>
      <c r="C7" s="59" t="s">
        <v>31</v>
      </c>
      <c r="D7" s="60"/>
      <c r="E7" s="63" t="s">
        <v>32</v>
      </c>
      <c r="F7" s="64"/>
      <c r="G7" s="64"/>
      <c r="H7" s="64"/>
      <c r="I7" s="52"/>
      <c r="J7" s="65" t="s">
        <v>33</v>
      </c>
      <c r="K7" s="66"/>
      <c r="L7" s="54"/>
      <c r="M7" s="67" t="s">
        <v>34</v>
      </c>
      <c r="N7" s="68" t="s">
        <v>35</v>
      </c>
      <c r="O7" s="69"/>
      <c r="P7" s="69"/>
      <c r="Q7" s="56"/>
      <c r="R7" s="50" t="s">
        <v>36</v>
      </c>
      <c r="S7" s="50"/>
      <c r="T7" s="50"/>
      <c r="U7" s="50"/>
    </row>
    <row r="8" spans="2:21" ht="18">
      <c r="B8" s="58"/>
      <c r="C8" s="61"/>
      <c r="D8" s="62"/>
      <c r="E8" s="17" t="s">
        <v>37</v>
      </c>
      <c r="F8" s="17" t="s">
        <v>38</v>
      </c>
      <c r="G8" s="17" t="s">
        <v>39</v>
      </c>
      <c r="H8" s="51" t="s">
        <v>40</v>
      </c>
      <c r="I8" s="52"/>
      <c r="J8" s="3" t="s">
        <v>41</v>
      </c>
      <c r="K8" s="53" t="s">
        <v>42</v>
      </c>
      <c r="L8" s="54"/>
      <c r="M8" s="67"/>
      <c r="N8" s="4" t="s">
        <v>37</v>
      </c>
      <c r="O8" s="4" t="s">
        <v>38</v>
      </c>
      <c r="P8" s="55" t="s">
        <v>40</v>
      </c>
      <c r="Q8" s="56"/>
      <c r="R8" s="50" t="s">
        <v>43</v>
      </c>
      <c r="S8" s="50"/>
      <c r="T8" s="50" t="s">
        <v>41</v>
      </c>
      <c r="U8" s="50"/>
    </row>
    <row r="9" spans="2:23" ht="18">
      <c r="B9" s="36">
        <v>1</v>
      </c>
      <c r="C9" s="70">
        <f>L2</f>
        <v>100000</v>
      </c>
      <c r="D9" s="70"/>
      <c r="E9" s="36">
        <v>2012</v>
      </c>
      <c r="F9" s="6">
        <v>42739</v>
      </c>
      <c r="G9" s="36" t="s">
        <v>45</v>
      </c>
      <c r="H9" s="81">
        <v>1.56375</v>
      </c>
      <c r="I9" s="81"/>
      <c r="J9" s="36">
        <v>57.4</v>
      </c>
      <c r="K9" s="70">
        <f>IF(J9="","",C9*0.05)</f>
        <v>5000</v>
      </c>
      <c r="L9" s="70"/>
      <c r="M9" s="5">
        <f>IF(J9="","",(K9/J9)/LOOKUP(RIGHT($D$2,3),'定数'!$A$6:$A$13,'定数'!$B$6:$B$13))</f>
        <v>0.7259001161440186</v>
      </c>
      <c r="N9" s="36">
        <v>2012</v>
      </c>
      <c r="O9" s="6">
        <v>42740</v>
      </c>
      <c r="P9" s="82">
        <v>1.55801</v>
      </c>
      <c r="Q9" s="82"/>
      <c r="R9" s="74">
        <f>IF(P9="","",T9*M9*LOOKUP(RIGHT($D$2,3),'定数'!$A$6:$A$13,'定数'!$B$6:$B$13))</f>
        <v>-5000.000000000069</v>
      </c>
      <c r="S9" s="74"/>
      <c r="T9" s="75">
        <f>IF(P9="","",IF(G9="買",(P9-H9),(H9-P9))*IF(RIGHT($D$2,3)="JPY",100,10000))</f>
        <v>-57.40000000000079</v>
      </c>
      <c r="U9" s="75"/>
      <c r="V9" s="30">
        <f>IF(T9&lt;&gt;"",IF(T9&gt;0,1+V8,0),"")</f>
        <v>0</v>
      </c>
      <c r="W9">
        <f>IF(T9&lt;&gt;"",IF(T9&lt;0,1+W8,0),"")</f>
        <v>1</v>
      </c>
    </row>
    <row r="10" spans="2:23" ht="18" customHeight="1">
      <c r="B10" s="36">
        <v>2</v>
      </c>
      <c r="C10" s="70">
        <f aca="true" t="shared" si="0" ref="C10:C73">IF(R9="","",C9+R9)</f>
        <v>94999.99999999993</v>
      </c>
      <c r="D10" s="70"/>
      <c r="E10" s="36"/>
      <c r="F10" s="6">
        <v>42762</v>
      </c>
      <c r="G10" s="36" t="s">
        <v>45</v>
      </c>
      <c r="H10" s="81">
        <v>1.573</v>
      </c>
      <c r="I10" s="81"/>
      <c r="J10" s="36">
        <v>40</v>
      </c>
      <c r="K10" s="70">
        <f>IF(J10="","",C10*0.05)</f>
        <v>4749.999999999996</v>
      </c>
      <c r="L10" s="70"/>
      <c r="M10" s="5">
        <f>IF(J10="","",(K10/J10)/LOOKUP(RIGHT($D$2,3),'定数'!$A$6:$A$13,'定数'!$B$6:$B$13))</f>
        <v>0.9895833333333326</v>
      </c>
      <c r="N10" s="36"/>
      <c r="O10" s="6">
        <v>42766</v>
      </c>
      <c r="P10" s="82">
        <v>1.5761</v>
      </c>
      <c r="Q10" s="82"/>
      <c r="R10" s="74">
        <f>IF(P10="","",T10*M10*LOOKUP(RIGHT($D$2,3),'定数'!$A$6:$A$13,'定数'!$B$6:$B$13))</f>
        <v>3681.250000000119</v>
      </c>
      <c r="S10" s="74"/>
      <c r="T10" s="75">
        <f>IF(P10="","",IF(G10="買",(P10-H10),(H10-P10))*IF(RIGHT($D$2,3)="JPY",100,10000))</f>
        <v>31.000000000001027</v>
      </c>
      <c r="U10" s="75"/>
      <c r="V10" s="18">
        <f>IF(T10&lt;&gt;"",IF(T10&gt;0,1+V9,0),"")</f>
        <v>1</v>
      </c>
      <c r="W10">
        <f aca="true" t="shared" si="1" ref="W10:W73">IF(T10&lt;&gt;"",IF(T10&lt;0,1+W9,0),"")</f>
        <v>0</v>
      </c>
    </row>
    <row r="11" spans="2:23" ht="18" customHeight="1">
      <c r="B11" s="36">
        <v>3</v>
      </c>
      <c r="C11" s="70">
        <f t="shared" si="0"/>
        <v>98681.25000000004</v>
      </c>
      <c r="D11" s="70"/>
      <c r="E11" s="36"/>
      <c r="F11" s="6">
        <v>42848</v>
      </c>
      <c r="G11" s="36" t="s">
        <v>45</v>
      </c>
      <c r="H11" s="81">
        <v>1.61182</v>
      </c>
      <c r="I11" s="81"/>
      <c r="J11" s="36">
        <v>43.5</v>
      </c>
      <c r="K11" s="70">
        <f aca="true" t="shared" si="2" ref="K11:K74">IF(J11="","",C11*0.05)</f>
        <v>4934.062500000003</v>
      </c>
      <c r="L11" s="70"/>
      <c r="M11" s="5">
        <f>IF(J11="","",(K11/J11)/LOOKUP(RIGHT($D$2,3),'定数'!$A$6:$A$13,'定数'!$B$6:$B$13))</f>
        <v>0.9452227011494259</v>
      </c>
      <c r="N11" s="36"/>
      <c r="O11" s="6">
        <v>42850</v>
      </c>
      <c r="P11" s="82">
        <v>1.61337</v>
      </c>
      <c r="Q11" s="82"/>
      <c r="R11" s="74">
        <f>IF(P11="","",T11*M11*LOOKUP(RIGHT($D$2,3),'定数'!$A$6:$A$13,'定数'!$B$6:$B$13))</f>
        <v>1758.1142241378643</v>
      </c>
      <c r="S11" s="74"/>
      <c r="T11" s="75">
        <f>IF(P11="","",IF(G11="買",(P11-H11),(H11-P11))*IF(RIGHT($D$2,3)="JPY",100,10000))</f>
        <v>15.499999999999403</v>
      </c>
      <c r="U11" s="75"/>
      <c r="V11" s="18">
        <f>IF(T11&lt;&gt;"",IF(T11&gt;0,1+V10,0),"")</f>
        <v>2</v>
      </c>
      <c r="W11">
        <f t="shared" si="1"/>
        <v>0</v>
      </c>
    </row>
    <row r="12" spans="1:23" ht="18" customHeight="1">
      <c r="A12">
        <v>0.3645</v>
      </c>
      <c r="B12" s="36">
        <v>4</v>
      </c>
      <c r="C12" s="70">
        <f t="shared" si="0"/>
        <v>100439.36422413791</v>
      </c>
      <c r="D12" s="70"/>
      <c r="E12" s="36"/>
      <c r="F12" s="6">
        <v>42858</v>
      </c>
      <c r="G12" s="36" t="s">
        <v>44</v>
      </c>
      <c r="H12" s="81">
        <v>1.61632</v>
      </c>
      <c r="I12" s="81"/>
      <c r="J12" s="36">
        <v>50.4</v>
      </c>
      <c r="K12" s="70">
        <f t="shared" si="2"/>
        <v>5021.968211206896</v>
      </c>
      <c r="L12" s="70"/>
      <c r="M12" s="5">
        <f>IF(J12="","",(K12/J12)/LOOKUP(RIGHT($D$2,3),'定数'!$A$6:$A$13,'定数'!$B$6:$B$13))</f>
        <v>0.830351886773627</v>
      </c>
      <c r="N12" s="36"/>
      <c r="O12" s="6">
        <v>42862</v>
      </c>
      <c r="P12" s="82">
        <v>1.6126</v>
      </c>
      <c r="Q12" s="82"/>
      <c r="R12" s="74">
        <f>IF(P12="","",T12*M12*LOOKUP(RIGHT($D$2,3),'定数'!$A$6:$A$13,'定数'!$B$6:$B$13))</f>
        <v>3706.690822557417</v>
      </c>
      <c r="S12" s="74"/>
      <c r="T12" s="75">
        <f aca="true" t="shared" si="3" ref="T12:T75">IF(P12="","",IF(G12="買",(P12-H12),(H12-P12))*IF(RIGHT($D$2,3)="JPY",100,10000))</f>
        <v>37.199999999999456</v>
      </c>
      <c r="U12" s="75"/>
      <c r="V12" s="18">
        <f>IF(T12&lt;&gt;"",IF(T12&gt;0,1+V11,0),"")</f>
        <v>3</v>
      </c>
      <c r="W12">
        <f t="shared" si="1"/>
        <v>0</v>
      </c>
    </row>
    <row r="13" spans="2:23" ht="18" customHeight="1">
      <c r="B13" s="36">
        <v>5</v>
      </c>
      <c r="C13" s="70">
        <f t="shared" si="0"/>
        <v>104146.05504669533</v>
      </c>
      <c r="D13" s="70"/>
      <c r="E13" s="36"/>
      <c r="F13" s="6">
        <v>42884</v>
      </c>
      <c r="G13" s="36" t="s">
        <v>44</v>
      </c>
      <c r="H13" s="81">
        <v>1.56687</v>
      </c>
      <c r="I13" s="81"/>
      <c r="J13" s="36">
        <v>45.7</v>
      </c>
      <c r="K13" s="70">
        <f t="shared" si="2"/>
        <v>5207.302752334766</v>
      </c>
      <c r="L13" s="70"/>
      <c r="M13" s="5">
        <f>IF(J13="","",(K13/J13)/LOOKUP(RIGHT($D$2,3),'定数'!$A$6:$A$13,'定数'!$B$6:$B$13))</f>
        <v>0.9495446302579806</v>
      </c>
      <c r="N13" s="36"/>
      <c r="O13" s="6">
        <v>42886</v>
      </c>
      <c r="P13" s="82">
        <v>1.54823</v>
      </c>
      <c r="Q13" s="82"/>
      <c r="R13" s="74">
        <f>IF(P13="","",T13*M13*LOOKUP(RIGHT($D$2,3),'定数'!$A$6:$A$13,'定数'!$B$6:$B$13))</f>
        <v>21239.414289610497</v>
      </c>
      <c r="S13" s="74"/>
      <c r="T13" s="75">
        <f t="shared" si="3"/>
        <v>186.3999999999999</v>
      </c>
      <c r="U13" s="75"/>
      <c r="V13" s="18">
        <f aca="true" t="shared" si="4" ref="V13:V22">IF(T13&lt;&gt;"",IF(T13&gt;0,1+V12,0),"")</f>
        <v>4</v>
      </c>
      <c r="W13">
        <f t="shared" si="1"/>
        <v>0</v>
      </c>
    </row>
    <row r="14" spans="2:23" ht="18" customHeight="1">
      <c r="B14" s="36">
        <v>6</v>
      </c>
      <c r="C14" s="70">
        <f t="shared" si="0"/>
        <v>125385.46933630583</v>
      </c>
      <c r="D14" s="70"/>
      <c r="E14" s="36"/>
      <c r="F14" s="6">
        <v>42901</v>
      </c>
      <c r="G14" s="36" t="s">
        <v>45</v>
      </c>
      <c r="H14" s="81">
        <v>1.5552</v>
      </c>
      <c r="I14" s="81"/>
      <c r="J14" s="36">
        <v>77.3</v>
      </c>
      <c r="K14" s="70">
        <f t="shared" si="2"/>
        <v>6269.273466815292</v>
      </c>
      <c r="L14" s="70"/>
      <c r="M14" s="5">
        <f>IF(J14="","",(K14/J14)/LOOKUP(RIGHT($D$2,3),'定数'!$A$6:$A$13,'定数'!$B$6:$B$13))</f>
        <v>0.6758595802948784</v>
      </c>
      <c r="N14" s="36"/>
      <c r="O14" s="6">
        <v>42904</v>
      </c>
      <c r="P14" s="82">
        <v>1.569</v>
      </c>
      <c r="Q14" s="82"/>
      <c r="R14" s="74">
        <f>IF(P14="","",T14*M14*LOOKUP(RIGHT($D$2,3),'定数'!$A$6:$A$13,'定数'!$B$6:$B$13))</f>
        <v>11192.234649683214</v>
      </c>
      <c r="S14" s="74"/>
      <c r="T14" s="75">
        <f t="shared" si="3"/>
        <v>138.00000000000034</v>
      </c>
      <c r="U14" s="75"/>
      <c r="V14" s="18">
        <f t="shared" si="4"/>
        <v>5</v>
      </c>
      <c r="W14">
        <f t="shared" si="1"/>
        <v>0</v>
      </c>
    </row>
    <row r="15" spans="2:23" ht="18" customHeight="1">
      <c r="B15" s="36">
        <v>7</v>
      </c>
      <c r="C15" s="70">
        <f t="shared" si="0"/>
        <v>136577.70398598904</v>
      </c>
      <c r="D15" s="70"/>
      <c r="E15" s="36"/>
      <c r="F15" s="6">
        <v>42906</v>
      </c>
      <c r="G15" s="36" t="s">
        <v>45</v>
      </c>
      <c r="H15" s="81">
        <v>1.57449</v>
      </c>
      <c r="I15" s="81"/>
      <c r="J15" s="36">
        <v>96.4</v>
      </c>
      <c r="K15" s="70">
        <f t="shared" si="2"/>
        <v>6828.885199299452</v>
      </c>
      <c r="L15" s="70"/>
      <c r="M15" s="5">
        <f>IF(J15="","",(K15/J15)/LOOKUP(RIGHT($D$2,3),'定数'!$A$6:$A$13,'定数'!$B$6:$B$13))</f>
        <v>0.5903254840334935</v>
      </c>
      <c r="N15" s="36"/>
      <c r="O15" s="6">
        <v>42907</v>
      </c>
      <c r="P15" s="82">
        <v>1.56485</v>
      </c>
      <c r="Q15" s="82"/>
      <c r="R15" s="74">
        <f>IF(P15="","",T15*M15*LOOKUP(RIGHT($D$2,3),'定数'!$A$6:$A$13,'定数'!$B$6:$B$13))</f>
        <v>-6828.885199299361</v>
      </c>
      <c r="S15" s="74"/>
      <c r="T15" s="75">
        <f t="shared" si="3"/>
        <v>-96.39999999999871</v>
      </c>
      <c r="U15" s="75"/>
      <c r="V15" s="18">
        <f t="shared" si="4"/>
        <v>0</v>
      </c>
      <c r="W15">
        <f t="shared" si="1"/>
        <v>1</v>
      </c>
    </row>
    <row r="16" spans="2:23" ht="18" customHeight="1">
      <c r="B16" s="36">
        <v>8</v>
      </c>
      <c r="C16" s="70">
        <f t="shared" si="0"/>
        <v>129748.81878668968</v>
      </c>
      <c r="D16" s="70"/>
      <c r="E16" s="36"/>
      <c r="F16" s="6">
        <v>42926</v>
      </c>
      <c r="G16" s="36" t="s">
        <v>45</v>
      </c>
      <c r="H16" s="81">
        <v>1.5527</v>
      </c>
      <c r="I16" s="81"/>
      <c r="J16" s="36">
        <v>49.4</v>
      </c>
      <c r="K16" s="70">
        <f t="shared" si="2"/>
        <v>6487.440939334484</v>
      </c>
      <c r="L16" s="70"/>
      <c r="M16" s="5">
        <f>IF(J16="","",(K16/J16)/LOOKUP(RIGHT($D$2,3),'定数'!$A$6:$A$13,'定数'!$B$6:$B$13))</f>
        <v>1.0943726280928618</v>
      </c>
      <c r="N16" s="36"/>
      <c r="O16" s="6">
        <v>42927</v>
      </c>
      <c r="P16" s="82">
        <v>1.55497</v>
      </c>
      <c r="Q16" s="82"/>
      <c r="R16" s="74">
        <f>IF(P16="","",T16*M16*LOOKUP(RIGHT($D$2,3),'定数'!$A$6:$A$13,'定数'!$B$6:$B$13))</f>
        <v>2981.071038924948</v>
      </c>
      <c r="S16" s="74"/>
      <c r="T16" s="75">
        <f t="shared" si="3"/>
        <v>22.699999999999942</v>
      </c>
      <c r="U16" s="75"/>
      <c r="V16" s="18">
        <f t="shared" si="4"/>
        <v>1</v>
      </c>
      <c r="W16">
        <f t="shared" si="1"/>
        <v>0</v>
      </c>
    </row>
    <row r="17" spans="2:23" ht="18" customHeight="1">
      <c r="B17" s="36">
        <v>9</v>
      </c>
      <c r="C17" s="70">
        <f t="shared" si="0"/>
        <v>132729.88982561463</v>
      </c>
      <c r="D17" s="70"/>
      <c r="E17" s="36"/>
      <c r="F17" s="6">
        <v>42933</v>
      </c>
      <c r="G17" s="36" t="s">
        <v>45</v>
      </c>
      <c r="H17" s="81">
        <v>1.5641</v>
      </c>
      <c r="I17" s="81"/>
      <c r="J17" s="36">
        <v>88</v>
      </c>
      <c r="K17" s="70">
        <f t="shared" si="2"/>
        <v>6636.494491280732</v>
      </c>
      <c r="L17" s="70"/>
      <c r="M17" s="5">
        <f>IF(J17="","",(K17/J17)/LOOKUP(RIGHT($D$2,3),'定数'!$A$6:$A$13,'定数'!$B$6:$B$13))</f>
        <v>0.6284559177349178</v>
      </c>
      <c r="N17" s="36"/>
      <c r="O17" s="6">
        <v>42936</v>
      </c>
      <c r="P17" s="82">
        <v>1.5689</v>
      </c>
      <c r="Q17" s="82"/>
      <c r="R17" s="74">
        <f>IF(P17="","",T17*M17*LOOKUP(RIGHT($D$2,3),'定数'!$A$6:$A$13,'定数'!$B$6:$B$13))</f>
        <v>3619.906086153063</v>
      </c>
      <c r="S17" s="74"/>
      <c r="T17" s="75">
        <f t="shared" si="3"/>
        <v>47.999999999999154</v>
      </c>
      <c r="U17" s="75"/>
      <c r="V17" s="18">
        <f t="shared" si="4"/>
        <v>2</v>
      </c>
      <c r="W17">
        <f t="shared" si="1"/>
        <v>0</v>
      </c>
    </row>
    <row r="18" spans="2:23" ht="18" customHeight="1">
      <c r="B18" s="36">
        <v>10</v>
      </c>
      <c r="C18" s="70">
        <f t="shared" si="0"/>
        <v>136349.7959117677</v>
      </c>
      <c r="D18" s="70"/>
      <c r="E18" s="36"/>
      <c r="F18" s="6">
        <v>43055</v>
      </c>
      <c r="G18" s="36" t="s">
        <v>45</v>
      </c>
      <c r="H18" s="81">
        <v>1.588</v>
      </c>
      <c r="I18" s="81"/>
      <c r="J18" s="36">
        <v>45</v>
      </c>
      <c r="K18" s="70">
        <f t="shared" si="2"/>
        <v>6817.489795588385</v>
      </c>
      <c r="L18" s="70"/>
      <c r="M18" s="5">
        <f>IF(J18="","",(K18/J18)/LOOKUP(RIGHT($D$2,3),'定数'!$A$6:$A$13,'定数'!$B$6:$B$13))</f>
        <v>1.2624981102941455</v>
      </c>
      <c r="N18" s="36"/>
      <c r="O18" s="6">
        <v>43058</v>
      </c>
      <c r="P18" s="82">
        <v>1.5907</v>
      </c>
      <c r="Q18" s="82"/>
      <c r="R18" s="74">
        <f>IF(P18="","",T18*M18*LOOKUP(RIGHT($D$2,3),'定数'!$A$6:$A$13,'定数'!$B$6:$B$13))</f>
        <v>4090.4938773529175</v>
      </c>
      <c r="S18" s="74"/>
      <c r="T18" s="75">
        <f t="shared" si="3"/>
        <v>26.999999999999247</v>
      </c>
      <c r="U18" s="75"/>
      <c r="V18" s="18">
        <f t="shared" si="4"/>
        <v>3</v>
      </c>
      <c r="W18">
        <f t="shared" si="1"/>
        <v>0</v>
      </c>
    </row>
    <row r="19" spans="2:23" ht="18" customHeight="1">
      <c r="B19" s="36">
        <v>11</v>
      </c>
      <c r="C19" s="70">
        <f t="shared" si="0"/>
        <v>140440.2897891206</v>
      </c>
      <c r="D19" s="70"/>
      <c r="E19" s="36"/>
      <c r="F19" s="6">
        <v>43059</v>
      </c>
      <c r="G19" s="36" t="s">
        <v>45</v>
      </c>
      <c r="H19" s="81">
        <v>1.5927</v>
      </c>
      <c r="I19" s="81"/>
      <c r="J19" s="36">
        <v>16</v>
      </c>
      <c r="K19" s="70">
        <f t="shared" si="2"/>
        <v>7022.014489456031</v>
      </c>
      <c r="L19" s="70"/>
      <c r="M19" s="5">
        <f>IF(J19="","",(K19/J19)/LOOKUP(RIGHT($D$2,3),'定数'!$A$6:$A$13,'定数'!$B$6:$B$13))</f>
        <v>3.6572992132583493</v>
      </c>
      <c r="N19" s="36"/>
      <c r="O19" s="6">
        <v>43059</v>
      </c>
      <c r="P19" s="82">
        <v>1.5911</v>
      </c>
      <c r="Q19" s="82"/>
      <c r="R19" s="74">
        <f>IF(P19="","",T19*M19*LOOKUP(RIGHT($D$2,3),'定数'!$A$6:$A$13,'定数'!$B$6:$B$13))</f>
        <v>-7022.014489456232</v>
      </c>
      <c r="S19" s="74"/>
      <c r="T19" s="75">
        <f t="shared" si="3"/>
        <v>-16.00000000000046</v>
      </c>
      <c r="U19" s="75"/>
      <c r="V19" s="18">
        <f t="shared" si="4"/>
        <v>0</v>
      </c>
      <c r="W19">
        <f t="shared" si="1"/>
        <v>1</v>
      </c>
    </row>
    <row r="20" spans="2:23" ht="18" customHeight="1">
      <c r="B20" s="36">
        <v>12</v>
      </c>
      <c r="C20" s="70">
        <f t="shared" si="0"/>
        <v>133418.27529966438</v>
      </c>
      <c r="D20" s="70"/>
      <c r="E20" s="36"/>
      <c r="F20" s="6"/>
      <c r="G20" s="36"/>
      <c r="H20" s="81"/>
      <c r="I20" s="81"/>
      <c r="J20" s="36"/>
      <c r="K20" s="70">
        <f t="shared" si="2"/>
      </c>
      <c r="L20" s="70"/>
      <c r="M20" s="5">
        <f>IF(J20="","",(K20/J20)/LOOKUP(RIGHT($D$2,3),'定数'!$A$6:$A$13,'定数'!$B$6:$B$13))</f>
      </c>
      <c r="N20" s="36"/>
      <c r="O20" s="6"/>
      <c r="P20" s="82"/>
      <c r="Q20" s="82"/>
      <c r="R20" s="74">
        <f>IF(P20="","",T20*M20*LOOKUP(RIGHT($D$2,3),'定数'!$A$6:$A$13,'定数'!$B$6:$B$13))</f>
      </c>
      <c r="S20" s="74"/>
      <c r="T20" s="75">
        <f t="shared" si="3"/>
      </c>
      <c r="U20" s="75"/>
      <c r="V20" s="18">
        <f t="shared" si="4"/>
      </c>
      <c r="W20">
        <f t="shared" si="1"/>
      </c>
    </row>
    <row r="21" spans="2:23" ht="18" customHeight="1">
      <c r="B21" s="36">
        <v>13</v>
      </c>
      <c r="C21" s="70">
        <f t="shared" si="0"/>
      </c>
      <c r="D21" s="70"/>
      <c r="E21" s="36"/>
      <c r="F21" s="6"/>
      <c r="G21" s="36"/>
      <c r="H21" s="81"/>
      <c r="I21" s="81"/>
      <c r="J21" s="36"/>
      <c r="K21" s="70">
        <f t="shared" si="2"/>
      </c>
      <c r="L21" s="70"/>
      <c r="M21" s="5">
        <f>IF(J21="","",(K21/J21)/LOOKUP(RIGHT($D$2,3),'定数'!$A$6:$A$13,'定数'!$B$6:$B$13))</f>
      </c>
      <c r="N21" s="36"/>
      <c r="O21" s="6"/>
      <c r="P21" s="82"/>
      <c r="Q21" s="82"/>
      <c r="R21" s="74">
        <f>IF(P21="","",T21*M21*LOOKUP(RIGHT($D$2,3),'定数'!$A$6:$A$13,'定数'!$B$6:$B$13))</f>
      </c>
      <c r="S21" s="74"/>
      <c r="T21" s="75">
        <f t="shared" si="3"/>
      </c>
      <c r="U21" s="75"/>
      <c r="V21" s="18">
        <f t="shared" si="4"/>
      </c>
      <c r="W21">
        <f t="shared" si="1"/>
      </c>
    </row>
    <row r="22" spans="2:23" ht="18" customHeight="1">
      <c r="B22" s="36">
        <v>14</v>
      </c>
      <c r="C22" s="70">
        <f t="shared" si="0"/>
      </c>
      <c r="D22" s="70"/>
      <c r="E22" s="36"/>
      <c r="F22" s="6"/>
      <c r="G22" s="36"/>
      <c r="H22" s="81"/>
      <c r="I22" s="81"/>
      <c r="J22" s="36"/>
      <c r="K22" s="70">
        <f t="shared" si="2"/>
      </c>
      <c r="L22" s="70"/>
      <c r="M22" s="5">
        <f>IF(J22="","",(K22/J22)/LOOKUP(RIGHT($D$2,3),'定数'!$A$6:$A$13,'定数'!$B$6:$B$13))</f>
      </c>
      <c r="N22" s="36"/>
      <c r="O22" s="6"/>
      <c r="P22" s="82"/>
      <c r="Q22" s="82"/>
      <c r="R22" s="74">
        <f>IF(P22="","",T22*M22*LOOKUP(RIGHT($D$2,3),'定数'!$A$6:$A$13,'定数'!$B$6:$B$13))</f>
      </c>
      <c r="S22" s="74"/>
      <c r="T22" s="75">
        <f t="shared" si="3"/>
      </c>
      <c r="U22" s="75"/>
      <c r="V22" s="18">
        <f t="shared" si="4"/>
      </c>
      <c r="W22">
        <f t="shared" si="1"/>
      </c>
    </row>
    <row r="23" spans="2:23" ht="18" customHeight="1">
      <c r="B23" s="36">
        <v>15</v>
      </c>
      <c r="C23" s="70">
        <f t="shared" si="0"/>
      </c>
      <c r="D23" s="70"/>
      <c r="E23" s="36"/>
      <c r="F23" s="6"/>
      <c r="G23" s="36"/>
      <c r="H23" s="81"/>
      <c r="I23" s="81"/>
      <c r="J23" s="36"/>
      <c r="K23" s="70">
        <f t="shared" si="2"/>
      </c>
      <c r="L23" s="70"/>
      <c r="M23" s="5">
        <f>IF(J23="","",(K23/J23)/LOOKUP(RIGHT($D$2,3),'定数'!$A$6:$A$13,'定数'!$B$6:$B$13))</f>
      </c>
      <c r="N23" s="36"/>
      <c r="O23" s="6"/>
      <c r="P23" s="82"/>
      <c r="Q23" s="82"/>
      <c r="R23" s="74">
        <f>IF(P23="","",T23*M23*LOOKUP(RIGHT($D$2,3),'定数'!$A$6:$A$13,'定数'!$B$6:$B$13))</f>
      </c>
      <c r="S23" s="74"/>
      <c r="T23" s="75">
        <f t="shared" si="3"/>
      </c>
      <c r="U23" s="75"/>
      <c r="V23">
        <f aca="true" t="shared" si="5" ref="V23:W74">IF(S23&lt;&gt;"",IF(S23&lt;0,1+V22,0),"")</f>
      </c>
      <c r="W23">
        <f t="shared" si="1"/>
      </c>
    </row>
    <row r="24" spans="2:23" ht="18" customHeight="1">
      <c r="B24" s="36">
        <v>16</v>
      </c>
      <c r="C24" s="70">
        <f t="shared" si="0"/>
      </c>
      <c r="D24" s="70"/>
      <c r="E24" s="36"/>
      <c r="F24" s="6"/>
      <c r="G24" s="36"/>
      <c r="H24" s="81"/>
      <c r="I24" s="81"/>
      <c r="J24" s="36"/>
      <c r="K24" s="70">
        <f t="shared" si="2"/>
      </c>
      <c r="L24" s="70"/>
      <c r="M24" s="5">
        <f>IF(J24="","",(K24/J24)/LOOKUP(RIGHT($D$2,3),'定数'!$A$6:$A$13,'定数'!$B$6:$B$13))</f>
      </c>
      <c r="N24" s="36"/>
      <c r="O24" s="6"/>
      <c r="P24" s="82"/>
      <c r="Q24" s="82"/>
      <c r="R24" s="74">
        <f>IF(P24="","",T24*M24*LOOKUP(RIGHT($D$2,3),'定数'!$A$6:$A$13,'定数'!$B$6:$B$13))</f>
      </c>
      <c r="S24" s="74"/>
      <c r="T24" s="75">
        <f t="shared" si="3"/>
      </c>
      <c r="U24" s="75"/>
      <c r="V24">
        <f t="shared" si="5"/>
      </c>
      <c r="W24">
        <f t="shared" si="1"/>
      </c>
    </row>
    <row r="25" spans="2:23" ht="18" customHeight="1">
      <c r="B25" s="36">
        <v>17</v>
      </c>
      <c r="C25" s="70">
        <f t="shared" si="0"/>
      </c>
      <c r="D25" s="70"/>
      <c r="E25" s="36"/>
      <c r="F25" s="6"/>
      <c r="G25" s="36"/>
      <c r="H25" s="81"/>
      <c r="I25" s="81"/>
      <c r="J25" s="36"/>
      <c r="K25" s="70">
        <f t="shared" si="2"/>
      </c>
      <c r="L25" s="70"/>
      <c r="M25" s="5">
        <f>IF(J25="","",(K25/J25)/LOOKUP(RIGHT($D$2,3),'定数'!$A$6:$A$13,'定数'!$B$6:$B$13))</f>
      </c>
      <c r="N25" s="36"/>
      <c r="O25" s="6"/>
      <c r="P25" s="82"/>
      <c r="Q25" s="82"/>
      <c r="R25" s="74">
        <f>IF(P25="","",T25*M25*LOOKUP(RIGHT($D$2,3),'定数'!$A$6:$A$13,'定数'!$B$6:$B$13))</f>
      </c>
      <c r="S25" s="74"/>
      <c r="T25" s="75">
        <f t="shared" si="3"/>
      </c>
      <c r="U25" s="75"/>
      <c r="V25">
        <f t="shared" si="5"/>
      </c>
      <c r="W25">
        <f t="shared" si="1"/>
      </c>
    </row>
    <row r="26" spans="2:23" ht="18" customHeight="1">
      <c r="B26" s="36">
        <v>18</v>
      </c>
      <c r="C26" s="70">
        <f t="shared" si="0"/>
      </c>
      <c r="D26" s="70"/>
      <c r="E26" s="36"/>
      <c r="F26" s="6"/>
      <c r="G26" s="36"/>
      <c r="H26" s="81"/>
      <c r="I26" s="81"/>
      <c r="J26" s="36"/>
      <c r="K26" s="70">
        <f t="shared" si="2"/>
      </c>
      <c r="L26" s="70"/>
      <c r="M26" s="5">
        <f>IF(J26="","",(K26/J26)/LOOKUP(RIGHT($D$2,3),'定数'!$A$6:$A$13,'定数'!$B$6:$B$13))</f>
      </c>
      <c r="N26" s="36"/>
      <c r="O26" s="6"/>
      <c r="P26" s="82"/>
      <c r="Q26" s="82"/>
      <c r="R26" s="74">
        <f>IF(P26="","",T26*M26*LOOKUP(RIGHT($D$2,3),'定数'!$A$6:$A$13,'定数'!$B$6:$B$13))</f>
      </c>
      <c r="S26" s="74"/>
      <c r="T26" s="75">
        <f t="shared" si="3"/>
      </c>
      <c r="U26" s="75"/>
      <c r="V26">
        <f t="shared" si="5"/>
      </c>
      <c r="W26">
        <f t="shared" si="1"/>
      </c>
    </row>
    <row r="27" spans="2:23" ht="18" customHeight="1">
      <c r="B27" s="36">
        <v>19</v>
      </c>
      <c r="C27" s="70">
        <f t="shared" si="0"/>
      </c>
      <c r="D27" s="70"/>
      <c r="E27" s="36"/>
      <c r="F27" s="6"/>
      <c r="G27" s="36"/>
      <c r="H27" s="81"/>
      <c r="I27" s="81"/>
      <c r="J27" s="36"/>
      <c r="K27" s="70">
        <f t="shared" si="2"/>
      </c>
      <c r="L27" s="70"/>
      <c r="M27" s="5">
        <f>IF(J27="","",(K27/J27)/LOOKUP(RIGHT($D$2,3),'定数'!$A$6:$A$13,'定数'!$B$6:$B$13))</f>
      </c>
      <c r="N27" s="36"/>
      <c r="O27" s="6"/>
      <c r="P27" s="82"/>
      <c r="Q27" s="82"/>
      <c r="R27" s="74">
        <f>IF(P27="","",T27*M27*LOOKUP(RIGHT($D$2,3),'定数'!$A$6:$A$13,'定数'!$B$6:$B$13))</f>
      </c>
      <c r="S27" s="74"/>
      <c r="T27" s="75">
        <f t="shared" si="3"/>
      </c>
      <c r="U27" s="75"/>
      <c r="V27">
        <f t="shared" si="5"/>
      </c>
      <c r="W27">
        <f t="shared" si="1"/>
      </c>
    </row>
    <row r="28" spans="2:23" ht="18" customHeight="1">
      <c r="B28" s="36">
        <v>20</v>
      </c>
      <c r="C28" s="70">
        <f t="shared" si="0"/>
      </c>
      <c r="D28" s="70"/>
      <c r="E28" s="36"/>
      <c r="F28" s="6"/>
      <c r="G28" s="36"/>
      <c r="H28" s="81"/>
      <c r="I28" s="81"/>
      <c r="J28" s="36"/>
      <c r="K28" s="70">
        <f t="shared" si="2"/>
      </c>
      <c r="L28" s="70"/>
      <c r="M28" s="5">
        <f>IF(J28="","",(K28/J28)/LOOKUP(RIGHT($D$2,3),'定数'!$A$6:$A$13,'定数'!$B$6:$B$13))</f>
      </c>
      <c r="N28" s="36"/>
      <c r="O28" s="6"/>
      <c r="P28" s="82"/>
      <c r="Q28" s="82"/>
      <c r="R28" s="74">
        <f>IF(P28="","",T28*M28*LOOKUP(RIGHT($D$2,3),'定数'!$A$6:$A$13,'定数'!$B$6:$B$13))</f>
      </c>
      <c r="S28" s="74"/>
      <c r="T28" s="75">
        <f t="shared" si="3"/>
      </c>
      <c r="U28" s="75"/>
      <c r="V28">
        <f t="shared" si="5"/>
      </c>
      <c r="W28">
        <f t="shared" si="1"/>
      </c>
    </row>
    <row r="29" spans="2:23" ht="18" customHeight="1">
      <c r="B29" s="36">
        <v>21</v>
      </c>
      <c r="C29" s="70">
        <f t="shared" si="0"/>
      </c>
      <c r="D29" s="70"/>
      <c r="E29" s="36"/>
      <c r="F29" s="6"/>
      <c r="G29" s="36"/>
      <c r="H29" s="81"/>
      <c r="I29" s="81"/>
      <c r="J29" s="36"/>
      <c r="K29" s="70">
        <f t="shared" si="2"/>
      </c>
      <c r="L29" s="70"/>
      <c r="M29" s="5">
        <f>IF(J29="","",(K29/J29)/LOOKUP(RIGHT($D$2,3),'定数'!$A$6:$A$13,'定数'!$B$6:$B$13))</f>
      </c>
      <c r="N29" s="36"/>
      <c r="O29" s="6"/>
      <c r="P29" s="82"/>
      <c r="Q29" s="82"/>
      <c r="R29" s="74">
        <f>IF(P29="","",T29*M29*LOOKUP(RIGHT($D$2,3),'定数'!$A$6:$A$13,'定数'!$B$6:$B$13))</f>
      </c>
      <c r="S29" s="74"/>
      <c r="T29" s="75">
        <f t="shared" si="3"/>
      </c>
      <c r="U29" s="75"/>
      <c r="V29">
        <f t="shared" si="5"/>
      </c>
      <c r="W29">
        <f t="shared" si="1"/>
      </c>
    </row>
    <row r="30" spans="2:23" ht="18" customHeight="1">
      <c r="B30" s="36">
        <v>22</v>
      </c>
      <c r="C30" s="70">
        <f t="shared" si="0"/>
      </c>
      <c r="D30" s="70"/>
      <c r="E30" s="36"/>
      <c r="F30" s="6"/>
      <c r="G30" s="36"/>
      <c r="H30" s="81"/>
      <c r="I30" s="81"/>
      <c r="J30" s="36"/>
      <c r="K30" s="70">
        <f t="shared" si="2"/>
      </c>
      <c r="L30" s="70"/>
      <c r="M30" s="5">
        <f>IF(J30="","",(K30/J30)/LOOKUP(RIGHT($D$2,3),'定数'!$A$6:$A$13,'定数'!$B$6:$B$13))</f>
      </c>
      <c r="N30" s="36"/>
      <c r="O30" s="6"/>
      <c r="P30" s="82"/>
      <c r="Q30" s="82"/>
      <c r="R30" s="74">
        <f>IF(P30="","",T30*M30*LOOKUP(RIGHT($D$2,3),'定数'!$A$6:$A$13,'定数'!$B$6:$B$13))</f>
      </c>
      <c r="S30" s="74"/>
      <c r="T30" s="75">
        <f t="shared" si="3"/>
      </c>
      <c r="U30" s="75"/>
      <c r="V30">
        <f t="shared" si="5"/>
      </c>
      <c r="W30">
        <f t="shared" si="1"/>
      </c>
    </row>
    <row r="31" spans="2:23" ht="18" customHeight="1">
      <c r="B31" s="36">
        <v>23</v>
      </c>
      <c r="C31" s="70">
        <f t="shared" si="0"/>
      </c>
      <c r="D31" s="70"/>
      <c r="E31" s="36"/>
      <c r="F31" s="6"/>
      <c r="G31" s="36"/>
      <c r="H31" s="81"/>
      <c r="I31" s="81"/>
      <c r="J31" s="36"/>
      <c r="K31" s="70">
        <f t="shared" si="2"/>
      </c>
      <c r="L31" s="70"/>
      <c r="M31" s="5">
        <f>IF(J31="","",(K31/J31)/LOOKUP(RIGHT($D$2,3),'定数'!$A$6:$A$13,'定数'!$B$6:$B$13))</f>
      </c>
      <c r="N31" s="36"/>
      <c r="O31" s="6"/>
      <c r="P31" s="82"/>
      <c r="Q31" s="82"/>
      <c r="R31" s="74">
        <f>IF(P31="","",T31*M31*LOOKUP(RIGHT($D$2,3),'定数'!$A$6:$A$13,'定数'!$B$6:$B$13))</f>
      </c>
      <c r="S31" s="74"/>
      <c r="T31" s="75">
        <f t="shared" si="3"/>
      </c>
      <c r="U31" s="75"/>
      <c r="V31">
        <f t="shared" si="5"/>
      </c>
      <c r="W31">
        <f t="shared" si="1"/>
      </c>
    </row>
    <row r="32" spans="2:23" ht="18" customHeight="1">
      <c r="B32" s="36">
        <v>24</v>
      </c>
      <c r="C32" s="70">
        <f t="shared" si="0"/>
      </c>
      <c r="D32" s="70"/>
      <c r="E32" s="36"/>
      <c r="F32" s="6"/>
      <c r="G32" s="36"/>
      <c r="H32" s="81"/>
      <c r="I32" s="81"/>
      <c r="J32" s="36"/>
      <c r="K32" s="70">
        <f t="shared" si="2"/>
      </c>
      <c r="L32" s="70"/>
      <c r="M32" s="5">
        <f>IF(J32="","",(K32/J32)/LOOKUP(RIGHT($D$2,3),'定数'!$A$6:$A$13,'定数'!$B$6:$B$13))</f>
      </c>
      <c r="N32" s="36"/>
      <c r="O32" s="6"/>
      <c r="P32" s="82"/>
      <c r="Q32" s="82"/>
      <c r="R32" s="74">
        <f>IF(P32="","",T32*M32*LOOKUP(RIGHT($D$2,3),'定数'!$A$6:$A$13,'定数'!$B$6:$B$13))</f>
      </c>
      <c r="S32" s="74"/>
      <c r="T32" s="75">
        <f t="shared" si="3"/>
      </c>
      <c r="U32" s="75"/>
      <c r="V32">
        <f t="shared" si="5"/>
      </c>
      <c r="W32">
        <f t="shared" si="1"/>
      </c>
    </row>
    <row r="33" spans="2:23" ht="18" customHeight="1">
      <c r="B33" s="36">
        <v>25</v>
      </c>
      <c r="C33" s="70">
        <f t="shared" si="0"/>
      </c>
      <c r="D33" s="70"/>
      <c r="E33" s="36"/>
      <c r="F33" s="6"/>
      <c r="G33" s="36"/>
      <c r="H33" s="81"/>
      <c r="I33" s="81"/>
      <c r="J33" s="36"/>
      <c r="K33" s="70">
        <f t="shared" si="2"/>
      </c>
      <c r="L33" s="70"/>
      <c r="M33" s="5">
        <f>IF(J33="","",(K33/J33)/LOOKUP(RIGHT($D$2,3),'定数'!$A$6:$A$13,'定数'!$B$6:$B$13))</f>
      </c>
      <c r="N33" s="36"/>
      <c r="O33" s="6"/>
      <c r="P33" s="82"/>
      <c r="Q33" s="82"/>
      <c r="R33" s="74">
        <f>IF(P33="","",T33*M33*LOOKUP(RIGHT($D$2,3),'定数'!$A$6:$A$13,'定数'!$B$6:$B$13))</f>
      </c>
      <c r="S33" s="74"/>
      <c r="T33" s="75">
        <f t="shared" si="3"/>
      </c>
      <c r="U33" s="75"/>
      <c r="V33">
        <f t="shared" si="5"/>
      </c>
      <c r="W33">
        <f t="shared" si="1"/>
      </c>
    </row>
    <row r="34" spans="2:23" ht="18" customHeight="1">
      <c r="B34" s="36">
        <v>26</v>
      </c>
      <c r="C34" s="70">
        <f t="shared" si="0"/>
      </c>
      <c r="D34" s="70"/>
      <c r="E34" s="36"/>
      <c r="F34" s="6"/>
      <c r="G34" s="36"/>
      <c r="H34" s="81"/>
      <c r="I34" s="81"/>
      <c r="J34" s="36"/>
      <c r="K34" s="70">
        <f t="shared" si="2"/>
      </c>
      <c r="L34" s="70"/>
      <c r="M34" s="5">
        <f>IF(J34="","",(K34/J34)/LOOKUP(RIGHT($D$2,3),'定数'!$A$6:$A$13,'定数'!$B$6:$B$13))</f>
      </c>
      <c r="N34" s="36"/>
      <c r="O34" s="6"/>
      <c r="P34" s="82"/>
      <c r="Q34" s="82"/>
      <c r="R34" s="74">
        <f>IF(P34="","",T34*M34*LOOKUP(RIGHT($D$2,3),'定数'!$A$6:$A$13,'定数'!$B$6:$B$13))</f>
      </c>
      <c r="S34" s="74"/>
      <c r="T34" s="75">
        <f t="shared" si="3"/>
      </c>
      <c r="U34" s="75"/>
      <c r="V34">
        <f t="shared" si="5"/>
      </c>
      <c r="W34">
        <f t="shared" si="1"/>
      </c>
    </row>
    <row r="35" spans="2:23" ht="18" customHeight="1">
      <c r="B35" s="36">
        <v>27</v>
      </c>
      <c r="C35" s="70">
        <f t="shared" si="0"/>
      </c>
      <c r="D35" s="70"/>
      <c r="E35" s="36"/>
      <c r="F35" s="6"/>
      <c r="G35" s="36"/>
      <c r="H35" s="81"/>
      <c r="I35" s="81"/>
      <c r="J35" s="36"/>
      <c r="K35" s="70">
        <f t="shared" si="2"/>
      </c>
      <c r="L35" s="70"/>
      <c r="M35" s="5">
        <f>IF(J35="","",(K35/J35)/LOOKUP(RIGHT($D$2,3),'定数'!$A$6:$A$13,'定数'!$B$6:$B$13))</f>
      </c>
      <c r="N35" s="36"/>
      <c r="O35" s="6"/>
      <c r="P35" s="82"/>
      <c r="Q35" s="82"/>
      <c r="R35" s="74">
        <f>IF(P35="","",T35*M35*LOOKUP(RIGHT($D$2,3),'定数'!$A$6:$A$13,'定数'!$B$6:$B$13))</f>
      </c>
      <c r="S35" s="74"/>
      <c r="T35" s="75">
        <f t="shared" si="3"/>
      </c>
      <c r="U35" s="75"/>
      <c r="V35">
        <f t="shared" si="5"/>
      </c>
      <c r="W35">
        <f t="shared" si="1"/>
      </c>
    </row>
    <row r="36" spans="2:23" ht="18" customHeight="1">
      <c r="B36" s="36">
        <v>28</v>
      </c>
      <c r="C36" s="70">
        <f t="shared" si="0"/>
      </c>
      <c r="D36" s="70"/>
      <c r="E36" s="36"/>
      <c r="F36" s="6"/>
      <c r="G36" s="36"/>
      <c r="H36" s="81"/>
      <c r="I36" s="81"/>
      <c r="J36" s="36"/>
      <c r="K36" s="70">
        <f t="shared" si="2"/>
      </c>
      <c r="L36" s="70"/>
      <c r="M36" s="5">
        <f>IF(J36="","",(K36/J36)/LOOKUP(RIGHT($D$2,3),'定数'!$A$6:$A$13,'定数'!$B$6:$B$13))</f>
      </c>
      <c r="N36" s="36"/>
      <c r="O36" s="6"/>
      <c r="P36" s="82"/>
      <c r="Q36" s="82"/>
      <c r="R36" s="74">
        <f>IF(P36="","",T36*M36*LOOKUP(RIGHT($D$2,3),'定数'!$A$6:$A$13,'定数'!$B$6:$B$13))</f>
      </c>
      <c r="S36" s="74"/>
      <c r="T36" s="75">
        <f t="shared" si="3"/>
      </c>
      <c r="U36" s="75"/>
      <c r="V36">
        <f t="shared" si="5"/>
      </c>
      <c r="W36">
        <f t="shared" si="1"/>
      </c>
    </row>
    <row r="37" spans="2:23" ht="18" customHeight="1">
      <c r="B37" s="36">
        <v>29</v>
      </c>
      <c r="C37" s="70">
        <f t="shared" si="0"/>
      </c>
      <c r="D37" s="70"/>
      <c r="E37" s="36"/>
      <c r="F37" s="6"/>
      <c r="G37" s="36"/>
      <c r="H37" s="81"/>
      <c r="I37" s="81"/>
      <c r="J37" s="36"/>
      <c r="K37" s="70">
        <f t="shared" si="2"/>
      </c>
      <c r="L37" s="70"/>
      <c r="M37" s="5">
        <f>IF(J37="","",(K37/J37)/LOOKUP(RIGHT($D$2,3),'定数'!$A$6:$A$13,'定数'!$B$6:$B$13))</f>
      </c>
      <c r="N37" s="36"/>
      <c r="O37" s="6"/>
      <c r="P37" s="82"/>
      <c r="Q37" s="82"/>
      <c r="R37" s="74">
        <f>IF(P37="","",T37*M37*LOOKUP(RIGHT($D$2,3),'定数'!$A$6:$A$13,'定数'!$B$6:$B$13))</f>
      </c>
      <c r="S37" s="74"/>
      <c r="T37" s="75">
        <f t="shared" si="3"/>
      </c>
      <c r="U37" s="75"/>
      <c r="V37">
        <f t="shared" si="5"/>
      </c>
      <c r="W37">
        <f t="shared" si="1"/>
      </c>
    </row>
    <row r="38" spans="2:23" ht="18" customHeight="1">
      <c r="B38" s="36">
        <v>30</v>
      </c>
      <c r="C38" s="70">
        <f t="shared" si="0"/>
      </c>
      <c r="D38" s="70"/>
      <c r="E38" s="36"/>
      <c r="F38" s="6"/>
      <c r="G38" s="36"/>
      <c r="H38" s="81"/>
      <c r="I38" s="81"/>
      <c r="J38" s="36"/>
      <c r="K38" s="70">
        <f t="shared" si="2"/>
      </c>
      <c r="L38" s="70"/>
      <c r="M38" s="5">
        <f>IF(J38="","",(K38/J38)/LOOKUP(RIGHT($D$2,3),'定数'!$A$6:$A$13,'定数'!$B$6:$B$13))</f>
      </c>
      <c r="N38" s="36"/>
      <c r="O38" s="6"/>
      <c r="P38" s="82"/>
      <c r="Q38" s="82"/>
      <c r="R38" s="74">
        <f>IF(P38="","",T38*M38*LOOKUP(RIGHT($D$2,3),'定数'!$A$6:$A$13,'定数'!$B$6:$B$13))</f>
      </c>
      <c r="S38" s="74"/>
      <c r="T38" s="75">
        <f t="shared" si="3"/>
      </c>
      <c r="U38" s="75"/>
      <c r="V38">
        <f t="shared" si="5"/>
      </c>
      <c r="W38">
        <f t="shared" si="1"/>
      </c>
    </row>
    <row r="39" spans="2:23" ht="18">
      <c r="B39" s="36">
        <v>31</v>
      </c>
      <c r="C39" s="70">
        <f t="shared" si="0"/>
      </c>
      <c r="D39" s="70"/>
      <c r="E39" s="36"/>
      <c r="F39" s="6"/>
      <c r="G39" s="36"/>
      <c r="H39" s="76"/>
      <c r="I39" s="76"/>
      <c r="J39" s="36"/>
      <c r="K39" s="70">
        <f t="shared" si="2"/>
      </c>
      <c r="L39" s="70"/>
      <c r="M39" s="5">
        <f>IF(J39="","",(K39/J39)/LOOKUP(RIGHT($D$2,3),'定数'!$A$6:$A$13,'定数'!$B$6:$B$13))</f>
      </c>
      <c r="N39" s="36"/>
      <c r="O39" s="6"/>
      <c r="P39" s="79"/>
      <c r="Q39" s="80"/>
      <c r="R39" s="74">
        <f>IF(P39="","",T39*M39*LOOKUP(RIGHT($D$2,3),'定数'!$A$6:$A$13,'定数'!$B$6:$B$13))</f>
      </c>
      <c r="S39" s="74"/>
      <c r="T39" s="75">
        <f t="shared" si="3"/>
      </c>
      <c r="U39" s="75"/>
      <c r="V39">
        <f t="shared" si="5"/>
      </c>
      <c r="W39">
        <f t="shared" si="1"/>
      </c>
    </row>
    <row r="40" spans="2:23" ht="18">
      <c r="B40" s="36">
        <v>32</v>
      </c>
      <c r="C40" s="70">
        <f t="shared" si="0"/>
      </c>
      <c r="D40" s="70"/>
      <c r="E40" s="36"/>
      <c r="F40" s="6"/>
      <c r="G40" s="36"/>
      <c r="H40" s="76"/>
      <c r="I40" s="76"/>
      <c r="J40" s="36"/>
      <c r="K40" s="70">
        <f t="shared" si="2"/>
      </c>
      <c r="L40" s="70"/>
      <c r="M40" s="5">
        <f>IF(J40="","",(K40/J40)/LOOKUP(RIGHT($D$2,3),'定数'!$A$6:$A$13,'定数'!$B$6:$B$13))</f>
      </c>
      <c r="N40" s="36"/>
      <c r="O40" s="6"/>
      <c r="P40" s="79"/>
      <c r="Q40" s="80"/>
      <c r="R40" s="74">
        <f>IF(P40="","",T40*M40*LOOKUP(RIGHT($D$2,3),'定数'!$A$6:$A$13,'定数'!$B$6:$B$13))</f>
      </c>
      <c r="S40" s="74"/>
      <c r="T40" s="75">
        <f t="shared" si="3"/>
      </c>
      <c r="U40" s="75"/>
      <c r="V40">
        <f t="shared" si="5"/>
      </c>
      <c r="W40">
        <f t="shared" si="1"/>
      </c>
    </row>
    <row r="41" spans="2:23" ht="18">
      <c r="B41" s="36">
        <v>33</v>
      </c>
      <c r="C41" s="70">
        <f t="shared" si="0"/>
      </c>
      <c r="D41" s="70"/>
      <c r="E41" s="36"/>
      <c r="F41" s="6"/>
      <c r="G41" s="36"/>
      <c r="H41" s="76"/>
      <c r="I41" s="76"/>
      <c r="J41" s="36"/>
      <c r="K41" s="70">
        <f t="shared" si="2"/>
      </c>
      <c r="L41" s="70"/>
      <c r="M41" s="5">
        <f>IF(J41="","",(K41/J41)/LOOKUP(RIGHT($D$2,3),'定数'!$A$6:$A$13,'定数'!$B$6:$B$13))</f>
      </c>
      <c r="N41" s="36"/>
      <c r="O41" s="6"/>
      <c r="P41" s="79"/>
      <c r="Q41" s="80"/>
      <c r="R41" s="74">
        <f>IF(P41="","",T41*M41*LOOKUP(RIGHT($D$2,3),'定数'!$A$6:$A$13,'定数'!$B$6:$B$13))</f>
      </c>
      <c r="S41" s="74"/>
      <c r="T41" s="75">
        <f t="shared" si="3"/>
      </c>
      <c r="U41" s="75"/>
      <c r="V41">
        <f t="shared" si="5"/>
      </c>
      <c r="W41">
        <f t="shared" si="1"/>
      </c>
    </row>
    <row r="42" spans="2:23" ht="18">
      <c r="B42" s="36">
        <v>34</v>
      </c>
      <c r="C42" s="70">
        <f t="shared" si="0"/>
      </c>
      <c r="D42" s="70"/>
      <c r="E42" s="36"/>
      <c r="F42" s="6"/>
      <c r="G42" s="36"/>
      <c r="H42" s="76"/>
      <c r="I42" s="76"/>
      <c r="J42" s="36"/>
      <c r="K42" s="70">
        <f t="shared" si="2"/>
      </c>
      <c r="L42" s="70"/>
      <c r="M42" s="5">
        <f>IF(J42="","",(K42/J42)/LOOKUP(RIGHT($D$2,3),'定数'!$A$6:$A$13,'定数'!$B$6:$B$13))</f>
      </c>
      <c r="N42" s="36"/>
      <c r="O42" s="6"/>
      <c r="P42" s="79"/>
      <c r="Q42" s="80"/>
      <c r="R42" s="74">
        <f>IF(P42="","",T42*M42*LOOKUP(RIGHT($D$2,3),'定数'!$A$6:$A$13,'定数'!$B$6:$B$13))</f>
      </c>
      <c r="S42" s="74"/>
      <c r="T42" s="75">
        <f t="shared" si="3"/>
      </c>
      <c r="U42" s="75"/>
      <c r="V42">
        <f t="shared" si="5"/>
      </c>
      <c r="W42">
        <f t="shared" si="1"/>
      </c>
    </row>
    <row r="43" spans="2:23" ht="18">
      <c r="B43" s="36">
        <v>35</v>
      </c>
      <c r="C43" s="70">
        <f t="shared" si="0"/>
      </c>
      <c r="D43" s="70"/>
      <c r="E43" s="36"/>
      <c r="F43" s="6"/>
      <c r="G43" s="36"/>
      <c r="H43" s="76"/>
      <c r="I43" s="76"/>
      <c r="J43" s="36"/>
      <c r="K43" s="70">
        <f t="shared" si="2"/>
      </c>
      <c r="L43" s="70"/>
      <c r="M43" s="5">
        <f>IF(J43="","",(K43/J43)/LOOKUP(RIGHT($D$2,3),'定数'!$A$6:$A$13,'定数'!$B$6:$B$13))</f>
      </c>
      <c r="N43" s="36"/>
      <c r="O43" s="6"/>
      <c r="P43" s="79"/>
      <c r="Q43" s="80"/>
      <c r="R43" s="74">
        <f>IF(P43="","",T43*M43*LOOKUP(RIGHT($D$2,3),'定数'!$A$6:$A$13,'定数'!$B$6:$B$13))</f>
      </c>
      <c r="S43" s="74"/>
      <c r="T43" s="75">
        <f t="shared" si="3"/>
      </c>
      <c r="U43" s="75"/>
      <c r="V43">
        <f t="shared" si="5"/>
      </c>
      <c r="W43">
        <f t="shared" si="1"/>
      </c>
    </row>
    <row r="44" spans="2:23" ht="18">
      <c r="B44" s="36">
        <v>36</v>
      </c>
      <c r="C44" s="70">
        <f t="shared" si="0"/>
      </c>
      <c r="D44" s="70"/>
      <c r="E44" s="36"/>
      <c r="F44" s="6"/>
      <c r="G44" s="36"/>
      <c r="H44" s="76"/>
      <c r="I44" s="76"/>
      <c r="J44" s="36"/>
      <c r="K44" s="70">
        <f t="shared" si="2"/>
      </c>
      <c r="L44" s="70"/>
      <c r="M44" s="5">
        <f>IF(J44="","",(K44/J44)/LOOKUP(RIGHT($D$2,3),'定数'!$A$6:$A$13,'定数'!$B$6:$B$13))</f>
      </c>
      <c r="N44" s="36"/>
      <c r="O44" s="6"/>
      <c r="P44" s="79"/>
      <c r="Q44" s="80"/>
      <c r="R44" s="74">
        <f>IF(P44="","",T44*M44*LOOKUP(RIGHT($D$2,3),'定数'!$A$6:$A$13,'定数'!$B$6:$B$13))</f>
      </c>
      <c r="S44" s="74"/>
      <c r="T44" s="75">
        <f t="shared" si="3"/>
      </c>
      <c r="U44" s="75"/>
      <c r="V44">
        <f t="shared" si="5"/>
      </c>
      <c r="W44">
        <f t="shared" si="1"/>
      </c>
    </row>
    <row r="45" spans="2:23" ht="18">
      <c r="B45" s="36">
        <v>37</v>
      </c>
      <c r="C45" s="70">
        <f t="shared" si="0"/>
      </c>
      <c r="D45" s="70"/>
      <c r="E45" s="36"/>
      <c r="F45" s="6"/>
      <c r="G45" s="36"/>
      <c r="H45" s="76"/>
      <c r="I45" s="76"/>
      <c r="J45" s="36"/>
      <c r="K45" s="70">
        <f t="shared" si="2"/>
      </c>
      <c r="L45" s="70"/>
      <c r="M45" s="5">
        <f>IF(J45="","",(K45/J45)/LOOKUP(RIGHT($D$2,3),'定数'!$A$6:$A$13,'定数'!$B$6:$B$13))</f>
      </c>
      <c r="N45" s="36"/>
      <c r="O45" s="6"/>
      <c r="P45" s="79"/>
      <c r="Q45" s="80"/>
      <c r="R45" s="74">
        <f>IF(P45="","",T45*M45*LOOKUP(RIGHT($D$2,3),'定数'!$A$6:$A$13,'定数'!$B$6:$B$13))</f>
      </c>
      <c r="S45" s="74"/>
      <c r="T45" s="75">
        <f t="shared" si="3"/>
      </c>
      <c r="U45" s="75"/>
      <c r="V45">
        <f t="shared" si="5"/>
      </c>
      <c r="W45">
        <f t="shared" si="1"/>
      </c>
    </row>
    <row r="46" spans="2:23" ht="18">
      <c r="B46" s="36">
        <v>38</v>
      </c>
      <c r="C46" s="70">
        <f t="shared" si="0"/>
      </c>
      <c r="D46" s="70"/>
      <c r="E46" s="36"/>
      <c r="F46" s="6"/>
      <c r="G46" s="36"/>
      <c r="H46" s="76"/>
      <c r="I46" s="76"/>
      <c r="J46" s="36"/>
      <c r="K46" s="70">
        <f t="shared" si="2"/>
      </c>
      <c r="L46" s="70"/>
      <c r="M46" s="5">
        <f>IF(J46="","",(K46/J46)/LOOKUP(RIGHT($D$2,3),'定数'!$A$6:$A$13,'定数'!$B$6:$B$13))</f>
      </c>
      <c r="N46" s="36"/>
      <c r="O46" s="6"/>
      <c r="P46" s="79"/>
      <c r="Q46" s="80"/>
      <c r="R46" s="74">
        <f>IF(P46="","",T46*M46*LOOKUP(RIGHT($D$2,3),'定数'!$A$6:$A$13,'定数'!$B$6:$B$13))</f>
      </c>
      <c r="S46" s="74"/>
      <c r="T46" s="75">
        <f t="shared" si="3"/>
      </c>
      <c r="U46" s="75"/>
      <c r="V46">
        <f t="shared" si="5"/>
      </c>
      <c r="W46">
        <f t="shared" si="1"/>
      </c>
    </row>
    <row r="47" spans="2:23" ht="18">
      <c r="B47" s="36">
        <v>39</v>
      </c>
      <c r="C47" s="70">
        <f t="shared" si="0"/>
      </c>
      <c r="D47" s="70"/>
      <c r="E47" s="36"/>
      <c r="F47" s="6"/>
      <c r="G47" s="36"/>
      <c r="H47" s="76"/>
      <c r="I47" s="76"/>
      <c r="J47" s="36"/>
      <c r="K47" s="70">
        <f t="shared" si="2"/>
      </c>
      <c r="L47" s="70"/>
      <c r="M47" s="5">
        <f>IF(J47="","",(K47/J47)/LOOKUP(RIGHT($D$2,3),'定数'!$A$6:$A$13,'定数'!$B$6:$B$13))</f>
      </c>
      <c r="N47" s="36"/>
      <c r="O47" s="6"/>
      <c r="P47" s="79"/>
      <c r="Q47" s="80"/>
      <c r="R47" s="74">
        <f>IF(P47="","",T47*M47*LOOKUP(RIGHT($D$2,3),'定数'!$A$6:$A$13,'定数'!$B$6:$B$13))</f>
      </c>
      <c r="S47" s="74"/>
      <c r="T47" s="75">
        <f t="shared" si="3"/>
      </c>
      <c r="U47" s="75"/>
      <c r="V47">
        <f t="shared" si="5"/>
      </c>
      <c r="W47">
        <f t="shared" si="1"/>
      </c>
    </row>
    <row r="48" spans="2:23" ht="18">
      <c r="B48" s="36">
        <v>40</v>
      </c>
      <c r="C48" s="70">
        <f t="shared" si="0"/>
      </c>
      <c r="D48" s="70"/>
      <c r="E48" s="36"/>
      <c r="F48" s="6"/>
      <c r="G48" s="36"/>
      <c r="H48" s="76"/>
      <c r="I48" s="76"/>
      <c r="J48" s="36"/>
      <c r="K48" s="70">
        <f t="shared" si="2"/>
      </c>
      <c r="L48" s="70"/>
      <c r="M48" s="5">
        <f>IF(J48="","",(K48/J48)/LOOKUP(RIGHT($D$2,3),'定数'!$A$6:$A$13,'定数'!$B$6:$B$13))</f>
      </c>
      <c r="N48" s="36"/>
      <c r="O48" s="6"/>
      <c r="P48" s="79"/>
      <c r="Q48" s="80"/>
      <c r="R48" s="74">
        <f>IF(P48="","",T48*M48*LOOKUP(RIGHT($D$2,3),'定数'!$A$6:$A$13,'定数'!$B$6:$B$13))</f>
      </c>
      <c r="S48" s="74"/>
      <c r="T48" s="75">
        <f t="shared" si="3"/>
      </c>
      <c r="U48" s="75"/>
      <c r="V48">
        <f t="shared" si="5"/>
      </c>
      <c r="W48">
        <f t="shared" si="1"/>
      </c>
    </row>
    <row r="49" spans="2:23" ht="18">
      <c r="B49" s="36">
        <v>41</v>
      </c>
      <c r="C49" s="70">
        <f t="shared" si="0"/>
      </c>
      <c r="D49" s="70"/>
      <c r="E49" s="36"/>
      <c r="F49" s="6"/>
      <c r="G49" s="36"/>
      <c r="H49" s="76"/>
      <c r="I49" s="76"/>
      <c r="J49" s="36"/>
      <c r="K49" s="70">
        <f t="shared" si="2"/>
      </c>
      <c r="L49" s="70"/>
      <c r="M49" s="5">
        <f>IF(J49="","",(K49/J49)/LOOKUP(RIGHT($D$2,3),'定数'!$A$6:$A$13,'定数'!$B$6:$B$13))</f>
      </c>
      <c r="N49" s="36"/>
      <c r="O49" s="6"/>
      <c r="P49" s="79"/>
      <c r="Q49" s="80"/>
      <c r="R49" s="74">
        <f>IF(P49="","",T49*M49*LOOKUP(RIGHT($D$2,3),'定数'!$A$6:$A$13,'定数'!$B$6:$B$13))</f>
      </c>
      <c r="S49" s="74"/>
      <c r="T49" s="75">
        <f t="shared" si="3"/>
      </c>
      <c r="U49" s="75"/>
      <c r="V49">
        <f t="shared" si="5"/>
      </c>
      <c r="W49">
        <f t="shared" si="1"/>
      </c>
    </row>
    <row r="50" spans="2:23" ht="18">
      <c r="B50" s="36">
        <v>42</v>
      </c>
      <c r="C50" s="70">
        <f t="shared" si="0"/>
      </c>
      <c r="D50" s="70"/>
      <c r="E50" s="36"/>
      <c r="F50" s="6"/>
      <c r="G50" s="36"/>
      <c r="H50" s="76"/>
      <c r="I50" s="76"/>
      <c r="J50" s="36"/>
      <c r="K50" s="70">
        <f t="shared" si="2"/>
      </c>
      <c r="L50" s="70"/>
      <c r="M50" s="5">
        <f>IF(J50="","",(K50/J50)/LOOKUP(RIGHT($D$2,3),'定数'!$A$6:$A$13,'定数'!$B$6:$B$13))</f>
      </c>
      <c r="N50" s="36"/>
      <c r="O50" s="6"/>
      <c r="P50" s="79"/>
      <c r="Q50" s="80"/>
      <c r="R50" s="74">
        <f>IF(P50="","",T50*M50*LOOKUP(RIGHT($D$2,3),'定数'!$A$6:$A$13,'定数'!$B$6:$B$13))</f>
      </c>
      <c r="S50" s="74"/>
      <c r="T50" s="75">
        <f t="shared" si="3"/>
      </c>
      <c r="U50" s="75"/>
      <c r="V50">
        <f t="shared" si="5"/>
      </c>
      <c r="W50">
        <f t="shared" si="1"/>
      </c>
    </row>
    <row r="51" spans="2:23" ht="18">
      <c r="B51" s="36">
        <v>43</v>
      </c>
      <c r="C51" s="70">
        <f t="shared" si="0"/>
      </c>
      <c r="D51" s="70"/>
      <c r="E51" s="36"/>
      <c r="F51" s="6"/>
      <c r="G51" s="36"/>
      <c r="H51" s="76"/>
      <c r="I51" s="76"/>
      <c r="J51" s="36"/>
      <c r="K51" s="70">
        <f t="shared" si="2"/>
      </c>
      <c r="L51" s="70"/>
      <c r="M51" s="5">
        <f>IF(J51="","",(K51/J51)/LOOKUP(RIGHT($D$2,3),'定数'!$A$6:$A$13,'定数'!$B$6:$B$13))</f>
      </c>
      <c r="N51" s="36"/>
      <c r="O51" s="6"/>
      <c r="P51" s="79"/>
      <c r="Q51" s="80"/>
      <c r="R51" s="74">
        <f>IF(P51="","",T51*M51*LOOKUP(RIGHT($D$2,3),'定数'!$A$6:$A$13,'定数'!$B$6:$B$13))</f>
      </c>
      <c r="S51" s="74"/>
      <c r="T51" s="75">
        <f t="shared" si="3"/>
      </c>
      <c r="U51" s="75"/>
      <c r="V51">
        <f t="shared" si="5"/>
      </c>
      <c r="W51">
        <f t="shared" si="1"/>
      </c>
    </row>
    <row r="52" spans="2:23" ht="18">
      <c r="B52" s="36">
        <v>44</v>
      </c>
      <c r="C52" s="70">
        <f t="shared" si="0"/>
      </c>
      <c r="D52" s="70"/>
      <c r="E52" s="36"/>
      <c r="F52" s="6"/>
      <c r="G52" s="36"/>
      <c r="H52" s="76"/>
      <c r="I52" s="76"/>
      <c r="J52" s="36"/>
      <c r="K52" s="70">
        <f t="shared" si="2"/>
      </c>
      <c r="L52" s="70"/>
      <c r="M52" s="5">
        <f>IF(J52="","",(K52/J52)/LOOKUP(RIGHT($D$2,3),'定数'!$A$6:$A$13,'定数'!$B$6:$B$13))</f>
      </c>
      <c r="N52" s="36"/>
      <c r="O52" s="6"/>
      <c r="P52" s="79"/>
      <c r="Q52" s="80"/>
      <c r="R52" s="74">
        <f>IF(P52="","",T52*M52*LOOKUP(RIGHT($D$2,3),'定数'!$A$6:$A$13,'定数'!$B$6:$B$13))</f>
      </c>
      <c r="S52" s="74"/>
      <c r="T52" s="75">
        <f t="shared" si="3"/>
      </c>
      <c r="U52" s="75"/>
      <c r="V52">
        <f t="shared" si="5"/>
      </c>
      <c r="W52">
        <f t="shared" si="1"/>
      </c>
    </row>
    <row r="53" spans="2:23" ht="18">
      <c r="B53" s="36">
        <v>45</v>
      </c>
      <c r="C53" s="70">
        <f t="shared" si="0"/>
      </c>
      <c r="D53" s="70"/>
      <c r="E53" s="36"/>
      <c r="F53" s="6"/>
      <c r="G53" s="36"/>
      <c r="H53" s="76"/>
      <c r="I53" s="76"/>
      <c r="J53" s="36"/>
      <c r="K53" s="70">
        <f t="shared" si="2"/>
      </c>
      <c r="L53" s="70"/>
      <c r="M53" s="5">
        <f>IF(J53="","",(K53/J53)/LOOKUP(RIGHT($D$2,3),'定数'!$A$6:$A$13,'定数'!$B$6:$B$13))</f>
      </c>
      <c r="N53" s="36"/>
      <c r="O53" s="6"/>
      <c r="P53" s="79"/>
      <c r="Q53" s="80"/>
      <c r="R53" s="74">
        <f>IF(P53="","",T53*M53*LOOKUP(RIGHT($D$2,3),'定数'!$A$6:$A$13,'定数'!$B$6:$B$13))</f>
      </c>
      <c r="S53" s="74"/>
      <c r="T53" s="75">
        <f t="shared" si="3"/>
      </c>
      <c r="U53" s="75"/>
      <c r="V53">
        <f t="shared" si="5"/>
      </c>
      <c r="W53">
        <f t="shared" si="1"/>
      </c>
    </row>
    <row r="54" spans="2:23" ht="18">
      <c r="B54" s="36">
        <v>46</v>
      </c>
      <c r="C54" s="70">
        <f t="shared" si="0"/>
      </c>
      <c r="D54" s="70"/>
      <c r="E54" s="36"/>
      <c r="F54" s="6"/>
      <c r="G54" s="36"/>
      <c r="H54" s="76"/>
      <c r="I54" s="76"/>
      <c r="J54" s="36"/>
      <c r="K54" s="70">
        <f t="shared" si="2"/>
      </c>
      <c r="L54" s="70"/>
      <c r="M54" s="5">
        <f>IF(J54="","",(K54/J54)/LOOKUP(RIGHT($D$2,3),'定数'!$A$6:$A$13,'定数'!$B$6:$B$13))</f>
      </c>
      <c r="N54" s="36"/>
      <c r="O54" s="6"/>
      <c r="P54" s="79"/>
      <c r="Q54" s="80"/>
      <c r="R54" s="74">
        <f>IF(P54="","",T54*M54*LOOKUP(RIGHT($D$2,3),'定数'!$A$6:$A$13,'定数'!$B$6:$B$13))</f>
      </c>
      <c r="S54" s="74"/>
      <c r="T54" s="75">
        <f t="shared" si="3"/>
      </c>
      <c r="U54" s="75"/>
      <c r="V54">
        <f t="shared" si="5"/>
      </c>
      <c r="W54">
        <f t="shared" si="1"/>
      </c>
    </row>
    <row r="55" spans="2:23" ht="18">
      <c r="B55" s="36">
        <v>47</v>
      </c>
      <c r="C55" s="70">
        <f t="shared" si="0"/>
      </c>
      <c r="D55" s="70"/>
      <c r="E55" s="36"/>
      <c r="F55" s="6"/>
      <c r="G55" s="36"/>
      <c r="H55" s="76"/>
      <c r="I55" s="76"/>
      <c r="J55" s="36"/>
      <c r="K55" s="70">
        <f t="shared" si="2"/>
      </c>
      <c r="L55" s="70"/>
      <c r="M55" s="5">
        <f>IF(J55="","",(K55/J55)/LOOKUP(RIGHT($D$2,3),'定数'!$A$6:$A$13,'定数'!$B$6:$B$13))</f>
      </c>
      <c r="N55" s="36"/>
      <c r="O55" s="6"/>
      <c r="P55" s="79"/>
      <c r="Q55" s="80"/>
      <c r="R55" s="74">
        <f>IF(P55="","",T55*M55*LOOKUP(RIGHT($D$2,3),'定数'!$A$6:$A$13,'定数'!$B$6:$B$13))</f>
      </c>
      <c r="S55" s="74"/>
      <c r="T55" s="75">
        <f t="shared" si="3"/>
      </c>
      <c r="U55" s="75"/>
      <c r="V55">
        <f t="shared" si="5"/>
      </c>
      <c r="W55">
        <f t="shared" si="1"/>
      </c>
    </row>
    <row r="56" spans="2:23" ht="18">
      <c r="B56" s="36">
        <v>48</v>
      </c>
      <c r="C56" s="70">
        <f t="shared" si="0"/>
      </c>
      <c r="D56" s="70"/>
      <c r="E56" s="36"/>
      <c r="F56" s="6"/>
      <c r="G56" s="36"/>
      <c r="H56" s="76"/>
      <c r="I56" s="76"/>
      <c r="J56" s="36"/>
      <c r="K56" s="70">
        <f t="shared" si="2"/>
      </c>
      <c r="L56" s="70"/>
      <c r="M56" s="5">
        <f>IF(J56="","",(K56/J56)/LOOKUP(RIGHT($D$2,3),'定数'!$A$6:$A$13,'定数'!$B$6:$B$13))</f>
      </c>
      <c r="N56" s="36"/>
      <c r="O56" s="6"/>
      <c r="P56" s="79"/>
      <c r="Q56" s="80"/>
      <c r="R56" s="74">
        <f>IF(P56="","",T56*M56*LOOKUP(RIGHT($D$2,3),'定数'!$A$6:$A$13,'定数'!$B$6:$B$13))</f>
      </c>
      <c r="S56" s="74"/>
      <c r="T56" s="75">
        <f t="shared" si="3"/>
      </c>
      <c r="U56" s="75"/>
      <c r="V56">
        <f t="shared" si="5"/>
      </c>
      <c r="W56">
        <f t="shared" si="1"/>
      </c>
    </row>
    <row r="57" spans="2:23" ht="18">
      <c r="B57" s="36">
        <v>49</v>
      </c>
      <c r="C57" s="70">
        <f t="shared" si="0"/>
      </c>
      <c r="D57" s="70"/>
      <c r="E57" s="36"/>
      <c r="F57" s="6"/>
      <c r="G57" s="36"/>
      <c r="H57" s="76"/>
      <c r="I57" s="76"/>
      <c r="J57" s="36"/>
      <c r="K57" s="70">
        <f t="shared" si="2"/>
      </c>
      <c r="L57" s="70"/>
      <c r="M57" s="5">
        <f>IF(J57="","",(K57/J57)/LOOKUP(RIGHT($D$2,3),'定数'!$A$6:$A$13,'定数'!$B$6:$B$13))</f>
      </c>
      <c r="N57" s="36"/>
      <c r="O57" s="6"/>
      <c r="P57" s="79"/>
      <c r="Q57" s="80"/>
      <c r="R57" s="74">
        <f>IF(P57="","",T57*M57*LOOKUP(RIGHT($D$2,3),'定数'!$A$6:$A$13,'定数'!$B$6:$B$13))</f>
      </c>
      <c r="S57" s="74"/>
      <c r="T57" s="75">
        <f t="shared" si="3"/>
      </c>
      <c r="U57" s="75"/>
      <c r="V57">
        <f t="shared" si="5"/>
      </c>
      <c r="W57">
        <f t="shared" si="1"/>
      </c>
    </row>
    <row r="58" spans="2:23" ht="18">
      <c r="B58" s="36">
        <v>50</v>
      </c>
      <c r="C58" s="70">
        <f t="shared" si="0"/>
      </c>
      <c r="D58" s="70"/>
      <c r="E58" s="36"/>
      <c r="F58" s="6"/>
      <c r="G58" s="36"/>
      <c r="H58" s="76"/>
      <c r="I58" s="76"/>
      <c r="J58" s="36"/>
      <c r="K58" s="70">
        <f t="shared" si="2"/>
      </c>
      <c r="L58" s="70"/>
      <c r="M58" s="5">
        <f>IF(J58="","",(K58/J58)/LOOKUP(RIGHT($D$2,3),'定数'!$A$6:$A$13,'定数'!$B$6:$B$13))</f>
      </c>
      <c r="N58" s="36"/>
      <c r="O58" s="6"/>
      <c r="P58" s="79"/>
      <c r="Q58" s="80"/>
      <c r="R58" s="74">
        <f>IF(P58="","",T58*M58*LOOKUP(RIGHT($D$2,3),'定数'!$A$6:$A$13,'定数'!$B$6:$B$13))</f>
      </c>
      <c r="S58" s="74"/>
      <c r="T58" s="75">
        <f t="shared" si="3"/>
      </c>
      <c r="U58" s="75"/>
      <c r="V58">
        <f t="shared" si="5"/>
      </c>
      <c r="W58">
        <f t="shared" si="1"/>
      </c>
    </row>
    <row r="59" spans="2:23" ht="18">
      <c r="B59" s="36">
        <v>51</v>
      </c>
      <c r="C59" s="70">
        <f t="shared" si="0"/>
      </c>
      <c r="D59" s="70"/>
      <c r="E59" s="36"/>
      <c r="F59" s="6"/>
      <c r="G59" s="36"/>
      <c r="H59" s="76"/>
      <c r="I59" s="76"/>
      <c r="J59" s="36"/>
      <c r="K59" s="70">
        <f t="shared" si="2"/>
      </c>
      <c r="L59" s="70"/>
      <c r="M59" s="5">
        <f>IF(J59="","",(K59/J59)/LOOKUP(RIGHT($D$2,3),'定数'!$A$6:$A$13,'定数'!$B$6:$B$13))</f>
      </c>
      <c r="N59" s="36"/>
      <c r="O59" s="6"/>
      <c r="P59" s="79"/>
      <c r="Q59" s="80"/>
      <c r="R59" s="74">
        <f>IF(P59="","",T59*M59*LOOKUP(RIGHT($D$2,3),'定数'!$A$6:$A$13,'定数'!$B$6:$B$13))</f>
      </c>
      <c r="S59" s="74"/>
      <c r="T59" s="75">
        <f t="shared" si="3"/>
      </c>
      <c r="U59" s="75"/>
      <c r="V59">
        <f t="shared" si="5"/>
      </c>
      <c r="W59">
        <f t="shared" si="1"/>
      </c>
    </row>
    <row r="60" spans="2:23" ht="18">
      <c r="B60" s="36">
        <v>52</v>
      </c>
      <c r="C60" s="70">
        <f t="shared" si="0"/>
      </c>
      <c r="D60" s="70"/>
      <c r="E60" s="36"/>
      <c r="F60" s="6"/>
      <c r="G60" s="36"/>
      <c r="H60" s="76"/>
      <c r="I60" s="76"/>
      <c r="J60" s="36"/>
      <c r="K60" s="70">
        <f t="shared" si="2"/>
      </c>
      <c r="L60" s="70"/>
      <c r="M60" s="5">
        <f>IF(J60="","",(K60/J60)/LOOKUP(RIGHT($D$2,3),'定数'!$A$6:$A$13,'定数'!$B$6:$B$13))</f>
      </c>
      <c r="N60" s="36"/>
      <c r="O60" s="6"/>
      <c r="P60" s="79"/>
      <c r="Q60" s="80"/>
      <c r="R60" s="74">
        <f>IF(P60="","",T60*M60*LOOKUP(RIGHT($D$2,3),'定数'!$A$6:$A$13,'定数'!$B$6:$B$13))</f>
      </c>
      <c r="S60" s="74"/>
      <c r="T60" s="75">
        <f t="shared" si="3"/>
      </c>
      <c r="U60" s="75"/>
      <c r="V60">
        <f t="shared" si="5"/>
      </c>
      <c r="W60">
        <f t="shared" si="1"/>
      </c>
    </row>
    <row r="61" spans="2:23" ht="18">
      <c r="B61" s="36">
        <v>53</v>
      </c>
      <c r="C61" s="70">
        <f t="shared" si="0"/>
      </c>
      <c r="D61" s="70"/>
      <c r="E61" s="36"/>
      <c r="F61" s="6"/>
      <c r="G61" s="36"/>
      <c r="H61" s="76"/>
      <c r="I61" s="76"/>
      <c r="J61" s="36"/>
      <c r="K61" s="70">
        <f t="shared" si="2"/>
      </c>
      <c r="L61" s="70"/>
      <c r="M61" s="5">
        <f>IF(J61="","",(K61/J61)/LOOKUP(RIGHT($D$2,3),'定数'!$A$6:$A$13,'定数'!$B$6:$B$13))</f>
      </c>
      <c r="N61" s="36"/>
      <c r="O61" s="6"/>
      <c r="P61" s="79"/>
      <c r="Q61" s="80"/>
      <c r="R61" s="74">
        <f>IF(P61="","",T61*M61*LOOKUP(RIGHT($D$2,3),'定数'!$A$6:$A$13,'定数'!$B$6:$B$13))</f>
      </c>
      <c r="S61" s="74"/>
      <c r="T61" s="75">
        <f t="shared" si="3"/>
      </c>
      <c r="U61" s="75"/>
      <c r="V61">
        <f t="shared" si="5"/>
      </c>
      <c r="W61">
        <f t="shared" si="1"/>
      </c>
    </row>
    <row r="62" spans="2:23" ht="18">
      <c r="B62" s="36">
        <v>54</v>
      </c>
      <c r="C62" s="70">
        <f t="shared" si="0"/>
      </c>
      <c r="D62" s="70"/>
      <c r="E62" s="36"/>
      <c r="F62" s="6"/>
      <c r="G62" s="36"/>
      <c r="H62" s="76"/>
      <c r="I62" s="76"/>
      <c r="J62" s="36"/>
      <c r="K62" s="70">
        <f t="shared" si="2"/>
      </c>
      <c r="L62" s="70"/>
      <c r="M62" s="5">
        <f>IF(J62="","",(K62/J62)/LOOKUP(RIGHT($D$2,3),'定数'!$A$6:$A$13,'定数'!$B$6:$B$13))</f>
      </c>
      <c r="N62" s="36"/>
      <c r="O62" s="6"/>
      <c r="P62" s="79"/>
      <c r="Q62" s="80"/>
      <c r="R62" s="74">
        <f>IF(P62="","",T62*M62*LOOKUP(RIGHT($D$2,3),'定数'!$A$6:$A$13,'定数'!$B$6:$B$13))</f>
      </c>
      <c r="S62" s="74"/>
      <c r="T62" s="75">
        <f t="shared" si="3"/>
      </c>
      <c r="U62" s="75"/>
      <c r="V62">
        <f t="shared" si="5"/>
      </c>
      <c r="W62">
        <f t="shared" si="1"/>
      </c>
    </row>
    <row r="63" spans="2:23" ht="18">
      <c r="B63" s="36">
        <v>55</v>
      </c>
      <c r="C63" s="70">
        <f t="shared" si="0"/>
      </c>
      <c r="D63" s="70"/>
      <c r="E63" s="36"/>
      <c r="F63" s="6"/>
      <c r="G63" s="36"/>
      <c r="H63" s="76"/>
      <c r="I63" s="76"/>
      <c r="J63" s="36"/>
      <c r="K63" s="70">
        <f t="shared" si="2"/>
      </c>
      <c r="L63" s="70"/>
      <c r="M63" s="5">
        <f>IF(J63="","",(K63/J63)/LOOKUP(RIGHT($D$2,3),'定数'!$A$6:$A$13,'定数'!$B$6:$B$13))</f>
      </c>
      <c r="N63" s="36"/>
      <c r="O63" s="6"/>
      <c r="P63" s="79"/>
      <c r="Q63" s="80"/>
      <c r="R63" s="74">
        <f>IF(P63="","",T63*M63*LOOKUP(RIGHT($D$2,3),'定数'!$A$6:$A$13,'定数'!$B$6:$B$13))</f>
      </c>
      <c r="S63" s="74"/>
      <c r="T63" s="75">
        <f t="shared" si="3"/>
      </c>
      <c r="U63" s="75"/>
      <c r="V63">
        <f t="shared" si="5"/>
      </c>
      <c r="W63">
        <f t="shared" si="1"/>
      </c>
    </row>
    <row r="64" spans="2:23" ht="18">
      <c r="B64" s="36">
        <v>56</v>
      </c>
      <c r="C64" s="70">
        <f t="shared" si="0"/>
      </c>
      <c r="D64" s="70"/>
      <c r="E64" s="36"/>
      <c r="F64" s="6"/>
      <c r="G64" s="36"/>
      <c r="H64" s="76"/>
      <c r="I64" s="76"/>
      <c r="J64" s="36"/>
      <c r="K64" s="70">
        <f t="shared" si="2"/>
      </c>
      <c r="L64" s="70"/>
      <c r="M64" s="5">
        <f>IF(J64="","",(K64/J64)/LOOKUP(RIGHT($D$2,3),'定数'!$A$6:$A$13,'定数'!$B$6:$B$13))</f>
      </c>
      <c r="N64" s="36"/>
      <c r="O64" s="6"/>
      <c r="P64" s="79"/>
      <c r="Q64" s="80"/>
      <c r="R64" s="74">
        <f>IF(P64="","",T64*M64*LOOKUP(RIGHT($D$2,3),'定数'!$A$6:$A$13,'定数'!$B$6:$B$13))</f>
      </c>
      <c r="S64" s="74"/>
      <c r="T64" s="75">
        <f t="shared" si="3"/>
      </c>
      <c r="U64" s="75"/>
      <c r="V64">
        <f t="shared" si="5"/>
      </c>
      <c r="W64">
        <f t="shared" si="1"/>
      </c>
    </row>
    <row r="65" spans="2:23" ht="18">
      <c r="B65" s="36">
        <v>57</v>
      </c>
      <c r="C65" s="70">
        <f t="shared" si="0"/>
      </c>
      <c r="D65" s="70"/>
      <c r="E65" s="36"/>
      <c r="F65" s="6"/>
      <c r="G65" s="36"/>
      <c r="H65" s="76"/>
      <c r="I65" s="76"/>
      <c r="J65" s="36"/>
      <c r="K65" s="70">
        <f t="shared" si="2"/>
      </c>
      <c r="L65" s="70"/>
      <c r="M65" s="5">
        <f>IF(J65="","",(K65/J65)/LOOKUP(RIGHT($D$2,3),'定数'!$A$6:$A$13,'定数'!$B$6:$B$13))</f>
      </c>
      <c r="N65" s="36"/>
      <c r="O65" s="6"/>
      <c r="P65" s="79"/>
      <c r="Q65" s="80"/>
      <c r="R65" s="74">
        <f>IF(P65="","",T65*M65*LOOKUP(RIGHT($D$2,3),'定数'!$A$6:$A$13,'定数'!$B$6:$B$13))</f>
      </c>
      <c r="S65" s="74"/>
      <c r="T65" s="75">
        <f t="shared" si="3"/>
      </c>
      <c r="U65" s="75"/>
      <c r="V65">
        <f t="shared" si="5"/>
      </c>
      <c r="W65">
        <f t="shared" si="1"/>
      </c>
    </row>
    <row r="66" spans="2:23" ht="18">
      <c r="B66" s="36">
        <v>58</v>
      </c>
      <c r="C66" s="70">
        <f t="shared" si="0"/>
      </c>
      <c r="D66" s="70"/>
      <c r="E66" s="36"/>
      <c r="F66" s="6"/>
      <c r="G66" s="36"/>
      <c r="H66" s="76"/>
      <c r="I66" s="76"/>
      <c r="J66" s="36"/>
      <c r="K66" s="70">
        <f t="shared" si="2"/>
      </c>
      <c r="L66" s="70"/>
      <c r="M66" s="5">
        <f>IF(J66="","",(K66/J66)/LOOKUP(RIGHT($D$2,3),'定数'!$A$6:$A$13,'定数'!$B$6:$B$13))</f>
      </c>
      <c r="N66" s="36"/>
      <c r="O66" s="6"/>
      <c r="P66" s="79"/>
      <c r="Q66" s="80"/>
      <c r="R66" s="74">
        <f>IF(P66="","",T66*M66*LOOKUP(RIGHT($D$2,3),'定数'!$A$6:$A$13,'定数'!$B$6:$B$13))</f>
      </c>
      <c r="S66" s="74"/>
      <c r="T66" s="75">
        <f t="shared" si="3"/>
      </c>
      <c r="U66" s="75"/>
      <c r="V66">
        <f t="shared" si="5"/>
      </c>
      <c r="W66">
        <f t="shared" si="1"/>
      </c>
    </row>
    <row r="67" spans="2:23" ht="18">
      <c r="B67" s="36">
        <v>59</v>
      </c>
      <c r="C67" s="70">
        <f t="shared" si="0"/>
      </c>
      <c r="D67" s="70"/>
      <c r="E67" s="36"/>
      <c r="F67" s="6"/>
      <c r="G67" s="36"/>
      <c r="H67" s="76"/>
      <c r="I67" s="76"/>
      <c r="J67" s="36"/>
      <c r="K67" s="70">
        <f t="shared" si="2"/>
      </c>
      <c r="L67" s="70"/>
      <c r="M67" s="5">
        <f>IF(J67="","",(K67/J67)/LOOKUP(RIGHT($D$2,3),'定数'!$A$6:$A$13,'定数'!$B$6:$B$13))</f>
      </c>
      <c r="N67" s="36"/>
      <c r="O67" s="6"/>
      <c r="P67" s="79"/>
      <c r="Q67" s="80"/>
      <c r="R67" s="74">
        <f>IF(P67="","",T67*M67*LOOKUP(RIGHT($D$2,3),'定数'!$A$6:$A$13,'定数'!$B$6:$B$13))</f>
      </c>
      <c r="S67" s="74"/>
      <c r="T67" s="75">
        <f t="shared" si="3"/>
      </c>
      <c r="U67" s="75"/>
      <c r="V67">
        <f t="shared" si="5"/>
      </c>
      <c r="W67">
        <f t="shared" si="1"/>
      </c>
    </row>
    <row r="68" spans="2:23" ht="18">
      <c r="B68" s="36">
        <v>60</v>
      </c>
      <c r="C68" s="70">
        <f t="shared" si="0"/>
      </c>
      <c r="D68" s="70"/>
      <c r="E68" s="36"/>
      <c r="F68" s="6"/>
      <c r="G68" s="36"/>
      <c r="H68" s="76"/>
      <c r="I68" s="76"/>
      <c r="J68" s="36"/>
      <c r="K68" s="70">
        <f t="shared" si="2"/>
      </c>
      <c r="L68" s="70"/>
      <c r="M68" s="5">
        <f>IF(J68="","",(K68/J68)/LOOKUP(RIGHT($D$2,3),'定数'!$A$6:$A$13,'定数'!$B$6:$B$13))</f>
      </c>
      <c r="N68" s="36"/>
      <c r="O68" s="6"/>
      <c r="P68" s="79"/>
      <c r="Q68" s="80"/>
      <c r="R68" s="74">
        <f>IF(P68="","",T68*M68*LOOKUP(RIGHT($D$2,3),'定数'!$A$6:$A$13,'定数'!$B$6:$B$13))</f>
      </c>
      <c r="S68" s="74"/>
      <c r="T68" s="75">
        <f t="shared" si="3"/>
      </c>
      <c r="U68" s="75"/>
      <c r="V68">
        <f t="shared" si="5"/>
      </c>
      <c r="W68">
        <f t="shared" si="1"/>
      </c>
    </row>
    <row r="69" spans="2:23" ht="18">
      <c r="B69" s="36">
        <v>61</v>
      </c>
      <c r="C69" s="70">
        <f t="shared" si="0"/>
      </c>
      <c r="D69" s="70"/>
      <c r="E69" s="36"/>
      <c r="F69" s="6"/>
      <c r="G69" s="36"/>
      <c r="H69" s="76"/>
      <c r="I69" s="76"/>
      <c r="J69" s="36"/>
      <c r="K69" s="70">
        <f t="shared" si="2"/>
      </c>
      <c r="L69" s="70"/>
      <c r="M69" s="5">
        <f>IF(J69="","",(K69/J69)/LOOKUP(RIGHT($D$2,3),'定数'!$A$6:$A$13,'定数'!$B$6:$B$13))</f>
      </c>
      <c r="N69" s="36"/>
      <c r="O69" s="6"/>
      <c r="P69" s="79"/>
      <c r="Q69" s="80"/>
      <c r="R69" s="74">
        <f>IF(P69="","",T69*M69*LOOKUP(RIGHT($D$2,3),'定数'!$A$6:$A$13,'定数'!$B$6:$B$13))</f>
      </c>
      <c r="S69" s="74"/>
      <c r="T69" s="75">
        <f t="shared" si="3"/>
      </c>
      <c r="U69" s="75"/>
      <c r="V69">
        <f t="shared" si="5"/>
      </c>
      <c r="W69">
        <f t="shared" si="1"/>
      </c>
    </row>
    <row r="70" spans="2:23" ht="18">
      <c r="B70" s="36">
        <v>62</v>
      </c>
      <c r="C70" s="70">
        <f t="shared" si="0"/>
      </c>
      <c r="D70" s="70"/>
      <c r="E70" s="36"/>
      <c r="F70" s="6"/>
      <c r="G70" s="36"/>
      <c r="H70" s="76"/>
      <c r="I70" s="76"/>
      <c r="J70" s="36"/>
      <c r="K70" s="70">
        <f t="shared" si="2"/>
      </c>
      <c r="L70" s="70"/>
      <c r="M70" s="5">
        <f>IF(J70="","",(K70/J70)/LOOKUP(RIGHT($D$2,3),'定数'!$A$6:$A$13,'定数'!$B$6:$B$13))</f>
      </c>
      <c r="N70" s="36"/>
      <c r="O70" s="6"/>
      <c r="P70" s="79"/>
      <c r="Q70" s="80"/>
      <c r="R70" s="74">
        <f>IF(P70="","",T70*M70*LOOKUP(RIGHT($D$2,3),'定数'!$A$6:$A$13,'定数'!$B$6:$B$13))</f>
      </c>
      <c r="S70" s="74"/>
      <c r="T70" s="75">
        <f t="shared" si="3"/>
      </c>
      <c r="U70" s="75"/>
      <c r="V70">
        <f t="shared" si="5"/>
      </c>
      <c r="W70">
        <f t="shared" si="1"/>
      </c>
    </row>
    <row r="71" spans="2:23" ht="18">
      <c r="B71" s="36">
        <v>63</v>
      </c>
      <c r="C71" s="70">
        <f t="shared" si="0"/>
      </c>
      <c r="D71" s="70"/>
      <c r="E71" s="36"/>
      <c r="F71" s="6"/>
      <c r="G71" s="36"/>
      <c r="H71" s="76"/>
      <c r="I71" s="76"/>
      <c r="J71" s="36"/>
      <c r="K71" s="70">
        <f t="shared" si="2"/>
      </c>
      <c r="L71" s="70"/>
      <c r="M71" s="5">
        <f>IF(J71="","",(K71/J71)/LOOKUP(RIGHT($D$2,3),'定数'!$A$6:$A$13,'定数'!$B$6:$B$13))</f>
      </c>
      <c r="N71" s="36"/>
      <c r="O71" s="6"/>
      <c r="P71" s="79"/>
      <c r="Q71" s="80"/>
      <c r="R71" s="74">
        <f>IF(P71="","",T71*M71*LOOKUP(RIGHT($D$2,3),'定数'!$A$6:$A$13,'定数'!$B$6:$B$13))</f>
      </c>
      <c r="S71" s="74"/>
      <c r="T71" s="75">
        <f t="shared" si="3"/>
      </c>
      <c r="U71" s="75"/>
      <c r="V71">
        <f t="shared" si="5"/>
      </c>
      <c r="W71">
        <f t="shared" si="1"/>
      </c>
    </row>
    <row r="72" spans="2:23" ht="18">
      <c r="B72" s="36">
        <v>64</v>
      </c>
      <c r="C72" s="70">
        <f t="shared" si="0"/>
      </c>
      <c r="D72" s="70"/>
      <c r="E72" s="36"/>
      <c r="F72" s="6"/>
      <c r="G72" s="36"/>
      <c r="H72" s="76"/>
      <c r="I72" s="76"/>
      <c r="J72" s="36"/>
      <c r="K72" s="70">
        <f t="shared" si="2"/>
      </c>
      <c r="L72" s="70"/>
      <c r="M72" s="5">
        <f>IF(J72="","",(K72/J72)/LOOKUP(RIGHT($D$2,3),'定数'!$A$6:$A$13,'定数'!$B$6:$B$13))</f>
      </c>
      <c r="N72" s="36"/>
      <c r="O72" s="6"/>
      <c r="P72" s="79"/>
      <c r="Q72" s="80"/>
      <c r="R72" s="74">
        <f>IF(P72="","",T72*M72*LOOKUP(RIGHT($D$2,3),'定数'!$A$6:$A$13,'定数'!$B$6:$B$13))</f>
      </c>
      <c r="S72" s="74"/>
      <c r="T72" s="75">
        <f t="shared" si="3"/>
      </c>
      <c r="U72" s="75"/>
      <c r="V72">
        <f t="shared" si="5"/>
      </c>
      <c r="W72">
        <f t="shared" si="1"/>
      </c>
    </row>
    <row r="73" spans="2:23" ht="18">
      <c r="B73" s="36">
        <v>65</v>
      </c>
      <c r="C73" s="70">
        <f t="shared" si="0"/>
      </c>
      <c r="D73" s="70"/>
      <c r="E73" s="36"/>
      <c r="F73" s="6"/>
      <c r="G73" s="36"/>
      <c r="H73" s="76"/>
      <c r="I73" s="76"/>
      <c r="J73" s="36"/>
      <c r="K73" s="70">
        <f t="shared" si="2"/>
      </c>
      <c r="L73" s="70"/>
      <c r="M73" s="5">
        <f>IF(J73="","",(K73/J73)/LOOKUP(RIGHT($D$2,3),'定数'!$A$6:$A$13,'定数'!$B$6:$B$13))</f>
      </c>
      <c r="N73" s="36"/>
      <c r="O73" s="6"/>
      <c r="P73" s="79"/>
      <c r="Q73" s="80"/>
      <c r="R73" s="74">
        <f>IF(P73="","",T73*M73*LOOKUP(RIGHT($D$2,3),'定数'!$A$6:$A$13,'定数'!$B$6:$B$13))</f>
      </c>
      <c r="S73" s="74"/>
      <c r="T73" s="75">
        <f t="shared" si="3"/>
      </c>
      <c r="U73" s="75"/>
      <c r="V73">
        <f t="shared" si="5"/>
      </c>
      <c r="W73">
        <f t="shared" si="1"/>
      </c>
    </row>
    <row r="74" spans="2:23" ht="18">
      <c r="B74" s="36">
        <v>66</v>
      </c>
      <c r="C74" s="70">
        <f aca="true" t="shared" si="6" ref="C74:C108">IF(R73="","",C73+R73)</f>
      </c>
      <c r="D74" s="70"/>
      <c r="E74" s="36"/>
      <c r="F74" s="6"/>
      <c r="G74" s="36"/>
      <c r="H74" s="76"/>
      <c r="I74" s="76"/>
      <c r="J74" s="36"/>
      <c r="K74" s="70">
        <f t="shared" si="2"/>
      </c>
      <c r="L74" s="70"/>
      <c r="M74" s="5">
        <f>IF(J74="","",(K74/J74)/LOOKUP(RIGHT($D$2,3),'定数'!$A$6:$A$13,'定数'!$B$6:$B$13))</f>
      </c>
      <c r="N74" s="36"/>
      <c r="O74" s="6"/>
      <c r="P74" s="79"/>
      <c r="Q74" s="80"/>
      <c r="R74" s="74">
        <f>IF(P74="","",T74*M74*LOOKUP(RIGHT($D$2,3),'定数'!$A$6:$A$13,'定数'!$B$6:$B$13))</f>
      </c>
      <c r="S74" s="74"/>
      <c r="T74" s="75">
        <f t="shared" si="3"/>
      </c>
      <c r="U74" s="75"/>
      <c r="V74">
        <f t="shared" si="5"/>
      </c>
      <c r="W74">
        <f t="shared" si="5"/>
      </c>
    </row>
    <row r="75" spans="2:23" ht="18">
      <c r="B75" s="36">
        <v>67</v>
      </c>
      <c r="C75" s="70">
        <f t="shared" si="6"/>
      </c>
      <c r="D75" s="70"/>
      <c r="E75" s="36"/>
      <c r="F75" s="6"/>
      <c r="G75" s="36"/>
      <c r="H75" s="76"/>
      <c r="I75" s="76"/>
      <c r="J75" s="36"/>
      <c r="K75" s="70">
        <f aca="true" t="shared" si="7" ref="K75:K108">IF(J75="","",C75*0.05)</f>
      </c>
      <c r="L75" s="70"/>
      <c r="M75" s="5">
        <f>IF(J75="","",(K75/J75)/LOOKUP(RIGHT($D$2,3),'定数'!$A$6:$A$13,'定数'!$B$6:$B$13))</f>
      </c>
      <c r="N75" s="36"/>
      <c r="O75" s="6"/>
      <c r="P75" s="79"/>
      <c r="Q75" s="80"/>
      <c r="R75" s="74">
        <f>IF(P75="","",T75*M75*LOOKUP(RIGHT($D$2,3),'定数'!$A$6:$A$13,'定数'!$B$6:$B$13))</f>
      </c>
      <c r="S75" s="74"/>
      <c r="T75" s="75">
        <f t="shared" si="3"/>
      </c>
      <c r="U75" s="75"/>
      <c r="V75">
        <f aca="true" t="shared" si="8" ref="V75:W90">IF(S75&lt;&gt;"",IF(S75&lt;0,1+V74,0),"")</f>
      </c>
      <c r="W75">
        <f t="shared" si="8"/>
      </c>
    </row>
    <row r="76" spans="2:23" ht="18">
      <c r="B76" s="36">
        <v>68</v>
      </c>
      <c r="C76" s="70">
        <f t="shared" si="6"/>
      </c>
      <c r="D76" s="70"/>
      <c r="E76" s="36"/>
      <c r="F76" s="6"/>
      <c r="G76" s="36"/>
      <c r="H76" s="76"/>
      <c r="I76" s="76"/>
      <c r="J76" s="36"/>
      <c r="K76" s="70">
        <f t="shared" si="7"/>
      </c>
      <c r="L76" s="70"/>
      <c r="M76" s="5">
        <f>IF(J76="","",(K76/J76)/LOOKUP(RIGHT($D$2,3),'定数'!$A$6:$A$13,'定数'!$B$6:$B$13))</f>
      </c>
      <c r="N76" s="36"/>
      <c r="O76" s="6"/>
      <c r="P76" s="79"/>
      <c r="Q76" s="80"/>
      <c r="R76" s="74">
        <f>IF(P76="","",T76*M76*LOOKUP(RIGHT($D$2,3),'定数'!$A$6:$A$13,'定数'!$B$6:$B$13))</f>
      </c>
      <c r="S76" s="74"/>
      <c r="T76" s="75">
        <f aca="true" t="shared" si="9" ref="T76:T108">IF(P76="","",IF(G76="買",(P76-H76),(H76-P76))*IF(RIGHT($D$2,3)="JPY",100,10000))</f>
      </c>
      <c r="U76" s="75"/>
      <c r="V76">
        <f t="shared" si="8"/>
      </c>
      <c r="W76">
        <f t="shared" si="8"/>
      </c>
    </row>
    <row r="77" spans="2:23" ht="18">
      <c r="B77" s="36">
        <v>69</v>
      </c>
      <c r="C77" s="70">
        <f t="shared" si="6"/>
      </c>
      <c r="D77" s="70"/>
      <c r="E77" s="36"/>
      <c r="F77" s="6"/>
      <c r="G77" s="36"/>
      <c r="H77" s="76"/>
      <c r="I77" s="76"/>
      <c r="J77" s="36"/>
      <c r="K77" s="70">
        <f t="shared" si="7"/>
      </c>
      <c r="L77" s="70"/>
      <c r="M77" s="5">
        <f>IF(J77="","",(K77/J77)/LOOKUP(RIGHT($D$2,3),'定数'!$A$6:$A$13,'定数'!$B$6:$B$13))</f>
      </c>
      <c r="N77" s="36"/>
      <c r="O77" s="6"/>
      <c r="P77" s="79"/>
      <c r="Q77" s="80"/>
      <c r="R77" s="74">
        <f>IF(P77="","",T77*M77*LOOKUP(RIGHT($D$2,3),'定数'!$A$6:$A$13,'定数'!$B$6:$B$13))</f>
      </c>
      <c r="S77" s="74"/>
      <c r="T77" s="75">
        <f t="shared" si="9"/>
      </c>
      <c r="U77" s="75"/>
      <c r="V77">
        <f t="shared" si="8"/>
      </c>
      <c r="W77">
        <f t="shared" si="8"/>
      </c>
    </row>
    <row r="78" spans="2:23" ht="18">
      <c r="B78" s="36">
        <v>70</v>
      </c>
      <c r="C78" s="70">
        <f t="shared" si="6"/>
      </c>
      <c r="D78" s="70"/>
      <c r="E78" s="36"/>
      <c r="F78" s="6"/>
      <c r="G78" s="36"/>
      <c r="H78" s="76"/>
      <c r="I78" s="76"/>
      <c r="J78" s="36"/>
      <c r="K78" s="70">
        <f t="shared" si="7"/>
      </c>
      <c r="L78" s="70"/>
      <c r="M78" s="5">
        <f>IF(J78="","",(K78/J78)/LOOKUP(RIGHT($D$2,3),'定数'!$A$6:$A$13,'定数'!$B$6:$B$13))</f>
      </c>
      <c r="N78" s="36"/>
      <c r="O78" s="6"/>
      <c r="P78" s="79"/>
      <c r="Q78" s="80"/>
      <c r="R78" s="74">
        <f>IF(P78="","",T78*M78*LOOKUP(RIGHT($D$2,3),'定数'!$A$6:$A$13,'定数'!$B$6:$B$13))</f>
      </c>
      <c r="S78" s="74"/>
      <c r="T78" s="75">
        <f t="shared" si="9"/>
      </c>
      <c r="U78" s="75"/>
      <c r="V78">
        <f t="shared" si="8"/>
      </c>
      <c r="W78">
        <f t="shared" si="8"/>
      </c>
    </row>
    <row r="79" spans="2:23" ht="18">
      <c r="B79" s="36">
        <v>71</v>
      </c>
      <c r="C79" s="70">
        <f t="shared" si="6"/>
      </c>
      <c r="D79" s="70"/>
      <c r="E79" s="36"/>
      <c r="F79" s="6"/>
      <c r="G79" s="36"/>
      <c r="H79" s="76"/>
      <c r="I79" s="76"/>
      <c r="J79" s="36"/>
      <c r="K79" s="70">
        <f t="shared" si="7"/>
      </c>
      <c r="L79" s="70"/>
      <c r="M79" s="5">
        <f>IF(J79="","",(K79/J79)/LOOKUP(RIGHT($D$2,3),'定数'!$A$6:$A$13,'定数'!$B$6:$B$13))</f>
      </c>
      <c r="N79" s="36"/>
      <c r="O79" s="6"/>
      <c r="P79" s="79"/>
      <c r="Q79" s="80"/>
      <c r="R79" s="74">
        <f>IF(P79="","",T79*M79*LOOKUP(RIGHT($D$2,3),'定数'!$A$6:$A$13,'定数'!$B$6:$B$13))</f>
      </c>
      <c r="S79" s="74"/>
      <c r="T79" s="75">
        <f t="shared" si="9"/>
      </c>
      <c r="U79" s="75"/>
      <c r="V79">
        <f t="shared" si="8"/>
      </c>
      <c r="W79">
        <f t="shared" si="8"/>
      </c>
    </row>
    <row r="80" spans="2:23" ht="18">
      <c r="B80" s="36">
        <v>72</v>
      </c>
      <c r="C80" s="70">
        <f t="shared" si="6"/>
      </c>
      <c r="D80" s="70"/>
      <c r="E80" s="36"/>
      <c r="F80" s="6"/>
      <c r="G80" s="36"/>
      <c r="H80" s="76"/>
      <c r="I80" s="76"/>
      <c r="J80" s="36"/>
      <c r="K80" s="70">
        <f t="shared" si="7"/>
      </c>
      <c r="L80" s="70"/>
      <c r="M80" s="5">
        <f>IF(J80="","",(K80/J80)/LOOKUP(RIGHT($D$2,3),'定数'!$A$6:$A$13,'定数'!$B$6:$B$13))</f>
      </c>
      <c r="N80" s="36"/>
      <c r="O80" s="6"/>
      <c r="P80" s="79"/>
      <c r="Q80" s="80"/>
      <c r="R80" s="74">
        <f>IF(P80="","",T80*M80*LOOKUP(RIGHT($D$2,3),'定数'!$A$6:$A$13,'定数'!$B$6:$B$13))</f>
      </c>
      <c r="S80" s="74"/>
      <c r="T80" s="75">
        <f t="shared" si="9"/>
      </c>
      <c r="U80" s="75"/>
      <c r="V80">
        <f t="shared" si="8"/>
      </c>
      <c r="W80">
        <f t="shared" si="8"/>
      </c>
    </row>
    <row r="81" spans="2:23" ht="18">
      <c r="B81" s="36">
        <v>73</v>
      </c>
      <c r="C81" s="70">
        <f t="shared" si="6"/>
      </c>
      <c r="D81" s="70"/>
      <c r="E81" s="36"/>
      <c r="F81" s="6"/>
      <c r="G81" s="36"/>
      <c r="H81" s="76"/>
      <c r="I81" s="76"/>
      <c r="J81" s="36"/>
      <c r="K81" s="70">
        <f t="shared" si="7"/>
      </c>
      <c r="L81" s="70"/>
      <c r="M81" s="5">
        <f>IF(J81="","",(K81/J81)/LOOKUP(RIGHT($D$2,3),'定数'!$A$6:$A$13,'定数'!$B$6:$B$13))</f>
      </c>
      <c r="N81" s="36"/>
      <c r="O81" s="6"/>
      <c r="P81" s="79"/>
      <c r="Q81" s="80"/>
      <c r="R81" s="74">
        <f>IF(P81="","",T81*M81*LOOKUP(RIGHT($D$2,3),'定数'!$A$6:$A$13,'定数'!$B$6:$B$13))</f>
      </c>
      <c r="S81" s="74"/>
      <c r="T81" s="75">
        <f t="shared" si="9"/>
      </c>
      <c r="U81" s="75"/>
      <c r="V81">
        <f t="shared" si="8"/>
      </c>
      <c r="W81">
        <f t="shared" si="8"/>
      </c>
    </row>
    <row r="82" spans="2:23" ht="18">
      <c r="B82" s="36">
        <v>74</v>
      </c>
      <c r="C82" s="70">
        <f t="shared" si="6"/>
      </c>
      <c r="D82" s="70"/>
      <c r="E82" s="36"/>
      <c r="F82" s="6"/>
      <c r="G82" s="36"/>
      <c r="H82" s="76"/>
      <c r="I82" s="76"/>
      <c r="J82" s="36"/>
      <c r="K82" s="70">
        <f t="shared" si="7"/>
      </c>
      <c r="L82" s="70"/>
      <c r="M82" s="5">
        <f>IF(J82="","",(K82/J82)/LOOKUP(RIGHT($D$2,3),'定数'!$A$6:$A$13,'定数'!$B$6:$B$13))</f>
      </c>
      <c r="N82" s="36"/>
      <c r="O82" s="6"/>
      <c r="P82" s="79"/>
      <c r="Q82" s="80"/>
      <c r="R82" s="74">
        <f>IF(P82="","",T82*M82*LOOKUP(RIGHT($D$2,3),'定数'!$A$6:$A$13,'定数'!$B$6:$B$13))</f>
      </c>
      <c r="S82" s="74"/>
      <c r="T82" s="75">
        <f t="shared" si="9"/>
      </c>
      <c r="U82" s="75"/>
      <c r="V82">
        <f t="shared" si="8"/>
      </c>
      <c r="W82">
        <f t="shared" si="8"/>
      </c>
    </row>
    <row r="83" spans="2:23" ht="18">
      <c r="B83" s="36">
        <v>75</v>
      </c>
      <c r="C83" s="70">
        <f t="shared" si="6"/>
      </c>
      <c r="D83" s="70"/>
      <c r="E83" s="36"/>
      <c r="F83" s="6"/>
      <c r="G83" s="36"/>
      <c r="H83" s="76"/>
      <c r="I83" s="76"/>
      <c r="J83" s="36"/>
      <c r="K83" s="70">
        <f t="shared" si="7"/>
      </c>
      <c r="L83" s="70"/>
      <c r="M83" s="5">
        <f>IF(J83="","",(K83/J83)/LOOKUP(RIGHT($D$2,3),'定数'!$A$6:$A$13,'定数'!$B$6:$B$13))</f>
      </c>
      <c r="N83" s="36"/>
      <c r="O83" s="6"/>
      <c r="P83" s="79"/>
      <c r="Q83" s="80"/>
      <c r="R83" s="74">
        <f>IF(P83="","",T83*M83*LOOKUP(RIGHT($D$2,3),'定数'!$A$6:$A$13,'定数'!$B$6:$B$13))</f>
      </c>
      <c r="S83" s="74"/>
      <c r="T83" s="75">
        <f t="shared" si="9"/>
      </c>
      <c r="U83" s="75"/>
      <c r="V83">
        <f t="shared" si="8"/>
      </c>
      <c r="W83">
        <f t="shared" si="8"/>
      </c>
    </row>
    <row r="84" spans="2:23" ht="18">
      <c r="B84" s="36">
        <v>76</v>
      </c>
      <c r="C84" s="70">
        <f t="shared" si="6"/>
      </c>
      <c r="D84" s="70"/>
      <c r="E84" s="36"/>
      <c r="F84" s="6"/>
      <c r="G84" s="36"/>
      <c r="H84" s="76"/>
      <c r="I84" s="76"/>
      <c r="J84" s="36"/>
      <c r="K84" s="70">
        <f t="shared" si="7"/>
      </c>
      <c r="L84" s="70"/>
      <c r="M84" s="5">
        <f>IF(J84="","",(K84/J84)/LOOKUP(RIGHT($D$2,3),'定数'!$A$6:$A$13,'定数'!$B$6:$B$13))</f>
      </c>
      <c r="N84" s="36"/>
      <c r="O84" s="6"/>
      <c r="P84" s="79"/>
      <c r="Q84" s="80"/>
      <c r="R84" s="74">
        <f>IF(P84="","",T84*M84*LOOKUP(RIGHT($D$2,3),'定数'!$A$6:$A$13,'定数'!$B$6:$B$13))</f>
      </c>
      <c r="S84" s="74"/>
      <c r="T84" s="75">
        <f t="shared" si="9"/>
      </c>
      <c r="U84" s="75"/>
      <c r="V84">
        <f t="shared" si="8"/>
      </c>
      <c r="W84">
        <f t="shared" si="8"/>
      </c>
    </row>
    <row r="85" spans="2:23" ht="18">
      <c r="B85" s="36">
        <v>77</v>
      </c>
      <c r="C85" s="70">
        <f t="shared" si="6"/>
      </c>
      <c r="D85" s="70"/>
      <c r="E85" s="36"/>
      <c r="F85" s="6"/>
      <c r="G85" s="36"/>
      <c r="H85" s="76"/>
      <c r="I85" s="76"/>
      <c r="J85" s="36"/>
      <c r="K85" s="70">
        <f t="shared" si="7"/>
      </c>
      <c r="L85" s="70"/>
      <c r="M85" s="5">
        <f>IF(J85="","",(K85/J85)/LOOKUP(RIGHT($D$2,3),'定数'!$A$6:$A$13,'定数'!$B$6:$B$13))</f>
      </c>
      <c r="N85" s="36"/>
      <c r="O85" s="6"/>
      <c r="P85" s="79"/>
      <c r="Q85" s="80"/>
      <c r="R85" s="74">
        <f>IF(P85="","",T85*M85*LOOKUP(RIGHT($D$2,3),'定数'!$A$6:$A$13,'定数'!$B$6:$B$13))</f>
      </c>
      <c r="S85" s="74"/>
      <c r="T85" s="75">
        <f t="shared" si="9"/>
      </c>
      <c r="U85" s="75"/>
      <c r="V85">
        <f t="shared" si="8"/>
      </c>
      <c r="W85">
        <f t="shared" si="8"/>
      </c>
    </row>
    <row r="86" spans="2:23" ht="18">
      <c r="B86" s="36">
        <v>78</v>
      </c>
      <c r="C86" s="70">
        <f t="shared" si="6"/>
      </c>
      <c r="D86" s="70"/>
      <c r="E86" s="36"/>
      <c r="F86" s="6"/>
      <c r="G86" s="36"/>
      <c r="H86" s="76"/>
      <c r="I86" s="76"/>
      <c r="J86" s="36"/>
      <c r="K86" s="70">
        <f t="shared" si="7"/>
      </c>
      <c r="L86" s="70"/>
      <c r="M86" s="5">
        <f>IF(J86="","",(K86/J86)/LOOKUP(RIGHT($D$2,3),'定数'!$A$6:$A$13,'定数'!$B$6:$B$13))</f>
      </c>
      <c r="N86" s="36"/>
      <c r="O86" s="6"/>
      <c r="P86" s="79"/>
      <c r="Q86" s="80"/>
      <c r="R86" s="74">
        <f>IF(P86="","",T86*M86*LOOKUP(RIGHT($D$2,3),'定数'!$A$6:$A$13,'定数'!$B$6:$B$13))</f>
      </c>
      <c r="S86" s="74"/>
      <c r="T86" s="75">
        <f t="shared" si="9"/>
      </c>
      <c r="U86" s="75"/>
      <c r="V86">
        <f t="shared" si="8"/>
      </c>
      <c r="W86">
        <f t="shared" si="8"/>
      </c>
    </row>
    <row r="87" spans="2:23" ht="18">
      <c r="B87" s="36">
        <v>79</v>
      </c>
      <c r="C87" s="70">
        <f t="shared" si="6"/>
      </c>
      <c r="D87" s="70"/>
      <c r="E87" s="36"/>
      <c r="F87" s="6"/>
      <c r="G87" s="36"/>
      <c r="H87" s="76"/>
      <c r="I87" s="76"/>
      <c r="J87" s="36"/>
      <c r="K87" s="70">
        <f t="shared" si="7"/>
      </c>
      <c r="L87" s="70"/>
      <c r="M87" s="5">
        <f>IF(J87="","",(K87/J87)/LOOKUP(RIGHT($D$2,3),'定数'!$A$6:$A$13,'定数'!$B$6:$B$13))</f>
      </c>
      <c r="N87" s="36"/>
      <c r="O87" s="6"/>
      <c r="P87" s="79"/>
      <c r="Q87" s="80"/>
      <c r="R87" s="74">
        <f>IF(P87="","",T87*M87*LOOKUP(RIGHT($D$2,3),'定数'!$A$6:$A$13,'定数'!$B$6:$B$13))</f>
      </c>
      <c r="S87" s="74"/>
      <c r="T87" s="75">
        <f t="shared" si="9"/>
      </c>
      <c r="U87" s="75"/>
      <c r="V87">
        <f t="shared" si="8"/>
      </c>
      <c r="W87">
        <f t="shared" si="8"/>
      </c>
    </row>
    <row r="88" spans="2:23" ht="18">
      <c r="B88" s="36">
        <v>80</v>
      </c>
      <c r="C88" s="70">
        <f t="shared" si="6"/>
      </c>
      <c r="D88" s="70"/>
      <c r="E88" s="36"/>
      <c r="F88" s="6"/>
      <c r="G88" s="36"/>
      <c r="H88" s="76"/>
      <c r="I88" s="76"/>
      <c r="J88" s="36"/>
      <c r="K88" s="70">
        <f t="shared" si="7"/>
      </c>
      <c r="L88" s="70"/>
      <c r="M88" s="5">
        <f>IF(J88="","",(K88/J88)/LOOKUP(RIGHT($D$2,3),'定数'!$A$6:$A$13,'定数'!$B$6:$B$13))</f>
      </c>
      <c r="N88" s="36"/>
      <c r="O88" s="6"/>
      <c r="P88" s="79"/>
      <c r="Q88" s="80"/>
      <c r="R88" s="74">
        <f>IF(P88="","",T88*M88*LOOKUP(RIGHT($D$2,3),'定数'!$A$6:$A$13,'定数'!$B$6:$B$13))</f>
      </c>
      <c r="S88" s="74"/>
      <c r="T88" s="75">
        <f t="shared" si="9"/>
      </c>
      <c r="U88" s="75"/>
      <c r="V88">
        <f t="shared" si="8"/>
      </c>
      <c r="W88">
        <f t="shared" si="8"/>
      </c>
    </row>
    <row r="89" spans="2:23" ht="18">
      <c r="B89" s="36">
        <v>81</v>
      </c>
      <c r="C89" s="70">
        <f t="shared" si="6"/>
      </c>
      <c r="D89" s="70"/>
      <c r="E89" s="36"/>
      <c r="F89" s="6"/>
      <c r="G89" s="36"/>
      <c r="H89" s="76"/>
      <c r="I89" s="76"/>
      <c r="J89" s="36"/>
      <c r="K89" s="70">
        <f t="shared" si="7"/>
      </c>
      <c r="L89" s="70"/>
      <c r="M89" s="5">
        <f>IF(J89="","",(K89/J89)/LOOKUP(RIGHT($D$2,3),'定数'!$A$6:$A$13,'定数'!$B$6:$B$13))</f>
      </c>
      <c r="N89" s="36"/>
      <c r="O89" s="6"/>
      <c r="P89" s="79"/>
      <c r="Q89" s="80"/>
      <c r="R89" s="74">
        <f>IF(P89="","",T89*M89*LOOKUP(RIGHT($D$2,3),'定数'!$A$6:$A$13,'定数'!$B$6:$B$13))</f>
      </c>
      <c r="S89" s="74"/>
      <c r="T89" s="75">
        <f t="shared" si="9"/>
      </c>
      <c r="U89" s="75"/>
      <c r="V89">
        <f t="shared" si="8"/>
      </c>
      <c r="W89">
        <f t="shared" si="8"/>
      </c>
    </row>
    <row r="90" spans="2:23" ht="18">
      <c r="B90" s="36">
        <v>82</v>
      </c>
      <c r="C90" s="70">
        <f t="shared" si="6"/>
      </c>
      <c r="D90" s="70"/>
      <c r="E90" s="36"/>
      <c r="F90" s="6"/>
      <c r="G90" s="36"/>
      <c r="H90" s="76"/>
      <c r="I90" s="76"/>
      <c r="J90" s="36"/>
      <c r="K90" s="70">
        <f t="shared" si="7"/>
      </c>
      <c r="L90" s="70"/>
      <c r="M90" s="5">
        <f>IF(J90="","",(K90/J90)/LOOKUP(RIGHT($D$2,3),'定数'!$A$6:$A$13,'定数'!$B$6:$B$13))</f>
      </c>
      <c r="N90" s="36"/>
      <c r="O90" s="6"/>
      <c r="P90" s="79"/>
      <c r="Q90" s="80"/>
      <c r="R90" s="74">
        <f>IF(P90="","",T90*M90*LOOKUP(RIGHT($D$2,3),'定数'!$A$6:$A$13,'定数'!$B$6:$B$13))</f>
      </c>
      <c r="S90" s="74"/>
      <c r="T90" s="75">
        <f t="shared" si="9"/>
      </c>
      <c r="U90" s="75"/>
      <c r="V90">
        <f t="shared" si="8"/>
      </c>
      <c r="W90">
        <f t="shared" si="8"/>
      </c>
    </row>
    <row r="91" spans="2:23" ht="18">
      <c r="B91" s="36">
        <v>83</v>
      </c>
      <c r="C91" s="70">
        <f t="shared" si="6"/>
      </c>
      <c r="D91" s="70"/>
      <c r="E91" s="36"/>
      <c r="F91" s="6"/>
      <c r="G91" s="36"/>
      <c r="H91" s="76"/>
      <c r="I91" s="76"/>
      <c r="J91" s="36"/>
      <c r="K91" s="70">
        <f t="shared" si="7"/>
      </c>
      <c r="L91" s="70"/>
      <c r="M91" s="5">
        <f>IF(J91="","",(K91/J91)/LOOKUP(RIGHT($D$2,3),'定数'!$A$6:$A$13,'定数'!$B$6:$B$13))</f>
      </c>
      <c r="N91" s="36"/>
      <c r="O91" s="6"/>
      <c r="P91" s="79"/>
      <c r="Q91" s="80"/>
      <c r="R91" s="74">
        <f>IF(P91="","",T91*M91*LOOKUP(RIGHT($D$2,3),'定数'!$A$6:$A$13,'定数'!$B$6:$B$13))</f>
      </c>
      <c r="S91" s="74"/>
      <c r="T91" s="75">
        <f t="shared" si="9"/>
      </c>
      <c r="U91" s="75"/>
      <c r="V91">
        <f aca="true" t="shared" si="10" ref="V91:W106">IF(S91&lt;&gt;"",IF(S91&lt;0,1+V90,0),"")</f>
      </c>
      <c r="W91">
        <f t="shared" si="10"/>
      </c>
    </row>
    <row r="92" spans="2:23" ht="18">
      <c r="B92" s="36">
        <v>84</v>
      </c>
      <c r="C92" s="70">
        <f t="shared" si="6"/>
      </c>
      <c r="D92" s="70"/>
      <c r="E92" s="36"/>
      <c r="F92" s="6"/>
      <c r="G92" s="36"/>
      <c r="H92" s="76"/>
      <c r="I92" s="76"/>
      <c r="J92" s="36"/>
      <c r="K92" s="70">
        <f t="shared" si="7"/>
      </c>
      <c r="L92" s="70"/>
      <c r="M92" s="5">
        <f>IF(J92="","",(K92/J92)/LOOKUP(RIGHT($D$2,3),'定数'!$A$6:$A$13,'定数'!$B$6:$B$13))</f>
      </c>
      <c r="N92" s="36"/>
      <c r="O92" s="6"/>
      <c r="P92" s="79"/>
      <c r="Q92" s="80"/>
      <c r="R92" s="74">
        <f>IF(P92="","",T92*M92*LOOKUP(RIGHT($D$2,3),'定数'!$A$6:$A$13,'定数'!$B$6:$B$13))</f>
      </c>
      <c r="S92" s="74"/>
      <c r="T92" s="75">
        <f t="shared" si="9"/>
      </c>
      <c r="U92" s="75"/>
      <c r="V92">
        <f t="shared" si="10"/>
      </c>
      <c r="W92">
        <f t="shared" si="10"/>
      </c>
    </row>
    <row r="93" spans="2:23" ht="18">
      <c r="B93" s="36">
        <v>85</v>
      </c>
      <c r="C93" s="70">
        <f t="shared" si="6"/>
      </c>
      <c r="D93" s="70"/>
      <c r="E93" s="36"/>
      <c r="F93" s="6"/>
      <c r="G93" s="36"/>
      <c r="H93" s="76"/>
      <c r="I93" s="76"/>
      <c r="J93" s="36"/>
      <c r="K93" s="70">
        <f t="shared" si="7"/>
      </c>
      <c r="L93" s="70"/>
      <c r="M93" s="5">
        <f>IF(J93="","",(K93/J93)/LOOKUP(RIGHT($D$2,3),'定数'!$A$6:$A$13,'定数'!$B$6:$B$13))</f>
      </c>
      <c r="N93" s="36"/>
      <c r="O93" s="6"/>
      <c r="P93" s="79"/>
      <c r="Q93" s="80"/>
      <c r="R93" s="74">
        <f>IF(P93="","",T93*M93*LOOKUP(RIGHT($D$2,3),'定数'!$A$6:$A$13,'定数'!$B$6:$B$13))</f>
      </c>
      <c r="S93" s="74"/>
      <c r="T93" s="75">
        <f t="shared" si="9"/>
      </c>
      <c r="U93" s="75"/>
      <c r="V93">
        <f t="shared" si="10"/>
      </c>
      <c r="W93">
        <f t="shared" si="10"/>
      </c>
    </row>
    <row r="94" spans="2:23" ht="18">
      <c r="B94" s="36">
        <v>86</v>
      </c>
      <c r="C94" s="70">
        <f t="shared" si="6"/>
      </c>
      <c r="D94" s="70"/>
      <c r="E94" s="36"/>
      <c r="F94" s="6"/>
      <c r="G94" s="36"/>
      <c r="H94" s="76"/>
      <c r="I94" s="76"/>
      <c r="J94" s="36"/>
      <c r="K94" s="70">
        <f t="shared" si="7"/>
      </c>
      <c r="L94" s="70"/>
      <c r="M94" s="5">
        <f>IF(J94="","",(K94/J94)/LOOKUP(RIGHT($D$2,3),'定数'!$A$6:$A$13,'定数'!$B$6:$B$13))</f>
      </c>
      <c r="N94" s="36"/>
      <c r="O94" s="6"/>
      <c r="P94" s="79"/>
      <c r="Q94" s="80"/>
      <c r="R94" s="74">
        <f>IF(P94="","",T94*M94*LOOKUP(RIGHT($D$2,3),'定数'!$A$6:$A$13,'定数'!$B$6:$B$13))</f>
      </c>
      <c r="S94" s="74"/>
      <c r="T94" s="75">
        <f t="shared" si="9"/>
      </c>
      <c r="U94" s="75"/>
      <c r="V94">
        <f t="shared" si="10"/>
      </c>
      <c r="W94">
        <f t="shared" si="10"/>
      </c>
    </row>
    <row r="95" spans="2:23" ht="18">
      <c r="B95" s="36">
        <v>87</v>
      </c>
      <c r="C95" s="70">
        <f t="shared" si="6"/>
      </c>
      <c r="D95" s="70"/>
      <c r="E95" s="36"/>
      <c r="F95" s="6"/>
      <c r="G95" s="36"/>
      <c r="H95" s="76"/>
      <c r="I95" s="76"/>
      <c r="J95" s="36"/>
      <c r="K95" s="70">
        <f t="shared" si="7"/>
      </c>
      <c r="L95" s="70"/>
      <c r="M95" s="5">
        <f>IF(J95="","",(K95/J95)/LOOKUP(RIGHT($D$2,3),'定数'!$A$6:$A$13,'定数'!$B$6:$B$13))</f>
      </c>
      <c r="N95" s="36"/>
      <c r="O95" s="6"/>
      <c r="P95" s="79"/>
      <c r="Q95" s="80"/>
      <c r="R95" s="74">
        <f>IF(P95="","",T95*M95*LOOKUP(RIGHT($D$2,3),'定数'!$A$6:$A$13,'定数'!$B$6:$B$13))</f>
      </c>
      <c r="S95" s="74"/>
      <c r="T95" s="75">
        <f t="shared" si="9"/>
      </c>
      <c r="U95" s="75"/>
      <c r="V95">
        <f t="shared" si="10"/>
      </c>
      <c r="W95">
        <f t="shared" si="10"/>
      </c>
    </row>
    <row r="96" spans="2:23" ht="18">
      <c r="B96" s="36">
        <v>88</v>
      </c>
      <c r="C96" s="70">
        <f t="shared" si="6"/>
      </c>
      <c r="D96" s="70"/>
      <c r="E96" s="36"/>
      <c r="F96" s="6"/>
      <c r="G96" s="36"/>
      <c r="H96" s="76"/>
      <c r="I96" s="76"/>
      <c r="J96" s="36"/>
      <c r="K96" s="70">
        <f t="shared" si="7"/>
      </c>
      <c r="L96" s="70"/>
      <c r="M96" s="5">
        <f>IF(J96="","",(K96/J96)/LOOKUP(RIGHT($D$2,3),'定数'!$A$6:$A$13,'定数'!$B$6:$B$13))</f>
      </c>
      <c r="N96" s="36"/>
      <c r="O96" s="6"/>
      <c r="P96" s="79"/>
      <c r="Q96" s="80"/>
      <c r="R96" s="74">
        <f>IF(P96="","",T96*M96*LOOKUP(RIGHT($D$2,3),'定数'!$A$6:$A$13,'定数'!$B$6:$B$13))</f>
      </c>
      <c r="S96" s="74"/>
      <c r="T96" s="75">
        <f t="shared" si="9"/>
      </c>
      <c r="U96" s="75"/>
      <c r="V96">
        <f t="shared" si="10"/>
      </c>
      <c r="W96">
        <f t="shared" si="10"/>
      </c>
    </row>
    <row r="97" spans="2:23" ht="18">
      <c r="B97" s="36">
        <v>89</v>
      </c>
      <c r="C97" s="70">
        <f t="shared" si="6"/>
      </c>
      <c r="D97" s="70"/>
      <c r="E97" s="36"/>
      <c r="F97" s="6"/>
      <c r="G97" s="36"/>
      <c r="H97" s="76"/>
      <c r="I97" s="76"/>
      <c r="J97" s="36"/>
      <c r="K97" s="70">
        <f t="shared" si="7"/>
      </c>
      <c r="L97" s="70"/>
      <c r="M97" s="5">
        <f>IF(J97="","",(K97/J97)/LOOKUP(RIGHT($D$2,3),'定数'!$A$6:$A$13,'定数'!$B$6:$B$13))</f>
      </c>
      <c r="N97" s="36"/>
      <c r="O97" s="6"/>
      <c r="P97" s="79"/>
      <c r="Q97" s="80"/>
      <c r="R97" s="74">
        <f>IF(P97="","",T97*M97*LOOKUP(RIGHT($D$2,3),'定数'!$A$6:$A$13,'定数'!$B$6:$B$13))</f>
      </c>
      <c r="S97" s="74"/>
      <c r="T97" s="75">
        <f t="shared" si="9"/>
      </c>
      <c r="U97" s="75"/>
      <c r="V97">
        <f t="shared" si="10"/>
      </c>
      <c r="W97">
        <f t="shared" si="10"/>
      </c>
    </row>
    <row r="98" spans="2:23" ht="18">
      <c r="B98" s="36">
        <v>90</v>
      </c>
      <c r="C98" s="70">
        <f t="shared" si="6"/>
      </c>
      <c r="D98" s="70"/>
      <c r="E98" s="36"/>
      <c r="F98" s="6"/>
      <c r="G98" s="36"/>
      <c r="H98" s="76"/>
      <c r="I98" s="76"/>
      <c r="J98" s="36"/>
      <c r="K98" s="70">
        <f t="shared" si="7"/>
      </c>
      <c r="L98" s="70"/>
      <c r="M98" s="5">
        <f>IF(J98="","",(K98/J98)/LOOKUP(RIGHT($D$2,3),'定数'!$A$6:$A$13,'定数'!$B$6:$B$13))</f>
      </c>
      <c r="N98" s="36"/>
      <c r="O98" s="6"/>
      <c r="P98" s="79"/>
      <c r="Q98" s="80"/>
      <c r="R98" s="74">
        <f>IF(P98="","",T98*M98*LOOKUP(RIGHT($D$2,3),'定数'!$A$6:$A$13,'定数'!$B$6:$B$13))</f>
      </c>
      <c r="S98" s="74"/>
      <c r="T98" s="75">
        <f t="shared" si="9"/>
      </c>
      <c r="U98" s="75"/>
      <c r="V98">
        <f t="shared" si="10"/>
      </c>
      <c r="W98">
        <f t="shared" si="10"/>
      </c>
    </row>
    <row r="99" spans="2:23" ht="18">
      <c r="B99" s="36">
        <v>91</v>
      </c>
      <c r="C99" s="70">
        <f t="shared" si="6"/>
      </c>
      <c r="D99" s="70"/>
      <c r="E99" s="36"/>
      <c r="F99" s="6"/>
      <c r="G99" s="36"/>
      <c r="H99" s="76"/>
      <c r="I99" s="76"/>
      <c r="J99" s="36"/>
      <c r="K99" s="70">
        <f t="shared" si="7"/>
      </c>
      <c r="L99" s="70"/>
      <c r="M99" s="5">
        <f>IF(J99="","",(K99/J99)/LOOKUP(RIGHT($D$2,3),'定数'!$A$6:$A$13,'定数'!$B$6:$B$13))</f>
      </c>
      <c r="N99" s="36"/>
      <c r="O99" s="6"/>
      <c r="P99" s="79"/>
      <c r="Q99" s="80"/>
      <c r="R99" s="74">
        <f>IF(P99="","",T99*M99*LOOKUP(RIGHT($D$2,3),'定数'!$A$6:$A$13,'定数'!$B$6:$B$13))</f>
      </c>
      <c r="S99" s="74"/>
      <c r="T99" s="75">
        <f t="shared" si="9"/>
      </c>
      <c r="U99" s="75"/>
      <c r="V99">
        <f t="shared" si="10"/>
      </c>
      <c r="W99">
        <f t="shared" si="10"/>
      </c>
    </row>
    <row r="100" spans="2:23" ht="18">
      <c r="B100" s="36">
        <v>92</v>
      </c>
      <c r="C100" s="70">
        <f t="shared" si="6"/>
      </c>
      <c r="D100" s="70"/>
      <c r="E100" s="36"/>
      <c r="F100" s="6"/>
      <c r="G100" s="36"/>
      <c r="H100" s="76"/>
      <c r="I100" s="76"/>
      <c r="J100" s="36"/>
      <c r="K100" s="70">
        <f t="shared" si="7"/>
      </c>
      <c r="L100" s="70"/>
      <c r="M100" s="5">
        <f>IF(J100="","",(K100/J100)/LOOKUP(RIGHT($D$2,3),'定数'!$A$6:$A$13,'定数'!$B$6:$B$13))</f>
      </c>
      <c r="N100" s="36"/>
      <c r="O100" s="6"/>
      <c r="P100" s="79"/>
      <c r="Q100" s="80"/>
      <c r="R100" s="74">
        <f>IF(P100="","",T100*M100*LOOKUP(RIGHT($D$2,3),'定数'!$A$6:$A$13,'定数'!$B$6:$B$13))</f>
      </c>
      <c r="S100" s="74"/>
      <c r="T100" s="75">
        <f t="shared" si="9"/>
      </c>
      <c r="U100" s="75"/>
      <c r="V100">
        <f t="shared" si="10"/>
      </c>
      <c r="W100">
        <f t="shared" si="10"/>
      </c>
    </row>
    <row r="101" spans="2:23" ht="18">
      <c r="B101" s="36">
        <v>93</v>
      </c>
      <c r="C101" s="70">
        <f t="shared" si="6"/>
      </c>
      <c r="D101" s="70"/>
      <c r="E101" s="36"/>
      <c r="F101" s="6"/>
      <c r="G101" s="36"/>
      <c r="H101" s="76"/>
      <c r="I101" s="76"/>
      <c r="J101" s="36"/>
      <c r="K101" s="70">
        <f t="shared" si="7"/>
      </c>
      <c r="L101" s="70"/>
      <c r="M101" s="5">
        <f>IF(J101="","",(K101/J101)/LOOKUP(RIGHT($D$2,3),'定数'!$A$6:$A$13,'定数'!$B$6:$B$13))</f>
      </c>
      <c r="N101" s="36"/>
      <c r="O101" s="6"/>
      <c r="P101" s="79"/>
      <c r="Q101" s="80"/>
      <c r="R101" s="74">
        <f>IF(P101="","",T101*M101*LOOKUP(RIGHT($D$2,3),'定数'!$A$6:$A$13,'定数'!$B$6:$B$13))</f>
      </c>
      <c r="S101" s="74"/>
      <c r="T101" s="75">
        <f t="shared" si="9"/>
      </c>
      <c r="U101" s="75"/>
      <c r="V101">
        <f t="shared" si="10"/>
      </c>
      <c r="W101">
        <f t="shared" si="10"/>
      </c>
    </row>
    <row r="102" spans="2:23" ht="18">
      <c r="B102" s="36">
        <v>94</v>
      </c>
      <c r="C102" s="70">
        <f t="shared" si="6"/>
      </c>
      <c r="D102" s="70"/>
      <c r="E102" s="36"/>
      <c r="F102" s="6"/>
      <c r="G102" s="36"/>
      <c r="H102" s="76"/>
      <c r="I102" s="76"/>
      <c r="J102" s="36"/>
      <c r="K102" s="70">
        <f t="shared" si="7"/>
      </c>
      <c r="L102" s="70"/>
      <c r="M102" s="5">
        <f>IF(J102="","",(K102/J102)/LOOKUP(RIGHT($D$2,3),'定数'!$A$6:$A$13,'定数'!$B$6:$B$13))</f>
      </c>
      <c r="N102" s="36"/>
      <c r="O102" s="6"/>
      <c r="P102" s="79"/>
      <c r="Q102" s="80"/>
      <c r="R102" s="74">
        <f>IF(P102="","",T102*M102*LOOKUP(RIGHT($D$2,3),'定数'!$A$6:$A$13,'定数'!$B$6:$B$13))</f>
      </c>
      <c r="S102" s="74"/>
      <c r="T102" s="75">
        <f t="shared" si="9"/>
      </c>
      <c r="U102" s="75"/>
      <c r="V102">
        <f t="shared" si="10"/>
      </c>
      <c r="W102">
        <f t="shared" si="10"/>
      </c>
    </row>
    <row r="103" spans="2:23" ht="18">
      <c r="B103" s="36">
        <v>95</v>
      </c>
      <c r="C103" s="70">
        <f t="shared" si="6"/>
      </c>
      <c r="D103" s="70"/>
      <c r="E103" s="36"/>
      <c r="F103" s="6"/>
      <c r="G103" s="36"/>
      <c r="H103" s="76"/>
      <c r="I103" s="76"/>
      <c r="J103" s="36"/>
      <c r="K103" s="70">
        <f t="shared" si="7"/>
      </c>
      <c r="L103" s="70"/>
      <c r="M103" s="5">
        <f>IF(J103="","",(K103/J103)/LOOKUP(RIGHT($D$2,3),'定数'!$A$6:$A$13,'定数'!$B$6:$B$13))</f>
      </c>
      <c r="N103" s="36"/>
      <c r="O103" s="6"/>
      <c r="P103" s="79"/>
      <c r="Q103" s="80"/>
      <c r="R103" s="74">
        <f>IF(P103="","",T103*M103*LOOKUP(RIGHT($D$2,3),'定数'!$A$6:$A$13,'定数'!$B$6:$B$13))</f>
      </c>
      <c r="S103" s="74"/>
      <c r="T103" s="75">
        <f t="shared" si="9"/>
      </c>
      <c r="U103" s="75"/>
      <c r="V103">
        <f t="shared" si="10"/>
      </c>
      <c r="W103">
        <f t="shared" si="10"/>
      </c>
    </row>
    <row r="104" spans="2:23" ht="18">
      <c r="B104" s="36">
        <v>96</v>
      </c>
      <c r="C104" s="70">
        <f t="shared" si="6"/>
      </c>
      <c r="D104" s="70"/>
      <c r="E104" s="36"/>
      <c r="F104" s="6"/>
      <c r="G104" s="36"/>
      <c r="H104" s="76"/>
      <c r="I104" s="76"/>
      <c r="J104" s="36"/>
      <c r="K104" s="70">
        <f t="shared" si="7"/>
      </c>
      <c r="L104" s="70"/>
      <c r="M104" s="5">
        <f>IF(J104="","",(K104/J104)/LOOKUP(RIGHT($D$2,3),'定数'!$A$6:$A$13,'定数'!$B$6:$B$13))</f>
      </c>
      <c r="N104" s="36"/>
      <c r="O104" s="6"/>
      <c r="P104" s="79"/>
      <c r="Q104" s="80"/>
      <c r="R104" s="74">
        <f>IF(P104="","",T104*M104*LOOKUP(RIGHT($D$2,3),'定数'!$A$6:$A$13,'定数'!$B$6:$B$13))</f>
      </c>
      <c r="S104" s="74"/>
      <c r="T104" s="75">
        <f t="shared" si="9"/>
      </c>
      <c r="U104" s="75"/>
      <c r="V104">
        <f t="shared" si="10"/>
      </c>
      <c r="W104">
        <f t="shared" si="10"/>
      </c>
    </row>
    <row r="105" spans="2:23" ht="18">
      <c r="B105" s="36">
        <v>97</v>
      </c>
      <c r="C105" s="70">
        <f t="shared" si="6"/>
      </c>
      <c r="D105" s="70"/>
      <c r="E105" s="36"/>
      <c r="F105" s="6"/>
      <c r="G105" s="36"/>
      <c r="H105" s="76"/>
      <c r="I105" s="76"/>
      <c r="J105" s="36"/>
      <c r="K105" s="70">
        <f t="shared" si="7"/>
      </c>
      <c r="L105" s="70"/>
      <c r="M105" s="5">
        <f>IF(J105="","",(K105/J105)/LOOKUP(RIGHT($D$2,3),'定数'!$A$6:$A$13,'定数'!$B$6:$B$13))</f>
      </c>
      <c r="N105" s="36"/>
      <c r="O105" s="6"/>
      <c r="P105" s="79"/>
      <c r="Q105" s="80"/>
      <c r="R105" s="74">
        <f>IF(P105="","",T105*M105*LOOKUP(RIGHT($D$2,3),'定数'!$A$6:$A$13,'定数'!$B$6:$B$13))</f>
      </c>
      <c r="S105" s="74"/>
      <c r="T105" s="75">
        <f t="shared" si="9"/>
      </c>
      <c r="U105" s="75"/>
      <c r="V105">
        <f t="shared" si="10"/>
      </c>
      <c r="W105">
        <f t="shared" si="10"/>
      </c>
    </row>
    <row r="106" spans="2:23" ht="18">
      <c r="B106" s="36">
        <v>98</v>
      </c>
      <c r="C106" s="70">
        <f t="shared" si="6"/>
      </c>
      <c r="D106" s="70"/>
      <c r="E106" s="36"/>
      <c r="F106" s="6"/>
      <c r="G106" s="36"/>
      <c r="H106" s="76"/>
      <c r="I106" s="76"/>
      <c r="J106" s="36"/>
      <c r="K106" s="70">
        <f t="shared" si="7"/>
      </c>
      <c r="L106" s="70"/>
      <c r="M106" s="5">
        <f>IF(J106="","",(K106/J106)/LOOKUP(RIGHT($D$2,3),'定数'!$A$6:$A$13,'定数'!$B$6:$B$13))</f>
      </c>
      <c r="N106" s="36"/>
      <c r="O106" s="6"/>
      <c r="P106" s="79"/>
      <c r="Q106" s="80"/>
      <c r="R106" s="74">
        <f>IF(P106="","",T106*M106*LOOKUP(RIGHT($D$2,3),'定数'!$A$6:$A$13,'定数'!$B$6:$B$13))</f>
      </c>
      <c r="S106" s="74"/>
      <c r="T106" s="75">
        <f t="shared" si="9"/>
      </c>
      <c r="U106" s="75"/>
      <c r="V106">
        <f t="shared" si="10"/>
      </c>
      <c r="W106">
        <f t="shared" si="10"/>
      </c>
    </row>
    <row r="107" spans="2:23" ht="18">
      <c r="B107" s="36">
        <v>99</v>
      </c>
      <c r="C107" s="70">
        <f t="shared" si="6"/>
      </c>
      <c r="D107" s="70"/>
      <c r="E107" s="36"/>
      <c r="F107" s="6"/>
      <c r="G107" s="36"/>
      <c r="H107" s="76"/>
      <c r="I107" s="76"/>
      <c r="J107" s="36"/>
      <c r="K107" s="70">
        <f t="shared" si="7"/>
      </c>
      <c r="L107" s="70"/>
      <c r="M107" s="5">
        <f>IF(J107="","",(K107/J107)/LOOKUP(RIGHT($D$2,3),'定数'!$A$6:$A$13,'定数'!$B$6:$B$13))</f>
      </c>
      <c r="N107" s="36"/>
      <c r="O107" s="6"/>
      <c r="P107" s="79"/>
      <c r="Q107" s="80"/>
      <c r="R107" s="74">
        <f>IF(P107="","",T107*M107*LOOKUP(RIGHT($D$2,3),'定数'!$A$6:$A$13,'定数'!$B$6:$B$13))</f>
      </c>
      <c r="S107" s="74"/>
      <c r="T107" s="75">
        <f t="shared" si="9"/>
      </c>
      <c r="U107" s="75"/>
      <c r="V107">
        <f>IF(S107&lt;&gt;"",IF(S107&lt;0,1+V106,0),"")</f>
      </c>
      <c r="W107">
        <f>IF(T107&lt;&gt;"",IF(T107&lt;0,1+W106,0),"")</f>
      </c>
    </row>
    <row r="108" spans="2:23" ht="18">
      <c r="B108" s="36">
        <v>100</v>
      </c>
      <c r="C108" s="70">
        <f t="shared" si="6"/>
      </c>
      <c r="D108" s="70"/>
      <c r="E108" s="36"/>
      <c r="F108" s="6"/>
      <c r="G108" s="36"/>
      <c r="H108" s="76"/>
      <c r="I108" s="76"/>
      <c r="J108" s="36"/>
      <c r="K108" s="70">
        <f t="shared" si="7"/>
      </c>
      <c r="L108" s="70"/>
      <c r="M108" s="5">
        <f>IF(J108="","",(K108/J108)/LOOKUP(RIGHT($D$2,3),'定数'!$A$6:$A$13,'定数'!$B$6:$B$13))</f>
      </c>
      <c r="N108" s="36"/>
      <c r="O108" s="6"/>
      <c r="P108" s="79"/>
      <c r="Q108" s="80"/>
      <c r="R108" s="74">
        <f>IF(P108="","",T108*M108*LOOKUP(RIGHT($D$2,3),'定数'!$A$6:$A$13,'定数'!$B$6:$B$13))</f>
      </c>
      <c r="S108" s="74"/>
      <c r="T108" s="75">
        <f t="shared" si="9"/>
      </c>
      <c r="U108" s="75"/>
      <c r="V108">
        <f>IF(S108&lt;&gt;"",IF(S108&lt;0,1+V107,0),"")</f>
      </c>
      <c r="W108">
        <f>IF(T108&lt;&gt;"",IF(T108&lt;0,1+W107,0),"")</f>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conditionalFormatting sqref="G46">
    <cfRule type="cellIs" priority="5" dxfId="50" operator="equal" stopIfTrue="1">
      <formula>"買"</formula>
    </cfRule>
    <cfRule type="cellIs" priority="6" dxfId="51" operator="equal" stopIfTrue="1">
      <formula>"売"</formula>
    </cfRule>
  </conditionalFormatting>
  <conditionalFormatting sqref="G9:G11 G14:G45 G47:G108">
    <cfRule type="cellIs" priority="7" dxfId="50" operator="equal" stopIfTrue="1">
      <formula>"買"</formula>
    </cfRule>
    <cfRule type="cellIs" priority="8" dxfId="51" operator="equal" stopIfTrue="1">
      <formula>"売"</formula>
    </cfRule>
  </conditionalFormatting>
  <conditionalFormatting sqref="G12">
    <cfRule type="cellIs" priority="3" dxfId="50" operator="equal" stopIfTrue="1">
      <formula>"買"</formula>
    </cfRule>
    <cfRule type="cellIs" priority="4" dxfId="51" operator="equal" stopIfTrue="1">
      <formula>"売"</formula>
    </cfRule>
  </conditionalFormatting>
  <conditionalFormatting sqref="G13">
    <cfRule type="cellIs" priority="1" dxfId="50" operator="equal" stopIfTrue="1">
      <formula>"買"</formula>
    </cfRule>
    <cfRule type="cellIs" priority="2" dxfId="51"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orientation="portrait" paperSize="3"/>
</worksheet>
</file>

<file path=xl/worksheets/sheet7.xml><?xml version="1.0" encoding="utf-8"?>
<worksheet xmlns="http://schemas.openxmlformats.org/spreadsheetml/2006/main" xmlns:r="http://schemas.openxmlformats.org/officeDocument/2006/relationships">
  <dimension ref="A2:A91"/>
  <sheetViews>
    <sheetView zoomScalePageLayoutView="0" workbookViewId="0" topLeftCell="O67">
      <selection activeCell="X77" sqref="X77"/>
    </sheetView>
  </sheetViews>
  <sheetFormatPr defaultColWidth="8.875" defaultRowHeight="13.5"/>
  <cols>
    <col min="1" max="1" width="7.50390625" style="31" customWidth="1"/>
    <col min="2" max="2" width="8.125" style="31" customWidth="1"/>
    <col min="3" max="16384" width="8.875" style="31" customWidth="1"/>
  </cols>
  <sheetData>
    <row r="2" ht="18.75">
      <c r="A2" s="31" t="s">
        <v>51</v>
      </c>
    </row>
    <row r="31" ht="18.75">
      <c r="A31" s="31" t="s">
        <v>52</v>
      </c>
    </row>
    <row r="61" ht="18.75">
      <c r="A61" s="31" t="s">
        <v>53</v>
      </c>
    </row>
    <row r="91" ht="18.75">
      <c r="A91" s="31" t="s">
        <v>54</v>
      </c>
    </row>
  </sheetData>
  <sheetProtection/>
  <printOptions/>
  <pageMargins left="0.75" right="0.75" top="1" bottom="1"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zoomScale="145" zoomScaleNormal="145" zoomScaleSheetLayoutView="100" zoomScalePageLayoutView="0" workbookViewId="0" topLeftCell="A1">
      <selection activeCell="F22" sqref="F22"/>
    </sheetView>
  </sheetViews>
  <sheetFormatPr defaultColWidth="9.00390625" defaultRowHeight="13.5"/>
  <sheetData>
    <row r="1" ht="13.5">
      <c r="A1" t="s">
        <v>55</v>
      </c>
    </row>
    <row r="2" spans="1:10" ht="13.5">
      <c r="A2" s="83" t="s">
        <v>56</v>
      </c>
      <c r="B2" s="84"/>
      <c r="C2" s="84"/>
      <c r="D2" s="84"/>
      <c r="E2" s="84"/>
      <c r="F2" s="84"/>
      <c r="G2" s="84"/>
      <c r="H2" s="84"/>
      <c r="I2" s="84"/>
      <c r="J2" s="84"/>
    </row>
    <row r="3" spans="1:10" ht="13.5">
      <c r="A3" s="84"/>
      <c r="B3" s="84"/>
      <c r="C3" s="84"/>
      <c r="D3" s="84"/>
      <c r="E3" s="84"/>
      <c r="F3" s="84"/>
      <c r="G3" s="84"/>
      <c r="H3" s="84"/>
      <c r="I3" s="84"/>
      <c r="J3" s="84"/>
    </row>
    <row r="4" spans="1:10" ht="13.5">
      <c r="A4" s="84"/>
      <c r="B4" s="84"/>
      <c r="C4" s="84"/>
      <c r="D4" s="84"/>
      <c r="E4" s="84"/>
      <c r="F4" s="84"/>
      <c r="G4" s="84"/>
      <c r="H4" s="84"/>
      <c r="I4" s="84"/>
      <c r="J4" s="84"/>
    </row>
    <row r="5" spans="1:10" ht="13.5">
      <c r="A5" s="84"/>
      <c r="B5" s="84"/>
      <c r="C5" s="84"/>
      <c r="D5" s="84"/>
      <c r="E5" s="84"/>
      <c r="F5" s="84"/>
      <c r="G5" s="84"/>
      <c r="H5" s="84"/>
      <c r="I5" s="84"/>
      <c r="J5" s="84"/>
    </row>
    <row r="6" spans="1:10" ht="13.5">
      <c r="A6" s="84"/>
      <c r="B6" s="84"/>
      <c r="C6" s="84"/>
      <c r="D6" s="84"/>
      <c r="E6" s="84"/>
      <c r="F6" s="84"/>
      <c r="G6" s="84"/>
      <c r="H6" s="84"/>
      <c r="I6" s="84"/>
      <c r="J6" s="84"/>
    </row>
    <row r="7" spans="1:10" ht="13.5">
      <c r="A7" s="84"/>
      <c r="B7" s="84"/>
      <c r="C7" s="84"/>
      <c r="D7" s="84"/>
      <c r="E7" s="84"/>
      <c r="F7" s="84"/>
      <c r="G7" s="84"/>
      <c r="H7" s="84"/>
      <c r="I7" s="84"/>
      <c r="J7" s="84"/>
    </row>
    <row r="8" spans="1:10" ht="13.5">
      <c r="A8" s="84"/>
      <c r="B8" s="84"/>
      <c r="C8" s="84"/>
      <c r="D8" s="84"/>
      <c r="E8" s="84"/>
      <c r="F8" s="84"/>
      <c r="G8" s="84"/>
      <c r="H8" s="84"/>
      <c r="I8" s="84"/>
      <c r="J8" s="84"/>
    </row>
    <row r="9" spans="1:10" ht="13.5">
      <c r="A9" s="84"/>
      <c r="B9" s="84"/>
      <c r="C9" s="84"/>
      <c r="D9" s="84"/>
      <c r="E9" s="84"/>
      <c r="F9" s="84"/>
      <c r="G9" s="84"/>
      <c r="H9" s="84"/>
      <c r="I9" s="84"/>
      <c r="J9" s="84"/>
    </row>
    <row r="11" ht="13.5">
      <c r="A11" t="s">
        <v>57</v>
      </c>
    </row>
    <row r="12" spans="1:10" ht="13.5">
      <c r="A12" s="85" t="s">
        <v>58</v>
      </c>
      <c r="B12" s="85"/>
      <c r="C12" s="85"/>
      <c r="D12" s="85"/>
      <c r="E12" s="85"/>
      <c r="F12" s="85"/>
      <c r="G12" s="85"/>
      <c r="H12" s="85"/>
      <c r="I12" s="85"/>
      <c r="J12" s="85"/>
    </row>
    <row r="13" spans="1:10" ht="13.5">
      <c r="A13" s="85"/>
      <c r="B13" s="85"/>
      <c r="C13" s="85"/>
      <c r="D13" s="85"/>
      <c r="E13" s="85"/>
      <c r="F13" s="85"/>
      <c r="G13" s="85"/>
      <c r="H13" s="85"/>
      <c r="I13" s="85"/>
      <c r="J13" s="85"/>
    </row>
    <row r="14" spans="1:10" ht="13.5">
      <c r="A14" s="85"/>
      <c r="B14" s="85"/>
      <c r="C14" s="85"/>
      <c r="D14" s="85"/>
      <c r="E14" s="85"/>
      <c r="F14" s="85"/>
      <c r="G14" s="85"/>
      <c r="H14" s="85"/>
      <c r="I14" s="85"/>
      <c r="J14" s="85"/>
    </row>
    <row r="15" spans="1:10" ht="13.5">
      <c r="A15" s="85"/>
      <c r="B15" s="85"/>
      <c r="C15" s="85"/>
      <c r="D15" s="85"/>
      <c r="E15" s="85"/>
      <c r="F15" s="85"/>
      <c r="G15" s="85"/>
      <c r="H15" s="85"/>
      <c r="I15" s="85"/>
      <c r="J15" s="85"/>
    </row>
    <row r="16" spans="1:10" ht="13.5">
      <c r="A16" s="85"/>
      <c r="B16" s="85"/>
      <c r="C16" s="85"/>
      <c r="D16" s="85"/>
      <c r="E16" s="85"/>
      <c r="F16" s="85"/>
      <c r="G16" s="85"/>
      <c r="H16" s="85"/>
      <c r="I16" s="85"/>
      <c r="J16" s="85"/>
    </row>
    <row r="17" spans="1:10" ht="13.5">
      <c r="A17" s="85"/>
      <c r="B17" s="85"/>
      <c r="C17" s="85"/>
      <c r="D17" s="85"/>
      <c r="E17" s="85"/>
      <c r="F17" s="85"/>
      <c r="G17" s="85"/>
      <c r="H17" s="85"/>
      <c r="I17" s="85"/>
      <c r="J17" s="85"/>
    </row>
    <row r="18" spans="1:10" ht="13.5">
      <c r="A18" s="85"/>
      <c r="B18" s="85"/>
      <c r="C18" s="85"/>
      <c r="D18" s="85"/>
      <c r="E18" s="85"/>
      <c r="F18" s="85"/>
      <c r="G18" s="85"/>
      <c r="H18" s="85"/>
      <c r="I18" s="85"/>
      <c r="J18" s="85"/>
    </row>
    <row r="19" spans="1:10" ht="13.5">
      <c r="A19" s="85"/>
      <c r="B19" s="85"/>
      <c r="C19" s="85"/>
      <c r="D19" s="85"/>
      <c r="E19" s="85"/>
      <c r="F19" s="85"/>
      <c r="G19" s="85"/>
      <c r="H19" s="85"/>
      <c r="I19" s="85"/>
      <c r="J19" s="85"/>
    </row>
  </sheetData>
  <sheetProtection/>
  <mergeCells count="2">
    <mergeCell ref="A2:J9"/>
    <mergeCell ref="A12:J19"/>
  </mergeCells>
  <printOptions/>
  <pageMargins left="0.75" right="0.75" top="1" bottom="1" header="0.5111111111111111" footer="0.511111111111111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G9" sqref="G9"/>
    </sheetView>
  </sheetViews>
  <sheetFormatPr defaultColWidth="8.875" defaultRowHeight="13.5"/>
  <cols>
    <col min="1" max="1" width="3.125" style="22" customWidth="1"/>
    <col min="2" max="2" width="13.125" style="19" customWidth="1"/>
    <col min="3" max="3" width="15.625" style="21" customWidth="1"/>
    <col min="4" max="4" width="13.00390625" style="21" customWidth="1"/>
    <col min="5" max="5" width="15.875" style="27" customWidth="1"/>
    <col min="6" max="6" width="15.875" style="21" customWidth="1"/>
    <col min="7" max="7" width="15.875" style="27" customWidth="1"/>
    <col min="8" max="8" width="15.875" style="21" customWidth="1"/>
    <col min="9" max="9" width="15.875" style="27" customWidth="1"/>
    <col min="10" max="16384" width="8.875" style="22" customWidth="1"/>
  </cols>
  <sheetData>
    <row r="2" spans="2:3" ht="16.5">
      <c r="B2" s="20" t="s">
        <v>59</v>
      </c>
      <c r="C2" s="22"/>
    </row>
    <row r="4" spans="2:9" ht="16.5">
      <c r="B4" s="25" t="s">
        <v>60</v>
      </c>
      <c r="C4" s="25" t="s">
        <v>61</v>
      </c>
      <c r="D4" s="25" t="s">
        <v>62</v>
      </c>
      <c r="E4" s="26" t="s">
        <v>63</v>
      </c>
      <c r="F4" s="25" t="s">
        <v>64</v>
      </c>
      <c r="G4" s="26" t="s">
        <v>63</v>
      </c>
      <c r="H4" s="25" t="s">
        <v>65</v>
      </c>
      <c r="I4" s="26" t="s">
        <v>63</v>
      </c>
    </row>
    <row r="5" spans="2:9" ht="16.5">
      <c r="B5" s="23" t="s">
        <v>66</v>
      </c>
      <c r="C5" s="24" t="s">
        <v>67</v>
      </c>
      <c r="D5" s="24">
        <v>30</v>
      </c>
      <c r="E5" s="28">
        <v>43001</v>
      </c>
      <c r="F5" s="24">
        <v>19</v>
      </c>
      <c r="G5" s="28">
        <v>43027</v>
      </c>
      <c r="H5" s="24"/>
      <c r="I5" s="28"/>
    </row>
    <row r="6" spans="2:9" ht="16.5">
      <c r="B6" s="23" t="s">
        <v>66</v>
      </c>
      <c r="C6" s="24" t="s">
        <v>68</v>
      </c>
      <c r="D6" s="24">
        <v>30</v>
      </c>
      <c r="E6" s="28">
        <v>43002</v>
      </c>
      <c r="F6" s="24">
        <v>20</v>
      </c>
      <c r="G6" s="28">
        <v>43027</v>
      </c>
      <c r="H6" s="24"/>
      <c r="I6" s="29"/>
    </row>
    <row r="7" spans="2:9" ht="16.5">
      <c r="B7" s="23" t="s">
        <v>66</v>
      </c>
      <c r="C7" s="24" t="s">
        <v>69</v>
      </c>
      <c r="D7" s="24">
        <v>25</v>
      </c>
      <c r="E7" s="28">
        <v>43002</v>
      </c>
      <c r="F7" s="24">
        <v>26</v>
      </c>
      <c r="G7" s="28">
        <v>43027</v>
      </c>
      <c r="H7" s="24"/>
      <c r="I7" s="29"/>
    </row>
    <row r="8" spans="2:9" ht="16.5">
      <c r="B8" s="23" t="s">
        <v>66</v>
      </c>
      <c r="C8" s="24" t="s">
        <v>70</v>
      </c>
      <c r="D8" s="24">
        <v>25</v>
      </c>
      <c r="E8" s="28">
        <v>41907</v>
      </c>
      <c r="F8" s="24">
        <v>25</v>
      </c>
      <c r="G8" s="28">
        <v>43027</v>
      </c>
      <c r="H8" s="24"/>
      <c r="I8" s="29"/>
    </row>
    <row r="9" spans="2:9" ht="16.5">
      <c r="B9" s="23" t="s">
        <v>66</v>
      </c>
      <c r="C9" s="24" t="s">
        <v>71</v>
      </c>
      <c r="D9" s="24"/>
      <c r="E9" s="29"/>
      <c r="F9" s="24">
        <v>11</v>
      </c>
      <c r="G9" s="28">
        <v>43027</v>
      </c>
      <c r="H9" s="24"/>
      <c r="I9" s="29"/>
    </row>
    <row r="10" spans="2:9" ht="16.5">
      <c r="B10" s="23" t="s">
        <v>66</v>
      </c>
      <c r="C10" s="24"/>
      <c r="D10" s="24"/>
      <c r="E10" s="29"/>
      <c r="F10" s="24"/>
      <c r="G10" s="29"/>
      <c r="H10" s="24"/>
      <c r="I10" s="29"/>
    </row>
    <row r="11" spans="2:9" ht="16.5">
      <c r="B11" s="23" t="s">
        <v>66</v>
      </c>
      <c r="C11" s="24"/>
      <c r="D11" s="24"/>
      <c r="E11" s="29"/>
      <c r="F11" s="24"/>
      <c r="G11" s="29"/>
      <c r="H11" s="24"/>
      <c r="I11" s="29"/>
    </row>
    <row r="12" spans="2:9" ht="16.5">
      <c r="B12" s="23" t="s">
        <v>66</v>
      </c>
      <c r="C12" s="24"/>
      <c r="D12" s="24"/>
      <c r="E12" s="29"/>
      <c r="F12" s="24"/>
      <c r="G12" s="29"/>
      <c r="H12" s="24"/>
      <c r="I12" s="29"/>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Microsoft Office ユーザー</cp:lastModifiedBy>
  <dcterms:created xsi:type="dcterms:W3CDTF">2013-10-09T23:04:08Z</dcterms:created>
  <dcterms:modified xsi:type="dcterms:W3CDTF">2017-10-19T16:07:57Z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